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7E7E93D-D4A0-4903-A185-1F4EE91472F5}" xr6:coauthVersionLast="47" xr6:coauthVersionMax="47" xr10:uidLastSave="{00000000-0000-0000-0000-000000000000}"/>
  <bookViews>
    <workbookView xWindow="-120" yWindow="-120" windowWidth="29040" windowHeight="1572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Experiment!$A$4:$TG$113</definedName>
    <definedName name="_xlnm._FilterDatabase" localSheetId="6" hidden="1">'Run Report'!$A$2:$I$90</definedName>
    <definedName name="_xlnm._FilterDatabase" localSheetId="7" hidden="1">'SA variables'!$A$4:$O$212</definedName>
    <definedName name="cStep">Experiment!#REF!</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Experiment!$A$5:$TG$112</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DataMaster!$H$211:$H$216</definedName>
    <definedName name="i.AgeJ">DataMaster!$C$211:$C$216</definedName>
    <definedName name="i.all_rot_yield">DataMaster!$K$114:$K$116</definedName>
    <definedName name="i.BMToffset_r1">DataMaster!$F$45</definedName>
    <definedName name="i.BMToffset_r2">DataMaster!$G$45</definedName>
    <definedName name="i.casual_ub">DataMaster!$H$114:$H$116</definedName>
    <definedName name="i.conservation">DataMaster!$C$234:$E$236</definedName>
    <definedName name="i.cropgraze_inc">DataMaster!$J$114:$J$116</definedName>
    <definedName name="i.DOY">DataMaster!$H$108:$H$110</definedName>
    <definedName name="i.dryman">DataMaster!$C$74:$V$89</definedName>
    <definedName name="i.end_joining">DataMaster!$C$13:$T$13</definedName>
    <definedName name="i.FlkStrctr">DataMaster!$C$150:$P$153</definedName>
    <definedName name="i.FS_Strategy">DataMaster!$C$250:$BK$255</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DataMaster!$R$150:$R$153</definedName>
    <definedName name="i.GrainPrices">DataMaster!$J$98:$J$101</definedName>
    <definedName name="i.GrainPrices_k">DataMaster!$K$98:$K$101</definedName>
    <definedName name="i.interest_rate">DataMaster!$F$114:$F$116</definedName>
    <definedName name="i.LMU_Area">DataMaster!$C$160:$DR$163</definedName>
    <definedName name="i.LMU_Slice">DataMaster!$C$159:$DR$159</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DataMaster!$P$384:$AA$735</definedName>
    <definedName name="i.mach_option">DataMaster!$E$114:$E$116</definedName>
    <definedName name="i.MaxRR">DataMaster!$C$817:$M$827</definedName>
    <definedName name="i.MeatPrices">DataMaster!$I$98:$I$101</definedName>
    <definedName name="i.minroe">DataMaster!$C$114:$C$117</definedName>
    <definedName name="i.model_structure">DataMaster!$C$49:$H$51</definedName>
    <definedName name="i.mortalityx">DataMaster!$C$742:$D$749</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DataMaster!$C$810:$R$813</definedName>
    <definedName name="i.risk_aversion">DataMaster!$B$131:$G$135</definedName>
    <definedName name="i.RR_scenario">DataMaster!$C$140:$F$144</definedName>
    <definedName name="i.seedharv_casual_ub">DataMaster!$I$114:$I$116</definedName>
    <definedName name="i.slices_ffcfw">DataMaster!$U$11:$AL$43</definedName>
    <definedName name="i.std_prices">DataMaster!$C$98:$F$98</definedName>
    <definedName name="i.StdELMan">DataMaster!$C$754:$N$789</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DataMaster!$C$802</definedName>
    <definedName name="i.Triplet_MeatPickle">DataMaster!$D$794:$D$800</definedName>
    <definedName name="i.Triplet_MeatScalar">DataMaster!$C$794:$C$800</definedName>
    <definedName name="i.Triplet_Mortalitye">DataMaster!$J$794:$L$797</definedName>
    <definedName name="i.Triplet_Mortalityx">DataMaster!$G$794:$I$797</definedName>
    <definedName name="i.Triplet_pi_yatf">DataMaster!$M$794:$M$796</definedName>
    <definedName name="i.Triplet_RR">DataMaster!$F$794:$F$797</definedName>
    <definedName name="i.TripletPropn">DataMaster!$O$794:$O$795</definedName>
    <definedName name="i.Triplets_mortality">DataMaster!$N$794:$N$798</definedName>
    <definedName name="i.UserPeriod0">DataMaster!$C$222:$E$227</definedName>
    <definedName name="i.WoolPrices">DataMaster!$H$98:$H$101</definedName>
    <definedName name="i.z_prob">DataMaster!$C$122:$J$126</definedName>
    <definedName name="LMU_Data">DataMaster!$C$166:$AU$205</definedName>
    <definedName name="nLevels">Experiment!#REF!</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3" i="1" l="1"/>
  <c r="H83" i="1"/>
  <c r="H84" i="1" s="1"/>
  <c r="H85" i="1" s="1"/>
  <c r="H86" i="1" s="1"/>
  <c r="H87" i="1" s="1"/>
  <c r="H88" i="1" s="1"/>
  <c r="H89" i="1" s="1"/>
  <c r="E112" i="1"/>
  <c r="MB5" i="1" l="1"/>
  <c r="MB112" i="1" s="1"/>
  <c r="MB33" i="1" l="1"/>
  <c r="MB36" i="1" l="1"/>
  <c r="JW89" i="1" l="1"/>
  <c r="JT89" i="1"/>
  <c r="G89" i="1"/>
  <c r="A89" i="1"/>
  <c r="JW88" i="1"/>
  <c r="JT88" i="1"/>
  <c r="G88" i="1"/>
  <c r="A88" i="1"/>
  <c r="JW87" i="1"/>
  <c r="JT87" i="1"/>
  <c r="G87" i="1"/>
  <c r="A87" i="1"/>
  <c r="JW86" i="1"/>
  <c r="JT86" i="1"/>
  <c r="G86" i="1"/>
  <c r="A86" i="1"/>
  <c r="JW85" i="1"/>
  <c r="JT85" i="1"/>
  <c r="G85" i="1"/>
  <c r="A85" i="1"/>
  <c r="JW84" i="1"/>
  <c r="JT84" i="1"/>
  <c r="G84" i="1"/>
  <c r="A84" i="1"/>
  <c r="MA5" i="1"/>
  <c r="MA112" i="1" s="1"/>
  <c r="JW83" i="1"/>
  <c r="JT83" i="1"/>
  <c r="G83" i="1"/>
  <c r="A83" i="1"/>
  <c r="LZ5" i="1"/>
  <c r="LZ33" i="1" s="1"/>
  <c r="MA33" i="1" l="1"/>
  <c r="LZ112" i="1"/>
  <c r="LZ36" i="1"/>
  <c r="MA36" i="1" l="1"/>
  <c r="A106" i="1" l="1"/>
  <c r="G106" i="1"/>
  <c r="BI106" i="1"/>
  <c r="BJ106" i="1"/>
  <c r="BK106" i="1"/>
  <c r="BL106" i="1"/>
  <c r="BM106" i="1"/>
  <c r="BN106" i="1"/>
  <c r="JT106" i="1"/>
  <c r="JW106" i="1"/>
  <c r="AW111" i="1"/>
  <c r="A111" i="1"/>
  <c r="JW110" i="1"/>
  <c r="JT110" i="1"/>
  <c r="BW110" i="1" a="1"/>
  <c r="BW110" i="1" s="1"/>
  <c r="BV110" i="1" a="1"/>
  <c r="BV110" i="1" s="1"/>
  <c r="BU110" i="1" a="1"/>
  <c r="BU110" i="1" s="1"/>
  <c r="BT110" i="1" a="1"/>
  <c r="BT110" i="1" s="1"/>
  <c r="BS110" i="1" a="1"/>
  <c r="BS110" i="1" s="1"/>
  <c r="BR110" i="1" a="1"/>
  <c r="BR110" i="1" s="1"/>
  <c r="BQ110" i="1" a="1"/>
  <c r="BQ110" i="1" s="1"/>
  <c r="BP110" i="1" a="1"/>
  <c r="BP110" i="1" s="1"/>
  <c r="BN110" i="1"/>
  <c r="BM110" i="1"/>
  <c r="BL110" i="1"/>
  <c r="BK110" i="1"/>
  <c r="BJ110" i="1"/>
  <c r="BI110" i="1"/>
  <c r="G110" i="1"/>
  <c r="A110" i="1"/>
  <c r="JW109" i="1"/>
  <c r="JT109" i="1"/>
  <c r="BW109" i="1" a="1"/>
  <c r="BW109" i="1" s="1"/>
  <c r="BV109" i="1" a="1"/>
  <c r="BV109" i="1" s="1"/>
  <c r="BU109" i="1" a="1"/>
  <c r="BU109" i="1" s="1"/>
  <c r="BT109" i="1" a="1"/>
  <c r="BT109" i="1" s="1"/>
  <c r="BS109" i="1" a="1"/>
  <c r="BS109" i="1" s="1"/>
  <c r="BR109" i="1" a="1"/>
  <c r="BR109" i="1" s="1"/>
  <c r="BQ109" i="1" a="1"/>
  <c r="BQ109" i="1" s="1"/>
  <c r="BP109" i="1" a="1"/>
  <c r="BP109" i="1" s="1"/>
  <c r="BN109" i="1"/>
  <c r="BM109" i="1"/>
  <c r="BL109" i="1"/>
  <c r="BK109" i="1"/>
  <c r="BJ109" i="1"/>
  <c r="BI109" i="1"/>
  <c r="G109" i="1"/>
  <c r="A109" i="1"/>
  <c r="JW108" i="1"/>
  <c r="JT108" i="1"/>
  <c r="BN108" i="1"/>
  <c r="BM108" i="1"/>
  <c r="BL108" i="1"/>
  <c r="BK108" i="1"/>
  <c r="BJ108" i="1"/>
  <c r="BI108" i="1"/>
  <c r="G108" i="1"/>
  <c r="A108" i="1"/>
  <c r="JW107" i="1"/>
  <c r="JT107" i="1"/>
  <c r="BN107" i="1"/>
  <c r="BM107" i="1"/>
  <c r="BL107" i="1"/>
  <c r="BK107" i="1"/>
  <c r="BJ107" i="1"/>
  <c r="BI107" i="1"/>
  <c r="H107" i="1"/>
  <c r="H108" i="1" s="1"/>
  <c r="H109" i="1" s="1"/>
  <c r="H110" i="1" s="1"/>
  <c r="G107" i="1"/>
  <c r="C107" i="1"/>
  <c r="C109" i="1" s="1"/>
  <c r="A107" i="1"/>
  <c r="B107" i="1" s="1"/>
  <c r="AV105" i="1"/>
  <c r="AW105" i="1" s="1"/>
  <c r="A105" i="1"/>
  <c r="A104" i="1"/>
  <c r="JW102" i="1"/>
  <c r="JT102" i="1"/>
  <c r="BN102" i="1"/>
  <c r="BM102" i="1"/>
  <c r="BL102" i="1"/>
  <c r="BK102" i="1"/>
  <c r="BJ102" i="1"/>
  <c r="BI102" i="1"/>
  <c r="G102" i="1"/>
  <c r="A102" i="1"/>
  <c r="JW101" i="1"/>
  <c r="JT101" i="1"/>
  <c r="BN101" i="1"/>
  <c r="BM101" i="1"/>
  <c r="BL101" i="1"/>
  <c r="BK101" i="1"/>
  <c r="BJ101" i="1"/>
  <c r="BI101" i="1"/>
  <c r="G101" i="1"/>
  <c r="A101" i="1"/>
  <c r="JW99" i="1"/>
  <c r="JT99" i="1"/>
  <c r="BW99" i="1" a="1"/>
  <c r="BW99" i="1" s="1"/>
  <c r="BV99" i="1" a="1"/>
  <c r="BV99" i="1" s="1"/>
  <c r="BU99" i="1" a="1"/>
  <c r="BU99" i="1" s="1"/>
  <c r="BT99" i="1" a="1"/>
  <c r="BT99" i="1" s="1"/>
  <c r="BS99" i="1" a="1"/>
  <c r="BS99" i="1" s="1"/>
  <c r="BR99" i="1" a="1"/>
  <c r="BR99" i="1" s="1"/>
  <c r="BQ99" i="1" a="1"/>
  <c r="BQ99" i="1" s="1"/>
  <c r="BP99" i="1" a="1"/>
  <c r="BP99" i="1" s="1"/>
  <c r="BN99" i="1"/>
  <c r="BM99" i="1"/>
  <c r="BL99" i="1"/>
  <c r="BK99" i="1"/>
  <c r="BJ99" i="1"/>
  <c r="BI99" i="1"/>
  <c r="G99" i="1"/>
  <c r="A99" i="1"/>
  <c r="JW98" i="1"/>
  <c r="JT98" i="1"/>
  <c r="BW98" i="1" a="1"/>
  <c r="BW98" i="1" s="1"/>
  <c r="BV98" i="1" a="1"/>
  <c r="BV98" i="1" s="1"/>
  <c r="BU98" i="1" a="1"/>
  <c r="BU98" i="1" s="1"/>
  <c r="BT98" i="1" a="1"/>
  <c r="BT98" i="1" s="1"/>
  <c r="BS98" i="1" a="1"/>
  <c r="BS98" i="1" s="1"/>
  <c r="BR98" i="1" a="1"/>
  <c r="BR98" i="1" s="1"/>
  <c r="BQ98" i="1" a="1"/>
  <c r="BQ98" i="1" s="1"/>
  <c r="BP98" i="1" a="1"/>
  <c r="BP98" i="1" s="1"/>
  <c r="BN98" i="1"/>
  <c r="BM98" i="1"/>
  <c r="BL98" i="1"/>
  <c r="BK98" i="1"/>
  <c r="BJ98" i="1"/>
  <c r="BI98" i="1"/>
  <c r="G98" i="1"/>
  <c r="A98" i="1"/>
  <c r="CX59" i="1"/>
  <c r="JW95" i="1"/>
  <c r="JT95" i="1"/>
  <c r="BN95" i="1"/>
  <c r="BM95" i="1"/>
  <c r="BL95" i="1"/>
  <c r="BK95" i="1"/>
  <c r="BJ95" i="1"/>
  <c r="BI95" i="1"/>
  <c r="G95" i="1"/>
  <c r="A95" i="1"/>
  <c r="JW100" i="1"/>
  <c r="JT100" i="1"/>
  <c r="BN100" i="1"/>
  <c r="BM100" i="1"/>
  <c r="BL100" i="1"/>
  <c r="BK100" i="1"/>
  <c r="BJ100" i="1"/>
  <c r="BI100" i="1"/>
  <c r="G100" i="1"/>
  <c r="A100" i="1"/>
  <c r="JW97" i="1"/>
  <c r="JT97" i="1"/>
  <c r="BN97" i="1"/>
  <c r="BM97" i="1"/>
  <c r="BL97" i="1"/>
  <c r="BK97" i="1"/>
  <c r="BJ97" i="1"/>
  <c r="BI97" i="1"/>
  <c r="G97" i="1"/>
  <c r="A97" i="1"/>
  <c r="C110" i="1" l="1"/>
  <c r="DA107" i="1"/>
  <c r="B108" i="1"/>
  <c r="C108" i="1"/>
  <c r="B109" i="1" l="1"/>
  <c r="DA108" i="1"/>
  <c r="DA109" i="1" l="1"/>
  <c r="B110" i="1"/>
  <c r="DA110" i="1" l="1"/>
  <c r="C63" i="1" l="1"/>
  <c r="C64" i="1"/>
  <c r="C65" i="1"/>
  <c r="C66" i="1"/>
  <c r="C67" i="1"/>
  <c r="C68" i="1"/>
  <c r="C69" i="1"/>
  <c r="C70" i="1"/>
  <c r="C71" i="1"/>
  <c r="C72" i="1"/>
  <c r="C73" i="1"/>
  <c r="C74" i="1"/>
  <c r="C75" i="1"/>
  <c r="C76" i="1"/>
  <c r="C77" i="1"/>
  <c r="C78" i="1"/>
  <c r="C62" i="1"/>
  <c r="AW42" i="1"/>
  <c r="A42" i="1"/>
  <c r="JW41" i="1"/>
  <c r="JT41" i="1"/>
  <c r="G41" i="1"/>
  <c r="A41" i="1"/>
  <c r="JW40" i="1"/>
  <c r="JT40" i="1"/>
  <c r="H40" i="1"/>
  <c r="H41" i="1" s="1"/>
  <c r="G40" i="1"/>
  <c r="C40" i="1"/>
  <c r="C41" i="1" s="1"/>
  <c r="A40" i="1"/>
  <c r="B40" i="1" s="1"/>
  <c r="JW39" i="1"/>
  <c r="JT39" i="1"/>
  <c r="BN39" i="1"/>
  <c r="BM39" i="1"/>
  <c r="BL39" i="1"/>
  <c r="BK39" i="1"/>
  <c r="BJ39" i="1"/>
  <c r="BI39" i="1"/>
  <c r="G39" i="1"/>
  <c r="A39" i="1"/>
  <c r="AV38" i="1"/>
  <c r="AW38" i="1" s="1"/>
  <c r="Z38" i="1"/>
  <c r="Y38" i="1" s="1"/>
  <c r="X38" i="1" s="1"/>
  <c r="W38" i="1" s="1"/>
  <c r="Q38" i="1" s="1"/>
  <c r="O38" i="1" s="1"/>
  <c r="A38" i="1"/>
  <c r="A37" i="1"/>
  <c r="NL46" i="1"/>
  <c r="MO46" i="1" a="1"/>
  <c r="MO46" i="1" s="1"/>
  <c r="B41" i="1" l="1"/>
  <c r="I40" i="1"/>
  <c r="BJ40" i="1" s="1"/>
  <c r="TE5" i="1"/>
  <c r="TE112" i="1" s="1"/>
  <c r="TD5" i="1"/>
  <c r="TD112" i="1" s="1"/>
  <c r="TC5" i="1"/>
  <c r="TC112" i="1" s="1"/>
  <c r="TB5" i="1"/>
  <c r="TB112" i="1" s="1"/>
  <c r="TA5" i="1"/>
  <c r="TA112" i="1" s="1"/>
  <c r="SZ5" i="1"/>
  <c r="SZ112" i="1" s="1"/>
  <c r="SY5" i="1"/>
  <c r="SY112" i="1" s="1"/>
  <c r="SX5" i="1"/>
  <c r="SX112" i="1" s="1"/>
  <c r="SW5" i="1"/>
  <c r="SW112" i="1" s="1"/>
  <c r="SV5" i="1"/>
  <c r="SU5" i="1"/>
  <c r="SU112" i="1" s="1"/>
  <c r="ST5" i="1"/>
  <c r="SS5" i="1"/>
  <c r="SS112" i="1" s="1"/>
  <c r="SR5" i="1"/>
  <c r="SR112" i="1" s="1"/>
  <c r="SQ5" i="1"/>
  <c r="SP5" i="1"/>
  <c r="SP112" i="1" s="1"/>
  <c r="SO5" i="1"/>
  <c r="SN5" i="1"/>
  <c r="SN112" i="1" s="1"/>
  <c r="SM5" i="1"/>
  <c r="SL5" i="1"/>
  <c r="SL112" i="1" s="1"/>
  <c r="SK5" i="1"/>
  <c r="SK112" i="1" s="1"/>
  <c r="SJ5" i="1"/>
  <c r="SI5" i="1"/>
  <c r="SI112" i="1" s="1"/>
  <c r="SH5" i="1"/>
  <c r="SG5" i="1"/>
  <c r="SF5" i="1"/>
  <c r="SF112" i="1" s="1"/>
  <c r="SE5" i="1"/>
  <c r="SE112" i="1" s="1"/>
  <c r="SD5" i="1"/>
  <c r="SD112" i="1" s="1"/>
  <c r="SC5" i="1"/>
  <c r="SC112" i="1" s="1"/>
  <c r="SB5" i="1"/>
  <c r="SA5" i="1"/>
  <c r="SA112" i="1" s="1"/>
  <c r="RZ5" i="1"/>
  <c r="RY5" i="1"/>
  <c r="RX5" i="1"/>
  <c r="RX112" i="1" s="1"/>
  <c r="RW5" i="1"/>
  <c r="RV5" i="1"/>
  <c r="RV112" i="1" s="1"/>
  <c r="RU5" i="1"/>
  <c r="RU112" i="1" s="1"/>
  <c r="RT5" i="1"/>
  <c r="RT112" i="1" s="1"/>
  <c r="RS5" i="1"/>
  <c r="RR5" i="1"/>
  <c r="RQ5" i="1"/>
  <c r="RQ112" i="1" s="1"/>
  <c r="RP5" i="1"/>
  <c r="RO5" i="1"/>
  <c r="RN5" i="1"/>
  <c r="RM5" i="1"/>
  <c r="RM112" i="1" s="1"/>
  <c r="RL5" i="1"/>
  <c r="RL112" i="1" s="1"/>
  <c r="RK5" i="1"/>
  <c r="RJ5" i="1"/>
  <c r="RJ112" i="1" s="1"/>
  <c r="RI5" i="1"/>
  <c r="RI112" i="1" s="1"/>
  <c r="RH5" i="1"/>
  <c r="RG5" i="1"/>
  <c r="RG112" i="1" s="1"/>
  <c r="RF5" i="1"/>
  <c r="RE5" i="1"/>
  <c r="RE112" i="1" s="1"/>
  <c r="RD5" i="1"/>
  <c r="RD112" i="1" s="1"/>
  <c r="RC5" i="1"/>
  <c r="RC112" i="1" s="1"/>
  <c r="RB5" i="1"/>
  <c r="RB112" i="1" s="1"/>
  <c r="RA5" i="1"/>
  <c r="RA112" i="1" s="1"/>
  <c r="QZ5" i="1"/>
  <c r="QZ112" i="1" s="1"/>
  <c r="QY5" i="1"/>
  <c r="QX5" i="1"/>
  <c r="QW5" i="1"/>
  <c r="QW112" i="1" s="1"/>
  <c r="QV5" i="1"/>
  <c r="QV112" i="1" s="1"/>
  <c r="QU5" i="1"/>
  <c r="QU112" i="1" s="1"/>
  <c r="QT5" i="1"/>
  <c r="QS5" i="1"/>
  <c r="QR5" i="1"/>
  <c r="QQ5" i="1"/>
  <c r="QQ112" i="1" s="1"/>
  <c r="QP5" i="1"/>
  <c r="QP112" i="1" s="1"/>
  <c r="QO5" i="1"/>
  <c r="QO112" i="1" s="1"/>
  <c r="QN5" i="1"/>
  <c r="QM5" i="1"/>
  <c r="QL5" i="1"/>
  <c r="QK5" i="1"/>
  <c r="QK112" i="1" s="1"/>
  <c r="QJ5" i="1"/>
  <c r="QJ112" i="1" s="1"/>
  <c r="QI5" i="1"/>
  <c r="QH5" i="1"/>
  <c r="QH112" i="1" s="1"/>
  <c r="QG5" i="1"/>
  <c r="QF5" i="1"/>
  <c r="QF112" i="1" s="1"/>
  <c r="QE5" i="1"/>
  <c r="QE112" i="1" s="1"/>
  <c r="QD5" i="1"/>
  <c r="QD112" i="1" s="1"/>
  <c r="QC5" i="1"/>
  <c r="QC112" i="1" s="1"/>
  <c r="QB5" i="1"/>
  <c r="QB112" i="1" s="1"/>
  <c r="QA5" i="1"/>
  <c r="QA112" i="1" s="1"/>
  <c r="PZ5" i="1"/>
  <c r="PZ112" i="1" s="1"/>
  <c r="PY5" i="1"/>
  <c r="PY112" i="1" s="1"/>
  <c r="PX5" i="1"/>
  <c r="PX112" i="1" s="1"/>
  <c r="PW5" i="1"/>
  <c r="PW112" i="1" s="1"/>
  <c r="PV5" i="1"/>
  <c r="PV112" i="1" s="1"/>
  <c r="PU5" i="1"/>
  <c r="PU112" i="1" s="1"/>
  <c r="PT5" i="1"/>
  <c r="PS5" i="1"/>
  <c r="PS112" i="1" s="1"/>
  <c r="PR5" i="1"/>
  <c r="PQ5" i="1"/>
  <c r="PP5" i="1"/>
  <c r="PP112" i="1" s="1"/>
  <c r="PO5" i="1"/>
  <c r="PN5" i="1"/>
  <c r="PN112" i="1" s="1"/>
  <c r="PM5" i="1"/>
  <c r="PL5" i="1"/>
  <c r="PL112" i="1" s="1"/>
  <c r="PK5" i="1"/>
  <c r="PJ5" i="1"/>
  <c r="PI5" i="1"/>
  <c r="PI112" i="1" s="1"/>
  <c r="PH5" i="1"/>
  <c r="PH112" i="1" s="1"/>
  <c r="PG5" i="1"/>
  <c r="PG112" i="1" s="1"/>
  <c r="PF5" i="1"/>
  <c r="PE5" i="1"/>
  <c r="PE112" i="1" s="1"/>
  <c r="PD5" i="1"/>
  <c r="PD112" i="1" s="1"/>
  <c r="PC5" i="1"/>
  <c r="PC112" i="1" s="1"/>
  <c r="PB5" i="1"/>
  <c r="PB112" i="1" s="1"/>
  <c r="PA5" i="1"/>
  <c r="PA112" i="1" s="1"/>
  <c r="OZ5" i="1"/>
  <c r="OY5" i="1"/>
  <c r="OY112" i="1" s="1"/>
  <c r="OX5" i="1"/>
  <c r="OW5" i="1"/>
  <c r="OW112" i="1" s="1"/>
  <c r="OV5" i="1"/>
  <c r="OV112" i="1" s="1"/>
  <c r="OU5" i="1"/>
  <c r="OT5" i="1"/>
  <c r="OT112" i="1" s="1"/>
  <c r="OS5" i="1"/>
  <c r="OR5" i="1"/>
  <c r="OR112" i="1" s="1"/>
  <c r="AG168" i="4"/>
  <c r="AH168" i="4"/>
  <c r="AI168" i="4"/>
  <c r="AJ168" i="4"/>
  <c r="AJ169" i="4" s="1"/>
  <c r="AJ170" i="4" s="1"/>
  <c r="AG169" i="4"/>
  <c r="AG170" i="4" s="1"/>
  <c r="AH169" i="4"/>
  <c r="AH170" i="4" s="1"/>
  <c r="AI169" i="4"/>
  <c r="AI170" i="4" s="1"/>
  <c r="AG173" i="4"/>
  <c r="AH173" i="4"/>
  <c r="AI173" i="4"/>
  <c r="AJ173" i="4"/>
  <c r="AG174" i="4"/>
  <c r="AG175" i="4" s="1"/>
  <c r="AH174" i="4"/>
  <c r="AH175" i="4" s="1"/>
  <c r="AI174" i="4"/>
  <c r="AI175" i="4" s="1"/>
  <c r="AJ174" i="4"/>
  <c r="AJ175" i="4"/>
  <c r="AG178" i="4"/>
  <c r="AG179" i="4" s="1"/>
  <c r="AG180" i="4" s="1"/>
  <c r="AH178" i="4"/>
  <c r="AH179" i="4" s="1"/>
  <c r="AH180" i="4" s="1"/>
  <c r="AI178" i="4"/>
  <c r="AI179" i="4" s="1"/>
  <c r="AI180" i="4" s="1"/>
  <c r="AJ178" i="4"/>
  <c r="AJ179" i="4" s="1"/>
  <c r="AJ180" i="4" s="1"/>
  <c r="AG183" i="4"/>
  <c r="AH183" i="4"/>
  <c r="AI183" i="4"/>
  <c r="AI184" i="4" s="1"/>
  <c r="AI185" i="4" s="1"/>
  <c r="AJ183" i="4"/>
  <c r="AG184" i="4"/>
  <c r="AH184" i="4"/>
  <c r="AJ184" i="4"/>
  <c r="AJ185" i="4" s="1"/>
  <c r="AG185" i="4"/>
  <c r="AH185" i="4"/>
  <c r="AG188" i="4"/>
  <c r="AH188" i="4"/>
  <c r="AI188" i="4"/>
  <c r="AJ188" i="4"/>
  <c r="AG189" i="4"/>
  <c r="AH189" i="4"/>
  <c r="AH190" i="4" s="1"/>
  <c r="AI189" i="4"/>
  <c r="AI190" i="4" s="1"/>
  <c r="AJ189" i="4"/>
  <c r="AJ190" i="4" s="1"/>
  <c r="AG190" i="4"/>
  <c r="AG193" i="4"/>
  <c r="AH193" i="4"/>
  <c r="AI193" i="4"/>
  <c r="AJ193" i="4"/>
  <c r="AJ194" i="4" s="1"/>
  <c r="AJ195" i="4" s="1"/>
  <c r="AG194" i="4"/>
  <c r="AG195" i="4" s="1"/>
  <c r="AH194" i="4"/>
  <c r="AH195" i="4" s="1"/>
  <c r="AI194" i="4"/>
  <c r="AI195" i="4" s="1"/>
  <c r="AG198" i="4"/>
  <c r="AH198" i="4"/>
  <c r="AI198" i="4"/>
  <c r="AJ198" i="4"/>
  <c r="AG199" i="4"/>
  <c r="AH199" i="4"/>
  <c r="AI199" i="4"/>
  <c r="AI200" i="4" s="1"/>
  <c r="AJ199" i="4"/>
  <c r="AJ200" i="4" s="1"/>
  <c r="AG200" i="4"/>
  <c r="AH200" i="4"/>
  <c r="AG203" i="4"/>
  <c r="AG204" i="4" s="1"/>
  <c r="AG205" i="4" s="1"/>
  <c r="AH203" i="4"/>
  <c r="AH204" i="4" s="1"/>
  <c r="AH205" i="4" s="1"/>
  <c r="AI203" i="4"/>
  <c r="AI204" i="4" s="1"/>
  <c r="AI205" i="4" s="1"/>
  <c r="AJ203" i="4"/>
  <c r="AJ204" i="4"/>
  <c r="AJ205" i="4"/>
  <c r="R168" i="4"/>
  <c r="R169" i="4" s="1"/>
  <c r="R170" i="4" s="1"/>
  <c r="S168" i="4"/>
  <c r="S169" i="4" s="1"/>
  <c r="S170" i="4" s="1"/>
  <c r="T168" i="4"/>
  <c r="T169" i="4" s="1"/>
  <c r="T170" i="4" s="1"/>
  <c r="U168" i="4"/>
  <c r="U169" i="4" s="1"/>
  <c r="U170" i="4" s="1"/>
  <c r="V168" i="4"/>
  <c r="V169" i="4" s="1"/>
  <c r="V170" i="4" s="1"/>
  <c r="W168" i="4"/>
  <c r="W169" i="4" s="1"/>
  <c r="W170" i="4" s="1"/>
  <c r="X168" i="4"/>
  <c r="X169" i="4" s="1"/>
  <c r="X170" i="4" s="1"/>
  <c r="Y168" i="4"/>
  <c r="Y169" i="4" s="1"/>
  <c r="Y170" i="4" s="1"/>
  <c r="Z168" i="4"/>
  <c r="Z169" i="4" s="1"/>
  <c r="Z170" i="4" s="1"/>
  <c r="AA168" i="4"/>
  <c r="AA169" i="4" s="1"/>
  <c r="AA170" i="4" s="1"/>
  <c r="AB168" i="4"/>
  <c r="AB169" i="4" s="1"/>
  <c r="AB170" i="4" s="1"/>
  <c r="AC168" i="4"/>
  <c r="AC169" i="4" s="1"/>
  <c r="AC170" i="4" s="1"/>
  <c r="AD168" i="4"/>
  <c r="AD169" i="4" s="1"/>
  <c r="AD170" i="4" s="1"/>
  <c r="AE168" i="4"/>
  <c r="AF168" i="4"/>
  <c r="AK168" i="4"/>
  <c r="AK169" i="4" s="1"/>
  <c r="AK170" i="4" s="1"/>
  <c r="AE169" i="4"/>
  <c r="AE170" i="4" s="1"/>
  <c r="AF169" i="4"/>
  <c r="AF170" i="4" s="1"/>
  <c r="R173" i="4"/>
  <c r="R174" i="4" s="1"/>
  <c r="R175" i="4" s="1"/>
  <c r="S173" i="4"/>
  <c r="S174" i="4" s="1"/>
  <c r="S175" i="4" s="1"/>
  <c r="T173" i="4"/>
  <c r="T174" i="4" s="1"/>
  <c r="T175" i="4" s="1"/>
  <c r="U173" i="4"/>
  <c r="U174" i="4" s="1"/>
  <c r="U175" i="4" s="1"/>
  <c r="V173" i="4"/>
  <c r="V174" i="4" s="1"/>
  <c r="V175" i="4" s="1"/>
  <c r="W173" i="4"/>
  <c r="W174" i="4" s="1"/>
  <c r="W175" i="4" s="1"/>
  <c r="X173" i="4"/>
  <c r="X174" i="4" s="1"/>
  <c r="X175" i="4" s="1"/>
  <c r="Y173" i="4"/>
  <c r="Y174" i="4" s="1"/>
  <c r="Y175" i="4" s="1"/>
  <c r="Z173" i="4"/>
  <c r="Z174" i="4" s="1"/>
  <c r="Z175" i="4" s="1"/>
  <c r="AA173" i="4"/>
  <c r="AB173" i="4"/>
  <c r="AC173" i="4"/>
  <c r="AD173" i="4"/>
  <c r="AE173" i="4"/>
  <c r="AE174" i="4" s="1"/>
  <c r="AE175" i="4" s="1"/>
  <c r="AF173" i="4"/>
  <c r="AF174" i="4" s="1"/>
  <c r="AF175" i="4" s="1"/>
  <c r="AK173" i="4"/>
  <c r="AK174" i="4" s="1"/>
  <c r="AK175" i="4" s="1"/>
  <c r="AA174" i="4"/>
  <c r="AA175" i="4" s="1"/>
  <c r="AB174" i="4"/>
  <c r="AB175" i="4" s="1"/>
  <c r="AC174" i="4"/>
  <c r="AC175" i="4" s="1"/>
  <c r="AD174" i="4"/>
  <c r="AD175" i="4" s="1"/>
  <c r="AK178" i="4"/>
  <c r="AK179" i="4"/>
  <c r="AK180" i="4"/>
  <c r="AK183" i="4"/>
  <c r="AK184" i="4" s="1"/>
  <c r="AK185" i="4" s="1"/>
  <c r="AK188" i="4"/>
  <c r="AK189" i="4" s="1"/>
  <c r="AK190" i="4" s="1"/>
  <c r="R193" i="4"/>
  <c r="S193" i="4"/>
  <c r="T193" i="4"/>
  <c r="T194" i="4" s="1"/>
  <c r="T195" i="4" s="1"/>
  <c r="U193" i="4"/>
  <c r="U194" i="4" s="1"/>
  <c r="U195" i="4" s="1"/>
  <c r="V193" i="4"/>
  <c r="V194" i="4" s="1"/>
  <c r="V195" i="4" s="1"/>
  <c r="W193" i="4"/>
  <c r="W194" i="4" s="1"/>
  <c r="W195" i="4" s="1"/>
  <c r="X193" i="4"/>
  <c r="X194" i="4" s="1"/>
  <c r="X195" i="4" s="1"/>
  <c r="Y193" i="4"/>
  <c r="Y194" i="4" s="1"/>
  <c r="Y195" i="4" s="1"/>
  <c r="Z193" i="4"/>
  <c r="Z194" i="4" s="1"/>
  <c r="Z195" i="4" s="1"/>
  <c r="AA193" i="4"/>
  <c r="AA194" i="4" s="1"/>
  <c r="AA195" i="4" s="1"/>
  <c r="AB193" i="4"/>
  <c r="AB194" i="4" s="1"/>
  <c r="AB195" i="4" s="1"/>
  <c r="AC193" i="4"/>
  <c r="AC194" i="4" s="1"/>
  <c r="AC195" i="4" s="1"/>
  <c r="AD193" i="4"/>
  <c r="AD194" i="4" s="1"/>
  <c r="AD195" i="4" s="1"/>
  <c r="AE193" i="4"/>
  <c r="AE194" i="4" s="1"/>
  <c r="AE195" i="4" s="1"/>
  <c r="AF193" i="4"/>
  <c r="AF194" i="4" s="1"/>
  <c r="AF195" i="4" s="1"/>
  <c r="AK193" i="4"/>
  <c r="AK194" i="4" s="1"/>
  <c r="AK195" i="4" s="1"/>
  <c r="R194" i="4"/>
  <c r="R195" i="4" s="1"/>
  <c r="S194" i="4"/>
  <c r="S195" i="4" s="1"/>
  <c r="R198" i="4"/>
  <c r="R199" i="4" s="1"/>
  <c r="R200" i="4" s="1"/>
  <c r="S198" i="4"/>
  <c r="S199" i="4" s="1"/>
  <c r="S200" i="4" s="1"/>
  <c r="T198" i="4"/>
  <c r="T199" i="4" s="1"/>
  <c r="T200" i="4" s="1"/>
  <c r="U198" i="4"/>
  <c r="U199" i="4" s="1"/>
  <c r="U200" i="4" s="1"/>
  <c r="V198" i="4"/>
  <c r="V199" i="4" s="1"/>
  <c r="V200" i="4" s="1"/>
  <c r="W198" i="4"/>
  <c r="W199" i="4" s="1"/>
  <c r="W200" i="4" s="1"/>
  <c r="X198" i="4"/>
  <c r="X199" i="4" s="1"/>
  <c r="X200" i="4" s="1"/>
  <c r="Y198" i="4"/>
  <c r="Y199" i="4" s="1"/>
  <c r="Y200" i="4" s="1"/>
  <c r="Z198" i="4"/>
  <c r="Z199" i="4" s="1"/>
  <c r="Z200" i="4" s="1"/>
  <c r="AA198" i="4"/>
  <c r="AA199" i="4" s="1"/>
  <c r="AA200" i="4" s="1"/>
  <c r="AB198" i="4"/>
  <c r="AB199" i="4" s="1"/>
  <c r="AB200" i="4" s="1"/>
  <c r="AC198" i="4"/>
  <c r="AC199" i="4" s="1"/>
  <c r="AC200" i="4" s="1"/>
  <c r="AD198" i="4"/>
  <c r="AD199" i="4" s="1"/>
  <c r="AD200" i="4" s="1"/>
  <c r="AE198" i="4"/>
  <c r="AE199" i="4" s="1"/>
  <c r="AE200" i="4" s="1"/>
  <c r="AF198" i="4"/>
  <c r="AF199" i="4" s="1"/>
  <c r="AF200" i="4" s="1"/>
  <c r="AK198" i="4"/>
  <c r="AK199" i="4"/>
  <c r="AK200" i="4" s="1"/>
  <c r="R203" i="4"/>
  <c r="R204" i="4" s="1"/>
  <c r="R205" i="4" s="1"/>
  <c r="S203" i="4"/>
  <c r="S204" i="4" s="1"/>
  <c r="S205" i="4" s="1"/>
  <c r="T203" i="4"/>
  <c r="T204" i="4" s="1"/>
  <c r="T205" i="4" s="1"/>
  <c r="U203" i="4"/>
  <c r="U204" i="4" s="1"/>
  <c r="U205" i="4" s="1"/>
  <c r="V203" i="4"/>
  <c r="V204" i="4" s="1"/>
  <c r="V205" i="4" s="1"/>
  <c r="W203" i="4"/>
  <c r="W204" i="4" s="1"/>
  <c r="W205" i="4" s="1"/>
  <c r="X203" i="4"/>
  <c r="X204" i="4" s="1"/>
  <c r="X205" i="4" s="1"/>
  <c r="Y203" i="4"/>
  <c r="Y204" i="4" s="1"/>
  <c r="Y205" i="4" s="1"/>
  <c r="Z203" i="4"/>
  <c r="Z204" i="4" s="1"/>
  <c r="Z205" i="4" s="1"/>
  <c r="AA203" i="4"/>
  <c r="AA204" i="4" s="1"/>
  <c r="AA205" i="4" s="1"/>
  <c r="AB203" i="4"/>
  <c r="AB204" i="4" s="1"/>
  <c r="AB205" i="4" s="1"/>
  <c r="AC203" i="4"/>
  <c r="AC204" i="4" s="1"/>
  <c r="AC205" i="4" s="1"/>
  <c r="AD203" i="4"/>
  <c r="AD204" i="4" s="1"/>
  <c r="AD205" i="4" s="1"/>
  <c r="AE203" i="4"/>
  <c r="AF203" i="4"/>
  <c r="AK203" i="4"/>
  <c r="AE204" i="4"/>
  <c r="AE205" i="4" s="1"/>
  <c r="AF204" i="4"/>
  <c r="AF205" i="4" s="1"/>
  <c r="AK204" i="4"/>
  <c r="AK205" i="4" s="1"/>
  <c r="OQ26" i="1"/>
  <c r="OR26" i="1" s="1"/>
  <c r="C94" i="1"/>
  <c r="AV81" i="1"/>
  <c r="AW81" i="1" s="1"/>
  <c r="AW103" i="1"/>
  <c r="AW90" i="1"/>
  <c r="JW96" i="1"/>
  <c r="JT96" i="1"/>
  <c r="G96" i="1"/>
  <c r="A96" i="1"/>
  <c r="JW94" i="1"/>
  <c r="JT94" i="1"/>
  <c r="H94" i="1"/>
  <c r="H95" i="1" s="1"/>
  <c r="G94" i="1"/>
  <c r="A94" i="1"/>
  <c r="B94" i="1" s="1"/>
  <c r="JW93" i="1"/>
  <c r="JT93" i="1"/>
  <c r="G93" i="1"/>
  <c r="A93" i="1"/>
  <c r="AV92" i="1"/>
  <c r="AW92" i="1" s="1"/>
  <c r="A92" i="1"/>
  <c r="A91" i="1"/>
  <c r="JW82" i="1"/>
  <c r="JT82" i="1"/>
  <c r="G82" i="1"/>
  <c r="A82" i="1"/>
  <c r="A81" i="1"/>
  <c r="A80" i="1"/>
  <c r="I41" i="1" l="1"/>
  <c r="BN41" i="1" s="1"/>
  <c r="B95" i="1"/>
  <c r="C96" i="1"/>
  <c r="C95" i="1"/>
  <c r="OT33" i="1"/>
  <c r="OT36" i="1" s="1"/>
  <c r="PA33" i="1"/>
  <c r="PA36" i="1" s="1"/>
  <c r="PB33" i="1"/>
  <c r="PB36" i="1" s="1"/>
  <c r="PC33" i="1"/>
  <c r="PC36" i="1" s="1"/>
  <c r="PD33" i="1"/>
  <c r="PD36" i="1" s="1"/>
  <c r="PZ33" i="1"/>
  <c r="OY33" i="1"/>
  <c r="OY36" i="1" s="1"/>
  <c r="SC33" i="1"/>
  <c r="SC36" i="1" s="1"/>
  <c r="RU33" i="1"/>
  <c r="RU36" i="1" s="1"/>
  <c r="RV33" i="1"/>
  <c r="RV36" i="1" s="1"/>
  <c r="SA33" i="1"/>
  <c r="SA36" i="1" s="1"/>
  <c r="SD33" i="1"/>
  <c r="SD36" i="1" s="1"/>
  <c r="SE33" i="1"/>
  <c r="SE36" i="1" s="1"/>
  <c r="SY33" i="1"/>
  <c r="SY36" i="1" s="1"/>
  <c r="SZ33" i="1"/>
  <c r="SZ36" i="1" s="1"/>
  <c r="TB33" i="1"/>
  <c r="TB36" i="1" s="1"/>
  <c r="OR33" i="1"/>
  <c r="OR36" i="1" s="1"/>
  <c r="SI33" i="1"/>
  <c r="SI36" i="1" s="1"/>
  <c r="TC33" i="1"/>
  <c r="TC36" i="1" s="1"/>
  <c r="PG33" i="1"/>
  <c r="PG36" i="1" s="1"/>
  <c r="QA33" i="1"/>
  <c r="QA36" i="1" s="1"/>
  <c r="QH33" i="1"/>
  <c r="QH36" i="1" s="1"/>
  <c r="QO33" i="1"/>
  <c r="QO36" i="1" s="1"/>
  <c r="QQ33" i="1"/>
  <c r="QQ36" i="1" s="1"/>
  <c r="QU33" i="1"/>
  <c r="QU36" i="1" s="1"/>
  <c r="RQ33" i="1"/>
  <c r="RQ36" i="1" s="1"/>
  <c r="RT33" i="1"/>
  <c r="RT36" i="1" s="1"/>
  <c r="BK40" i="1"/>
  <c r="BI40" i="1"/>
  <c r="BM40" i="1"/>
  <c r="BN40" i="1"/>
  <c r="BL40" i="1"/>
  <c r="QV33" i="1"/>
  <c r="QV36" i="1" s="1"/>
  <c r="SK33" i="1"/>
  <c r="SK36" i="1" s="1"/>
  <c r="QW33" i="1"/>
  <c r="QW36" i="1" s="1"/>
  <c r="SN33" i="1"/>
  <c r="SN36" i="1" s="1"/>
  <c r="QB33" i="1"/>
  <c r="QB36" i="1" s="1"/>
  <c r="QC33" i="1"/>
  <c r="QC36" i="1" s="1"/>
  <c r="PH33" i="1"/>
  <c r="PH36" i="1" s="1"/>
  <c r="PI33" i="1"/>
  <c r="PI36" i="1" s="1"/>
  <c r="RA33" i="1"/>
  <c r="RA36" i="1" s="1"/>
  <c r="PL33" i="1"/>
  <c r="PL36" i="1" s="1"/>
  <c r="RB33" i="1"/>
  <c r="RB36" i="1" s="1"/>
  <c r="SX33" i="1"/>
  <c r="SX36" i="1" s="1"/>
  <c r="QZ33" i="1"/>
  <c r="QZ36" i="1" s="1"/>
  <c r="RG33" i="1"/>
  <c r="RG36" i="1" s="1"/>
  <c r="PU33" i="1"/>
  <c r="PU36" i="1" s="1"/>
  <c r="RI33" i="1"/>
  <c r="RI36" i="1" s="1"/>
  <c r="RC33" i="1"/>
  <c r="RC36" i="1" s="1"/>
  <c r="PW33" i="1"/>
  <c r="PW36" i="1" s="1"/>
  <c r="RJ33" i="1"/>
  <c r="RJ36" i="1" s="1"/>
  <c r="QF33" i="1"/>
  <c r="QF36" i="1" s="1"/>
  <c r="SU33" i="1"/>
  <c r="SU36" i="1" s="1"/>
  <c r="PN33" i="1"/>
  <c r="PN36" i="1" s="1"/>
  <c r="PX33" i="1"/>
  <c r="PX36" i="1" s="1"/>
  <c r="RL33" i="1"/>
  <c r="RL36" i="1" s="1"/>
  <c r="TD33" i="1"/>
  <c r="TD36" i="1" s="1"/>
  <c r="SP33" i="1"/>
  <c r="SP36" i="1" s="1"/>
  <c r="PS33" i="1"/>
  <c r="PS36" i="1" s="1"/>
  <c r="PY33" i="1"/>
  <c r="RM33" i="1"/>
  <c r="OW33" i="1"/>
  <c r="QD33" i="1"/>
  <c r="RE33" i="1"/>
  <c r="QE33" i="1"/>
  <c r="PZ36" i="1"/>
  <c r="QK33" i="1"/>
  <c r="PK112" i="1"/>
  <c r="PK33" i="1"/>
  <c r="RY112" i="1"/>
  <c r="RY33" i="1"/>
  <c r="PJ112" i="1"/>
  <c r="PJ33" i="1"/>
  <c r="QX112" i="1"/>
  <c r="QX33" i="1"/>
  <c r="RR112" i="1"/>
  <c r="RR33" i="1"/>
  <c r="RS112" i="1"/>
  <c r="RS33" i="1"/>
  <c r="OS112" i="1"/>
  <c r="OS33" i="1"/>
  <c r="PM112" i="1"/>
  <c r="PM33" i="1"/>
  <c r="QG112" i="1"/>
  <c r="QG33" i="1"/>
  <c r="SO112" i="1"/>
  <c r="SO33" i="1"/>
  <c r="PQ112" i="1"/>
  <c r="PQ33" i="1"/>
  <c r="SM112" i="1"/>
  <c r="SM33" i="1"/>
  <c r="OU112" i="1"/>
  <c r="OU33" i="1"/>
  <c r="SQ112" i="1"/>
  <c r="SQ33" i="1"/>
  <c r="SS33" i="1"/>
  <c r="QY112" i="1"/>
  <c r="QY33" i="1"/>
  <c r="OS26" i="1"/>
  <c r="PO112" i="1"/>
  <c r="PO33" i="1"/>
  <c r="QI112" i="1"/>
  <c r="QI33" i="1"/>
  <c r="RW112" i="1"/>
  <c r="RW33" i="1"/>
  <c r="SL33" i="1"/>
  <c r="OX112" i="1"/>
  <c r="OX33" i="1"/>
  <c r="PR112" i="1"/>
  <c r="PR33" i="1"/>
  <c r="QL112" i="1"/>
  <c r="QL33" i="1"/>
  <c r="RF112" i="1"/>
  <c r="RF33" i="1"/>
  <c r="RZ112" i="1"/>
  <c r="RZ33" i="1"/>
  <c r="ST112" i="1"/>
  <c r="ST33" i="1"/>
  <c r="PE33" i="1"/>
  <c r="TA33" i="1"/>
  <c r="QR112" i="1"/>
  <c r="QR33" i="1"/>
  <c r="QS112" i="1"/>
  <c r="QS33" i="1"/>
  <c r="SG112" i="1"/>
  <c r="SG33" i="1"/>
  <c r="RN112" i="1"/>
  <c r="RN33" i="1"/>
  <c r="PF112" i="1"/>
  <c r="PF33" i="1"/>
  <c r="QT112" i="1"/>
  <c r="QT33" i="1"/>
  <c r="SH112" i="1"/>
  <c r="SH33" i="1"/>
  <c r="RO112" i="1"/>
  <c r="RO33" i="1"/>
  <c r="RP112" i="1"/>
  <c r="RP33" i="1"/>
  <c r="SJ112" i="1"/>
  <c r="SJ33" i="1"/>
  <c r="SF33" i="1"/>
  <c r="QM112" i="1"/>
  <c r="QM33" i="1"/>
  <c r="QP33" i="1"/>
  <c r="OZ112" i="1"/>
  <c r="OZ33" i="1"/>
  <c r="PT112" i="1"/>
  <c r="PT33" i="1"/>
  <c r="QN112" i="1"/>
  <c r="QN33" i="1"/>
  <c r="RH112" i="1"/>
  <c r="RH33" i="1"/>
  <c r="SB112" i="1"/>
  <c r="SB33" i="1"/>
  <c r="SV112" i="1"/>
  <c r="SV33" i="1"/>
  <c r="RK112" i="1"/>
  <c r="RK33" i="1"/>
  <c r="PV33" i="1"/>
  <c r="SW33" i="1"/>
  <c r="TE33" i="1"/>
  <c r="OV33" i="1"/>
  <c r="PP33" i="1"/>
  <c r="QJ33" i="1"/>
  <c r="RD33" i="1"/>
  <c r="RX33" i="1"/>
  <c r="SR33" i="1"/>
  <c r="H96" i="1"/>
  <c r="H97" i="1" s="1"/>
  <c r="BW5" i="1"/>
  <c r="BW33" i="1" s="1"/>
  <c r="BV5" i="1"/>
  <c r="BV112" i="1" s="1"/>
  <c r="BU5" i="1"/>
  <c r="BU33" i="1" s="1"/>
  <c r="BT5" i="1"/>
  <c r="BT33" i="1" s="1"/>
  <c r="BS5" i="1"/>
  <c r="BR5" i="1"/>
  <c r="BR33" i="1" s="1"/>
  <c r="BQ5" i="1"/>
  <c r="BP5" i="1"/>
  <c r="CX51" i="1"/>
  <c r="AX35" i="1"/>
  <c r="AX34" i="1"/>
  <c r="AX33" i="1"/>
  <c r="AX32" i="1"/>
  <c r="AX31" i="1"/>
  <c r="AX30" i="1"/>
  <c r="AX29" i="1"/>
  <c r="AX28" i="1"/>
  <c r="AX27" i="1"/>
  <c r="AX26" i="1"/>
  <c r="AX6" i="1"/>
  <c r="KD5" i="1"/>
  <c r="KD112" i="1" s="1"/>
  <c r="KC5" i="1"/>
  <c r="KC112" i="1" s="1"/>
  <c r="KB5" i="1"/>
  <c r="KB112" i="1" s="1"/>
  <c r="A119" i="5"/>
  <c r="LO5" i="1"/>
  <c r="LO112" i="1" s="1"/>
  <c r="G47" i="1"/>
  <c r="G48" i="1" s="1"/>
  <c r="N36" i="1"/>
  <c r="JW5" i="1"/>
  <c r="A102" i="5"/>
  <c r="A96" i="5"/>
  <c r="KA5" i="1"/>
  <c r="JZ5" i="1"/>
  <c r="JY5" i="1"/>
  <c r="K36" i="1"/>
  <c r="K5" i="1"/>
  <c r="CU5" i="1"/>
  <c r="CU112" i="1" s="1"/>
  <c r="CT5" i="1"/>
  <c r="CT112" i="1" s="1"/>
  <c r="CS5" i="1"/>
  <c r="CS112" i="1" s="1"/>
  <c r="CR5" i="1"/>
  <c r="CR112" i="1" s="1"/>
  <c r="CQ5" i="1"/>
  <c r="CP5" i="1"/>
  <c r="CP112" i="1" s="1"/>
  <c r="CO5" i="1"/>
  <c r="CO112" i="1" s="1"/>
  <c r="B96" i="1" l="1"/>
  <c r="BL41" i="1"/>
  <c r="BK41" i="1"/>
  <c r="BM41" i="1"/>
  <c r="BI41" i="1"/>
  <c r="BJ41" i="1"/>
  <c r="H98" i="1"/>
  <c r="C97" i="1"/>
  <c r="C98" i="1"/>
  <c r="C101" i="1" s="1"/>
  <c r="PY36" i="1"/>
  <c r="RM36" i="1"/>
  <c r="ST36" i="1"/>
  <c r="PJ36" i="1"/>
  <c r="RN36" i="1"/>
  <c r="RZ36" i="1"/>
  <c r="SJ36" i="1"/>
  <c r="RP36" i="1"/>
  <c r="OX36" i="1"/>
  <c r="SL36" i="1"/>
  <c r="QD36" i="1"/>
  <c r="QM36" i="1"/>
  <c r="OT26" i="1"/>
  <c r="SG36" i="1"/>
  <c r="QS36" i="1"/>
  <c r="RY36" i="1"/>
  <c r="OW36" i="1"/>
  <c r="QE36" i="1"/>
  <c r="SV36" i="1"/>
  <c r="SO36" i="1"/>
  <c r="SS36" i="1"/>
  <c r="RD36" i="1"/>
  <c r="QX36" i="1"/>
  <c r="PQ36" i="1"/>
  <c r="SW36" i="1"/>
  <c r="QY36" i="1"/>
  <c r="RK36" i="1"/>
  <c r="RF36" i="1"/>
  <c r="QL36" i="1"/>
  <c r="QG36" i="1"/>
  <c r="PM36" i="1"/>
  <c r="QN36" i="1"/>
  <c r="RX36" i="1"/>
  <c r="PT36" i="1"/>
  <c r="QR36" i="1"/>
  <c r="QJ36" i="1"/>
  <c r="PF36" i="1"/>
  <c r="QI36" i="1"/>
  <c r="SQ36" i="1"/>
  <c r="RS36" i="1"/>
  <c r="PK36" i="1"/>
  <c r="QP36" i="1"/>
  <c r="TE36" i="1"/>
  <c r="SM36" i="1"/>
  <c r="PV36" i="1"/>
  <c r="SB36" i="1"/>
  <c r="RE36" i="1"/>
  <c r="RO36" i="1"/>
  <c r="RH36" i="1"/>
  <c r="SH36" i="1"/>
  <c r="QT36" i="1"/>
  <c r="OS36" i="1"/>
  <c r="PP36" i="1"/>
  <c r="OZ36" i="1"/>
  <c r="TA36" i="1"/>
  <c r="SF36" i="1"/>
  <c r="PR36" i="1"/>
  <c r="SR36" i="1"/>
  <c r="RW36" i="1"/>
  <c r="OV36" i="1"/>
  <c r="PE36" i="1"/>
  <c r="PO36" i="1"/>
  <c r="OU36" i="1"/>
  <c r="RR36" i="1"/>
  <c r="QK36" i="1"/>
  <c r="BW112" i="1"/>
  <c r="BV33" i="1"/>
  <c r="BR112" i="1"/>
  <c r="BS33" i="1"/>
  <c r="BS112" i="1"/>
  <c r="BP112" i="1"/>
  <c r="BP33" i="1"/>
  <c r="BQ112" i="1"/>
  <c r="BQ33" i="1"/>
  <c r="BT112" i="1"/>
  <c r="BU112" i="1"/>
  <c r="G49" i="1"/>
  <c r="G50" i="1" s="1"/>
  <c r="G51" i="1" s="1"/>
  <c r="G52" i="1" s="1"/>
  <c r="G53" i="1" s="1"/>
  <c r="G54" i="1" s="1"/>
  <c r="G55" i="1" s="1"/>
  <c r="G56" i="1" s="1"/>
  <c r="G57" i="1" s="1"/>
  <c r="G58" i="1" s="1"/>
  <c r="G59" i="1" s="1"/>
  <c r="G60" i="1" s="1"/>
  <c r="G61" i="1" s="1"/>
  <c r="KD33" i="1"/>
  <c r="KD36" i="1" s="1"/>
  <c r="KC33" i="1"/>
  <c r="KC36" i="1" s="1"/>
  <c r="KB33" i="1"/>
  <c r="KB36" i="1" s="1"/>
  <c r="LO33" i="1"/>
  <c r="LO36" i="1" s="1"/>
  <c r="CQ112" i="1"/>
  <c r="JW112" i="1"/>
  <c r="JW33" i="1"/>
  <c r="JW36" i="1" s="1"/>
  <c r="JY112" i="1"/>
  <c r="JY33" i="1"/>
  <c r="JY36" i="1" s="1"/>
  <c r="JZ112" i="1"/>
  <c r="JZ33" i="1"/>
  <c r="JZ36" i="1" s="1"/>
  <c r="KA112" i="1"/>
  <c r="KA33" i="1"/>
  <c r="KA36" i="1" s="1"/>
  <c r="CO33" i="1"/>
  <c r="CO36" i="1" s="1"/>
  <c r="CQ33" i="1"/>
  <c r="CQ36" i="1" s="1"/>
  <c r="CR33" i="1"/>
  <c r="CR36" i="1" s="1"/>
  <c r="CS33" i="1"/>
  <c r="CS36" i="1" s="1"/>
  <c r="CT33" i="1"/>
  <c r="CT36" i="1" s="1"/>
  <c r="CP33" i="1"/>
  <c r="CP36" i="1" s="1"/>
  <c r="CU33" i="1"/>
  <c r="CU36" i="1" s="1"/>
  <c r="AN65" i="4"/>
  <c r="AM65" i="4"/>
  <c r="KK5" i="1"/>
  <c r="KJ5" i="1"/>
  <c r="KI5" i="1"/>
  <c r="KH5" i="1"/>
  <c r="KG5" i="1"/>
  <c r="KF5" i="1"/>
  <c r="KE5" i="1"/>
  <c r="A92" i="5"/>
  <c r="A113" i="5"/>
  <c r="A115" i="5"/>
  <c r="A114" i="5"/>
  <c r="A112" i="5"/>
  <c r="CC36" i="1"/>
  <c r="CB36" i="1"/>
  <c r="CA36" i="1"/>
  <c r="BZ36" i="1"/>
  <c r="AS36" i="1"/>
  <c r="AR36" i="1"/>
  <c r="AQ36" i="1"/>
  <c r="BY5" i="1"/>
  <c r="BY112" i="1" s="1"/>
  <c r="MY56" i="1" a="1"/>
  <c r="MY56" i="1" s="1"/>
  <c r="R44" i="1"/>
  <c r="AV44" i="1"/>
  <c r="AW44" i="1" s="1"/>
  <c r="C45" i="1"/>
  <c r="CW45" i="1"/>
  <c r="C46" i="1"/>
  <c r="H46" i="1"/>
  <c r="CW46" i="1"/>
  <c r="DA46" i="1"/>
  <c r="DY46" i="1"/>
  <c r="DZ46" i="1"/>
  <c r="EA46" i="1"/>
  <c r="MQ46" i="1" a="1"/>
  <c r="MQ46" i="1" s="1"/>
  <c r="C47" i="1"/>
  <c r="CW47" i="1"/>
  <c r="CX47" i="1"/>
  <c r="C48" i="1"/>
  <c r="CW48" i="1"/>
  <c r="DZ48" i="1"/>
  <c r="EA48" i="1"/>
  <c r="C49" i="1"/>
  <c r="CX49" i="1"/>
  <c r="C50" i="1"/>
  <c r="DZ50" i="1"/>
  <c r="EA50" i="1"/>
  <c r="C51" i="1"/>
  <c r="C52" i="1"/>
  <c r="DZ52" i="1"/>
  <c r="EA52" i="1"/>
  <c r="C53" i="1"/>
  <c r="CX53" i="1"/>
  <c r="C54" i="1"/>
  <c r="DZ54" i="1"/>
  <c r="EA54" i="1"/>
  <c r="C55" i="1"/>
  <c r="CX55" i="1"/>
  <c r="C56" i="1"/>
  <c r="DZ56" i="1"/>
  <c r="EA56" i="1"/>
  <c r="MO56" i="1" a="1"/>
  <c r="MO56" i="1" s="1"/>
  <c r="C57" i="1"/>
  <c r="CX57" i="1"/>
  <c r="C58" i="1"/>
  <c r="DZ58" i="1"/>
  <c r="EA58" i="1"/>
  <c r="C59" i="1"/>
  <c r="C60" i="1"/>
  <c r="DZ60" i="1"/>
  <c r="EA60" i="1"/>
  <c r="C61" i="1"/>
  <c r="CX61" i="1"/>
  <c r="AL79" i="1"/>
  <c r="AW79" i="1"/>
  <c r="A78" i="1"/>
  <c r="A77" i="1"/>
  <c r="A76" i="1"/>
  <c r="A75" i="1"/>
  <c r="A74" i="1"/>
  <c r="A73" i="1"/>
  <c r="A72" i="1"/>
  <c r="A71" i="1"/>
  <c r="A70" i="1"/>
  <c r="A69" i="1"/>
  <c r="A68" i="1"/>
  <c r="A67" i="1"/>
  <c r="A66" i="1"/>
  <c r="A65" i="1"/>
  <c r="A64" i="1"/>
  <c r="A63" i="1"/>
  <c r="A62" i="1"/>
  <c r="A61" i="1"/>
  <c r="B78" i="1" s="1"/>
  <c r="A59" i="1"/>
  <c r="B76" i="1" s="1"/>
  <c r="A57" i="1"/>
  <c r="B59" i="1" s="1"/>
  <c r="A55" i="1"/>
  <c r="B72" i="1" s="1"/>
  <c r="A53" i="1"/>
  <c r="B55" i="1" s="1"/>
  <c r="A51" i="1"/>
  <c r="B53" i="1" s="1"/>
  <c r="A49" i="1"/>
  <c r="A47" i="1"/>
  <c r="B64" i="1" s="1"/>
  <c r="A46" i="1"/>
  <c r="B63" i="1" s="1"/>
  <c r="MB63" i="1" s="1"/>
  <c r="R33" i="1"/>
  <c r="CC5" i="1"/>
  <c r="CC112" i="1" s="1"/>
  <c r="CB5" i="1"/>
  <c r="CB112" i="1" s="1"/>
  <c r="CA5" i="1"/>
  <c r="CA112" i="1" s="1"/>
  <c r="BZ5" i="1"/>
  <c r="BZ112" i="1" s="1"/>
  <c r="B97" i="1" l="1"/>
  <c r="B98" i="1" s="1"/>
  <c r="LZ63" i="1"/>
  <c r="MA63" i="1"/>
  <c r="C100" i="1"/>
  <c r="C99" i="1"/>
  <c r="C102" i="1" s="1"/>
  <c r="H99" i="1"/>
  <c r="H100" i="1" s="1"/>
  <c r="H101" i="1" s="1"/>
  <c r="H102" i="1" s="1"/>
  <c r="OU26" i="1"/>
  <c r="KE112" i="1"/>
  <c r="KF112" i="1"/>
  <c r="KG112" i="1"/>
  <c r="KE33" i="1"/>
  <c r="KE36" i="1" s="1"/>
  <c r="KF33" i="1"/>
  <c r="KF36" i="1" s="1"/>
  <c r="KG33" i="1"/>
  <c r="KG36" i="1" s="1"/>
  <c r="KH33" i="1"/>
  <c r="KH36" i="1" s="1"/>
  <c r="KH112" i="1"/>
  <c r="KI33" i="1"/>
  <c r="KI36" i="1" s="1"/>
  <c r="KI112" i="1"/>
  <c r="KJ33" i="1"/>
  <c r="KJ36" i="1" s="1"/>
  <c r="KJ112" i="1"/>
  <c r="KK33" i="1"/>
  <c r="KK36" i="1" s="1"/>
  <c r="KK112" i="1"/>
  <c r="BY33" i="1"/>
  <c r="BY36" i="1" s="1"/>
  <c r="B68" i="1"/>
  <c r="B74" i="1"/>
  <c r="B61" i="1"/>
  <c r="G78" i="1"/>
  <c r="DB78" i="1"/>
  <c r="DQ78" i="1"/>
  <c r="DR78" i="1"/>
  <c r="R46" i="1"/>
  <c r="DB72" i="1"/>
  <c r="DQ72" i="1"/>
  <c r="DR72" i="1"/>
  <c r="DR64" i="1"/>
  <c r="DQ64" i="1"/>
  <c r="BG63" i="1"/>
  <c r="DR63" i="1"/>
  <c r="DT63" i="1"/>
  <c r="DU63" i="1"/>
  <c r="DY63" i="1"/>
  <c r="DZ63" i="1"/>
  <c r="EA63" i="1"/>
  <c r="MV63" i="1"/>
  <c r="MT63" i="1"/>
  <c r="MU63" i="1"/>
  <c r="MS63" i="1"/>
  <c r="DQ63" i="1"/>
  <c r="MW63" i="1"/>
  <c r="MX63" i="1"/>
  <c r="NA63" i="1"/>
  <c r="NB63" i="1"/>
  <c r="NC63" i="1"/>
  <c r="NH63" i="1"/>
  <c r="NI63" i="1"/>
  <c r="BC63" i="1"/>
  <c r="NJ63" i="1"/>
  <c r="BD63" i="1"/>
  <c r="NK63" i="1"/>
  <c r="BE63" i="1"/>
  <c r="NO63" i="1"/>
  <c r="BF63" i="1"/>
  <c r="NP63" i="1"/>
  <c r="CX63" i="1"/>
  <c r="CY63" i="1"/>
  <c r="DA63" i="1"/>
  <c r="DB76" i="1"/>
  <c r="DQ76" i="1"/>
  <c r="DR76" i="1"/>
  <c r="B70" i="1"/>
  <c r="CX78" i="1"/>
  <c r="B48" i="1"/>
  <c r="MB48" i="1" s="1"/>
  <c r="B66" i="1"/>
  <c r="CX76" i="1"/>
  <c r="B51" i="1"/>
  <c r="B57" i="1"/>
  <c r="B49" i="1"/>
  <c r="CX72" i="1"/>
  <c r="H47" i="1"/>
  <c r="G76" i="1"/>
  <c r="G72" i="1"/>
  <c r="G64" i="1"/>
  <c r="CW64" i="1"/>
  <c r="CX64" i="1"/>
  <c r="CY64" i="1"/>
  <c r="DA64" i="1"/>
  <c r="DB64" i="1"/>
  <c r="MR63" i="1"/>
  <c r="DC63" i="1"/>
  <c r="DB63" i="1"/>
  <c r="G63" i="1"/>
  <c r="DS63" i="1"/>
  <c r="CW63" i="1"/>
  <c r="BB63" i="1"/>
  <c r="NN63" i="1"/>
  <c r="BA63" i="1"/>
  <c r="NM63" i="1"/>
  <c r="AZ63" i="1"/>
  <c r="NL63" i="1"/>
  <c r="MP63" i="1"/>
  <c r="CB33" i="1"/>
  <c r="CC33" i="1"/>
  <c r="CA33" i="1"/>
  <c r="BZ33" i="1"/>
  <c r="LZ48" i="1" l="1"/>
  <c r="MA48" i="1"/>
  <c r="B99" i="1"/>
  <c r="DA98" i="1"/>
  <c r="OV26" i="1"/>
  <c r="G70" i="1"/>
  <c r="H48" i="1"/>
  <c r="CC46" i="1"/>
  <c r="DR70" i="1"/>
  <c r="DB70" i="1"/>
  <c r="G74" i="1"/>
  <c r="CX68" i="1"/>
  <c r="DQ68" i="1"/>
  <c r="DR68" i="1"/>
  <c r="DB68" i="1"/>
  <c r="DQ74" i="1"/>
  <c r="DR74" i="1"/>
  <c r="DB74" i="1"/>
  <c r="CX74" i="1"/>
  <c r="CX66" i="1"/>
  <c r="BB48" i="1"/>
  <c r="G68" i="1"/>
  <c r="CX70" i="1"/>
  <c r="DQ70" i="1"/>
  <c r="CB46" i="1"/>
  <c r="BZ46" i="1"/>
  <c r="CA46" i="1"/>
  <c r="NQ48" i="1"/>
  <c r="NA48" i="1"/>
  <c r="AZ48" i="1"/>
  <c r="MH48" i="1"/>
  <c r="MI48" i="1"/>
  <c r="MJ48" i="1"/>
  <c r="BD48" i="1"/>
  <c r="MM48" i="1"/>
  <c r="MV48" i="1"/>
  <c r="BA48" i="1"/>
  <c r="NH48" i="1"/>
  <c r="BE48" i="1"/>
  <c r="BF48" i="1"/>
  <c r="MN48" i="1"/>
  <c r="NI48" i="1"/>
  <c r="BG48" i="1"/>
  <c r="NB48" i="1"/>
  <c r="NJ48" i="1"/>
  <c r="NC48" i="1"/>
  <c r="ML48" i="1"/>
  <c r="NK48" i="1"/>
  <c r="DC48" i="1"/>
  <c r="NM48" i="1"/>
  <c r="MR48" i="1"/>
  <c r="NL48" i="1"/>
  <c r="MX48" i="1"/>
  <c r="MW48" i="1"/>
  <c r="MU48" i="1"/>
  <c r="MT48" i="1"/>
  <c r="MK48" i="1"/>
  <c r="MP48" i="1"/>
  <c r="DB66" i="1"/>
  <c r="DQ66" i="1"/>
  <c r="DR66" i="1"/>
  <c r="G66" i="1"/>
  <c r="DS48" i="1"/>
  <c r="DY48" i="1" s="1"/>
  <c r="MS48" i="1"/>
  <c r="BC48" i="1"/>
  <c r="MQ63" i="1" a="1"/>
  <c r="MQ63" i="1" s="1"/>
  <c r="NP48" i="1"/>
  <c r="NO48" i="1"/>
  <c r="NN48" i="1"/>
  <c r="MO63" i="1" a="1"/>
  <c r="MO63" i="1" s="1"/>
  <c r="R47" i="1"/>
  <c r="CA47" i="1" s="1"/>
  <c r="B100" i="1" l="1"/>
  <c r="DA99" i="1"/>
  <c r="OW26" i="1"/>
  <c r="R48" i="1"/>
  <c r="BZ48" i="1" s="1"/>
  <c r="CY49" i="1"/>
  <c r="CW49" i="1" s="1"/>
  <c r="CW66" i="1" s="1"/>
  <c r="MQ48" i="1" a="1"/>
  <c r="MQ48" i="1" s="1"/>
  <c r="MO48" i="1" a="1"/>
  <c r="MO48" i="1" s="1"/>
  <c r="CC47" i="1"/>
  <c r="DA49" i="1"/>
  <c r="CB47" i="1"/>
  <c r="BZ47" i="1"/>
  <c r="A136" i="5"/>
  <c r="A135" i="5"/>
  <c r="E818" i="4"/>
  <c r="E819" i="4" s="1"/>
  <c r="E820" i="4" s="1"/>
  <c r="E821" i="4" s="1"/>
  <c r="E822" i="4" s="1"/>
  <c r="E823" i="4" s="1"/>
  <c r="E824" i="4" s="1"/>
  <c r="E825" i="4" s="1"/>
  <c r="LU5" i="1"/>
  <c r="LU112" i="1" s="1"/>
  <c r="LT5" i="1"/>
  <c r="LS5" i="1"/>
  <c r="B101" i="1" l="1"/>
  <c r="OX26" i="1"/>
  <c r="CC48" i="1"/>
  <c r="CA48" i="1"/>
  <c r="CB48" i="1"/>
  <c r="CY66" i="1"/>
  <c r="DA66" i="1"/>
  <c r="LT112" i="1"/>
  <c r="LT33" i="1"/>
  <c r="LT36" i="1" s="1"/>
  <c r="LS112" i="1"/>
  <c r="LS33" i="1"/>
  <c r="LS36" i="1" s="1"/>
  <c r="LU33" i="1"/>
  <c r="LU36" i="1" s="1"/>
  <c r="B102" i="1" l="1"/>
  <c r="DA101" i="1"/>
  <c r="OY26" i="1"/>
  <c r="H49" i="1"/>
  <c r="CY51" i="1"/>
  <c r="CW51" i="1" s="1"/>
  <c r="CW68" i="1" s="1"/>
  <c r="DA51" i="1"/>
  <c r="DA102" i="1" l="1"/>
  <c r="OZ26" i="1"/>
  <c r="R49" i="1"/>
  <c r="BZ49" i="1" s="1"/>
  <c r="CY68" i="1"/>
  <c r="CY53" i="1"/>
  <c r="CY70" i="1" s="1"/>
  <c r="DA53" i="1"/>
  <c r="DA68" i="1"/>
  <c r="A151" i="5"/>
  <c r="LP5" i="1"/>
  <c r="LP112" i="1" s="1"/>
  <c r="LN5" i="1"/>
  <c r="LN112" i="1" s="1"/>
  <c r="BG5" i="1"/>
  <c r="BF5" i="1"/>
  <c r="BE5" i="1"/>
  <c r="BD5" i="1"/>
  <c r="BD112" i="1" s="1"/>
  <c r="BC5" i="1"/>
  <c r="BC112" i="1" s="1"/>
  <c r="BB5" i="1"/>
  <c r="BA5" i="1"/>
  <c r="AZ5" i="1"/>
  <c r="BO5" i="1"/>
  <c r="BN5" i="1"/>
  <c r="BM5" i="1"/>
  <c r="BL5" i="1"/>
  <c r="BK5" i="1"/>
  <c r="BJ5" i="1"/>
  <c r="BI5" i="1"/>
  <c r="CN5" i="1"/>
  <c r="CM5" i="1"/>
  <c r="CL5" i="1"/>
  <c r="CK5" i="1"/>
  <c r="CJ5" i="1"/>
  <c r="CI5" i="1"/>
  <c r="CH5" i="1"/>
  <c r="CG5" i="1"/>
  <c r="CF5" i="1"/>
  <c r="CE5" i="1"/>
  <c r="ED5" i="1"/>
  <c r="EC5" i="1"/>
  <c r="EB5" i="1"/>
  <c r="EA5" i="1"/>
  <c r="DZ5" i="1"/>
  <c r="DY5" i="1"/>
  <c r="DX5" i="1"/>
  <c r="DW5" i="1"/>
  <c r="DV5" i="1"/>
  <c r="DU5" i="1"/>
  <c r="DT5" i="1"/>
  <c r="DS5" i="1"/>
  <c r="DR5" i="1"/>
  <c r="DQ5" i="1"/>
  <c r="DP5" i="1"/>
  <c r="DP112" i="1" s="1"/>
  <c r="DO5" i="1"/>
  <c r="DN5" i="1"/>
  <c r="DM5" i="1"/>
  <c r="DL5" i="1"/>
  <c r="DK5" i="1"/>
  <c r="DJ5" i="1"/>
  <c r="DI5" i="1"/>
  <c r="DH5" i="1"/>
  <c r="DG5" i="1"/>
  <c r="DF5" i="1"/>
  <c r="DE5" i="1"/>
  <c r="DD5" i="1"/>
  <c r="DC5" i="1"/>
  <c r="DB5" i="1"/>
  <c r="DA5" i="1"/>
  <c r="CZ5" i="1"/>
  <c r="CY5" i="1"/>
  <c r="CX5" i="1"/>
  <c r="CW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LW5" i="1"/>
  <c r="LV5" i="1"/>
  <c r="LR5" i="1"/>
  <c r="LQ5" i="1"/>
  <c r="LM5" i="1"/>
  <c r="LM112" i="1" s="1"/>
  <c r="LL5" i="1"/>
  <c r="LK5" i="1"/>
  <c r="LK112" i="1" s="1"/>
  <c r="LJ5" i="1"/>
  <c r="LJ112" i="1" s="1"/>
  <c r="LI5" i="1"/>
  <c r="LI112" i="1" s="1"/>
  <c r="LH5" i="1"/>
  <c r="LH112" i="1" s="1"/>
  <c r="LG5" i="1"/>
  <c r="LG112" i="1" s="1"/>
  <c r="LF5" i="1"/>
  <c r="LE5" i="1"/>
  <c r="LD5" i="1"/>
  <c r="LC5" i="1"/>
  <c r="LB5" i="1"/>
  <c r="LA5" i="1"/>
  <c r="KZ5" i="1"/>
  <c r="KY5" i="1"/>
  <c r="KX5" i="1"/>
  <c r="KW5" i="1"/>
  <c r="KV5" i="1"/>
  <c r="KU5" i="1"/>
  <c r="KT5" i="1"/>
  <c r="KS5" i="1"/>
  <c r="KR5" i="1"/>
  <c r="KQ5" i="1"/>
  <c r="KP5" i="1"/>
  <c r="KO5" i="1"/>
  <c r="KN5" i="1"/>
  <c r="KM5" i="1"/>
  <c r="KL5" i="1"/>
  <c r="JX5" i="1"/>
  <c r="JV5" i="1"/>
  <c r="JU5" i="1"/>
  <c r="JU112" i="1" s="1"/>
  <c r="JT5" i="1"/>
  <c r="JS5" i="1"/>
  <c r="JS112" i="1" s="1"/>
  <c r="JR5" i="1"/>
  <c r="JQ5" i="1"/>
  <c r="JP5" i="1"/>
  <c r="JO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LY5" i="1"/>
  <c r="OB5" i="1"/>
  <c r="OA5" i="1"/>
  <c r="NZ5" i="1"/>
  <c r="NY5" i="1"/>
  <c r="NX5" i="1"/>
  <c r="NW5" i="1"/>
  <c r="NV5" i="1"/>
  <c r="ON5" i="1"/>
  <c r="OM5" i="1"/>
  <c r="OL5" i="1"/>
  <c r="OK5" i="1"/>
  <c r="OJ5" i="1"/>
  <c r="OI5" i="1"/>
  <c r="OH5" i="1"/>
  <c r="OG5" i="1"/>
  <c r="OF5" i="1"/>
  <c r="OE5" i="1"/>
  <c r="OD5" i="1"/>
  <c r="TF5" i="1"/>
  <c r="TF33" i="1" s="1"/>
  <c r="OQ5" i="1"/>
  <c r="OP5" i="1"/>
  <c r="G8" i="1"/>
  <c r="G9" i="1" s="1"/>
  <c r="G10" i="1" s="1"/>
  <c r="G11" i="1" s="1"/>
  <c r="G12" i="1" s="1"/>
  <c r="G13" i="1" s="1"/>
  <c r="G14" i="1" s="1"/>
  <c r="G15" i="1" s="1"/>
  <c r="G16" i="1" s="1"/>
  <c r="G17" i="1" s="1"/>
  <c r="G18" i="1" s="1"/>
  <c r="G19" i="1" s="1"/>
  <c r="G20" i="1" s="1"/>
  <c r="G21" i="1" s="1"/>
  <c r="G22" i="1" s="1"/>
  <c r="G23" i="1" s="1"/>
  <c r="P7" i="1"/>
  <c r="W6" i="1"/>
  <c r="ET30" i="1"/>
  <c r="ES30" i="1"/>
  <c r="EU30" i="1"/>
  <c r="D6" i="6"/>
  <c r="D6" i="7"/>
  <c r="D6" i="8"/>
  <c r="MG36" i="1"/>
  <c r="MF36"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62" i="4"/>
  <c r="H762" i="4"/>
  <c r="N761" i="4"/>
  <c r="H761" i="4"/>
  <c r="N760" i="4"/>
  <c r="H760" i="4"/>
  <c r="N786" i="4"/>
  <c r="H786" i="4"/>
  <c r="N785" i="4"/>
  <c r="I785" i="4"/>
  <c r="H785" i="4"/>
  <c r="N784" i="4"/>
  <c r="H784" i="4"/>
  <c r="N774" i="4"/>
  <c r="H774" i="4"/>
  <c r="N773" i="4"/>
  <c r="I773" i="4"/>
  <c r="H773" i="4"/>
  <c r="N772" i="4"/>
  <c r="H772" i="4"/>
  <c r="PA26" i="1" l="1"/>
  <c r="CA49" i="1"/>
  <c r="CC49" i="1"/>
  <c r="CB49" i="1"/>
  <c r="CW53" i="1"/>
  <c r="CW70" i="1" s="1"/>
  <c r="CY55" i="1"/>
  <c r="CW55" i="1" s="1"/>
  <c r="CW72" i="1" s="1"/>
  <c r="DA55" i="1"/>
  <c r="DA70" i="1"/>
  <c r="H50" i="1"/>
  <c r="LN33" i="1"/>
  <c r="LN36" i="1" s="1"/>
  <c r="LP33" i="1"/>
  <c r="LP36" i="1" s="1"/>
  <c r="LM33" i="1"/>
  <c r="LM36" i="1" s="1"/>
  <c r="LK33" i="1"/>
  <c r="LK36" i="1" s="1"/>
  <c r="JU33" i="1"/>
  <c r="JU36" i="1" s="1"/>
  <c r="JS33" i="1"/>
  <c r="JS36" i="1" s="1"/>
  <c r="DP33" i="1"/>
  <c r="DP36" i="1" s="1"/>
  <c r="BC33" i="1"/>
  <c r="BD33" i="1"/>
  <c r="LH33" i="1"/>
  <c r="LH36" i="1" s="1"/>
  <c r="LI33" i="1"/>
  <c r="LI36" i="1" s="1"/>
  <c r="LG33" i="1"/>
  <c r="LG36" i="1" s="1"/>
  <c r="LJ33" i="1"/>
  <c r="LJ36" i="1" s="1"/>
  <c r="PB26" i="1" l="1"/>
  <c r="CY57" i="1"/>
  <c r="CY72" i="1"/>
  <c r="DA72" i="1"/>
  <c r="DA57" i="1"/>
  <c r="R50" i="1"/>
  <c r="H51" i="1"/>
  <c r="CW57" i="1" l="1"/>
  <c r="CW74" i="1" s="1"/>
  <c r="CY59" i="1"/>
  <c r="CW59" i="1" s="1"/>
  <c r="CW76" i="1" s="1"/>
  <c r="PC26" i="1"/>
  <c r="CY74" i="1"/>
  <c r="DA59" i="1"/>
  <c r="DA74" i="1"/>
  <c r="H52" i="1"/>
  <c r="R51" i="1"/>
  <c r="CC50" i="1"/>
  <c r="CA50" i="1"/>
  <c r="CB50" i="1"/>
  <c r="BZ50" i="1"/>
  <c r="PD26" i="1" l="1"/>
  <c r="CY61" i="1"/>
  <c r="CW61" i="1" s="1"/>
  <c r="CW78" i="1" s="1"/>
  <c r="CY76" i="1"/>
  <c r="DA76" i="1"/>
  <c r="DA61" i="1"/>
  <c r="DA78" i="1" s="1"/>
  <c r="BZ51" i="1"/>
  <c r="CA51" i="1"/>
  <c r="CB51" i="1"/>
  <c r="CC51" i="1"/>
  <c r="R52" i="1"/>
  <c r="H53" i="1"/>
  <c r="PE26" i="1" l="1"/>
  <c r="CY78" i="1"/>
  <c r="BZ52" i="1"/>
  <c r="CA52" i="1"/>
  <c r="CB52" i="1"/>
  <c r="CC52" i="1"/>
  <c r="R53" i="1"/>
  <c r="H54" i="1"/>
  <c r="PF26" i="1" l="1"/>
  <c r="R54" i="1"/>
  <c r="H55" i="1"/>
  <c r="CA53" i="1"/>
  <c r="CB53" i="1"/>
  <c r="CC53" i="1"/>
  <c r="BZ53" i="1"/>
  <c r="PG26" i="1" l="1"/>
  <c r="R55" i="1"/>
  <c r="H56" i="1"/>
  <c r="CB54" i="1"/>
  <c r="CC54" i="1"/>
  <c r="CA54" i="1"/>
  <c r="BZ54" i="1"/>
  <c r="PH26" i="1" l="1"/>
  <c r="R56" i="1"/>
  <c r="H57" i="1"/>
  <c r="CC55" i="1"/>
  <c r="BZ55" i="1"/>
  <c r="CA55" i="1"/>
  <c r="CB55" i="1"/>
  <c r="PI26" i="1" l="1"/>
  <c r="H58" i="1"/>
  <c r="R57" i="1"/>
  <c r="CA56" i="1"/>
  <c r="CB56" i="1"/>
  <c r="CC56" i="1"/>
  <c r="BZ56" i="1"/>
  <c r="PJ26" i="1" l="1"/>
  <c r="BZ57" i="1"/>
  <c r="CA57" i="1"/>
  <c r="CB57" i="1"/>
  <c r="CC57" i="1"/>
  <c r="R58" i="1"/>
  <c r="H59" i="1"/>
  <c r="PK26" i="1" l="1"/>
  <c r="R59" i="1"/>
  <c r="H60" i="1"/>
  <c r="BZ58" i="1"/>
  <c r="CA58" i="1"/>
  <c r="CC58" i="1"/>
  <c r="CB58" i="1"/>
  <c r="PL26" i="1" l="1"/>
  <c r="R60" i="1"/>
  <c r="H61" i="1"/>
  <c r="BZ59" i="1"/>
  <c r="CA59" i="1"/>
  <c r="CB59" i="1"/>
  <c r="CC59" i="1"/>
  <c r="PM26" i="1" l="1"/>
  <c r="R61" i="1"/>
  <c r="BZ60" i="1"/>
  <c r="CA60" i="1"/>
  <c r="CB60" i="1"/>
  <c r="CC60" i="1"/>
  <c r="PN26" i="1" l="1"/>
  <c r="CB61" i="1"/>
  <c r="CC61" i="1"/>
  <c r="BZ61" i="1"/>
  <c r="CA61" i="1"/>
  <c r="PO26" i="1" l="1"/>
  <c r="H62" i="1"/>
  <c r="PP26" i="1" l="1"/>
  <c r="R62" i="1"/>
  <c r="H63" i="1"/>
  <c r="PQ26" i="1" l="1"/>
  <c r="BZ62" i="1"/>
  <c r="CA62" i="1"/>
  <c r="CB62" i="1"/>
  <c r="CC62" i="1"/>
  <c r="H64" i="1"/>
  <c r="R63" i="1"/>
  <c r="PR26" i="1" l="1"/>
  <c r="BZ63" i="1"/>
  <c r="CA63" i="1"/>
  <c r="CB63" i="1"/>
  <c r="CC63" i="1"/>
  <c r="H65" i="1"/>
  <c r="R64" i="1"/>
  <c r="PS26" i="1" l="1"/>
  <c r="CA64" i="1"/>
  <c r="BZ64" i="1"/>
  <c r="CB64" i="1"/>
  <c r="CC64" i="1"/>
  <c r="R65" i="1"/>
  <c r="PT26" i="1" l="1"/>
  <c r="CC65" i="1"/>
  <c r="BZ65" i="1"/>
  <c r="CA65" i="1"/>
  <c r="CB65" i="1"/>
  <c r="PU26" i="1" l="1"/>
  <c r="H66" i="1"/>
  <c r="PV26" i="1" l="1"/>
  <c r="R66" i="1"/>
  <c r="PW26" i="1" l="1"/>
  <c r="CC66" i="1"/>
  <c r="CA66" i="1"/>
  <c r="CB66" i="1"/>
  <c r="BZ66" i="1"/>
  <c r="PX26" i="1" l="1"/>
  <c r="H67" i="1"/>
  <c r="PY26" i="1" l="1"/>
  <c r="H68" i="1"/>
  <c r="R67" i="1"/>
  <c r="PZ26" i="1" l="1"/>
  <c r="BZ67" i="1"/>
  <c r="CA67" i="1"/>
  <c r="CB67" i="1"/>
  <c r="CC67" i="1"/>
  <c r="R68" i="1"/>
  <c r="H69" i="1"/>
  <c r="QA26" i="1" l="1"/>
  <c r="R69" i="1"/>
  <c r="H70" i="1"/>
  <c r="CB68" i="1"/>
  <c r="CC68" i="1"/>
  <c r="BZ68" i="1"/>
  <c r="CA68" i="1"/>
  <c r="QB26" i="1" l="1"/>
  <c r="H71" i="1"/>
  <c r="R70" i="1"/>
  <c r="CA69" i="1"/>
  <c r="CB69" i="1"/>
  <c r="CC69" i="1"/>
  <c r="BZ69" i="1"/>
  <c r="QC26" i="1" l="1"/>
  <c r="BZ70" i="1"/>
  <c r="CA70" i="1"/>
  <c r="CB70" i="1"/>
  <c r="CC70" i="1"/>
  <c r="R71" i="1"/>
  <c r="H72" i="1"/>
  <c r="QD26" i="1" l="1"/>
  <c r="H73" i="1"/>
  <c r="R72" i="1"/>
  <c r="BZ71" i="1"/>
  <c r="CA71" i="1"/>
  <c r="CB71" i="1"/>
  <c r="CC71" i="1"/>
  <c r="QE26" i="1" l="1"/>
  <c r="CA72" i="1"/>
  <c r="CC72" i="1"/>
  <c r="BZ72" i="1"/>
  <c r="CB72" i="1"/>
  <c r="R73" i="1"/>
  <c r="H74" i="1"/>
  <c r="QF26" i="1" l="1"/>
  <c r="H75" i="1"/>
  <c r="R74" i="1"/>
  <c r="CA73" i="1"/>
  <c r="CB73" i="1"/>
  <c r="CC73" i="1"/>
  <c r="BZ73" i="1"/>
  <c r="QG26" i="1" l="1"/>
  <c r="CC74" i="1"/>
  <c r="BZ74" i="1"/>
  <c r="CA74" i="1"/>
  <c r="CB74" i="1"/>
  <c r="H76" i="1"/>
  <c r="R75" i="1"/>
  <c r="QH26" i="1" l="1"/>
  <c r="CA75" i="1"/>
  <c r="CB75" i="1"/>
  <c r="CC75" i="1"/>
  <c r="BZ75" i="1"/>
  <c r="R76" i="1"/>
  <c r="H77" i="1"/>
  <c r="QI26" i="1" l="1"/>
  <c r="H78" i="1"/>
  <c r="R77" i="1"/>
  <c r="CC76" i="1"/>
  <c r="BZ76" i="1"/>
  <c r="CA76" i="1"/>
  <c r="CB76" i="1"/>
  <c r="QJ26" i="1" l="1"/>
  <c r="CC77" i="1"/>
  <c r="BZ77" i="1"/>
  <c r="CA77" i="1"/>
  <c r="CB77" i="1"/>
  <c r="R78" i="1"/>
  <c r="QK26" i="1" l="1"/>
  <c r="BZ78" i="1"/>
  <c r="CA78" i="1"/>
  <c r="CB78" i="1"/>
  <c r="CC78" i="1"/>
  <c r="QL26" i="1" l="1"/>
  <c r="AN243" i="4"/>
  <c r="AN234" i="7"/>
  <c r="AN234" i="6"/>
  <c r="AO234" i="6" s="1"/>
  <c r="AP234" i="6" s="1"/>
  <c r="AN234" i="8"/>
  <c r="AO234" i="8" s="1"/>
  <c r="N243" i="4"/>
  <c r="T243" i="4" s="1"/>
  <c r="Z243" i="4" s="1"/>
  <c r="AF243" i="4" s="1"/>
  <c r="AL243" i="4" s="1"/>
  <c r="N234" i="7"/>
  <c r="T234" i="7" s="1"/>
  <c r="Z234" i="7" s="1"/>
  <c r="AF234" i="7" s="1"/>
  <c r="AL234" i="7" s="1"/>
  <c r="N234" i="6"/>
  <c r="T234" i="6" s="1"/>
  <c r="Z234" i="6" s="1"/>
  <c r="AF234" i="6" s="1"/>
  <c r="AL234" i="6" s="1"/>
  <c r="N234" i="8"/>
  <c r="T234" i="8" s="1"/>
  <c r="Z234" i="8" s="1"/>
  <c r="AF234" i="8" s="1"/>
  <c r="AL234" i="8" s="1"/>
  <c r="M243" i="4"/>
  <c r="S243" i="4" s="1"/>
  <c r="Y243" i="4" s="1"/>
  <c r="AE243" i="4" s="1"/>
  <c r="AK243" i="4" s="1"/>
  <c r="L243" i="4"/>
  <c r="R243" i="4" s="1"/>
  <c r="X243" i="4" s="1"/>
  <c r="AD243" i="4" s="1"/>
  <c r="AJ243" i="4" s="1"/>
  <c r="K243" i="4"/>
  <c r="Q243" i="4" s="1"/>
  <c r="W243" i="4" s="1"/>
  <c r="AC243" i="4" s="1"/>
  <c r="AI243" i="4" s="1"/>
  <c r="J243" i="4"/>
  <c r="P243" i="4" s="1"/>
  <c r="V243" i="4" s="1"/>
  <c r="AB243" i="4" s="1"/>
  <c r="AH243"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43" i="4"/>
  <c r="O243" i="4" s="1"/>
  <c r="U243" i="4" s="1"/>
  <c r="AA243" i="4" s="1"/>
  <c r="AG243" i="4" s="1"/>
  <c r="I234" i="7"/>
  <c r="O234" i="7" s="1"/>
  <c r="U234" i="7" s="1"/>
  <c r="AA234" i="7" s="1"/>
  <c r="AG234" i="7" s="1"/>
  <c r="I234" i="6"/>
  <c r="O234" i="6" s="1"/>
  <c r="U234" i="6" s="1"/>
  <c r="AA234" i="6" s="1"/>
  <c r="AG234" i="6" s="1"/>
  <c r="I234" i="8"/>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QM26" i="1" l="1"/>
  <c r="BB15" i="6"/>
  <c r="AQ15" i="6" s="1"/>
  <c r="BB15" i="7"/>
  <c r="AQ15" i="7" s="1"/>
  <c r="BB15" i="8"/>
  <c r="AQ15" i="8" s="1"/>
  <c r="BD15" i="7"/>
  <c r="AS15" i="7" s="1"/>
  <c r="BD15" i="8"/>
  <c r="AS15" i="8" s="1"/>
  <c r="BC15" i="7"/>
  <c r="AR15" i="7" s="1"/>
  <c r="BA15" i="8"/>
  <c r="AP15" i="8" s="1"/>
  <c r="BC15" i="8"/>
  <c r="AR15" i="8" s="1"/>
  <c r="BD15" i="6"/>
  <c r="AS15" i="6" s="1"/>
  <c r="AZ15" i="7"/>
  <c r="AO15" i="7" s="1"/>
  <c r="AZ15" i="8"/>
  <c r="AO15" i="8" s="1"/>
  <c r="BA15" i="6"/>
  <c r="AP15" i="6" s="1"/>
  <c r="BA15" i="7"/>
  <c r="AP15" i="7" s="1"/>
  <c r="BC15" i="6"/>
  <c r="AR15" i="6" s="1"/>
  <c r="AQ234" i="6"/>
  <c r="AO234" i="7"/>
  <c r="AO243" i="4"/>
  <c r="AP234" i="8"/>
  <c r="BE15" i="6"/>
  <c r="AT15" i="6" s="1"/>
  <c r="BE15" i="7"/>
  <c r="AT15" i="7" s="1"/>
  <c r="BE15" i="8"/>
  <c r="AT15" i="8" s="1"/>
  <c r="AX15" i="6"/>
  <c r="AM15" i="6" s="1"/>
  <c r="BF15" i="6"/>
  <c r="AU15" i="6" s="1"/>
  <c r="AX15" i="7"/>
  <c r="AM15" i="7" s="1"/>
  <c r="BF15" i="7"/>
  <c r="AU15" i="7" s="1"/>
  <c r="AX15" i="8"/>
  <c r="AM15" i="8" s="1"/>
  <c r="BF15" i="8"/>
  <c r="AU15" i="8" s="1"/>
  <c r="AY15" i="6"/>
  <c r="AN15" i="6" s="1"/>
  <c r="GJ26" i="1"/>
  <c r="GO26" i="1" s="1"/>
  <c r="GT26" i="1" s="1"/>
  <c r="GY26" i="1" s="1"/>
  <c r="HH33" i="1"/>
  <c r="HH36" i="1" s="1"/>
  <c r="HH26" i="1"/>
  <c r="HN26" i="1" s="1"/>
  <c r="HT26" i="1" s="1"/>
  <c r="HZ26" i="1" s="1"/>
  <c r="IF26" i="1" s="1"/>
  <c r="IL26" i="1" s="1"/>
  <c r="HF33" i="1"/>
  <c r="HF36" i="1" s="1"/>
  <c r="HF26" i="1"/>
  <c r="HL26" i="1" s="1"/>
  <c r="HR26" i="1" s="1"/>
  <c r="HX26" i="1" s="1"/>
  <c r="ID26" i="1" s="1"/>
  <c r="IJ26" i="1" s="1"/>
  <c r="HO32" i="1"/>
  <c r="HU32" i="1" s="1"/>
  <c r="IA32" i="1" s="1"/>
  <c r="IG32" i="1" s="1"/>
  <c r="IM32" i="1" s="1"/>
  <c r="HN32" i="1"/>
  <c r="HT32" i="1" s="1"/>
  <c r="HZ32" i="1" s="1"/>
  <c r="IF32" i="1" s="1"/>
  <c r="IL32" i="1" s="1"/>
  <c r="HM32" i="1"/>
  <c r="HS32" i="1" s="1"/>
  <c r="HY32" i="1" s="1"/>
  <c r="IE32" i="1" s="1"/>
  <c r="IK32" i="1" s="1"/>
  <c r="HL32" i="1"/>
  <c r="HR32" i="1" s="1"/>
  <c r="HX32" i="1" s="1"/>
  <c r="ID32" i="1" s="1"/>
  <c r="IJ32" i="1" s="1"/>
  <c r="HK32" i="1"/>
  <c r="HQ32" i="1" s="1"/>
  <c r="HW32" i="1" s="1"/>
  <c r="IC32" i="1" s="1"/>
  <c r="II32" i="1" s="1"/>
  <c r="HJ32" i="1"/>
  <c r="HP32" i="1" s="1"/>
  <c r="HV32" i="1" s="1"/>
  <c r="IB32" i="1" s="1"/>
  <c r="IH32" i="1" s="1"/>
  <c r="HO31" i="1"/>
  <c r="HU31" i="1" s="1"/>
  <c r="IA31" i="1" s="1"/>
  <c r="IG31" i="1" s="1"/>
  <c r="IM31" i="1" s="1"/>
  <c r="HN31" i="1"/>
  <c r="HT31" i="1" s="1"/>
  <c r="HZ31" i="1" s="1"/>
  <c r="IF31" i="1" s="1"/>
  <c r="IL31" i="1" s="1"/>
  <c r="HM31" i="1"/>
  <c r="HS31" i="1" s="1"/>
  <c r="HY31" i="1" s="1"/>
  <c r="IE31" i="1" s="1"/>
  <c r="IK31" i="1" s="1"/>
  <c r="HL31" i="1"/>
  <c r="HR31" i="1" s="1"/>
  <c r="HX31" i="1" s="1"/>
  <c r="ID31" i="1" s="1"/>
  <c r="IJ31" i="1" s="1"/>
  <c r="HO27" i="1"/>
  <c r="HU27" i="1" s="1"/>
  <c r="IA27" i="1" s="1"/>
  <c r="IG27" i="1" s="1"/>
  <c r="IM27" i="1" s="1"/>
  <c r="HN27" i="1"/>
  <c r="HT27" i="1" s="1"/>
  <c r="HZ27" i="1" s="1"/>
  <c r="IF27" i="1" s="1"/>
  <c r="IL27" i="1" s="1"/>
  <c r="HM27" i="1"/>
  <c r="HS27" i="1" s="1"/>
  <c r="HY27" i="1" s="1"/>
  <c r="IE27" i="1" s="1"/>
  <c r="IK27" i="1" s="1"/>
  <c r="HL27" i="1"/>
  <c r="HR27" i="1" s="1"/>
  <c r="HX27" i="1" s="1"/>
  <c r="ID27" i="1" s="1"/>
  <c r="IJ27" i="1" s="1"/>
  <c r="HO26" i="1"/>
  <c r="HU26" i="1" s="1"/>
  <c r="IA26" i="1" s="1"/>
  <c r="IG26" i="1" s="1"/>
  <c r="IM26" i="1" s="1"/>
  <c r="HM26" i="1"/>
  <c r="HS26" i="1" s="1"/>
  <c r="HY26" i="1" s="1"/>
  <c r="IE26" i="1" s="1"/>
  <c r="IK26" i="1" s="1"/>
  <c r="IM112" i="1"/>
  <c r="IL112" i="1"/>
  <c r="IK112" i="1"/>
  <c r="IJ112" i="1"/>
  <c r="II112" i="1"/>
  <c r="IH112" i="1"/>
  <c r="IG112" i="1"/>
  <c r="IF112" i="1"/>
  <c r="IE112" i="1"/>
  <c r="ID112" i="1"/>
  <c r="FX112" i="1"/>
  <c r="FW112" i="1"/>
  <c r="FV112" i="1"/>
  <c r="FU112" i="1"/>
  <c r="FF32" i="1"/>
  <c r="FL32" i="1" s="1"/>
  <c r="FR32" i="1" s="1"/>
  <c r="FX32" i="1" s="1"/>
  <c r="GD32" i="1" s="1"/>
  <c r="FE32" i="1"/>
  <c r="FK32" i="1" s="1"/>
  <c r="FQ32" i="1" s="1"/>
  <c r="FW32" i="1" s="1"/>
  <c r="GC32" i="1" s="1"/>
  <c r="FD32" i="1"/>
  <c r="FJ32" i="1" s="1"/>
  <c r="FP32" i="1" s="1"/>
  <c r="FV32" i="1" s="1"/>
  <c r="GB32" i="1" s="1"/>
  <c r="FC32" i="1"/>
  <c r="FI32" i="1" s="1"/>
  <c r="FO32" i="1" s="1"/>
  <c r="FU32" i="1" s="1"/>
  <c r="GA32" i="1" s="1"/>
  <c r="FB32" i="1"/>
  <c r="FH32" i="1" s="1"/>
  <c r="FN32" i="1" s="1"/>
  <c r="FT32" i="1" s="1"/>
  <c r="FZ32" i="1" s="1"/>
  <c r="FA32" i="1"/>
  <c r="FG32" i="1" s="1"/>
  <c r="FM32" i="1" s="1"/>
  <c r="FS32" i="1" s="1"/>
  <c r="FY32" i="1" s="1"/>
  <c r="FF31" i="1"/>
  <c r="FL31" i="1" s="1"/>
  <c r="FR31" i="1" s="1"/>
  <c r="FX31" i="1" s="1"/>
  <c r="GD31" i="1" s="1"/>
  <c r="FE31" i="1"/>
  <c r="FK31" i="1" s="1"/>
  <c r="FQ31" i="1" s="1"/>
  <c r="FW31" i="1" s="1"/>
  <c r="GC31" i="1" s="1"/>
  <c r="FD31" i="1"/>
  <c r="FJ31" i="1" s="1"/>
  <c r="FP31" i="1" s="1"/>
  <c r="FV31" i="1" s="1"/>
  <c r="GB31" i="1" s="1"/>
  <c r="FC31" i="1"/>
  <c r="FI31" i="1" s="1"/>
  <c r="FO31" i="1" s="1"/>
  <c r="FU31" i="1" s="1"/>
  <c r="GA31" i="1" s="1"/>
  <c r="FB31" i="1"/>
  <c r="FH31" i="1" s="1"/>
  <c r="FN31" i="1" s="1"/>
  <c r="FT31" i="1" s="1"/>
  <c r="FZ31" i="1" s="1"/>
  <c r="FA31" i="1"/>
  <c r="FG31" i="1" s="1"/>
  <c r="FM31" i="1" s="1"/>
  <c r="FS31" i="1" s="1"/>
  <c r="FY31" i="1" s="1"/>
  <c r="HE30" i="1"/>
  <c r="HF30" i="1" s="1"/>
  <c r="EV30" i="1"/>
  <c r="FF27" i="1"/>
  <c r="FL27" i="1" s="1"/>
  <c r="FR27" i="1" s="1"/>
  <c r="FX27" i="1" s="1"/>
  <c r="GD27" i="1" s="1"/>
  <c r="FE27" i="1"/>
  <c r="FK27" i="1" s="1"/>
  <c r="FQ27" i="1" s="1"/>
  <c r="FW27" i="1" s="1"/>
  <c r="GC27" i="1" s="1"/>
  <c r="FD27" i="1"/>
  <c r="FJ27" i="1" s="1"/>
  <c r="FP27" i="1" s="1"/>
  <c r="FV27" i="1" s="1"/>
  <c r="GB27" i="1" s="1"/>
  <c r="FC27" i="1"/>
  <c r="FI27" i="1" s="1"/>
  <c r="FO27" i="1" s="1"/>
  <c r="FU27" i="1" s="1"/>
  <c r="GA27" i="1" s="1"/>
  <c r="FB27" i="1"/>
  <c r="FH27" i="1" s="1"/>
  <c r="FN27" i="1" s="1"/>
  <c r="FT27" i="1" s="1"/>
  <c r="FZ27" i="1" s="1"/>
  <c r="FA27" i="1"/>
  <c r="FG27" i="1" s="1"/>
  <c r="FM27" i="1" s="1"/>
  <c r="FS27" i="1" s="1"/>
  <c r="FY27" i="1" s="1"/>
  <c r="FF26" i="1"/>
  <c r="FL26" i="1" s="1"/>
  <c r="FR26" i="1" s="1"/>
  <c r="FX26" i="1" s="1"/>
  <c r="GD26" i="1" s="1"/>
  <c r="FD26" i="1"/>
  <c r="FJ26" i="1" s="1"/>
  <c r="FP26" i="1" s="1"/>
  <c r="FV26" i="1" s="1"/>
  <c r="GB26" i="1" s="1"/>
  <c r="FB26" i="1"/>
  <c r="FH26" i="1" s="1"/>
  <c r="FN26" i="1" s="1"/>
  <c r="FT26" i="1" s="1"/>
  <c r="FZ26" i="1" s="1"/>
  <c r="FA26" i="1"/>
  <c r="FG26" i="1" s="1"/>
  <c r="FM26" i="1" s="1"/>
  <c r="FS26" i="1" s="1"/>
  <c r="FY26" i="1" s="1"/>
  <c r="EW26" i="1"/>
  <c r="FC26" i="1" s="1"/>
  <c r="FI26" i="1" s="1"/>
  <c r="FO26" i="1" s="1"/>
  <c r="FU26" i="1" s="1"/>
  <c r="GA26" i="1" s="1"/>
  <c r="EY26" i="1"/>
  <c r="FE26" i="1" s="1"/>
  <c r="FK26" i="1" s="1"/>
  <c r="FQ26" i="1" s="1"/>
  <c r="FW26" i="1" s="1"/>
  <c r="GC26" i="1" s="1"/>
  <c r="EY33" i="1"/>
  <c r="EY36" i="1" s="1"/>
  <c r="EW33" i="1"/>
  <c r="EW36" i="1" s="1"/>
  <c r="J55" i="3"/>
  <c r="J52" i="3"/>
  <c r="J51" i="3"/>
  <c r="J50" i="3"/>
  <c r="J47" i="3"/>
  <c r="OL36" i="1"/>
  <c r="OK36" i="1"/>
  <c r="OJ36" i="1"/>
  <c r="OI36" i="1"/>
  <c r="OH36" i="1"/>
  <c r="H55" i="3"/>
  <c r="H52" i="3"/>
  <c r="H51" i="3"/>
  <c r="H50" i="3"/>
  <c r="H47" i="3"/>
  <c r="V33" i="1"/>
  <c r="OQ112" i="1"/>
  <c r="OP112"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9" i="4"/>
  <c r="Q309" i="4"/>
  <c r="P309" i="4"/>
  <c r="O309" i="4"/>
  <c r="N309" i="4"/>
  <c r="M309" i="4"/>
  <c r="L309" i="4"/>
  <c r="K309" i="4"/>
  <c r="J309" i="4"/>
  <c r="I309" i="4"/>
  <c r="H309" i="4"/>
  <c r="G309" i="4"/>
  <c r="F309" i="4"/>
  <c r="E309" i="4"/>
  <c r="D309" i="4"/>
  <c r="C309" i="4"/>
  <c r="R308" i="4"/>
  <c r="Q308" i="4"/>
  <c r="P308" i="4"/>
  <c r="O308" i="4"/>
  <c r="N308" i="4"/>
  <c r="M308" i="4"/>
  <c r="L308" i="4"/>
  <c r="K308" i="4"/>
  <c r="J308" i="4"/>
  <c r="I308" i="4"/>
  <c r="H308" i="4"/>
  <c r="G308" i="4"/>
  <c r="F308" i="4"/>
  <c r="E308" i="4"/>
  <c r="D308" i="4"/>
  <c r="C308" i="4"/>
  <c r="R307" i="4"/>
  <c r="Q307" i="4"/>
  <c r="P307" i="4"/>
  <c r="O307" i="4"/>
  <c r="N307" i="4"/>
  <c r="M307" i="4"/>
  <c r="L307" i="4"/>
  <c r="K307" i="4"/>
  <c r="J307" i="4"/>
  <c r="I307" i="4"/>
  <c r="H307" i="4"/>
  <c r="G307" i="4"/>
  <c r="F307" i="4"/>
  <c r="E307" i="4"/>
  <c r="D307" i="4"/>
  <c r="C307" i="4"/>
  <c r="B307" i="4"/>
  <c r="R306" i="4"/>
  <c r="Q306" i="4"/>
  <c r="P306" i="4"/>
  <c r="O306" i="4"/>
  <c r="N306" i="4"/>
  <c r="M306" i="4"/>
  <c r="L306" i="4"/>
  <c r="K306" i="4"/>
  <c r="J306" i="4"/>
  <c r="I306" i="4"/>
  <c r="H306" i="4"/>
  <c r="G306" i="4"/>
  <c r="F306" i="4"/>
  <c r="E306" i="4"/>
  <c r="D306" i="4"/>
  <c r="C306" i="4"/>
  <c r="R305" i="4"/>
  <c r="Q305" i="4"/>
  <c r="P305" i="4"/>
  <c r="O305" i="4"/>
  <c r="N305" i="4"/>
  <c r="M305" i="4"/>
  <c r="L305" i="4"/>
  <c r="K305" i="4"/>
  <c r="J305" i="4"/>
  <c r="I305" i="4"/>
  <c r="H305" i="4"/>
  <c r="G305" i="4"/>
  <c r="F305" i="4"/>
  <c r="E305" i="4"/>
  <c r="D305" i="4"/>
  <c r="C305" i="4"/>
  <c r="B305" i="4"/>
  <c r="R304" i="4"/>
  <c r="Q304" i="4"/>
  <c r="P304" i="4"/>
  <c r="O304" i="4"/>
  <c r="N304" i="4"/>
  <c r="M304" i="4"/>
  <c r="L304" i="4"/>
  <c r="K304" i="4"/>
  <c r="J304" i="4"/>
  <c r="I304" i="4"/>
  <c r="H304" i="4"/>
  <c r="G304" i="4"/>
  <c r="F304" i="4"/>
  <c r="E304" i="4"/>
  <c r="D304" i="4"/>
  <c r="C304" i="4"/>
  <c r="B304" i="4"/>
  <c r="R303" i="4"/>
  <c r="Q303" i="4"/>
  <c r="P303" i="4"/>
  <c r="O303" i="4"/>
  <c r="N303" i="4"/>
  <c r="M303" i="4"/>
  <c r="L303" i="4"/>
  <c r="K303" i="4"/>
  <c r="J303" i="4"/>
  <c r="I303" i="4"/>
  <c r="H303" i="4"/>
  <c r="G303" i="4"/>
  <c r="F303" i="4"/>
  <c r="E303" i="4"/>
  <c r="D303" i="4"/>
  <c r="C303" i="4"/>
  <c r="B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JI33" i="1"/>
  <c r="JI36" i="1" s="1"/>
  <c r="JF33" i="1"/>
  <c r="JF36" i="1" s="1"/>
  <c r="JD33" i="1"/>
  <c r="JD36" i="1" s="1"/>
  <c r="JA33" i="1"/>
  <c r="JA36" i="1" s="1"/>
  <c r="IY33" i="1"/>
  <c r="IY36" i="1" s="1"/>
  <c r="IV33" i="1"/>
  <c r="IV36" i="1" s="1"/>
  <c r="IT33" i="1"/>
  <c r="IT36" i="1" s="1"/>
  <c r="IQ33" i="1"/>
  <c r="IQ36" i="1" s="1"/>
  <c r="IO33" i="1"/>
  <c r="IO36" i="1" s="1"/>
  <c r="IW31" i="1"/>
  <c r="JB31" i="1" s="1"/>
  <c r="JG31" i="1" s="1"/>
  <c r="JL31" i="1" s="1"/>
  <c r="IV31" i="1"/>
  <c r="JA31" i="1" s="1"/>
  <c r="JF31" i="1" s="1"/>
  <c r="JK31" i="1" s="1"/>
  <c r="IU31" i="1"/>
  <c r="IZ31" i="1" s="1"/>
  <c r="JE31" i="1" s="1"/>
  <c r="JJ31" i="1" s="1"/>
  <c r="IT31" i="1"/>
  <c r="IY31" i="1" s="1"/>
  <c r="JD31" i="1" s="1"/>
  <c r="JI31" i="1" s="1"/>
  <c r="IS31" i="1"/>
  <c r="IX31" i="1" s="1"/>
  <c r="JC31" i="1" s="1"/>
  <c r="JH31" i="1" s="1"/>
  <c r="IW27" i="1"/>
  <c r="IV27" i="1"/>
  <c r="IU27" i="1"/>
  <c r="IT27" i="1"/>
  <c r="IW26" i="1"/>
  <c r="JB26" i="1" s="1"/>
  <c r="JG26" i="1" s="1"/>
  <c r="JL26" i="1" s="1"/>
  <c r="IU26" i="1"/>
  <c r="IZ26" i="1" s="1"/>
  <c r="JE26" i="1" s="1"/>
  <c r="JJ26" i="1" s="1"/>
  <c r="IS26" i="1"/>
  <c r="IX26" i="1" s="1"/>
  <c r="JC26" i="1" s="1"/>
  <c r="JH26" i="1" s="1"/>
  <c r="IQ26" i="1"/>
  <c r="IV26" i="1" s="1"/>
  <c r="JA26" i="1" s="1"/>
  <c r="JF26" i="1" s="1"/>
  <c r="JK26" i="1" s="1"/>
  <c r="IO26" i="1"/>
  <c r="IT26" i="1" s="1"/>
  <c r="IY26" i="1" s="1"/>
  <c r="JD26" i="1" s="1"/>
  <c r="JI26" i="1" s="1"/>
  <c r="JL112" i="1"/>
  <c r="JK112" i="1"/>
  <c r="JJ112" i="1"/>
  <c r="JH112" i="1"/>
  <c r="JG112" i="1"/>
  <c r="JE112" i="1"/>
  <c r="JC112" i="1"/>
  <c r="JB112" i="1"/>
  <c r="IZ112" i="1"/>
  <c r="IX112" i="1"/>
  <c r="IW112" i="1"/>
  <c r="IU112" i="1"/>
  <c r="IS112" i="1"/>
  <c r="IR112" i="1"/>
  <c r="IP112" i="1"/>
  <c r="IN112" i="1"/>
  <c r="IC112" i="1"/>
  <c r="IB112" i="1"/>
  <c r="IA112" i="1"/>
  <c r="HZ112" i="1"/>
  <c r="HY112" i="1"/>
  <c r="HX112" i="1"/>
  <c r="HW112" i="1"/>
  <c r="HV112" i="1"/>
  <c r="HU112" i="1"/>
  <c r="HT112" i="1"/>
  <c r="HS112" i="1"/>
  <c r="HR112" i="1"/>
  <c r="HQ112" i="1"/>
  <c r="HP112" i="1"/>
  <c r="HO112" i="1"/>
  <c r="HN112" i="1"/>
  <c r="HM112" i="1"/>
  <c r="HL112" i="1"/>
  <c r="HK112" i="1"/>
  <c r="HJ112" i="1"/>
  <c r="HI112" i="1"/>
  <c r="HG112" i="1"/>
  <c r="HE112" i="1"/>
  <c r="HD112" i="1"/>
  <c r="GZ33" i="1"/>
  <c r="GZ36" i="1" s="1"/>
  <c r="GW33" i="1"/>
  <c r="GU33" i="1"/>
  <c r="GU36" i="1" s="1"/>
  <c r="GR33" i="1"/>
  <c r="GR36" i="1" s="1"/>
  <c r="GP33" i="1"/>
  <c r="GP36" i="1" s="1"/>
  <c r="GM33" i="1"/>
  <c r="GK33" i="1"/>
  <c r="GH33" i="1"/>
  <c r="GF33" i="1"/>
  <c r="GN31" i="1"/>
  <c r="GS31" i="1" s="1"/>
  <c r="GX31" i="1" s="1"/>
  <c r="HC31" i="1" s="1"/>
  <c r="HK31" i="1" s="1"/>
  <c r="HQ31" i="1" s="1"/>
  <c r="HW31" i="1" s="1"/>
  <c r="IC31" i="1" s="1"/>
  <c r="II31" i="1" s="1"/>
  <c r="GM31" i="1"/>
  <c r="GR31" i="1" s="1"/>
  <c r="GW31" i="1" s="1"/>
  <c r="HB31" i="1" s="1"/>
  <c r="HJ31" i="1" s="1"/>
  <c r="HP31" i="1" s="1"/>
  <c r="HV31" i="1" s="1"/>
  <c r="IB31" i="1" s="1"/>
  <c r="IH31" i="1" s="1"/>
  <c r="GL31" i="1"/>
  <c r="GQ31" i="1" s="1"/>
  <c r="GV31" i="1" s="1"/>
  <c r="HA31" i="1" s="1"/>
  <c r="GK31" i="1"/>
  <c r="GP31" i="1" s="1"/>
  <c r="GU31" i="1" s="1"/>
  <c r="GZ31" i="1" s="1"/>
  <c r="GN26" i="1"/>
  <c r="GS26" i="1" s="1"/>
  <c r="GX26" i="1" s="1"/>
  <c r="HC26" i="1" s="1"/>
  <c r="HK26" i="1" s="1"/>
  <c r="HQ26" i="1" s="1"/>
  <c r="HW26" i="1" s="1"/>
  <c r="IC26" i="1" s="1"/>
  <c r="II26" i="1" s="1"/>
  <c r="GL26" i="1"/>
  <c r="GQ26" i="1" s="1"/>
  <c r="GV26" i="1" s="1"/>
  <c r="HA26" i="1" s="1"/>
  <c r="GN27" i="1"/>
  <c r="GM27" i="1"/>
  <c r="GL27" i="1"/>
  <c r="GH26" i="1"/>
  <c r="GM26" i="1" s="1"/>
  <c r="GR26" i="1" s="1"/>
  <c r="GW26" i="1" s="1"/>
  <c r="HB26" i="1" s="1"/>
  <c r="HJ26" i="1" s="1"/>
  <c r="HP26" i="1" s="1"/>
  <c r="HV26" i="1" s="1"/>
  <c r="IB26" i="1" s="1"/>
  <c r="IH26" i="1" s="1"/>
  <c r="GF26" i="1"/>
  <c r="GK26" i="1" s="1"/>
  <c r="GP26" i="1" s="1"/>
  <c r="GU26" i="1" s="1"/>
  <c r="GZ26" i="1" s="1"/>
  <c r="GJ31" i="1"/>
  <c r="GO31" i="1" s="1"/>
  <c r="GT31" i="1" s="1"/>
  <c r="GY31" i="1" s="1"/>
  <c r="FF112" i="1"/>
  <c r="FO112" i="1"/>
  <c r="FS112" i="1"/>
  <c r="FC33" i="1"/>
  <c r="FC36" i="1" s="1"/>
  <c r="EX112"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55" i="4"/>
  <c r="T255" i="4" s="1"/>
  <c r="Z255" i="4" s="1"/>
  <c r="AF255" i="4" s="1"/>
  <c r="AL255" i="4"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N250" i="4"/>
  <c r="T250" i="4" s="1"/>
  <c r="Z250" i="4" s="1"/>
  <c r="AF250" i="4" s="1"/>
  <c r="AL250"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55" i="4"/>
  <c r="Q255" i="4" s="1"/>
  <c r="W255" i="4" s="1"/>
  <c r="AC255" i="4" s="1"/>
  <c r="AI255" i="4" s="1"/>
  <c r="AO255" i="4"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K250" i="4"/>
  <c r="Q250" i="4" s="1"/>
  <c r="W250" i="4" s="1"/>
  <c r="AC250" i="4" s="1"/>
  <c r="AI250" i="4" s="1"/>
  <c r="AO250" i="4" s="1"/>
  <c r="G108" i="4"/>
  <c r="F108" i="4"/>
  <c r="E108" i="4"/>
  <c r="G110" i="8"/>
  <c r="F110" i="8"/>
  <c r="G109" i="8"/>
  <c r="F109" i="8"/>
  <c r="G108" i="8"/>
  <c r="F108" i="8"/>
  <c r="G110" i="7"/>
  <c r="F110" i="7"/>
  <c r="G109" i="7"/>
  <c r="F109" i="7"/>
  <c r="G108" i="7"/>
  <c r="F108" i="7"/>
  <c r="G110" i="6"/>
  <c r="F110" i="6"/>
  <c r="G109" i="6"/>
  <c r="F109" i="6"/>
  <c r="G108" i="6"/>
  <c r="F108" i="6"/>
  <c r="M255" i="4"/>
  <c r="S255" i="4" s="1"/>
  <c r="Y255" i="4" s="1"/>
  <c r="AE255" i="4" s="1"/>
  <c r="AK255" i="4" s="1"/>
  <c r="AR255" i="4" s="1"/>
  <c r="AZ255" i="4" s="1"/>
  <c r="BF255" i="4" s="1"/>
  <c r="L255" i="4"/>
  <c r="R255" i="4" s="1"/>
  <c r="X255" i="4" s="1"/>
  <c r="AD255" i="4" s="1"/>
  <c r="AJ255" i="4" s="1"/>
  <c r="AQ255" i="4" s="1"/>
  <c r="AW255" i="4" s="1"/>
  <c r="J255" i="4"/>
  <c r="P255" i="4" s="1"/>
  <c r="V255" i="4" s="1"/>
  <c r="AB255" i="4" s="1"/>
  <c r="AH255" i="4" s="1"/>
  <c r="I255" i="4"/>
  <c r="O255" i="4" s="1"/>
  <c r="M254" i="4"/>
  <c r="S254" i="4" s="1"/>
  <c r="Y254" i="4" s="1"/>
  <c r="AE254" i="4" s="1"/>
  <c r="AK254" i="4" s="1"/>
  <c r="AR254" i="4" s="1"/>
  <c r="L254" i="4"/>
  <c r="R254" i="4" s="1"/>
  <c r="X254" i="4" s="1"/>
  <c r="AD254" i="4" s="1"/>
  <c r="AJ254" i="4" s="1"/>
  <c r="AQ254" i="4" s="1"/>
  <c r="AW254" i="4" s="1"/>
  <c r="J254" i="4"/>
  <c r="P254" i="4" s="1"/>
  <c r="V254" i="4" s="1"/>
  <c r="AB254" i="4" s="1"/>
  <c r="AH254" i="4" s="1"/>
  <c r="AP254" i="4" s="1"/>
  <c r="AV254" i="4" s="1"/>
  <c r="BB254" i="4" s="1"/>
  <c r="BJ254" i="4" s="1"/>
  <c r="I254" i="4"/>
  <c r="OO112" i="1"/>
  <c r="A210" i="5"/>
  <c r="A209" i="5"/>
  <c r="JT112" i="1"/>
  <c r="LE112" i="1"/>
  <c r="LD112" i="1"/>
  <c r="LF112" i="1"/>
  <c r="LC112" i="1"/>
  <c r="LB112" i="1"/>
  <c r="LA112" i="1"/>
  <c r="KZ112" i="1"/>
  <c r="KY112" i="1"/>
  <c r="KX112" i="1"/>
  <c r="KW112" i="1"/>
  <c r="KV112" i="1"/>
  <c r="KU112" i="1"/>
  <c r="JR112" i="1"/>
  <c r="JX112" i="1"/>
  <c r="A121" i="5"/>
  <c r="LR112" i="1"/>
  <c r="LV112" i="1"/>
  <c r="A130" i="5"/>
  <c r="LW112" i="1"/>
  <c r="C797" i="4"/>
  <c r="C795" i="4"/>
  <c r="C800" i="4"/>
  <c r="C799" i="4"/>
  <c r="C798" i="4"/>
  <c r="C796" i="4"/>
  <c r="M101" i="4"/>
  <c r="M100" i="4"/>
  <c r="M99" i="4"/>
  <c r="M98" i="4"/>
  <c r="QN26" i="1" l="1"/>
  <c r="OQ33" i="1"/>
  <c r="OQ36" i="1" s="1"/>
  <c r="IK33" i="1"/>
  <c r="IK36" i="1" s="1"/>
  <c r="EW30" i="1"/>
  <c r="AQ234" i="8"/>
  <c r="AP243" i="4"/>
  <c r="AP234" i="7"/>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M33" i="1"/>
  <c r="IM36" i="1" s="1"/>
  <c r="IL33" i="1"/>
  <c r="IL36" i="1" s="1"/>
  <c r="HG30" i="1"/>
  <c r="IH33" i="1"/>
  <c r="IH36" i="1" s="1"/>
  <c r="II33" i="1"/>
  <c r="II36" i="1" s="1"/>
  <c r="IJ33" i="1"/>
  <c r="IJ36" i="1" s="1"/>
  <c r="FY112" i="1"/>
  <c r="FY33" i="1"/>
  <c r="FY36" i="1" s="1"/>
  <c r="FZ112" i="1"/>
  <c r="FZ33" i="1"/>
  <c r="FZ36" i="1" s="1"/>
  <c r="GA112" i="1"/>
  <c r="GA33" i="1"/>
  <c r="GA36" i="1" s="1"/>
  <c r="GB112" i="1"/>
  <c r="GB33" i="1"/>
  <c r="GB36" i="1" s="1"/>
  <c r="GC112" i="1"/>
  <c r="GC33" i="1"/>
  <c r="GC36" i="1" s="1"/>
  <c r="GD112" i="1"/>
  <c r="GD33" i="1"/>
  <c r="GD36" i="1" s="1"/>
  <c r="FU33" i="1"/>
  <c r="FU36" i="1" s="1"/>
  <c r="FV33" i="1"/>
  <c r="FV36" i="1" s="1"/>
  <c r="FW33" i="1"/>
  <c r="FW36" i="1" s="1"/>
  <c r="FX33" i="1"/>
  <c r="FX36" i="1" s="1"/>
  <c r="ID33" i="1"/>
  <c r="ID36" i="1" s="1"/>
  <c r="IE33" i="1"/>
  <c r="IE36" i="1" s="1"/>
  <c r="IF33" i="1"/>
  <c r="IF36" i="1" s="1"/>
  <c r="IG33" i="1"/>
  <c r="IG36" i="1" s="1"/>
  <c r="OH34" i="1"/>
  <c r="OI34" i="1"/>
  <c r="OJ34" i="1"/>
  <c r="OK34" i="1"/>
  <c r="OL34" i="1"/>
  <c r="OP33" i="1"/>
  <c r="OP36" i="1" s="1"/>
  <c r="GQ27" i="1"/>
  <c r="GR27" i="1"/>
  <c r="GS27" i="1"/>
  <c r="IY27" i="1"/>
  <c r="IZ27" i="1"/>
  <c r="JA27" i="1"/>
  <c r="JB27" i="1"/>
  <c r="JE33" i="1"/>
  <c r="JE36" i="1" s="1"/>
  <c r="HG33" i="1"/>
  <c r="HG36" i="1" s="1"/>
  <c r="HI33" i="1"/>
  <c r="HI36" i="1" s="1"/>
  <c r="HJ33" i="1"/>
  <c r="HJ36" i="1" s="1"/>
  <c r="HK33" i="1"/>
  <c r="HK36" i="1" s="1"/>
  <c r="HL33" i="1"/>
  <c r="HL36" i="1" s="1"/>
  <c r="HM33" i="1"/>
  <c r="HM36" i="1" s="1"/>
  <c r="HN33" i="1"/>
  <c r="HN36" i="1" s="1"/>
  <c r="HO33" i="1"/>
  <c r="HO36" i="1" s="1"/>
  <c r="IP33" i="1"/>
  <c r="IP36" i="1" s="1"/>
  <c r="IR33" i="1"/>
  <c r="IR36" i="1" s="1"/>
  <c r="IS33" i="1"/>
  <c r="IS36" i="1" s="1"/>
  <c r="IU33" i="1"/>
  <c r="IU36" i="1" s="1"/>
  <c r="HD33" i="1"/>
  <c r="HD36" i="1" s="1"/>
  <c r="HE33" i="1"/>
  <c r="HE36" i="1" s="1"/>
  <c r="IW33" i="1"/>
  <c r="IW36" i="1" s="1"/>
  <c r="IX33" i="1"/>
  <c r="IX36" i="1" s="1"/>
  <c r="IZ33" i="1"/>
  <c r="IZ36" i="1" s="1"/>
  <c r="JB33" i="1"/>
  <c r="JB36" i="1" s="1"/>
  <c r="JC33" i="1"/>
  <c r="JC36" i="1" s="1"/>
  <c r="HP33" i="1"/>
  <c r="HP36" i="1" s="1"/>
  <c r="HQ33" i="1"/>
  <c r="HQ36" i="1" s="1"/>
  <c r="JG33" i="1"/>
  <c r="JG36" i="1" s="1"/>
  <c r="HR33" i="1"/>
  <c r="HR36" i="1" s="1"/>
  <c r="JH33" i="1"/>
  <c r="JH36" i="1" s="1"/>
  <c r="HS33" i="1"/>
  <c r="HS36" i="1" s="1"/>
  <c r="HT33" i="1"/>
  <c r="HT36" i="1" s="1"/>
  <c r="JJ33" i="1"/>
  <c r="JJ36" i="1" s="1"/>
  <c r="HU33" i="1"/>
  <c r="HU36" i="1" s="1"/>
  <c r="JK33" i="1"/>
  <c r="JK36" i="1" s="1"/>
  <c r="HV33" i="1"/>
  <c r="HV36" i="1" s="1"/>
  <c r="JL33" i="1"/>
  <c r="JL36" i="1" s="1"/>
  <c r="HW33" i="1"/>
  <c r="HW36" i="1" s="1"/>
  <c r="HX33" i="1"/>
  <c r="HX36" i="1" s="1"/>
  <c r="HY33" i="1"/>
  <c r="HY36" i="1" s="1"/>
  <c r="HZ33" i="1"/>
  <c r="HZ36" i="1" s="1"/>
  <c r="IA33" i="1"/>
  <c r="IA36" i="1" s="1"/>
  <c r="IB33" i="1"/>
  <c r="IB36" i="1" s="1"/>
  <c r="IC33" i="1"/>
  <c r="IC36" i="1" s="1"/>
  <c r="IN33" i="1"/>
  <c r="I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W36" i="1"/>
  <c r="O254" i="4"/>
  <c r="U254" i="4" s="1"/>
  <c r="AA254" i="4" s="1"/>
  <c r="AG254" i="4" s="1"/>
  <c r="AM254" i="4" s="1"/>
  <c r="GK36" i="1"/>
  <c r="GM36" i="1"/>
  <c r="GF36" i="1"/>
  <c r="GH36" i="1"/>
  <c r="FK112" i="1"/>
  <c r="FK33" i="1"/>
  <c r="FK36" i="1" s="1"/>
  <c r="FC112" i="1"/>
  <c r="FS33" i="1"/>
  <c r="FS36" i="1" s="1"/>
  <c r="FO33" i="1"/>
  <c r="FO36" i="1" s="1"/>
  <c r="FF33" i="1"/>
  <c r="FF36" i="1" s="1"/>
  <c r="EX33" i="1"/>
  <c r="EX36" i="1" s="1"/>
  <c r="U255" i="4"/>
  <c r="AA255" i="4" s="1"/>
  <c r="AG255" i="4" s="1"/>
  <c r="AM255" i="4" s="1"/>
  <c r="AU255" i="4" s="1"/>
  <c r="BA255" i="4" s="1"/>
  <c r="BG255" i="4" s="1"/>
  <c r="BD19" i="7"/>
  <c r="AS19" i="7" s="1"/>
  <c r="BF19" i="7"/>
  <c r="AU19" i="7" s="1"/>
  <c r="AX19" i="7"/>
  <c r="AM19" i="7" s="1"/>
  <c r="AY19" i="7"/>
  <c r="AN19" i="7" s="1"/>
  <c r="AZ19" i="7"/>
  <c r="AO19" i="7" s="1"/>
  <c r="BA19" i="7"/>
  <c r="AP19" i="7" s="1"/>
  <c r="AZ254" i="4"/>
  <c r="BF254" i="4" s="1"/>
  <c r="AX254" i="4"/>
  <c r="BD254" i="4" s="1"/>
  <c r="AP255" i="4"/>
  <c r="AV255" i="4" s="1"/>
  <c r="BB255" i="4" s="1"/>
  <c r="AN255" i="4"/>
  <c r="AT255" i="4" s="1"/>
  <c r="BE255" i="4"/>
  <c r="BK255" i="4" s="1"/>
  <c r="BC255" i="4"/>
  <c r="BI255" i="4" s="1"/>
  <c r="BE254" i="4"/>
  <c r="BK254" i="4" s="1"/>
  <c r="BC254" i="4"/>
  <c r="BI254" i="4" s="1"/>
  <c r="AX255" i="4"/>
  <c r="BD255" i="4" s="1"/>
  <c r="AX19" i="6"/>
  <c r="AM19" i="6" s="1"/>
  <c r="AY19" i="6"/>
  <c r="AN19" i="6" s="1"/>
  <c r="AN254" i="4"/>
  <c r="AT254" i="4" s="1"/>
  <c r="AZ19" i="6"/>
  <c r="AO19" i="6" s="1"/>
  <c r="BA19" i="6"/>
  <c r="AP19" i="6" s="1"/>
  <c r="BB19" i="6"/>
  <c r="AQ19" i="6" s="1"/>
  <c r="BC19" i="6"/>
  <c r="AR19" i="6" s="1"/>
  <c r="BD19" i="6"/>
  <c r="AS19" i="6" s="1"/>
  <c r="BH254" i="4"/>
  <c r="BE19" i="6"/>
  <c r="AT19" i="6" s="1"/>
  <c r="JT33" i="1"/>
  <c r="JT36" i="1" s="1"/>
  <c r="LD33" i="1"/>
  <c r="LD36" i="1" s="1"/>
  <c r="LE33" i="1"/>
  <c r="LE36" i="1" s="1"/>
  <c r="LF33" i="1"/>
  <c r="LF36" i="1" s="1"/>
  <c r="KX33" i="1"/>
  <c r="KX36" i="1" s="1"/>
  <c r="LB33" i="1"/>
  <c r="LB36" i="1" s="1"/>
  <c r="KV33" i="1"/>
  <c r="KW33" i="1"/>
  <c r="KY33" i="1"/>
  <c r="KZ33" i="1"/>
  <c r="LA33" i="1"/>
  <c r="KU33" i="1"/>
  <c r="LC33" i="1"/>
  <c r="JR33" i="1"/>
  <c r="JR36" i="1" s="1"/>
  <c r="JX33" i="1"/>
  <c r="JX36" i="1" s="1"/>
  <c r="LW33" i="1"/>
  <c r="LW36" i="1" s="1"/>
  <c r="LV33" i="1"/>
  <c r="LV36" i="1" s="1"/>
  <c r="LR33" i="1"/>
  <c r="LR36" i="1" s="1"/>
  <c r="QO26" i="1" l="1"/>
  <c r="AQ234" i="7"/>
  <c r="AQ243"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X30" i="1"/>
  <c r="HH30" i="1"/>
  <c r="AS255" i="4"/>
  <c r="AY255" i="4" s="1"/>
  <c r="JD27" i="1"/>
  <c r="JG27" i="1"/>
  <c r="GX27" i="1"/>
  <c r="JF27" i="1"/>
  <c r="GW27" i="1"/>
  <c r="JE27" i="1"/>
  <c r="GV27" i="1"/>
  <c r="AU254" i="4"/>
  <c r="BA254" i="4" s="1"/>
  <c r="BG254" i="4" s="1"/>
  <c r="AS254" i="4"/>
  <c r="AY254" i="4" s="1"/>
  <c r="BJ255" i="4"/>
  <c r="BH255" i="4"/>
  <c r="LC36" i="1"/>
  <c r="KV36" i="1"/>
  <c r="KU36" i="1"/>
  <c r="KY36" i="1"/>
  <c r="LA36" i="1"/>
  <c r="KZ36" i="1"/>
  <c r="KW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QP26" i="1" l="1"/>
  <c r="EY30" i="1"/>
  <c r="AR243" i="4"/>
  <c r="AS243" i="4" s="1"/>
  <c r="AT243" i="4" s="1"/>
  <c r="AU243" i="4" s="1"/>
  <c r="AV243" i="4" s="1"/>
  <c r="AW243" i="4" s="1"/>
  <c r="AX243" i="4" s="1"/>
  <c r="AY243" i="4" s="1"/>
  <c r="AZ243" i="4" s="1"/>
  <c r="BA243" i="4" s="1"/>
  <c r="BB243" i="4" s="1"/>
  <c r="BC243" i="4" s="1"/>
  <c r="BD243" i="4" s="1"/>
  <c r="BE243" i="4" s="1"/>
  <c r="BF243" i="4" s="1"/>
  <c r="BG243" i="4" s="1"/>
  <c r="BH243" i="4" s="1"/>
  <c r="BI243" i="4" s="1"/>
  <c r="BJ243" i="4" s="1"/>
  <c r="BK243"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I30" i="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JL27" i="1"/>
  <c r="HB27" i="1"/>
  <c r="HJ27" i="1" s="1"/>
  <c r="HP27" i="1" s="1"/>
  <c r="HV27" i="1" s="1"/>
  <c r="IB27" i="1" s="1"/>
  <c r="IH27" i="1" s="1"/>
  <c r="JK27" i="1"/>
  <c r="HC27" i="1"/>
  <c r="HK27" i="1" s="1"/>
  <c r="HQ27" i="1" s="1"/>
  <c r="HW27" i="1" s="1"/>
  <c r="IC27" i="1" s="1"/>
  <c r="II27" i="1" s="1"/>
  <c r="HA27" i="1"/>
  <c r="JJ27" i="1"/>
  <c r="JI27" i="1"/>
  <c r="QQ26" i="1" l="1"/>
  <c r="EZ30" i="1"/>
  <c r="IE30"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B266" i="8"/>
  <c r="B266" i="7"/>
  <c r="B266" i="6"/>
  <c r="B275"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83"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7" i="4"/>
  <c r="B253" i="8"/>
  <c r="B253" i="7"/>
  <c r="B253" i="6"/>
  <c r="B262" i="4"/>
  <c r="B269" i="8"/>
  <c r="B269" i="7"/>
  <c r="B269" i="6"/>
  <c r="B278" i="4"/>
  <c r="B261" i="8"/>
  <c r="B261" i="7"/>
  <c r="B261" i="6"/>
  <c r="B270" i="4"/>
  <c r="EU28" i="1"/>
  <c r="GE112" i="1"/>
  <c r="FT112" i="1"/>
  <c r="FR112" i="1"/>
  <c r="FQ112" i="1"/>
  <c r="FP112" i="1"/>
  <c r="FN112" i="1"/>
  <c r="FM112" i="1"/>
  <c r="FL112" i="1"/>
  <c r="FJ112" i="1"/>
  <c r="FI112" i="1"/>
  <c r="FH112" i="1"/>
  <c r="FG112" i="1"/>
  <c r="FE112" i="1"/>
  <c r="FD112" i="1"/>
  <c r="FB112" i="1"/>
  <c r="FA112" i="1"/>
  <c r="EZ112" i="1"/>
  <c r="EV112" i="1"/>
  <c r="EU112"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60" i="1"/>
  <c r="B77" i="1" s="1"/>
  <c r="G112" i="1"/>
  <c r="F112" i="1"/>
  <c r="C112" i="1"/>
  <c r="B112" i="1"/>
  <c r="EQ112" i="1"/>
  <c r="EP112" i="1"/>
  <c r="EO112" i="1"/>
  <c r="EN112" i="1"/>
  <c r="EM112" i="1"/>
  <c r="EL112" i="1"/>
  <c r="EK112" i="1"/>
  <c r="EJ112" i="1"/>
  <c r="EI112" i="1"/>
  <c r="EH112" i="1"/>
  <c r="EG112" i="1"/>
  <c r="EF112" i="1"/>
  <c r="EQ33" i="1"/>
  <c r="EP33" i="1"/>
  <c r="EO33" i="1"/>
  <c r="EN33" i="1"/>
  <c r="EM33" i="1"/>
  <c r="EL33" i="1"/>
  <c r="EK33" i="1"/>
  <c r="EJ33" i="1"/>
  <c r="EI33" i="1"/>
  <c r="EH33" i="1"/>
  <c r="EG33" i="1"/>
  <c r="EF33" i="1"/>
  <c r="JQ112" i="1"/>
  <c r="NK112" i="1"/>
  <c r="NC112" i="1"/>
  <c r="AC65" i="4"/>
  <c r="OM112" i="1"/>
  <c r="OL112" i="1"/>
  <c r="OK112" i="1"/>
  <c r="OJ112" i="1"/>
  <c r="OI112" i="1"/>
  <c r="OH112" i="1"/>
  <c r="OG112" i="1"/>
  <c r="MX112" i="1"/>
  <c r="MW112" i="1"/>
  <c r="MV112" i="1"/>
  <c r="MU112" i="1"/>
  <c r="MT112" i="1"/>
  <c r="MS112" i="1"/>
  <c r="NY34" i="1"/>
  <c r="NW34" i="1"/>
  <c r="NX34" i="1"/>
  <c r="NX84" i="1" s="1"/>
  <c r="NV34" i="1"/>
  <c r="B753" i="8"/>
  <c r="B752" i="8"/>
  <c r="B751" i="8"/>
  <c r="B765" i="8"/>
  <c r="B764" i="8"/>
  <c r="B763" i="8"/>
  <c r="B777" i="8"/>
  <c r="B776" i="8"/>
  <c r="B775" i="8"/>
  <c r="B780" i="8"/>
  <c r="B774" i="8"/>
  <c r="B771" i="8"/>
  <c r="B768" i="8"/>
  <c r="B762" i="8"/>
  <c r="B759" i="8"/>
  <c r="B756" i="8"/>
  <c r="B750" i="8"/>
  <c r="B747" i="8"/>
  <c r="B786" i="4"/>
  <c r="B785" i="4"/>
  <c r="B784" i="4"/>
  <c r="B774" i="4"/>
  <c r="B773" i="4"/>
  <c r="B772" i="4"/>
  <c r="B762" i="4"/>
  <c r="B761" i="4"/>
  <c r="B760" i="4"/>
  <c r="BN34" i="1"/>
  <c r="BL34" i="1"/>
  <c r="BK34" i="1"/>
  <c r="BJ34" i="1"/>
  <c r="BL112" i="1"/>
  <c r="A34" i="1"/>
  <c r="B89" i="1" s="1"/>
  <c r="A33" i="1"/>
  <c r="B34" i="1" s="1"/>
  <c r="MB34" i="1" s="1"/>
  <c r="LQ112" i="1"/>
  <c r="T89" i="1" l="1"/>
  <c r="R89" i="1"/>
  <c r="MV89" i="1"/>
  <c r="Q89" i="1"/>
  <c r="MU89" i="1"/>
  <c r="P89" i="1"/>
  <c r="MX89" i="1"/>
  <c r="S89" i="1"/>
  <c r="MW89" i="1"/>
  <c r="DS89" i="1"/>
  <c r="MR89" i="1"/>
  <c r="M89" i="1"/>
  <c r="LY89" i="1" s="1"/>
  <c r="L89" i="1"/>
  <c r="NW89" i="1"/>
  <c r="Y89" i="1"/>
  <c r="NZ89" i="1" s="1"/>
  <c r="NV89" i="1"/>
  <c r="X89" i="1"/>
  <c r="OB89" i="1" s="1"/>
  <c r="W89" i="1"/>
  <c r="JR89" i="1" s="1"/>
  <c r="V89" i="1"/>
  <c r="DB89" i="1"/>
  <c r="U89" i="1"/>
  <c r="ED89" i="1"/>
  <c r="O89" i="1"/>
  <c r="EC89" i="1"/>
  <c r="N89" i="1"/>
  <c r="K89" i="1"/>
  <c r="I89" i="1"/>
  <c r="OE89" i="1"/>
  <c r="NY89" i="1"/>
  <c r="J89" i="1"/>
  <c r="AF89" i="1"/>
  <c r="DY89" i="1"/>
  <c r="OD89" i="1"/>
  <c r="MT89" i="1"/>
  <c r="MS89" i="1"/>
  <c r="Z89" i="1"/>
  <c r="OA89" i="1" s="1"/>
  <c r="LZ34" i="1"/>
  <c r="LZ83" i="1" s="1"/>
  <c r="MA34" i="1"/>
  <c r="MA83" i="1" s="1"/>
  <c r="B87" i="1"/>
  <c r="MB87" i="1" s="1"/>
  <c r="B88" i="1"/>
  <c r="MB88" i="1" s="1"/>
  <c r="B85" i="1"/>
  <c r="MB85" i="1" s="1"/>
  <c r="B86" i="1"/>
  <c r="MB86" i="1" s="1"/>
  <c r="B84" i="1"/>
  <c r="MB84" i="1" s="1"/>
  <c r="B106" i="1"/>
  <c r="B83" i="1"/>
  <c r="MB83" i="1" s="1"/>
  <c r="DQ106" i="1"/>
  <c r="MT106" i="1"/>
  <c r="CW106" i="1"/>
  <c r="DR106" i="1"/>
  <c r="CX106" i="1"/>
  <c r="DS106" i="1"/>
  <c r="MV106" i="1"/>
  <c r="J106" i="1"/>
  <c r="CY106" i="1"/>
  <c r="K106" i="1"/>
  <c r="Q106" i="1"/>
  <c r="T106" i="1"/>
  <c r="V106" i="1"/>
  <c r="N106" i="1"/>
  <c r="O106" i="1"/>
  <c r="DY106" i="1"/>
  <c r="NX106" i="1"/>
  <c r="NY106" i="1"/>
  <c r="Y106" i="1"/>
  <c r="NZ106" i="1" s="1"/>
  <c r="NW106" i="1"/>
  <c r="B39" i="1"/>
  <c r="CX39" i="1"/>
  <c r="CY39" i="1"/>
  <c r="OR34" i="1"/>
  <c r="RQ34" i="1"/>
  <c r="QW34" i="1"/>
  <c r="QQ34" i="1"/>
  <c r="QF34" i="1"/>
  <c r="PU34" i="1"/>
  <c r="PL34" i="1"/>
  <c r="SN34" i="1"/>
  <c r="QH34" i="1"/>
  <c r="RL34" i="1"/>
  <c r="SZ34" i="1"/>
  <c r="SP34" i="1"/>
  <c r="QU34" i="1"/>
  <c r="SK34" i="1"/>
  <c r="RI34" i="1"/>
  <c r="RG34" i="1"/>
  <c r="PI34" i="1"/>
  <c r="OT34" i="1"/>
  <c r="QB34" i="1"/>
  <c r="RB34" i="1"/>
  <c r="QA34" i="1"/>
  <c r="SA34" i="1"/>
  <c r="PW34" i="1"/>
  <c r="SE34" i="1"/>
  <c r="TC34" i="1"/>
  <c r="PD34" i="1"/>
  <c r="PB34" i="1"/>
  <c r="TB34" i="1"/>
  <c r="RC34" i="1"/>
  <c r="RU34" i="1"/>
  <c r="PH34" i="1"/>
  <c r="QO34" i="1"/>
  <c r="PG34" i="1"/>
  <c r="RA34" i="1"/>
  <c r="QV34" i="1"/>
  <c r="RJ34" i="1"/>
  <c r="SI34" i="1"/>
  <c r="PN34" i="1"/>
  <c r="PX34" i="1"/>
  <c r="RV34" i="1"/>
  <c r="PC34" i="1"/>
  <c r="PS34" i="1"/>
  <c r="SX34" i="1"/>
  <c r="OY34" i="1"/>
  <c r="RT34" i="1"/>
  <c r="QZ34" i="1"/>
  <c r="SY34" i="1"/>
  <c r="SD34" i="1"/>
  <c r="PA34" i="1"/>
  <c r="PZ34" i="1"/>
  <c r="SC34" i="1"/>
  <c r="QC34" i="1"/>
  <c r="TD34" i="1"/>
  <c r="SU34" i="1"/>
  <c r="SL34" i="1"/>
  <c r="SO34" i="1"/>
  <c r="QG34" i="1"/>
  <c r="RS34" i="1"/>
  <c r="SH34" i="1"/>
  <c r="RR34" i="1"/>
  <c r="PQ34" i="1"/>
  <c r="PF34" i="1"/>
  <c r="SR34" i="1"/>
  <c r="RW34" i="1"/>
  <c r="PY34" i="1"/>
  <c r="QD34" i="1"/>
  <c r="PM34" i="1"/>
  <c r="PK34" i="1"/>
  <c r="QT34" i="1"/>
  <c r="SG34" i="1"/>
  <c r="RK34" i="1"/>
  <c r="QE34" i="1"/>
  <c r="QL34" i="1"/>
  <c r="SS34" i="1"/>
  <c r="PE34" i="1"/>
  <c r="OZ34" i="1"/>
  <c r="SM34" i="1"/>
  <c r="PV34" i="1"/>
  <c r="QR34" i="1"/>
  <c r="OW34" i="1"/>
  <c r="RM34" i="1"/>
  <c r="RD34" i="1"/>
  <c r="QN34" i="1"/>
  <c r="QP34" i="1"/>
  <c r="QY34" i="1"/>
  <c r="QI34" i="1"/>
  <c r="OX34" i="1"/>
  <c r="OV34" i="1"/>
  <c r="QM34" i="1"/>
  <c r="OS34" i="1"/>
  <c r="PO34" i="1"/>
  <c r="PJ34" i="1"/>
  <c r="SW34" i="1"/>
  <c r="SF34" i="1"/>
  <c r="RP34" i="1"/>
  <c r="SV34" i="1"/>
  <c r="ST34" i="1"/>
  <c r="PP34" i="1"/>
  <c r="OU34" i="1"/>
  <c r="SJ34" i="1"/>
  <c r="QX34" i="1"/>
  <c r="RX34" i="1"/>
  <c r="TE34" i="1"/>
  <c r="PT34" i="1"/>
  <c r="QK34" i="1"/>
  <c r="RY34" i="1"/>
  <c r="PR34" i="1"/>
  <c r="RE34" i="1"/>
  <c r="RO34" i="1"/>
  <c r="SQ34" i="1"/>
  <c r="TA34" i="1"/>
  <c r="QS34" i="1"/>
  <c r="RH34" i="1"/>
  <c r="RN34" i="1"/>
  <c r="RF34" i="1"/>
  <c r="RZ34" i="1"/>
  <c r="QJ34" i="1"/>
  <c r="SB34" i="1"/>
  <c r="NX39" i="1"/>
  <c r="NV39" i="1"/>
  <c r="OE39" i="1"/>
  <c r="EC39" i="1"/>
  <c r="NY39" i="1"/>
  <c r="QR26" i="1"/>
  <c r="B82" i="1"/>
  <c r="B93" i="1"/>
  <c r="MB93" i="1" s="1"/>
  <c r="BV34" i="1"/>
  <c r="BW34" i="1"/>
  <c r="BU34" i="1"/>
  <c r="BT34" i="1"/>
  <c r="BQ34" i="1"/>
  <c r="BS34" i="1"/>
  <c r="BR34" i="1"/>
  <c r="BP34" i="1"/>
  <c r="KD34" i="1"/>
  <c r="KD106" i="1" s="1"/>
  <c r="KC34" i="1"/>
  <c r="KC89" i="1" s="1"/>
  <c r="KB34" i="1"/>
  <c r="KB106" i="1" s="1"/>
  <c r="LO34" i="1"/>
  <c r="LO89" i="1" s="1"/>
  <c r="JW34" i="1"/>
  <c r="KA34" i="1"/>
  <c r="KA89" i="1" s="1"/>
  <c r="JZ34" i="1"/>
  <c r="JZ89" i="1" s="1"/>
  <c r="JY34" i="1"/>
  <c r="JY89" i="1" s="1"/>
  <c r="CO34" i="1"/>
  <c r="CO89" i="1" s="1"/>
  <c r="CS34" i="1"/>
  <c r="CS89" i="1" s="1"/>
  <c r="CU34" i="1"/>
  <c r="CU89" i="1" s="1"/>
  <c r="CQ34" i="1"/>
  <c r="CQ89" i="1" s="1"/>
  <c r="CP34" i="1"/>
  <c r="CT34" i="1"/>
  <c r="CT106" i="1" s="1"/>
  <c r="CR34" i="1"/>
  <c r="KK34" i="1"/>
  <c r="KJ34" i="1"/>
  <c r="KI34" i="1"/>
  <c r="KI106" i="1" s="1"/>
  <c r="KH34" i="1"/>
  <c r="KH106" i="1" s="1"/>
  <c r="KG34" i="1"/>
  <c r="KG89" i="1" s="1"/>
  <c r="KF34" i="1"/>
  <c r="KF106" i="1" s="1"/>
  <c r="KE34" i="1"/>
  <c r="KE89" i="1" s="1"/>
  <c r="BY34" i="1"/>
  <c r="BY89" i="1" s="1"/>
  <c r="G77" i="1"/>
  <c r="CX77" i="1"/>
  <c r="DR77" i="1"/>
  <c r="DB77" i="1"/>
  <c r="DQ77" i="1"/>
  <c r="EA77" i="1"/>
  <c r="DZ77" i="1"/>
  <c r="DU77" i="1"/>
  <c r="DT77" i="1"/>
  <c r="B46" i="1"/>
  <c r="B45" i="1"/>
  <c r="MB45" i="1" s="1"/>
  <c r="CB34" i="1"/>
  <c r="CC34" i="1"/>
  <c r="CA34" i="1"/>
  <c r="BZ34" i="1"/>
  <c r="OG36" i="1"/>
  <c r="OG34" i="1"/>
  <c r="OM36" i="1"/>
  <c r="OM34" i="1"/>
  <c r="ON36" i="1"/>
  <c r="ON34" i="1"/>
  <c r="LU34" i="1"/>
  <c r="LU89" i="1" s="1"/>
  <c r="LT34" i="1"/>
  <c r="LT89" i="1" s="1"/>
  <c r="LS34" i="1"/>
  <c r="LS89" i="1" s="1"/>
  <c r="LM34" i="1"/>
  <c r="LM89" i="1" s="1"/>
  <c r="LN34" i="1"/>
  <c r="LN89" i="1" s="1"/>
  <c r="LP34" i="1"/>
  <c r="LP89" i="1" s="1"/>
  <c r="JU34" i="1"/>
  <c r="JU89" i="1" s="1"/>
  <c r="LK34" i="1"/>
  <c r="LK89" i="1" s="1"/>
  <c r="EV28" i="1"/>
  <c r="DP34" i="1"/>
  <c r="DP106" i="1" s="1"/>
  <c r="JS34" i="1"/>
  <c r="BD34" i="1"/>
  <c r="BC34" i="1"/>
  <c r="LI34" i="1"/>
  <c r="LH34" i="1"/>
  <c r="LJ34" i="1"/>
  <c r="LG34" i="1"/>
  <c r="FA30" i="1"/>
  <c r="FB30" i="1" s="1"/>
  <c r="FC30" i="1" s="1"/>
  <c r="FD30" i="1" s="1"/>
  <c r="FE30" i="1" s="1"/>
  <c r="FF30" i="1" s="1"/>
  <c r="FG30" i="1" s="1"/>
  <c r="FH30" i="1" s="1"/>
  <c r="FI30" i="1" s="1"/>
  <c r="FJ30" i="1" s="1"/>
  <c r="FK30" i="1" s="1"/>
  <c r="FL30" i="1" s="1"/>
  <c r="FM30" i="1" s="1"/>
  <c r="FN30" i="1" s="1"/>
  <c r="FO30" i="1" s="1"/>
  <c r="FP30" i="1" s="1"/>
  <c r="FQ30" i="1" s="1"/>
  <c r="FR30" i="1" s="1"/>
  <c r="FS30" i="1" s="1"/>
  <c r="FT30" i="1" s="1"/>
  <c r="FU30" i="1" s="1"/>
  <c r="HH34" i="1"/>
  <c r="HF34" i="1"/>
  <c r="IF30" i="1"/>
  <c r="IE34" i="1"/>
  <c r="ID34" i="1"/>
  <c r="IM34" i="1"/>
  <c r="IL34" i="1"/>
  <c r="IK34" i="1"/>
  <c r="IJ34" i="1"/>
  <c r="II34" i="1"/>
  <c r="IH34" i="1"/>
  <c r="IG34" i="1"/>
  <c r="IF34" i="1"/>
  <c r="GB34" i="1"/>
  <c r="GA34" i="1"/>
  <c r="FZ34" i="1"/>
  <c r="FY34" i="1"/>
  <c r="FX34" i="1"/>
  <c r="FW34" i="1"/>
  <c r="FV34" i="1"/>
  <c r="FU34" i="1"/>
  <c r="GD34" i="1"/>
  <c r="GC34" i="1"/>
  <c r="EY34" i="1"/>
  <c r="EW34" i="1"/>
  <c r="GK27" i="1"/>
  <c r="JC34" i="1"/>
  <c r="HM34" i="1"/>
  <c r="JB34" i="1"/>
  <c r="HL34" i="1"/>
  <c r="JA34" i="1"/>
  <c r="HK34" i="1"/>
  <c r="IZ34" i="1"/>
  <c r="HJ34" i="1"/>
  <c r="IY34" i="1"/>
  <c r="HI34" i="1"/>
  <c r="IX34" i="1"/>
  <c r="HG34" i="1"/>
  <c r="IW34" i="1"/>
  <c r="HE34" i="1"/>
  <c r="IV34" i="1"/>
  <c r="HD34" i="1"/>
  <c r="IU34" i="1"/>
  <c r="IT34" i="1"/>
  <c r="IS34" i="1"/>
  <c r="IR34" i="1"/>
  <c r="IQ34" i="1"/>
  <c r="IP34" i="1"/>
  <c r="IO34" i="1"/>
  <c r="IN34" i="1"/>
  <c r="IC34" i="1"/>
  <c r="IB34" i="1"/>
  <c r="IA34" i="1"/>
  <c r="HZ34" i="1"/>
  <c r="HY34" i="1"/>
  <c r="HX34" i="1"/>
  <c r="HW34" i="1"/>
  <c r="JL34" i="1"/>
  <c r="JL106" i="1" s="1"/>
  <c r="HV34" i="1"/>
  <c r="JK34" i="1"/>
  <c r="HU34" i="1"/>
  <c r="JJ34" i="1"/>
  <c r="HT34" i="1"/>
  <c r="JI34" i="1"/>
  <c r="HS34" i="1"/>
  <c r="JH34" i="1"/>
  <c r="HR34" i="1"/>
  <c r="JG34" i="1"/>
  <c r="HQ34" i="1"/>
  <c r="JF34" i="1"/>
  <c r="HP34" i="1"/>
  <c r="JE34" i="1"/>
  <c r="HO34" i="1"/>
  <c r="JD34" i="1"/>
  <c r="HN34" i="1"/>
  <c r="GZ34" i="1"/>
  <c r="GU34" i="1"/>
  <c r="GP34" i="1"/>
  <c r="GF34" i="1"/>
  <c r="GH34" i="1"/>
  <c r="GK34" i="1"/>
  <c r="GM34" i="1"/>
  <c r="GR34" i="1"/>
  <c r="GW34" i="1"/>
  <c r="GG112" i="1"/>
  <c r="GG33" i="1"/>
  <c r="GI112" i="1"/>
  <c r="GI33" i="1"/>
  <c r="GJ112" i="1"/>
  <c r="GJ33" i="1"/>
  <c r="GL112" i="1"/>
  <c r="GL33" i="1"/>
  <c r="GN112" i="1"/>
  <c r="GN33" i="1"/>
  <c r="GO112" i="1"/>
  <c r="GO33" i="1"/>
  <c r="GQ112" i="1"/>
  <c r="GQ33" i="1"/>
  <c r="GS112" i="1"/>
  <c r="GS33" i="1"/>
  <c r="GT112" i="1"/>
  <c r="GT33" i="1"/>
  <c r="GV112" i="1"/>
  <c r="GV33" i="1"/>
  <c r="GX112" i="1"/>
  <c r="GX33" i="1"/>
  <c r="GY112" i="1"/>
  <c r="GY33" i="1"/>
  <c r="HA112" i="1"/>
  <c r="HA33" i="1"/>
  <c r="HB112" i="1"/>
  <c r="HB33" i="1"/>
  <c r="HC112" i="1"/>
  <c r="HC33" i="1"/>
  <c r="FF34" i="1"/>
  <c r="FK34" i="1"/>
  <c r="FO34" i="1"/>
  <c r="FC34" i="1"/>
  <c r="FS34" i="1"/>
  <c r="JT34" i="1"/>
  <c r="OP34" i="1"/>
  <c r="EX34" i="1"/>
  <c r="OQ34" i="1"/>
  <c r="AW25" i="6"/>
  <c r="AW24" i="6"/>
  <c r="AX22" i="7"/>
  <c r="AM22" i="7" s="1"/>
  <c r="BA22" i="7"/>
  <c r="AP22" i="7" s="1"/>
  <c r="AW28" i="7"/>
  <c r="AW29" i="7" s="1"/>
  <c r="AW24" i="7"/>
  <c r="BF23" i="8"/>
  <c r="AU23" i="8" s="1"/>
  <c r="AW24" i="8"/>
  <c r="AY20" i="8"/>
  <c r="AN20" i="8" s="1"/>
  <c r="LF34" i="1"/>
  <c r="LE34" i="1"/>
  <c r="LE89" i="1" s="1"/>
  <c r="LD34" i="1"/>
  <c r="KX34" i="1"/>
  <c r="KX106" i="1" s="1"/>
  <c r="LB34" i="1"/>
  <c r="LB106" i="1" s="1"/>
  <c r="KW34" i="1"/>
  <c r="KW106" i="1" s="1"/>
  <c r="LC34" i="1"/>
  <c r="LC106" i="1" s="1"/>
  <c r="KV34" i="1"/>
  <c r="KV89" i="1" s="1"/>
  <c r="KU34" i="1"/>
  <c r="KU89" i="1" s="1"/>
  <c r="KZ34" i="1"/>
  <c r="KZ89" i="1" s="1"/>
  <c r="KY34" i="1"/>
  <c r="KY89" i="1" s="1"/>
  <c r="LA34" i="1"/>
  <c r="LA89" i="1" s="1"/>
  <c r="JX34" i="1"/>
  <c r="JX89" i="1" s="1"/>
  <c r="JR34" i="1"/>
  <c r="LR34" i="1"/>
  <c r="LR89" i="1" s="1"/>
  <c r="LV34" i="1"/>
  <c r="LV89" i="1" s="1"/>
  <c r="LW34" i="1"/>
  <c r="BB21" i="8"/>
  <c r="AQ21" i="8" s="1"/>
  <c r="BA20" i="7"/>
  <c r="AP20" i="7" s="1"/>
  <c r="BB20" i="7"/>
  <c r="AQ20" i="7" s="1"/>
  <c r="BC20" i="7"/>
  <c r="AR20" i="7" s="1"/>
  <c r="AZ22" i="7"/>
  <c r="AO22" i="7" s="1"/>
  <c r="FN33" i="1"/>
  <c r="F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P33" i="1"/>
  <c r="FP36" i="1" s="1"/>
  <c r="FQ33" i="1"/>
  <c r="FQ36" i="1" s="1"/>
  <c r="FB33" i="1"/>
  <c r="FB36" i="1" s="1"/>
  <c r="FD33" i="1"/>
  <c r="FD36" i="1" s="1"/>
  <c r="FE33" i="1"/>
  <c r="FE36" i="1" s="1"/>
  <c r="FG33" i="1"/>
  <c r="FG36" i="1" s="1"/>
  <c r="FH33" i="1"/>
  <c r="FH36" i="1" s="1"/>
  <c r="FI33" i="1"/>
  <c r="FI36" i="1" s="1"/>
  <c r="FJ33" i="1"/>
  <c r="FJ36" i="1" s="1"/>
  <c r="FL33" i="1"/>
  <c r="FL36" i="1" s="1"/>
  <c r="FM33" i="1"/>
  <c r="FM36" i="1" s="1"/>
  <c r="EV33" i="1"/>
  <c r="EV36" i="1" s="1"/>
  <c r="EZ33" i="1"/>
  <c r="EZ36" i="1" s="1"/>
  <c r="FA33" i="1"/>
  <c r="FA36" i="1" s="1"/>
  <c r="FR33" i="1"/>
  <c r="FT33" i="1"/>
  <c r="GE33" i="1"/>
  <c r="EL34" i="1"/>
  <c r="EL89" i="1" s="1"/>
  <c r="EO34" i="1"/>
  <c r="EO89" i="1" s="1"/>
  <c r="EQ34" i="1"/>
  <c r="EQ89" i="1" s="1"/>
  <c r="EG34" i="1"/>
  <c r="EG106" i="1" s="1"/>
  <c r="EU33" i="1"/>
  <c r="E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M34" i="1"/>
  <c r="EM89" i="1" s="1"/>
  <c r="EN34" i="1"/>
  <c r="EN89" i="1" s="1"/>
  <c r="EP34" i="1"/>
  <c r="EP89" i="1" s="1"/>
  <c r="EF34" i="1"/>
  <c r="EH34" i="1"/>
  <c r="EH89" i="1" s="1"/>
  <c r="EI34" i="1"/>
  <c r="EI89" i="1" s="1"/>
  <c r="EJ34" i="1"/>
  <c r="EJ89" i="1" s="1"/>
  <c r="EK34" i="1"/>
  <c r="EK89" i="1" s="1"/>
  <c r="JQ33" i="1"/>
  <c r="JQ36" i="1" s="1"/>
  <c r="NK33" i="1"/>
  <c r="NL112" i="1"/>
  <c r="NL33" i="1"/>
  <c r="NC34" i="1"/>
  <c r="NC89" i="1" s="1"/>
  <c r="NC36" i="1"/>
  <c r="MS33" i="1"/>
  <c r="MS36" i="1" s="1"/>
  <c r="MT33" i="1"/>
  <c r="MU33" i="1"/>
  <c r="MV33" i="1"/>
  <c r="MW33" i="1"/>
  <c r="MX33" i="1"/>
  <c r="BJ112" i="1"/>
  <c r="BJ33" i="1"/>
  <c r="BJ36" i="1" s="1"/>
  <c r="BK112" i="1"/>
  <c r="BK33" i="1"/>
  <c r="BK36" i="1" s="1"/>
  <c r="BL33" i="1"/>
  <c r="BL36" i="1" s="1"/>
  <c r="LQ33" i="1"/>
  <c r="LQ36" i="1" s="1"/>
  <c r="V82" i="1" l="1"/>
  <c r="MB82" i="1"/>
  <c r="OD39" i="1"/>
  <c r="OD40" i="1" s="1"/>
  <c r="MB39" i="1"/>
  <c r="AF106" i="1"/>
  <c r="MB106" i="1"/>
  <c r="LD106" i="1"/>
  <c r="BC106" i="1"/>
  <c r="KJ106" i="1"/>
  <c r="NV106" i="1"/>
  <c r="BD106" i="1"/>
  <c r="KK106" i="1"/>
  <c r="U106" i="1"/>
  <c r="MB94" i="1"/>
  <c r="MB95" i="1"/>
  <c r="MB96" i="1"/>
  <c r="MB97" i="1"/>
  <c r="MB98" i="1"/>
  <c r="MB99" i="1"/>
  <c r="MB100" i="1"/>
  <c r="MB101" i="1"/>
  <c r="MB102" i="1"/>
  <c r="LF106" i="1"/>
  <c r="CR106" i="1"/>
  <c r="OD106" i="1"/>
  <c r="CZ89" i="1"/>
  <c r="MU106" i="1"/>
  <c r="CP106" i="1"/>
  <c r="W106" i="1"/>
  <c r="JR106" i="1" s="1"/>
  <c r="S106" i="1"/>
  <c r="R106" i="1"/>
  <c r="R108" i="1" s="1"/>
  <c r="BZ108" i="1" s="1"/>
  <c r="ON89" i="1"/>
  <c r="LZ88" i="1"/>
  <c r="LZ87" i="1"/>
  <c r="LZ86" i="1"/>
  <c r="LZ85" i="1"/>
  <c r="EG89" i="1"/>
  <c r="KJ89" i="1"/>
  <c r="CP89" i="1"/>
  <c r="KK89" i="1"/>
  <c r="CA89" i="1"/>
  <c r="BZ89" i="1"/>
  <c r="CC89" i="1"/>
  <c r="CB89" i="1"/>
  <c r="BM89" i="1"/>
  <c r="BK89" i="1"/>
  <c r="BJ89" i="1"/>
  <c r="BL89" i="1"/>
  <c r="BI89" i="1"/>
  <c r="BN89" i="1"/>
  <c r="NS89" i="1"/>
  <c r="NP89" i="1"/>
  <c r="NR89" i="1"/>
  <c r="NQ89" i="1"/>
  <c r="NO89" i="1"/>
  <c r="NN89" i="1"/>
  <c r="JP89" i="1"/>
  <c r="NG89" i="1"/>
  <c r="NF89" i="1"/>
  <c r="JV89" i="1"/>
  <c r="JO89" i="1"/>
  <c r="AQ89" i="1"/>
  <c r="NE89" i="1"/>
  <c r="ND89" i="1"/>
  <c r="AR89" i="1"/>
  <c r="KX89" i="1"/>
  <c r="MX82" i="1"/>
  <c r="OL89" i="1"/>
  <c r="OM89" i="1"/>
  <c r="OK89" i="1"/>
  <c r="OH89" i="1"/>
  <c r="OG89" i="1"/>
  <c r="AS89" i="1"/>
  <c r="ET89" i="1" s="1"/>
  <c r="CF89" i="1"/>
  <c r="OI89" i="1"/>
  <c r="OJ89" i="1"/>
  <c r="CT89" i="1"/>
  <c r="KH89" i="1"/>
  <c r="EK39" i="1"/>
  <c r="EK40" i="1" s="1"/>
  <c r="EJ39" i="1"/>
  <c r="EJ40" i="1" s="1"/>
  <c r="EO39" i="1"/>
  <c r="EO40" i="1" s="1"/>
  <c r="LW39" i="1"/>
  <c r="LW40" i="1" s="1"/>
  <c r="JU39" i="1"/>
  <c r="JU41" i="1" s="1"/>
  <c r="CU39" i="1"/>
  <c r="CU41" i="1" s="1"/>
  <c r="LW89" i="1"/>
  <c r="CE89" i="1"/>
  <c r="EL39" i="1"/>
  <c r="EL41" i="1" s="1"/>
  <c r="KI89" i="1"/>
  <c r="LD89" i="1"/>
  <c r="ME89" i="1"/>
  <c r="MD89" i="1"/>
  <c r="MC89" i="1"/>
  <c r="JM89" i="1"/>
  <c r="KD89" i="1"/>
  <c r="U39" i="1"/>
  <c r="U40" i="1" s="1"/>
  <c r="MQ89" i="1" a="1"/>
  <c r="MQ89" i="1" s="1"/>
  <c r="CR89" i="1"/>
  <c r="MG89" i="1"/>
  <c r="MF89" i="1"/>
  <c r="JL89" i="1"/>
  <c r="LV39" i="1"/>
  <c r="LV41" i="1" s="1"/>
  <c r="MA93" i="1"/>
  <c r="MA94" i="1" s="1"/>
  <c r="EF39" i="1"/>
  <c r="EF40" i="1" s="1"/>
  <c r="EP39" i="1"/>
  <c r="EP40" i="1" s="1"/>
  <c r="NW39" i="1"/>
  <c r="NW41" i="1" s="1"/>
  <c r="OE106" i="1"/>
  <c r="LC89" i="1"/>
  <c r="EF89" i="1"/>
  <c r="DP89" i="1"/>
  <c r="EI39" i="1"/>
  <c r="EI40" i="1" s="1"/>
  <c r="LP39" i="1"/>
  <c r="LP41" i="1" s="1"/>
  <c r="CS39" i="1"/>
  <c r="CS41" i="1" s="1"/>
  <c r="KW89" i="1"/>
  <c r="LF89" i="1"/>
  <c r="LB89" i="1"/>
  <c r="BW89" i="1" a="1"/>
  <c r="BW89" i="1" s="1"/>
  <c r="BU89" i="1" a="1"/>
  <c r="BU89" i="1" s="1"/>
  <c r="BV89" i="1" a="1"/>
  <c r="BV89" i="1" s="1"/>
  <c r="BT89" i="1" a="1"/>
  <c r="BT89" i="1" s="1"/>
  <c r="BS89" i="1" a="1"/>
  <c r="BS89" i="1" s="1"/>
  <c r="BR89" i="1" a="1"/>
  <c r="BR89" i="1" s="1"/>
  <c r="BQ89" i="1" a="1"/>
  <c r="BQ89" i="1" s="1"/>
  <c r="BP89" i="1" a="1"/>
  <c r="BP89" i="1" s="1"/>
  <c r="KB89" i="1"/>
  <c r="V39" i="1"/>
  <c r="V41" i="1" s="1"/>
  <c r="P106" i="1"/>
  <c r="KF89" i="1"/>
  <c r="LZ45" i="1"/>
  <c r="MA45" i="1"/>
  <c r="AF39" i="1"/>
  <c r="AF41" i="1" s="1"/>
  <c r="MA39" i="1"/>
  <c r="EH39" i="1"/>
  <c r="EH40" i="1" s="1"/>
  <c r="LR39" i="1"/>
  <c r="LR40" i="1" s="1"/>
  <c r="LN39" i="1"/>
  <c r="LN40" i="1" s="1"/>
  <c r="CO39" i="1"/>
  <c r="CO40" i="1" s="1"/>
  <c r="MV82" i="1"/>
  <c r="MA82" i="1"/>
  <c r="LM39" i="1"/>
  <c r="LM40" i="1" s="1"/>
  <c r="JX39" i="1"/>
  <c r="JX40" i="1" s="1"/>
  <c r="LS39" i="1"/>
  <c r="LS40" i="1" s="1"/>
  <c r="JZ39" i="1"/>
  <c r="JZ40" i="1" s="1"/>
  <c r="LZ106" i="1"/>
  <c r="LZ107" i="1" s="1"/>
  <c r="MA106" i="1"/>
  <c r="MX39" i="1"/>
  <c r="MX41" i="1" s="1"/>
  <c r="MS106" i="1"/>
  <c r="NV84" i="1"/>
  <c r="LV84" i="1"/>
  <c r="LB84" i="1"/>
  <c r="KH84" i="1"/>
  <c r="Z84" i="1"/>
  <c r="OA84" i="1" s="1"/>
  <c r="LU84" i="1"/>
  <c r="LA84" i="1"/>
  <c r="KG84" i="1"/>
  <c r="JL84" i="1"/>
  <c r="Y84" i="1"/>
  <c r="NZ84" i="1" s="1"/>
  <c r="NY84" i="1"/>
  <c r="NC84" i="1"/>
  <c r="LT84" i="1"/>
  <c r="KZ84" i="1"/>
  <c r="KF84" i="1"/>
  <c r="X84" i="1"/>
  <c r="OB84" i="1" s="1"/>
  <c r="LR84" i="1"/>
  <c r="KU84" i="1"/>
  <c r="JX84" i="1"/>
  <c r="EL84" i="1"/>
  <c r="T84" i="1"/>
  <c r="LO84" i="1"/>
  <c r="EC84" i="1"/>
  <c r="KK84" i="1"/>
  <c r="EK84" i="1"/>
  <c r="S84" i="1"/>
  <c r="JU84" i="1"/>
  <c r="EI84" i="1"/>
  <c r="Q84" i="1"/>
  <c r="LN84" i="1"/>
  <c r="EH84" i="1"/>
  <c r="MX84" i="1"/>
  <c r="CU84" i="1"/>
  <c r="LF84" i="1"/>
  <c r="KE84" i="1"/>
  <c r="LP84" i="1"/>
  <c r="EJ84" i="1"/>
  <c r="R84" i="1"/>
  <c r="P84" i="1"/>
  <c r="EG84" i="1"/>
  <c r="OD84" i="1"/>
  <c r="DA84" i="1"/>
  <c r="DY84" i="1"/>
  <c r="MV84" i="1"/>
  <c r="MU84" i="1"/>
  <c r="MT84" i="1"/>
  <c r="CR84" i="1"/>
  <c r="N84" i="1"/>
  <c r="EF84" i="1"/>
  <c r="J84" i="1"/>
  <c r="CT84" i="1"/>
  <c r="OE84" i="1"/>
  <c r="LM84" i="1"/>
  <c r="O84" i="1"/>
  <c r="BY84" i="1"/>
  <c r="K84" i="1"/>
  <c r="L84" i="1"/>
  <c r="LK84" i="1"/>
  <c r="ED84" i="1"/>
  <c r="DB84" i="1"/>
  <c r="M84" i="1"/>
  <c r="LY84" i="1" s="1"/>
  <c r="MW84" i="1"/>
  <c r="NW84" i="1"/>
  <c r="KI84" i="1"/>
  <c r="KJ84" i="1"/>
  <c r="I84" i="1"/>
  <c r="CS84" i="1"/>
  <c r="LE84" i="1"/>
  <c r="LW84" i="1"/>
  <c r="CO84" i="1"/>
  <c r="AF84" i="1"/>
  <c r="V84" i="1"/>
  <c r="LS84" i="1"/>
  <c r="KV84" i="1"/>
  <c r="EP84" i="1"/>
  <c r="EM84" i="1"/>
  <c r="JY84" i="1"/>
  <c r="CP84" i="1"/>
  <c r="LD84" i="1"/>
  <c r="KB84" i="1"/>
  <c r="MR84" i="1"/>
  <c r="CQ84" i="1"/>
  <c r="LC84" i="1"/>
  <c r="KY84" i="1"/>
  <c r="EQ84" i="1"/>
  <c r="EN84" i="1"/>
  <c r="JZ84" i="1"/>
  <c r="DS84" i="1"/>
  <c r="EO84" i="1"/>
  <c r="MS84" i="1"/>
  <c r="KX84" i="1"/>
  <c r="KA84" i="1"/>
  <c r="DP84" i="1"/>
  <c r="U84" i="1"/>
  <c r="KW84" i="1"/>
  <c r="W84" i="1"/>
  <c r="JR84" i="1" s="1"/>
  <c r="KC84" i="1"/>
  <c r="KD84" i="1"/>
  <c r="LU39" i="1"/>
  <c r="LU40" i="1" s="1"/>
  <c r="DR39" i="1"/>
  <c r="DR40" i="1" s="1"/>
  <c r="MR106" i="1"/>
  <c r="M106" i="1"/>
  <c r="LY106" i="1" s="1"/>
  <c r="OD86" i="1"/>
  <c r="LE86" i="1"/>
  <c r="KK86" i="1"/>
  <c r="LC86" i="1"/>
  <c r="KH86" i="1"/>
  <c r="JL86" i="1"/>
  <c r="DA86" i="1"/>
  <c r="U86" i="1"/>
  <c r="LW86" i="1"/>
  <c r="OE86" i="1"/>
  <c r="LV86" i="1"/>
  <c r="LA86" i="1"/>
  <c r="KF86" i="1"/>
  <c r="EP86" i="1"/>
  <c r="CU86" i="1"/>
  <c r="S86" i="1"/>
  <c r="LU86" i="1"/>
  <c r="KZ86" i="1"/>
  <c r="KE86" i="1"/>
  <c r="EO86" i="1"/>
  <c r="CT86" i="1"/>
  <c r="BY86" i="1"/>
  <c r="R86" i="1"/>
  <c r="NV86" i="1"/>
  <c r="MV86" i="1"/>
  <c r="KY86" i="1"/>
  <c r="KA86" i="1"/>
  <c r="EJ86" i="1"/>
  <c r="T86" i="1"/>
  <c r="MU86" i="1"/>
  <c r="KX86" i="1"/>
  <c r="JZ86" i="1"/>
  <c r="EI86" i="1"/>
  <c r="Q86" i="1"/>
  <c r="MT86" i="1"/>
  <c r="KW86" i="1"/>
  <c r="JY86" i="1"/>
  <c r="EH86" i="1"/>
  <c r="P86" i="1"/>
  <c r="MS86" i="1"/>
  <c r="LT86" i="1"/>
  <c r="KV86" i="1"/>
  <c r="JX86" i="1"/>
  <c r="EG86" i="1"/>
  <c r="O86" i="1"/>
  <c r="MR86" i="1"/>
  <c r="LS86" i="1"/>
  <c r="KD86" i="1"/>
  <c r="ED86" i="1"/>
  <c r="X86" i="1"/>
  <c r="OB86" i="1" s="1"/>
  <c r="CQ86" i="1"/>
  <c r="NW86" i="1"/>
  <c r="KC86" i="1"/>
  <c r="EC86" i="1"/>
  <c r="CS86" i="1"/>
  <c r="W86" i="1"/>
  <c r="JR86" i="1" s="1"/>
  <c r="KB86" i="1"/>
  <c r="CR86" i="1"/>
  <c r="V86" i="1"/>
  <c r="N86" i="1"/>
  <c r="LF86" i="1"/>
  <c r="CP86" i="1"/>
  <c r="M86" i="1"/>
  <c r="LY86" i="1" s="1"/>
  <c r="LD86" i="1"/>
  <c r="JU86" i="1"/>
  <c r="DY86" i="1"/>
  <c r="CO86" i="1"/>
  <c r="L86" i="1"/>
  <c r="LB86" i="1"/>
  <c r="K86" i="1"/>
  <c r="KU86" i="1"/>
  <c r="DS86" i="1"/>
  <c r="I86" i="1"/>
  <c r="LO86" i="1"/>
  <c r="LN86" i="1"/>
  <c r="DP86" i="1"/>
  <c r="LM86" i="1"/>
  <c r="DB86" i="1"/>
  <c r="EF86" i="1"/>
  <c r="NY86" i="1"/>
  <c r="LK86" i="1"/>
  <c r="AF86" i="1"/>
  <c r="NC86" i="1"/>
  <c r="Z86" i="1"/>
  <c r="OA86" i="1" s="1"/>
  <c r="EQ86" i="1"/>
  <c r="Y86" i="1"/>
  <c r="NZ86" i="1" s="1"/>
  <c r="KJ86" i="1"/>
  <c r="EN86" i="1"/>
  <c r="J86" i="1"/>
  <c r="EM86" i="1"/>
  <c r="KI86" i="1"/>
  <c r="EL86" i="1"/>
  <c r="MX86" i="1"/>
  <c r="EK86" i="1"/>
  <c r="MW86" i="1"/>
  <c r="KG86" i="1"/>
  <c r="LP86" i="1"/>
  <c r="LR86" i="1"/>
  <c r="LO39" i="1"/>
  <c r="LO40" i="1" s="1"/>
  <c r="DS39" i="1"/>
  <c r="DS40" i="1" s="1"/>
  <c r="Z106" i="1"/>
  <c r="OA106" i="1" s="1"/>
  <c r="DB106" i="1"/>
  <c r="MU85" i="1"/>
  <c r="JX85" i="1"/>
  <c r="EM85" i="1"/>
  <c r="MR85" i="1"/>
  <c r="LN85" i="1"/>
  <c r="EC85" i="1"/>
  <c r="AF85" i="1"/>
  <c r="NW85" i="1"/>
  <c r="LM85" i="1"/>
  <c r="JU85" i="1"/>
  <c r="Z85" i="1"/>
  <c r="OA85" i="1" s="1"/>
  <c r="NV85" i="1"/>
  <c r="LK85" i="1"/>
  <c r="MX85" i="1"/>
  <c r="X85" i="1"/>
  <c r="OB85" i="1" s="1"/>
  <c r="CQ85" i="1"/>
  <c r="EP85" i="1"/>
  <c r="LP85" i="1"/>
  <c r="KK85" i="1"/>
  <c r="JL85" i="1"/>
  <c r="DS85" i="1"/>
  <c r="CP85" i="1"/>
  <c r="LO85" i="1"/>
  <c r="KJ85" i="1"/>
  <c r="EQ85" i="1"/>
  <c r="DP85" i="1"/>
  <c r="CO85" i="1"/>
  <c r="Y85" i="1"/>
  <c r="NZ85" i="1" s="1"/>
  <c r="W85" i="1"/>
  <c r="JR85" i="1" s="1"/>
  <c r="KI85" i="1"/>
  <c r="KX85" i="1"/>
  <c r="I85" i="1"/>
  <c r="KW85" i="1"/>
  <c r="KU85" i="1"/>
  <c r="MS85" i="1"/>
  <c r="OE85" i="1"/>
  <c r="KC85" i="1"/>
  <c r="CT85" i="1"/>
  <c r="KV85" i="1"/>
  <c r="EO85" i="1"/>
  <c r="LR85" i="1"/>
  <c r="ED85" i="1"/>
  <c r="OD85" i="1"/>
  <c r="LE85" i="1"/>
  <c r="CS85" i="1"/>
  <c r="EN85" i="1"/>
  <c r="EL85" i="1"/>
  <c r="BY85" i="1"/>
  <c r="NC85" i="1"/>
  <c r="LW85" i="1"/>
  <c r="EK85" i="1"/>
  <c r="P85" i="1"/>
  <c r="LV85" i="1"/>
  <c r="KH85" i="1"/>
  <c r="EJ85" i="1"/>
  <c r="V85" i="1"/>
  <c r="MW85" i="1"/>
  <c r="LU85" i="1"/>
  <c r="KG85" i="1"/>
  <c r="EI85" i="1"/>
  <c r="DB85" i="1"/>
  <c r="U85" i="1"/>
  <c r="MV85" i="1"/>
  <c r="LT85" i="1"/>
  <c r="KF85" i="1"/>
  <c r="EH85" i="1"/>
  <c r="DA85" i="1"/>
  <c r="T85" i="1"/>
  <c r="R85" i="1"/>
  <c r="LF85" i="1"/>
  <c r="Q85" i="1"/>
  <c r="KB85" i="1"/>
  <c r="MT85" i="1"/>
  <c r="LS85" i="1"/>
  <c r="KE85" i="1"/>
  <c r="EG85" i="1"/>
  <c r="S85" i="1"/>
  <c r="KD85" i="1"/>
  <c r="EF85" i="1"/>
  <c r="CU85" i="1"/>
  <c r="O85" i="1"/>
  <c r="L85" i="1"/>
  <c r="K85" i="1"/>
  <c r="NY85" i="1"/>
  <c r="N85" i="1"/>
  <c r="DY85" i="1"/>
  <c r="M85" i="1"/>
  <c r="LY85" i="1" s="1"/>
  <c r="LC85" i="1"/>
  <c r="LA85" i="1"/>
  <c r="KA85" i="1"/>
  <c r="LB85" i="1"/>
  <c r="JY85" i="1"/>
  <c r="J85" i="1"/>
  <c r="LD85" i="1"/>
  <c r="CR85" i="1"/>
  <c r="JZ85" i="1"/>
  <c r="KY85" i="1"/>
  <c r="KZ85" i="1"/>
  <c r="Q39" i="1"/>
  <c r="MG39" i="1" s="1"/>
  <c r="X106" i="1"/>
  <c r="OB106" i="1" s="1"/>
  <c r="L106" i="1"/>
  <c r="LP88" i="1"/>
  <c r="KV88" i="1"/>
  <c r="KB88" i="1"/>
  <c r="EQ88" i="1"/>
  <c r="T88" i="1"/>
  <c r="MX88" i="1"/>
  <c r="LO88" i="1"/>
  <c r="KU88" i="1"/>
  <c r="KA88" i="1"/>
  <c r="EP88" i="1"/>
  <c r="CU88" i="1"/>
  <c r="S88" i="1"/>
  <c r="MW88" i="1"/>
  <c r="LN88" i="1"/>
  <c r="JZ88" i="1"/>
  <c r="EO88" i="1"/>
  <c r="CT88" i="1"/>
  <c r="BY88" i="1"/>
  <c r="R88" i="1"/>
  <c r="MV88" i="1"/>
  <c r="LM88" i="1"/>
  <c r="JY88" i="1"/>
  <c r="EN88" i="1"/>
  <c r="DS88" i="1"/>
  <c r="CS88" i="1"/>
  <c r="Q88" i="1"/>
  <c r="MU88" i="1"/>
  <c r="JX88" i="1"/>
  <c r="EM88" i="1"/>
  <c r="DP88" i="1"/>
  <c r="CR88" i="1"/>
  <c r="P88" i="1"/>
  <c r="MT88" i="1"/>
  <c r="LK88" i="1"/>
  <c r="EL88" i="1"/>
  <c r="CQ88" i="1"/>
  <c r="O88" i="1"/>
  <c r="MS88" i="1"/>
  <c r="EK88" i="1"/>
  <c r="CP88" i="1"/>
  <c r="N88" i="1"/>
  <c r="MR88" i="1"/>
  <c r="JU88" i="1"/>
  <c r="EJ88" i="1"/>
  <c r="CO88" i="1"/>
  <c r="M88" i="1"/>
  <c r="LY88" i="1" s="1"/>
  <c r="EI88" i="1"/>
  <c r="L88" i="1"/>
  <c r="OE88" i="1"/>
  <c r="LF88" i="1"/>
  <c r="EG88" i="1"/>
  <c r="J88" i="1"/>
  <c r="V88" i="1"/>
  <c r="OD88" i="1"/>
  <c r="LE88" i="1"/>
  <c r="U88" i="1"/>
  <c r="LD88" i="1"/>
  <c r="K88" i="1"/>
  <c r="LC88" i="1"/>
  <c r="I88" i="1"/>
  <c r="LB88" i="1"/>
  <c r="NY88" i="1"/>
  <c r="LA88" i="1"/>
  <c r="KZ88" i="1"/>
  <c r="NW88" i="1"/>
  <c r="KY88" i="1"/>
  <c r="JL88" i="1"/>
  <c r="NV88" i="1"/>
  <c r="KX88" i="1"/>
  <c r="LW88" i="1"/>
  <c r="LV88" i="1"/>
  <c r="AF88" i="1"/>
  <c r="LU88" i="1"/>
  <c r="Z88" i="1"/>
  <c r="OA88" i="1" s="1"/>
  <c r="LT88" i="1"/>
  <c r="DY88" i="1"/>
  <c r="Y88" i="1"/>
  <c r="NZ88" i="1" s="1"/>
  <c r="LS88" i="1"/>
  <c r="X88" i="1"/>
  <c r="OB88" i="1" s="1"/>
  <c r="LR88" i="1"/>
  <c r="DB88" i="1"/>
  <c r="W88" i="1"/>
  <c r="JR88" i="1" s="1"/>
  <c r="DA88" i="1"/>
  <c r="KW88" i="1"/>
  <c r="KK88" i="1"/>
  <c r="KJ88" i="1"/>
  <c r="KI88" i="1"/>
  <c r="KH88" i="1"/>
  <c r="KG88" i="1"/>
  <c r="KF88" i="1"/>
  <c r="KE88" i="1"/>
  <c r="KD88" i="1"/>
  <c r="EH88" i="1"/>
  <c r="KC88" i="1"/>
  <c r="EF88" i="1"/>
  <c r="ED88" i="1"/>
  <c r="EC88" i="1"/>
  <c r="NC88" i="1"/>
  <c r="DQ39" i="1"/>
  <c r="DQ41" i="1" s="1"/>
  <c r="ED106" i="1"/>
  <c r="MX106" i="1"/>
  <c r="MT87" i="1"/>
  <c r="LK87" i="1"/>
  <c r="EL87" i="1"/>
  <c r="CQ87" i="1"/>
  <c r="O87" i="1"/>
  <c r="MS87" i="1"/>
  <c r="EK87" i="1"/>
  <c r="CP87" i="1"/>
  <c r="N87" i="1"/>
  <c r="MR87" i="1"/>
  <c r="JU87" i="1"/>
  <c r="EJ87" i="1"/>
  <c r="CO87" i="1"/>
  <c r="M87" i="1"/>
  <c r="LY87" i="1" s="1"/>
  <c r="EH87" i="1"/>
  <c r="K87" i="1"/>
  <c r="OE87" i="1"/>
  <c r="OD87" i="1"/>
  <c r="LE87" i="1"/>
  <c r="KK87" i="1"/>
  <c r="EF87" i="1"/>
  <c r="I87" i="1"/>
  <c r="LD87" i="1"/>
  <c r="KJ87" i="1"/>
  <c r="ED87" i="1"/>
  <c r="LW87" i="1"/>
  <c r="LC87" i="1"/>
  <c r="KI87" i="1"/>
  <c r="EC87" i="1"/>
  <c r="AF87" i="1"/>
  <c r="NY87" i="1"/>
  <c r="LU87" i="1"/>
  <c r="LA87" i="1"/>
  <c r="KG87" i="1"/>
  <c r="JL87" i="1"/>
  <c r="Y87" i="1"/>
  <c r="NZ87" i="1" s="1"/>
  <c r="KW87" i="1"/>
  <c r="DY87" i="1"/>
  <c r="KV87" i="1"/>
  <c r="KU87" i="1"/>
  <c r="NC87" i="1"/>
  <c r="LO87" i="1"/>
  <c r="JX87" i="1"/>
  <c r="EO87" i="1"/>
  <c r="CT87" i="1"/>
  <c r="LN87" i="1"/>
  <c r="EN87" i="1"/>
  <c r="CS87" i="1"/>
  <c r="Z87" i="1"/>
  <c r="OA87" i="1" s="1"/>
  <c r="LM87" i="1"/>
  <c r="EM87" i="1"/>
  <c r="CR87" i="1"/>
  <c r="X87" i="1"/>
  <c r="OB87" i="1" s="1"/>
  <c r="MX87" i="1"/>
  <c r="EI87" i="1"/>
  <c r="W87" i="1"/>
  <c r="JR87" i="1" s="1"/>
  <c r="MW87" i="1"/>
  <c r="LF87" i="1"/>
  <c r="EG87" i="1"/>
  <c r="V87" i="1"/>
  <c r="MV87" i="1"/>
  <c r="LB87" i="1"/>
  <c r="U87" i="1"/>
  <c r="MU87" i="1"/>
  <c r="KZ87" i="1"/>
  <c r="T87" i="1"/>
  <c r="KY87" i="1"/>
  <c r="S87" i="1"/>
  <c r="KX87" i="1"/>
  <c r="Q87" i="1"/>
  <c r="LV87" i="1"/>
  <c r="P87" i="1"/>
  <c r="LT87" i="1"/>
  <c r="L87" i="1"/>
  <c r="LS87" i="1"/>
  <c r="DB87" i="1"/>
  <c r="J87" i="1"/>
  <c r="LR87" i="1"/>
  <c r="DA87" i="1"/>
  <c r="LP87" i="1"/>
  <c r="CU87" i="1"/>
  <c r="BY87" i="1"/>
  <c r="KH87" i="1"/>
  <c r="NW87" i="1"/>
  <c r="KF87" i="1"/>
  <c r="JZ87" i="1"/>
  <c r="R87" i="1"/>
  <c r="KA87" i="1"/>
  <c r="KE87" i="1"/>
  <c r="EQ87" i="1"/>
  <c r="KD87" i="1"/>
  <c r="EP87" i="1"/>
  <c r="KC87" i="1"/>
  <c r="JY87" i="1"/>
  <c r="KB87" i="1"/>
  <c r="DS87" i="1"/>
  <c r="NV87" i="1"/>
  <c r="DP87" i="1"/>
  <c r="R39" i="1"/>
  <c r="BZ39" i="1" s="1"/>
  <c r="KG106" i="1"/>
  <c r="S39" i="1"/>
  <c r="S40" i="1" s="1"/>
  <c r="EC106" i="1"/>
  <c r="MW106" i="1"/>
  <c r="CW39" i="1"/>
  <c r="CW40" i="1" s="1"/>
  <c r="Q82" i="1"/>
  <c r="MF82" i="1" s="1"/>
  <c r="JY39" i="1"/>
  <c r="JY40" i="1" s="1"/>
  <c r="R93" i="1"/>
  <c r="R102" i="1" s="1"/>
  <c r="LZ93" i="1"/>
  <c r="LA82" i="1"/>
  <c r="KY82" i="1"/>
  <c r="MR39" i="1"/>
  <c r="MR40" i="1" s="1"/>
  <c r="LZ39" i="1"/>
  <c r="NC82" i="1"/>
  <c r="KZ82" i="1"/>
  <c r="KU82" i="1"/>
  <c r="M39" i="1"/>
  <c r="M40" i="1" s="1"/>
  <c r="LY40" i="1" s="1"/>
  <c r="KW83" i="1"/>
  <c r="KC83" i="1"/>
  <c r="DA83" i="1"/>
  <c r="MW83" i="1"/>
  <c r="LO83" i="1"/>
  <c r="KU83" i="1"/>
  <c r="KA83" i="1"/>
  <c r="EP83" i="1"/>
  <c r="CU83" i="1"/>
  <c r="Z83" i="1"/>
  <c r="OA83" i="1" s="1"/>
  <c r="MV83" i="1"/>
  <c r="LN83" i="1"/>
  <c r="JZ83" i="1"/>
  <c r="EO83" i="1"/>
  <c r="MX83" i="1"/>
  <c r="LP83" i="1"/>
  <c r="KV83" i="1"/>
  <c r="KB83" i="1"/>
  <c r="EQ83" i="1"/>
  <c r="AF83" i="1"/>
  <c r="BY83" i="1"/>
  <c r="MR83" i="1"/>
  <c r="EK83" i="1"/>
  <c r="CP83" i="1"/>
  <c r="U83" i="1"/>
  <c r="JU83" i="1"/>
  <c r="EJ83" i="1"/>
  <c r="CO83" i="1"/>
  <c r="T83" i="1"/>
  <c r="OE83" i="1"/>
  <c r="EH83" i="1"/>
  <c r="R83" i="1"/>
  <c r="OD83" i="1"/>
  <c r="LF83" i="1"/>
  <c r="EG83" i="1"/>
  <c r="Q83" i="1"/>
  <c r="MT83" i="1"/>
  <c r="LT83" i="1"/>
  <c r="KJ83" i="1"/>
  <c r="M83" i="1"/>
  <c r="LY83" i="1" s="1"/>
  <c r="MS83" i="1"/>
  <c r="LS83" i="1"/>
  <c r="KI83" i="1"/>
  <c r="DY83" i="1"/>
  <c r="L83" i="1"/>
  <c r="NY83" i="1"/>
  <c r="LR83" i="1"/>
  <c r="KH83" i="1"/>
  <c r="K83" i="1"/>
  <c r="NX83" i="1"/>
  <c r="LM83" i="1"/>
  <c r="KG83" i="1"/>
  <c r="DS83" i="1"/>
  <c r="NW83" i="1"/>
  <c r="KE83" i="1"/>
  <c r="KD83" i="1"/>
  <c r="EM83" i="1"/>
  <c r="KX83" i="1"/>
  <c r="DB83" i="1"/>
  <c r="EF83" i="1"/>
  <c r="V83" i="1"/>
  <c r="CS83" i="1"/>
  <c r="J83" i="1"/>
  <c r="KF83" i="1"/>
  <c r="DP83" i="1"/>
  <c r="NV83" i="1"/>
  <c r="LK83" i="1"/>
  <c r="Y83" i="1"/>
  <c r="NZ83" i="1" s="1"/>
  <c r="X83" i="1"/>
  <c r="OB83" i="1" s="1"/>
  <c r="W83" i="1"/>
  <c r="JR83" i="1" s="1"/>
  <c r="CT83" i="1"/>
  <c r="LE83" i="1"/>
  <c r="JY83" i="1"/>
  <c r="LD83" i="1"/>
  <c r="JX83" i="1"/>
  <c r="LC83" i="1"/>
  <c r="LA83" i="1"/>
  <c r="EN83" i="1"/>
  <c r="KY83" i="1"/>
  <c r="NC83" i="1"/>
  <c r="JL83" i="1"/>
  <c r="LB83" i="1"/>
  <c r="KZ83" i="1"/>
  <c r="EL83" i="1"/>
  <c r="EI83" i="1"/>
  <c r="S83" i="1"/>
  <c r="P83" i="1"/>
  <c r="O83" i="1"/>
  <c r="N83" i="1"/>
  <c r="MU83" i="1"/>
  <c r="LW83" i="1"/>
  <c r="ED83" i="1"/>
  <c r="LV83" i="1"/>
  <c r="EC83" i="1"/>
  <c r="LU83" i="1"/>
  <c r="CR83" i="1"/>
  <c r="KK83" i="1"/>
  <c r="CQ83" i="1"/>
  <c r="U82" i="1"/>
  <c r="LZ82" i="1"/>
  <c r="EN82" i="1"/>
  <c r="EM82" i="1"/>
  <c r="N39" i="1"/>
  <c r="ON39" i="1" s="1"/>
  <c r="LT82" i="1"/>
  <c r="KA82" i="1"/>
  <c r="BY82" i="1"/>
  <c r="M82" i="1"/>
  <c r="LY82" i="1" s="1"/>
  <c r="L82" i="1"/>
  <c r="S82" i="1"/>
  <c r="T82" i="1"/>
  <c r="KV82" i="1"/>
  <c r="KC82" i="1"/>
  <c r="KE82" i="1"/>
  <c r="DR109" i="1"/>
  <c r="DR110" i="1"/>
  <c r="DQ109" i="1"/>
  <c r="DQ110" i="1"/>
  <c r="ED39" i="1"/>
  <c r="ED40" i="1" s="1"/>
  <c r="L39" i="1"/>
  <c r="L41" i="1" s="1"/>
  <c r="J39" i="1"/>
  <c r="BV39" i="1" s="1" a="1"/>
  <c r="BV39" i="1" s="1"/>
  <c r="O39" i="1"/>
  <c r="NN39" i="1" s="1"/>
  <c r="EQ39" i="1"/>
  <c r="EQ40" i="1" s="1"/>
  <c r="LK39" i="1"/>
  <c r="LK41" i="1" s="1"/>
  <c r="CQ39" i="1"/>
  <c r="CQ41" i="1" s="1"/>
  <c r="Z82" i="1"/>
  <c r="OA82" i="1" s="1"/>
  <c r="P39" i="1"/>
  <c r="JM39" i="1" s="1"/>
  <c r="EP106" i="1"/>
  <c r="KZ106" i="1"/>
  <c r="KA106" i="1"/>
  <c r="KU106" i="1"/>
  <c r="KY106" i="1"/>
  <c r="LA106" i="1"/>
  <c r="JX106" i="1"/>
  <c r="EI106" i="1"/>
  <c r="EM106" i="1"/>
  <c r="BY106" i="1"/>
  <c r="MF106" i="1"/>
  <c r="MG106" i="1"/>
  <c r="LW106" i="1"/>
  <c r="EO106" i="1"/>
  <c r="LU106" i="1"/>
  <c r="LP106" i="1"/>
  <c r="KV106" i="1"/>
  <c r="KD82" i="1"/>
  <c r="EF106" i="1"/>
  <c r="KE106" i="1"/>
  <c r="DY39" i="1"/>
  <c r="DY40" i="1" s="1"/>
  <c r="BC39" i="1"/>
  <c r="BC41" i="1" s="1"/>
  <c r="W39" i="1"/>
  <c r="LV106" i="1"/>
  <c r="EN106" i="1"/>
  <c r="BD39" i="1"/>
  <c r="BD41" i="1" s="1"/>
  <c r="MV39" i="1"/>
  <c r="MV41" i="1" s="1"/>
  <c r="LF39" i="1"/>
  <c r="LF41" i="1" s="1"/>
  <c r="CR39" i="1"/>
  <c r="CR40" i="1" s="1"/>
  <c r="MU39" i="1"/>
  <c r="MU41" i="1" s="1"/>
  <c r="X39" i="1"/>
  <c r="X41" i="1" s="1"/>
  <c r="OB41" i="1" s="1"/>
  <c r="LR106" i="1"/>
  <c r="LS106" i="1"/>
  <c r="NC106" i="1"/>
  <c r="CE106" i="1"/>
  <c r="NN106" i="1"/>
  <c r="NS106" i="1"/>
  <c r="NO106" i="1"/>
  <c r="AR106" i="1"/>
  <c r="NR106" i="1"/>
  <c r="NP106" i="1"/>
  <c r="AQ106" i="1"/>
  <c r="NQ106" i="1"/>
  <c r="ND106" i="1"/>
  <c r="NF106" i="1"/>
  <c r="NG106" i="1"/>
  <c r="JV106" i="1"/>
  <c r="NE106" i="1"/>
  <c r="JO106" i="1"/>
  <c r="JP106" i="1"/>
  <c r="LN106" i="1"/>
  <c r="BP106" i="1" a="1"/>
  <c r="BP106" i="1" s="1"/>
  <c r="BQ106" i="1" a="1"/>
  <c r="BQ106" i="1" s="1"/>
  <c r="BV106" i="1" a="1"/>
  <c r="BV106" i="1" s="1"/>
  <c r="BW106" i="1" a="1"/>
  <c r="BW106" i="1" s="1"/>
  <c r="BT106" i="1" a="1"/>
  <c r="BT106" i="1" s="1"/>
  <c r="BR106" i="1" a="1"/>
  <c r="BR106" i="1" s="1"/>
  <c r="BU106" i="1" a="1"/>
  <c r="BU106" i="1" s="1"/>
  <c r="BS106" i="1" a="1"/>
  <c r="BS106" i="1" s="1"/>
  <c r="KF82" i="1"/>
  <c r="CO106" i="1"/>
  <c r="LM106" i="1"/>
  <c r="MT39" i="1"/>
  <c r="MT41" i="1" s="1"/>
  <c r="JY106" i="1"/>
  <c r="LD39" i="1"/>
  <c r="LD41" i="1" s="1"/>
  <c r="K39" i="1"/>
  <c r="LE39" i="1"/>
  <c r="LE40" i="1" s="1"/>
  <c r="LT106" i="1"/>
  <c r="EL106" i="1"/>
  <c r="Z39" i="1"/>
  <c r="Z41" i="1" s="1"/>
  <c r="OA41" i="1" s="1"/>
  <c r="Y39" i="1"/>
  <c r="Y40" i="1" s="1"/>
  <c r="NZ40" i="1" s="1"/>
  <c r="CU106" i="1"/>
  <c r="JU106" i="1"/>
  <c r="CQ106" i="1"/>
  <c r="EH106" i="1"/>
  <c r="JZ106" i="1"/>
  <c r="OJ106" i="1"/>
  <c r="ON106" i="1"/>
  <c r="OK106" i="1"/>
  <c r="OL106" i="1"/>
  <c r="OM106" i="1"/>
  <c r="OG106" i="1"/>
  <c r="OH106" i="1"/>
  <c r="OI106" i="1"/>
  <c r="CS106" i="1"/>
  <c r="LC82" i="1"/>
  <c r="LO106" i="1"/>
  <c r="MS39" i="1"/>
  <c r="MS41" i="1" s="1"/>
  <c r="KI39" i="1"/>
  <c r="KI41" i="1" s="1"/>
  <c r="T39" i="1"/>
  <c r="T41" i="1" s="1"/>
  <c r="KC106" i="1"/>
  <c r="LK106" i="1"/>
  <c r="KJ39" i="1"/>
  <c r="KJ40" i="1" s="1"/>
  <c r="EK106" i="1"/>
  <c r="KK39" i="1"/>
  <c r="KK41" i="1" s="1"/>
  <c r="DB39" i="1"/>
  <c r="DB41" i="1" s="1"/>
  <c r="EG39" i="1"/>
  <c r="EG40" i="1" s="1"/>
  <c r="MW39" i="1"/>
  <c r="MW40" i="1" s="1"/>
  <c r="EJ106" i="1"/>
  <c r="LE106" i="1"/>
  <c r="EQ106" i="1"/>
  <c r="P82" i="1"/>
  <c r="MD82" i="1" s="1"/>
  <c r="KW82" i="1"/>
  <c r="LB82" i="1"/>
  <c r="JL82" i="1"/>
  <c r="KG82" i="1"/>
  <c r="KH82" i="1"/>
  <c r="NX82" i="1"/>
  <c r="KB82" i="1"/>
  <c r="K82" i="1"/>
  <c r="NY82" i="1"/>
  <c r="CX93" i="1"/>
  <c r="CY93" i="1"/>
  <c r="CW93" i="1"/>
  <c r="CY41" i="1"/>
  <c r="CY40" i="1"/>
  <c r="CX40" i="1"/>
  <c r="CX41" i="1"/>
  <c r="LC39" i="1"/>
  <c r="LC41" i="1" s="1"/>
  <c r="NC39" i="1"/>
  <c r="NC40" i="1" s="1"/>
  <c r="KD39" i="1"/>
  <c r="KD41" i="1" s="1"/>
  <c r="JL39" i="1"/>
  <c r="JL41" i="1" s="1"/>
  <c r="LB39" i="1"/>
  <c r="KX82" i="1"/>
  <c r="KI82" i="1"/>
  <c r="EC82" i="1"/>
  <c r="EC40" i="1"/>
  <c r="EC41" i="1"/>
  <c r="KC39" i="1"/>
  <c r="DA41" i="1"/>
  <c r="DA40" i="1"/>
  <c r="NX41" i="1"/>
  <c r="NX40" i="1"/>
  <c r="KK82" i="1"/>
  <c r="OD82" i="1"/>
  <c r="KH39" i="1"/>
  <c r="KW39" i="1"/>
  <c r="ED82" i="1"/>
  <c r="LF82" i="1"/>
  <c r="DP82" i="1"/>
  <c r="OE82" i="1"/>
  <c r="CT82" i="1"/>
  <c r="EG82" i="1"/>
  <c r="CP82" i="1"/>
  <c r="W82" i="1"/>
  <c r="JR82" i="1" s="1"/>
  <c r="KU39" i="1"/>
  <c r="OE40" i="1"/>
  <c r="OE41" i="1"/>
  <c r="KV39" i="1"/>
  <c r="LA39" i="1"/>
  <c r="CQ82" i="1"/>
  <c r="MR82" i="1"/>
  <c r="CP39" i="1"/>
  <c r="DP39" i="1"/>
  <c r="NV41" i="1"/>
  <c r="NV40" i="1"/>
  <c r="NY40" i="1"/>
  <c r="NY41" i="1"/>
  <c r="JU82" i="1"/>
  <c r="X82" i="1"/>
  <c r="OB82" i="1" s="1"/>
  <c r="Y82" i="1"/>
  <c r="NZ82" i="1" s="1"/>
  <c r="EJ82" i="1"/>
  <c r="EI82" i="1"/>
  <c r="EL82" i="1"/>
  <c r="LV82" i="1"/>
  <c r="LP82" i="1"/>
  <c r="CS82" i="1"/>
  <c r="MW82" i="1"/>
  <c r="DS82" i="1"/>
  <c r="KF39" i="1"/>
  <c r="KE39" i="1"/>
  <c r="KJ82" i="1"/>
  <c r="EQ82" i="1"/>
  <c r="LW82" i="1"/>
  <c r="CU82" i="1"/>
  <c r="EH82" i="1"/>
  <c r="LR82" i="1"/>
  <c r="LN82" i="1"/>
  <c r="CO82" i="1"/>
  <c r="DY82" i="1"/>
  <c r="DA82" i="1"/>
  <c r="EN39" i="1"/>
  <c r="KB39" i="1"/>
  <c r="KZ39" i="1"/>
  <c r="LD82" i="1"/>
  <c r="EM39" i="1"/>
  <c r="KA39" i="1"/>
  <c r="KY39" i="1"/>
  <c r="EK82" i="1"/>
  <c r="EF82" i="1"/>
  <c r="LM82" i="1"/>
  <c r="JY82" i="1"/>
  <c r="I82" i="1"/>
  <c r="BM82" i="1" s="1"/>
  <c r="DB82" i="1"/>
  <c r="CT39" i="1"/>
  <c r="KX39" i="1"/>
  <c r="LT39" i="1"/>
  <c r="BY39" i="1"/>
  <c r="LE82" i="1"/>
  <c r="EO82" i="1"/>
  <c r="MU82" i="1"/>
  <c r="EP82" i="1"/>
  <c r="JX82" i="1"/>
  <c r="LS82" i="1"/>
  <c r="NW82" i="1"/>
  <c r="O82" i="1"/>
  <c r="NN82" i="1" s="1"/>
  <c r="KG39" i="1"/>
  <c r="QS26" i="1"/>
  <c r="AF82" i="1"/>
  <c r="N82" i="1"/>
  <c r="LO82" i="1"/>
  <c r="J82" i="1"/>
  <c r="BS82" i="1" s="1" a="1"/>
  <c r="BS82" i="1" s="1"/>
  <c r="MS82" i="1"/>
  <c r="LK82" i="1"/>
  <c r="CR82" i="1"/>
  <c r="R82" i="1"/>
  <c r="CA82" i="1" s="1"/>
  <c r="MT82" i="1"/>
  <c r="LU82" i="1"/>
  <c r="JZ82" i="1"/>
  <c r="NV82" i="1"/>
  <c r="NX93" i="1"/>
  <c r="NC93" i="1"/>
  <c r="LT93" i="1"/>
  <c r="KZ93" i="1"/>
  <c r="KF93" i="1"/>
  <c r="NV93" i="1"/>
  <c r="LR93" i="1"/>
  <c r="KX93" i="1"/>
  <c r="KD93" i="1"/>
  <c r="LO93" i="1"/>
  <c r="LN93" i="1"/>
  <c r="EQ93" i="1"/>
  <c r="CT93" i="1"/>
  <c r="Y93" i="1"/>
  <c r="MS93" i="1"/>
  <c r="LF93" i="1"/>
  <c r="KJ93" i="1"/>
  <c r="EI93" i="1"/>
  <c r="Q93" i="1"/>
  <c r="LK93" i="1"/>
  <c r="JL93" i="1"/>
  <c r="DR93" i="1"/>
  <c r="CP93" i="1"/>
  <c r="N93" i="1"/>
  <c r="LE93" i="1"/>
  <c r="KC93" i="1"/>
  <c r="EC93" i="1"/>
  <c r="DB93" i="1"/>
  <c r="S93" i="1"/>
  <c r="LD93" i="1"/>
  <c r="KB93" i="1"/>
  <c r="OE93" i="1"/>
  <c r="KA93" i="1"/>
  <c r="P93" i="1"/>
  <c r="OD93" i="1"/>
  <c r="MX93" i="1"/>
  <c r="LB93" i="1"/>
  <c r="JZ93" i="1"/>
  <c r="LC93" i="1"/>
  <c r="LA93" i="1"/>
  <c r="X93" i="1"/>
  <c r="DS93" i="1"/>
  <c r="KW93" i="1"/>
  <c r="V93" i="1"/>
  <c r="DP93" i="1"/>
  <c r="U93" i="1"/>
  <c r="KY93" i="1"/>
  <c r="W93" i="1"/>
  <c r="DQ93" i="1"/>
  <c r="KV93" i="1"/>
  <c r="KU93" i="1"/>
  <c r="NY93" i="1"/>
  <c r="EP93" i="1"/>
  <c r="NW93" i="1"/>
  <c r="AF93" i="1"/>
  <c r="EO93" i="1"/>
  <c r="LW93" i="1"/>
  <c r="EK93" i="1"/>
  <c r="J93" i="1"/>
  <c r="LV93" i="1"/>
  <c r="EJ93" i="1"/>
  <c r="BY93" i="1"/>
  <c r="LU93" i="1"/>
  <c r="EH93" i="1"/>
  <c r="LS93" i="1"/>
  <c r="EG93" i="1"/>
  <c r="EF93" i="1"/>
  <c r="LP93" i="1"/>
  <c r="ED93" i="1"/>
  <c r="LM93" i="1"/>
  <c r="DY93" i="1"/>
  <c r="BD93" i="1"/>
  <c r="KK93" i="1"/>
  <c r="CU93" i="1"/>
  <c r="BC93" i="1"/>
  <c r="MW93" i="1"/>
  <c r="KI93" i="1"/>
  <c r="CS93" i="1"/>
  <c r="MV93" i="1"/>
  <c r="KH93" i="1"/>
  <c r="CR93" i="1"/>
  <c r="JY93" i="1"/>
  <c r="JX93" i="1"/>
  <c r="JU93" i="1"/>
  <c r="Z93" i="1"/>
  <c r="T93" i="1"/>
  <c r="O93" i="1"/>
  <c r="M93" i="1"/>
  <c r="L93" i="1"/>
  <c r="K93" i="1"/>
  <c r="MU93" i="1"/>
  <c r="MT93" i="1"/>
  <c r="KG93" i="1"/>
  <c r="KE93" i="1"/>
  <c r="CQ93" i="1"/>
  <c r="CO93" i="1"/>
  <c r="MR93" i="1"/>
  <c r="EN93" i="1"/>
  <c r="EM93" i="1"/>
  <c r="EL93" i="1"/>
  <c r="R45" i="1"/>
  <c r="Q45" i="1"/>
  <c r="MF45" i="1" s="1"/>
  <c r="AW33" i="7"/>
  <c r="AW34" i="7" s="1"/>
  <c r="BD28" i="7"/>
  <c r="AS28" i="7" s="1"/>
  <c r="BC28" i="7"/>
  <c r="AR28" i="7" s="1"/>
  <c r="BE28" i="7"/>
  <c r="AT28" i="7" s="1"/>
  <c r="BF28" i="7"/>
  <c r="AU28" i="7" s="1"/>
  <c r="KD45" i="1"/>
  <c r="KC45" i="1"/>
  <c r="KB45" i="1"/>
  <c r="KD46" i="1"/>
  <c r="KC46" i="1"/>
  <c r="KB46" i="1"/>
  <c r="LO45" i="1"/>
  <c r="LO46" i="1"/>
  <c r="LO63" i="1" s="1"/>
  <c r="JW46" i="1"/>
  <c r="JW63" i="1" s="1"/>
  <c r="JW45" i="1"/>
  <c r="L45" i="1"/>
  <c r="L46" i="1" s="1"/>
  <c r="L47" i="1" s="1"/>
  <c r="L48" i="1" s="1"/>
  <c r="L49" i="1" s="1"/>
  <c r="L50" i="1" s="1"/>
  <c r="L51" i="1" s="1"/>
  <c r="L52" i="1" s="1"/>
  <c r="L53" i="1" s="1"/>
  <c r="L54" i="1" s="1"/>
  <c r="L55" i="1" s="1"/>
  <c r="L56" i="1" s="1"/>
  <c r="L57" i="1" s="1"/>
  <c r="L58" i="1" s="1"/>
  <c r="L59" i="1" s="1"/>
  <c r="L60" i="1" s="1"/>
  <c r="L61" i="1" s="1"/>
  <c r="JZ45" i="1"/>
  <c r="JY45" i="1"/>
  <c r="KA45" i="1"/>
  <c r="KA46" i="1"/>
  <c r="JZ46" i="1"/>
  <c r="JY46" i="1"/>
  <c r="CU45" i="1"/>
  <c r="CT45" i="1"/>
  <c r="CS45" i="1"/>
  <c r="CR45" i="1"/>
  <c r="CQ45" i="1"/>
  <c r="CP45" i="1"/>
  <c r="CO45" i="1"/>
  <c r="KE45" i="1"/>
  <c r="KF45" i="1"/>
  <c r="KG45" i="1"/>
  <c r="KH45" i="1"/>
  <c r="KI45" i="1"/>
  <c r="KJ45" i="1"/>
  <c r="KK45" i="1"/>
  <c r="CR46" i="1"/>
  <c r="CQ46" i="1"/>
  <c r="CP46" i="1"/>
  <c r="CO46" i="1"/>
  <c r="CU46" i="1"/>
  <c r="CS46" i="1"/>
  <c r="CT46" i="1"/>
  <c r="KH46" i="1"/>
  <c r="KI46" i="1"/>
  <c r="KE46" i="1"/>
  <c r="KF46" i="1"/>
  <c r="KG46" i="1"/>
  <c r="KJ46" i="1"/>
  <c r="KK46" i="1"/>
  <c r="BY45" i="1"/>
  <c r="BY46" i="1"/>
  <c r="BY63" i="1" s="1"/>
  <c r="W45" i="1"/>
  <c r="MW45" i="1"/>
  <c r="X45" i="1"/>
  <c r="X46" i="1" s="1"/>
  <c r="X47" i="1" s="1"/>
  <c r="X48" i="1" s="1"/>
  <c r="X49" i="1" s="1"/>
  <c r="X50" i="1" s="1"/>
  <c r="X51" i="1" s="1"/>
  <c r="X52" i="1" s="1"/>
  <c r="X53" i="1" s="1"/>
  <c r="X54" i="1" s="1"/>
  <c r="X55" i="1" s="1"/>
  <c r="X56" i="1" s="1"/>
  <c r="X57" i="1" s="1"/>
  <c r="X58" i="1" s="1"/>
  <c r="X59" i="1" s="1"/>
  <c r="X60" i="1" s="1"/>
  <c r="X61" i="1" s="1"/>
  <c r="MX45" i="1"/>
  <c r="Y45" i="1"/>
  <c r="Y46" i="1" s="1"/>
  <c r="Y47" i="1" s="1"/>
  <c r="Y48" i="1" s="1"/>
  <c r="Y49" i="1" s="1"/>
  <c r="Y50" i="1" s="1"/>
  <c r="Y51" i="1" s="1"/>
  <c r="Y52" i="1" s="1"/>
  <c r="Y53" i="1" s="1"/>
  <c r="Y54" i="1" s="1"/>
  <c r="Y55" i="1" s="1"/>
  <c r="Y56" i="1" s="1"/>
  <c r="Y57" i="1" s="1"/>
  <c r="Y58" i="1" s="1"/>
  <c r="Y59" i="1" s="1"/>
  <c r="Y60" i="1" s="1"/>
  <c r="Y61" i="1" s="1"/>
  <c r="NV45" i="1"/>
  <c r="Z45" i="1"/>
  <c r="NW45" i="1"/>
  <c r="MV45" i="1"/>
  <c r="AF45" i="1"/>
  <c r="NX45" i="1"/>
  <c r="ON45" i="1"/>
  <c r="AH45" i="1"/>
  <c r="AH46" i="1" s="1"/>
  <c r="AH47" i="1" s="1"/>
  <c r="AH48" i="1" s="1"/>
  <c r="AH49" i="1" s="1"/>
  <c r="AH50" i="1" s="1"/>
  <c r="AH51" i="1" s="1"/>
  <c r="AH52" i="1" s="1"/>
  <c r="AH53" i="1" s="1"/>
  <c r="AH54" i="1" s="1"/>
  <c r="AH55" i="1" s="1"/>
  <c r="AH56" i="1" s="1"/>
  <c r="AH57" i="1" s="1"/>
  <c r="AH58" i="1" s="1"/>
  <c r="AH59" i="1" s="1"/>
  <c r="AH60" i="1" s="1"/>
  <c r="AH61" i="1" s="1"/>
  <c r="NY45" i="1"/>
  <c r="AI45" i="1"/>
  <c r="AI46" i="1" s="1"/>
  <c r="AI47" i="1" s="1"/>
  <c r="AI48" i="1" s="1"/>
  <c r="AI49" i="1" s="1"/>
  <c r="AI50" i="1" s="1"/>
  <c r="AI51" i="1" s="1"/>
  <c r="AI52" i="1" s="1"/>
  <c r="AI53" i="1" s="1"/>
  <c r="AI54" i="1" s="1"/>
  <c r="AI55" i="1" s="1"/>
  <c r="AI56" i="1" s="1"/>
  <c r="AI57" i="1" s="1"/>
  <c r="AI58" i="1" s="1"/>
  <c r="AI59" i="1" s="1"/>
  <c r="AI60" i="1" s="1"/>
  <c r="AI61" i="1" s="1"/>
  <c r="OD45" i="1"/>
  <c r="AJ45" i="1"/>
  <c r="AJ46" i="1" s="1"/>
  <c r="AJ47" i="1" s="1"/>
  <c r="AJ48" i="1" s="1"/>
  <c r="AJ49" i="1" s="1"/>
  <c r="AJ50" i="1" s="1"/>
  <c r="AJ51" i="1" s="1"/>
  <c r="AJ52" i="1" s="1"/>
  <c r="AJ53" i="1" s="1"/>
  <c r="AJ54" i="1" s="1"/>
  <c r="AJ55" i="1" s="1"/>
  <c r="AJ56" i="1" s="1"/>
  <c r="AJ57" i="1" s="1"/>
  <c r="AJ58" i="1" s="1"/>
  <c r="AJ59" i="1" s="1"/>
  <c r="AJ60" i="1" s="1"/>
  <c r="AJ61" i="1" s="1"/>
  <c r="OE45" i="1"/>
  <c r="OL45" i="1"/>
  <c r="AK45" i="1"/>
  <c r="AK46" i="1" s="1"/>
  <c r="OG45" i="1"/>
  <c r="OM45" i="1"/>
  <c r="AL45" i="1"/>
  <c r="AL46" i="1" s="1"/>
  <c r="OH45" i="1"/>
  <c r="V45" i="1"/>
  <c r="V46" i="1" s="1"/>
  <c r="V47" i="1" s="1"/>
  <c r="V48" i="1" s="1"/>
  <c r="V49" i="1" s="1"/>
  <c r="V50" i="1" s="1"/>
  <c r="V51" i="1" s="1"/>
  <c r="V52" i="1" s="1"/>
  <c r="V53" i="1" s="1"/>
  <c r="V54" i="1" s="1"/>
  <c r="V55" i="1" s="1"/>
  <c r="V56" i="1" s="1"/>
  <c r="V57" i="1" s="1"/>
  <c r="V58" i="1" s="1"/>
  <c r="V59" i="1" s="1"/>
  <c r="V60" i="1" s="1"/>
  <c r="V61" i="1" s="1"/>
  <c r="AM45" i="1"/>
  <c r="AM46" i="1" s="1"/>
  <c r="OI45" i="1"/>
  <c r="AN45" i="1"/>
  <c r="AN46" i="1" s="1"/>
  <c r="OJ45" i="1"/>
  <c r="OK45" i="1"/>
  <c r="DA45" i="1"/>
  <c r="J45" i="1"/>
  <c r="DB45" i="1"/>
  <c r="K45" i="1"/>
  <c r="DS45" i="1"/>
  <c r="M45" i="1"/>
  <c r="DY45" i="1"/>
  <c r="N45" i="1"/>
  <c r="EC45" i="1"/>
  <c r="O45" i="1"/>
  <c r="ED45" i="1"/>
  <c r="P45" i="1"/>
  <c r="MR45" i="1"/>
  <c r="S45" i="1"/>
  <c r="S46" i="1" s="1"/>
  <c r="S47" i="1" s="1"/>
  <c r="S48" i="1" s="1"/>
  <c r="S49" i="1" s="1"/>
  <c r="S50" i="1" s="1"/>
  <c r="S51" i="1" s="1"/>
  <c r="S52" i="1" s="1"/>
  <c r="S53" i="1" s="1"/>
  <c r="S54" i="1" s="1"/>
  <c r="S55" i="1" s="1"/>
  <c r="S56" i="1" s="1"/>
  <c r="S57" i="1" s="1"/>
  <c r="S58" i="1" s="1"/>
  <c r="S59" i="1" s="1"/>
  <c r="S60" i="1" s="1"/>
  <c r="S61" i="1" s="1"/>
  <c r="MS45" i="1"/>
  <c r="T45" i="1"/>
  <c r="T46" i="1" s="1"/>
  <c r="T47" i="1" s="1"/>
  <c r="T48" i="1" s="1"/>
  <c r="T49" i="1" s="1"/>
  <c r="T50" i="1" s="1"/>
  <c r="T51" i="1" s="1"/>
  <c r="T52" i="1" s="1"/>
  <c r="T53" i="1" s="1"/>
  <c r="T54" i="1" s="1"/>
  <c r="T55" i="1" s="1"/>
  <c r="T56" i="1" s="1"/>
  <c r="T57" i="1" s="1"/>
  <c r="T58" i="1" s="1"/>
  <c r="T59" i="1" s="1"/>
  <c r="T60" i="1" s="1"/>
  <c r="T61" i="1" s="1"/>
  <c r="MT45" i="1"/>
  <c r="U45" i="1"/>
  <c r="U46" i="1" s="1"/>
  <c r="U47" i="1" s="1"/>
  <c r="U48" i="1" s="1"/>
  <c r="U49" i="1" s="1"/>
  <c r="U50" i="1" s="1"/>
  <c r="U51" i="1" s="1"/>
  <c r="U52" i="1" s="1"/>
  <c r="U53" i="1" s="1"/>
  <c r="U54" i="1" s="1"/>
  <c r="U55" i="1" s="1"/>
  <c r="U56" i="1" s="1"/>
  <c r="U57" i="1" s="1"/>
  <c r="U58" i="1" s="1"/>
  <c r="U59" i="1" s="1"/>
  <c r="U60" i="1" s="1"/>
  <c r="U61" i="1" s="1"/>
  <c r="MU45" i="1"/>
  <c r="OH46" i="1"/>
  <c r="EC46" i="1"/>
  <c r="OI46" i="1"/>
  <c r="ED46" i="1"/>
  <c r="NV46" i="1"/>
  <c r="NW46" i="1"/>
  <c r="NX46" i="1"/>
  <c r="OG46" i="1"/>
  <c r="NY46" i="1"/>
  <c r="OD46" i="1"/>
  <c r="OE46" i="1"/>
  <c r="OJ46" i="1"/>
  <c r="OK46" i="1"/>
  <c r="OL46" i="1"/>
  <c r="OM46" i="1"/>
  <c r="ON46" i="1"/>
  <c r="NC45" i="1"/>
  <c r="GF45" i="1"/>
  <c r="GF46" i="1"/>
  <c r="IQ45" i="1"/>
  <c r="IQ46" i="1"/>
  <c r="EW46" i="1"/>
  <c r="EW45" i="1"/>
  <c r="GP45" i="1"/>
  <c r="GP46" i="1"/>
  <c r="IR45" i="1"/>
  <c r="IR46" i="1"/>
  <c r="EY45" i="1"/>
  <c r="EY46" i="1"/>
  <c r="GU46" i="1"/>
  <c r="GU45" i="1"/>
  <c r="IS46" i="1"/>
  <c r="IS45" i="1"/>
  <c r="GZ46" i="1"/>
  <c r="GZ45" i="1"/>
  <c r="IT46" i="1"/>
  <c r="IT45" i="1"/>
  <c r="HN46" i="1"/>
  <c r="HN45" i="1"/>
  <c r="IU46" i="1"/>
  <c r="IU45" i="1"/>
  <c r="JD46" i="1"/>
  <c r="JD45" i="1"/>
  <c r="HD46" i="1"/>
  <c r="HD45" i="1"/>
  <c r="LD46" i="1"/>
  <c r="LD45" i="1"/>
  <c r="HO45" i="1"/>
  <c r="HO46" i="1"/>
  <c r="IV46" i="1"/>
  <c r="IV45" i="1"/>
  <c r="GC45" i="1"/>
  <c r="GC46" i="1"/>
  <c r="LK46" i="1"/>
  <c r="LK45" i="1"/>
  <c r="EG46" i="1"/>
  <c r="EG45" i="1"/>
  <c r="LE45" i="1"/>
  <c r="LE46" i="1"/>
  <c r="JE46" i="1"/>
  <c r="JE45" i="1"/>
  <c r="HE45" i="1"/>
  <c r="HE46" i="1"/>
  <c r="GD46" i="1"/>
  <c r="GD45" i="1"/>
  <c r="JU45" i="1"/>
  <c r="JU46" i="1"/>
  <c r="LF45" i="1"/>
  <c r="LF46" i="1"/>
  <c r="HP45" i="1"/>
  <c r="HP46" i="1"/>
  <c r="IW46" i="1"/>
  <c r="IW45" i="1"/>
  <c r="FU46" i="1"/>
  <c r="FU45" i="1"/>
  <c r="JF46" i="1"/>
  <c r="JF45" i="1"/>
  <c r="HG45" i="1"/>
  <c r="HG46" i="1"/>
  <c r="FV46" i="1"/>
  <c r="FV45" i="1"/>
  <c r="HQ45" i="1"/>
  <c r="HQ46" i="1"/>
  <c r="IX45" i="1"/>
  <c r="IX46" i="1"/>
  <c r="FW46" i="1"/>
  <c r="FW45" i="1"/>
  <c r="LP45" i="1"/>
  <c r="LP46" i="1"/>
  <c r="KZ46" i="1"/>
  <c r="KZ45" i="1"/>
  <c r="JG46" i="1"/>
  <c r="JG45" i="1"/>
  <c r="HI45" i="1"/>
  <c r="HI46" i="1"/>
  <c r="FX46" i="1"/>
  <c r="FX45" i="1"/>
  <c r="LN45" i="1"/>
  <c r="LN46" i="1"/>
  <c r="KU45" i="1"/>
  <c r="KU46" i="1"/>
  <c r="HR45" i="1"/>
  <c r="HR46" i="1"/>
  <c r="IY45" i="1"/>
  <c r="IY46" i="1"/>
  <c r="FY45" i="1"/>
  <c r="FY46" i="1"/>
  <c r="LM46" i="1"/>
  <c r="LM45" i="1"/>
  <c r="KV45" i="1"/>
  <c r="KV46" i="1"/>
  <c r="JH46" i="1"/>
  <c r="JH45" i="1"/>
  <c r="HJ46" i="1"/>
  <c r="HJ45" i="1"/>
  <c r="FZ46" i="1"/>
  <c r="FZ45" i="1"/>
  <c r="LC46" i="1"/>
  <c r="LC45" i="1"/>
  <c r="HS45" i="1"/>
  <c r="HS46" i="1"/>
  <c r="IZ45" i="1"/>
  <c r="IZ46" i="1"/>
  <c r="GA46" i="1"/>
  <c r="GA45" i="1"/>
  <c r="KW45" i="1"/>
  <c r="KW46" i="1"/>
  <c r="JI46" i="1"/>
  <c r="JI45" i="1"/>
  <c r="HK45" i="1"/>
  <c r="HK46" i="1"/>
  <c r="GB45" i="1"/>
  <c r="GB46" i="1"/>
  <c r="LB46" i="1"/>
  <c r="LB45" i="1"/>
  <c r="HT45" i="1"/>
  <c r="HT46" i="1"/>
  <c r="JA45" i="1"/>
  <c r="JA46" i="1"/>
  <c r="IF46" i="1"/>
  <c r="IF45" i="1"/>
  <c r="KX45" i="1"/>
  <c r="KX46" i="1"/>
  <c r="JJ45" i="1"/>
  <c r="JJ46" i="1"/>
  <c r="HL45" i="1"/>
  <c r="HL46" i="1"/>
  <c r="IG46" i="1"/>
  <c r="IG45" i="1"/>
  <c r="HU45" i="1"/>
  <c r="HU46" i="1"/>
  <c r="JB45" i="1"/>
  <c r="JB46" i="1"/>
  <c r="IH46" i="1"/>
  <c r="IH45" i="1"/>
  <c r="DP46" i="1"/>
  <c r="DP45" i="1"/>
  <c r="JK45" i="1"/>
  <c r="JK46" i="1"/>
  <c r="HM45" i="1"/>
  <c r="HM46" i="1"/>
  <c r="II46" i="1"/>
  <c r="II45" i="1"/>
  <c r="EQ46" i="1"/>
  <c r="EQ45" i="1"/>
  <c r="EO46" i="1"/>
  <c r="EO45" i="1"/>
  <c r="EL45" i="1"/>
  <c r="EL46" i="1"/>
  <c r="EK46" i="1"/>
  <c r="EK45" i="1"/>
  <c r="LW46" i="1"/>
  <c r="LW45" i="1"/>
  <c r="HV45" i="1"/>
  <c r="HV46" i="1"/>
  <c r="JC45" i="1"/>
  <c r="JC46" i="1"/>
  <c r="IJ46" i="1"/>
  <c r="IJ45" i="1"/>
  <c r="EJ46" i="1"/>
  <c r="EJ45" i="1"/>
  <c r="LV46" i="1"/>
  <c r="LV45" i="1"/>
  <c r="JT45" i="1"/>
  <c r="JT46" i="1"/>
  <c r="JL46" i="1"/>
  <c r="JL45" i="1"/>
  <c r="IK45" i="1"/>
  <c r="IK46" i="1"/>
  <c r="EI46" i="1"/>
  <c r="EI45" i="1"/>
  <c r="LR46" i="1"/>
  <c r="LR45" i="1"/>
  <c r="HW45" i="1"/>
  <c r="HW46" i="1"/>
  <c r="IL46" i="1"/>
  <c r="IL45" i="1"/>
  <c r="KY46" i="1"/>
  <c r="KY45" i="1"/>
  <c r="EH46" i="1"/>
  <c r="EH45" i="1"/>
  <c r="FS45" i="1"/>
  <c r="FS46" i="1"/>
  <c r="HX46" i="1"/>
  <c r="HX45" i="1"/>
  <c r="IM45" i="1"/>
  <c r="IM46" i="1"/>
  <c r="EF46" i="1"/>
  <c r="EF45" i="1"/>
  <c r="FC45" i="1"/>
  <c r="FC46" i="1"/>
  <c r="HY46" i="1"/>
  <c r="HY45" i="1"/>
  <c r="ID45" i="1"/>
  <c r="ID46" i="1"/>
  <c r="LA46" i="1"/>
  <c r="LA45" i="1"/>
  <c r="EP46" i="1"/>
  <c r="EP45" i="1"/>
  <c r="FO46" i="1"/>
  <c r="FO45" i="1"/>
  <c r="HZ46" i="1"/>
  <c r="HZ45" i="1"/>
  <c r="IE45" i="1"/>
  <c r="IE46" i="1"/>
  <c r="LS45" i="1"/>
  <c r="LS46" i="1"/>
  <c r="EN46" i="1"/>
  <c r="EN45" i="1"/>
  <c r="FK45" i="1"/>
  <c r="FK46" i="1"/>
  <c r="IA46" i="1"/>
  <c r="IA45" i="1"/>
  <c r="LT45" i="1"/>
  <c r="LT46" i="1"/>
  <c r="EM45" i="1"/>
  <c r="EM46" i="1"/>
  <c r="FF45" i="1"/>
  <c r="FF46" i="1"/>
  <c r="GW46" i="1"/>
  <c r="GW45" i="1"/>
  <c r="IB46" i="1"/>
  <c r="IB45" i="1"/>
  <c r="LU46" i="1"/>
  <c r="LU45" i="1"/>
  <c r="GR46" i="1"/>
  <c r="GR45" i="1"/>
  <c r="IC46" i="1"/>
  <c r="IC45" i="1"/>
  <c r="HF46" i="1"/>
  <c r="HF45" i="1"/>
  <c r="JX46" i="1"/>
  <c r="JX45" i="1"/>
  <c r="EX46" i="1"/>
  <c r="EX45" i="1"/>
  <c r="GM45" i="1"/>
  <c r="GM46" i="1"/>
  <c r="IN45" i="1"/>
  <c r="IN46" i="1"/>
  <c r="HH45" i="1"/>
  <c r="HH46" i="1"/>
  <c r="GK46" i="1"/>
  <c r="GK45" i="1"/>
  <c r="IO45" i="1"/>
  <c r="IO46" i="1"/>
  <c r="GH46" i="1"/>
  <c r="GH45" i="1"/>
  <c r="IP46" i="1"/>
  <c r="IP45" i="1"/>
  <c r="EW28" i="1"/>
  <c r="FV30" i="1"/>
  <c r="IG30" i="1"/>
  <c r="E23" i="6"/>
  <c r="W23" i="6" s="1"/>
  <c r="D23" i="8"/>
  <c r="V23" i="8" s="1"/>
  <c r="C28" i="7"/>
  <c r="U28" i="7" s="1"/>
  <c r="C23" i="8"/>
  <c r="U23" i="8" s="1"/>
  <c r="GJ27" i="1"/>
  <c r="GP27" i="1"/>
  <c r="I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C36" i="1"/>
  <c r="HC34" i="1"/>
  <c r="HB34" i="1"/>
  <c r="HB36" i="1"/>
  <c r="HA34" i="1"/>
  <c r="HA36" i="1"/>
  <c r="GY34" i="1"/>
  <c r="GY36" i="1"/>
  <c r="GX36" i="1"/>
  <c r="GX34" i="1"/>
  <c r="GV34" i="1"/>
  <c r="GV36" i="1"/>
  <c r="GT36" i="1"/>
  <c r="GT34" i="1"/>
  <c r="GS36" i="1"/>
  <c r="GS34" i="1"/>
  <c r="GQ36" i="1"/>
  <c r="GQ34" i="1"/>
  <c r="GO36" i="1"/>
  <c r="GO34" i="1"/>
  <c r="GN36" i="1"/>
  <c r="GN34" i="1"/>
  <c r="GL34" i="1"/>
  <c r="GL36" i="1"/>
  <c r="GJ34" i="1"/>
  <c r="GJ36" i="1"/>
  <c r="GI34" i="1"/>
  <c r="GI36" i="1"/>
  <c r="GG34" i="1"/>
  <c r="G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M34" i="1"/>
  <c r="FL34" i="1"/>
  <c r="FN34" i="1"/>
  <c r="EV34" i="1"/>
  <c r="FP34" i="1"/>
  <c r="AX33" i="6"/>
  <c r="AM33" i="6" s="1"/>
  <c r="FD34" i="1"/>
  <c r="FJ34" i="1"/>
  <c r="FA34" i="1"/>
  <c r="AZ28" i="6"/>
  <c r="AO28" i="6" s="1"/>
  <c r="BF28" i="6"/>
  <c r="AU28" i="6" s="1"/>
  <c r="BD28" i="6"/>
  <c r="AS28" i="6" s="1"/>
  <c r="BA26" i="6"/>
  <c r="AP26" i="6" s="1"/>
  <c r="BB28" i="6"/>
  <c r="AQ28" i="6" s="1"/>
  <c r="AY28" i="6"/>
  <c r="AN28" i="6" s="1"/>
  <c r="AX28" i="6"/>
  <c r="AM28" i="6" s="1"/>
  <c r="FG34" i="1"/>
  <c r="EZ34" i="1"/>
  <c r="BE26" i="8"/>
  <c r="AT26" i="8" s="1"/>
  <c r="AW31" i="8"/>
  <c r="AW30" i="6"/>
  <c r="BF30" i="6" s="1"/>
  <c r="AU30" i="6" s="1"/>
  <c r="AZ26" i="6"/>
  <c r="AO26" i="6" s="1"/>
  <c r="BF26" i="6"/>
  <c r="AU26" i="6" s="1"/>
  <c r="BA33" i="6"/>
  <c r="AP33" i="6" s="1"/>
  <c r="FE34" i="1"/>
  <c r="FQ34" i="1"/>
  <c r="FI34" i="1"/>
  <c r="FB34" i="1"/>
  <c r="FH34" i="1"/>
  <c r="GE36" i="1"/>
  <c r="GE34" i="1"/>
  <c r="FR36" i="1"/>
  <c r="FR34" i="1"/>
  <c r="FT36" i="1"/>
  <c r="FT34" i="1"/>
  <c r="E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JQ34" i="1"/>
  <c r="NL36" i="1"/>
  <c r="NL34" i="1"/>
  <c r="NK36" i="1"/>
  <c r="NK34" i="1"/>
  <c r="CC106" i="1" l="1"/>
  <c r="CB106" i="1"/>
  <c r="OD41" i="1"/>
  <c r="CA106" i="1"/>
  <c r="CC108" i="1"/>
  <c r="MB107" i="1"/>
  <c r="MB108" i="1"/>
  <c r="MB109" i="1"/>
  <c r="MB110" i="1"/>
  <c r="MB40" i="1"/>
  <c r="MB41" i="1"/>
  <c r="CB108" i="1"/>
  <c r="BZ106" i="1"/>
  <c r="CA108" i="1"/>
  <c r="EF41" i="1"/>
  <c r="MA97" i="1"/>
  <c r="EJ41" i="1"/>
  <c r="EO41" i="1"/>
  <c r="LV40" i="1"/>
  <c r="U41" i="1"/>
  <c r="V40" i="1"/>
  <c r="LW41" i="1"/>
  <c r="ME106" i="1"/>
  <c r="AS106" i="1"/>
  <c r="EV106" i="1" s="1"/>
  <c r="JM106" i="1"/>
  <c r="CU40" i="1"/>
  <c r="MA98" i="1"/>
  <c r="MA101" i="1"/>
  <c r="EW89" i="1"/>
  <c r="MA100" i="1"/>
  <c r="EL40" i="1"/>
  <c r="MA96" i="1"/>
  <c r="MD106" i="1"/>
  <c r="ES89" i="1"/>
  <c r="MC106" i="1"/>
  <c r="EK41" i="1"/>
  <c r="EV89" i="1"/>
  <c r="EP41" i="1"/>
  <c r="MA102" i="1"/>
  <c r="JU40" i="1"/>
  <c r="MA99" i="1"/>
  <c r="MA95" i="1"/>
  <c r="NW40" i="1"/>
  <c r="EU89" i="1"/>
  <c r="HC106" i="1"/>
  <c r="HC107" i="1" s="1"/>
  <c r="HC89" i="1"/>
  <c r="NK106" i="1"/>
  <c r="NK107" i="1" s="1"/>
  <c r="NK89" i="1"/>
  <c r="CS40" i="1"/>
  <c r="EI41" i="1"/>
  <c r="LP40" i="1"/>
  <c r="NL106" i="1"/>
  <c r="NL107" i="1" s="1"/>
  <c r="NL89" i="1"/>
  <c r="R99" i="1"/>
  <c r="CB99" i="1" s="1"/>
  <c r="JQ106" i="1"/>
  <c r="JQ107" i="1" s="1"/>
  <c r="JQ89" i="1"/>
  <c r="R98" i="1"/>
  <c r="CB98" i="1" s="1"/>
  <c r="MQ106" i="1" a="1"/>
  <c r="MQ106" i="1" s="1"/>
  <c r="MG82" i="1"/>
  <c r="JY41" i="1"/>
  <c r="AF40" i="1"/>
  <c r="CF106" i="1"/>
  <c r="CO41" i="1"/>
  <c r="R101" i="1"/>
  <c r="CC101" i="1" s="1"/>
  <c r="S41" i="1"/>
  <c r="LU41" i="1"/>
  <c r="HC86" i="1"/>
  <c r="NL88" i="1"/>
  <c r="NL86" i="1"/>
  <c r="JQ84" i="1"/>
  <c r="LR41" i="1"/>
  <c r="NK87" i="1"/>
  <c r="CW41" i="1"/>
  <c r="NK85" i="1"/>
  <c r="LN41" i="1"/>
  <c r="NL84" i="1"/>
  <c r="EH41" i="1"/>
  <c r="JQ87" i="1"/>
  <c r="HC87" i="1"/>
  <c r="NK86" i="1"/>
  <c r="BW88" i="1" a="1"/>
  <c r="BW88" i="1" s="1"/>
  <c r="BV88" i="1" a="1"/>
  <c r="BV88" i="1" s="1"/>
  <c r="BU88" i="1" a="1"/>
  <c r="BU88" i="1" s="1"/>
  <c r="BT88" i="1" a="1"/>
  <c r="BT88" i="1" s="1"/>
  <c r="BS88" i="1" a="1"/>
  <c r="BS88" i="1" s="1"/>
  <c r="BR88" i="1" a="1"/>
  <c r="BR88" i="1" s="1"/>
  <c r="BQ88" i="1" a="1"/>
  <c r="BQ88" i="1" s="1"/>
  <c r="BP88" i="1" a="1"/>
  <c r="BP88" i="1" s="1"/>
  <c r="MQ87" i="1" a="1"/>
  <c r="MQ87" i="1" s="1"/>
  <c r="ON84" i="1"/>
  <c r="CF84" i="1"/>
  <c r="OJ84" i="1"/>
  <c r="OG84" i="1"/>
  <c r="OI84" i="1"/>
  <c r="AS84" i="1"/>
  <c r="EW84" i="1" s="1"/>
  <c r="OH84" i="1"/>
  <c r="CZ84" i="1"/>
  <c r="OM84" i="1"/>
  <c r="OL84" i="1"/>
  <c r="OK84" i="1"/>
  <c r="MA107" i="1"/>
  <c r="MA108" i="1"/>
  <c r="MA109" i="1"/>
  <c r="MA110" i="1"/>
  <c r="ME87" i="1"/>
  <c r="MC87" i="1"/>
  <c r="JM87" i="1"/>
  <c r="MD87" i="1"/>
  <c r="MQ88" i="1" a="1"/>
  <c r="MQ88" i="1" s="1"/>
  <c r="OK85" i="1"/>
  <c r="OH85" i="1"/>
  <c r="CF85" i="1"/>
  <c r="ON85" i="1"/>
  <c r="OM85" i="1"/>
  <c r="OL85" i="1"/>
  <c r="OJ85" i="1"/>
  <c r="AS85" i="1"/>
  <c r="EU85" i="1" s="1"/>
  <c r="OI85" i="1"/>
  <c r="OG85" i="1"/>
  <c r="CZ85" i="1"/>
  <c r="NL87" i="1"/>
  <c r="OJ87" i="1"/>
  <c r="OI87" i="1"/>
  <c r="OH87" i="1"/>
  <c r="OG87" i="1"/>
  <c r="CF87" i="1"/>
  <c r="ON87" i="1"/>
  <c r="OM87" i="1"/>
  <c r="CZ87" i="1"/>
  <c r="OL87" i="1"/>
  <c r="OK87" i="1"/>
  <c r="AS87" i="1"/>
  <c r="EW87" i="1" s="1"/>
  <c r="MG88" i="1"/>
  <c r="MF88" i="1"/>
  <c r="CE85" i="1"/>
  <c r="CC85" i="1"/>
  <c r="CB85" i="1"/>
  <c r="CA85" i="1"/>
  <c r="BZ85" i="1"/>
  <c r="JM85" i="1"/>
  <c r="ME85" i="1"/>
  <c r="MD85" i="1"/>
  <c r="MC85" i="1"/>
  <c r="LS41" i="1"/>
  <c r="JQ88" i="1"/>
  <c r="MF86" i="1"/>
  <c r="MG86" i="1"/>
  <c r="MQ84" i="1" a="1"/>
  <c r="MQ84" i="1" s="1"/>
  <c r="LO41" i="1"/>
  <c r="BM88" i="1"/>
  <c r="BL88" i="1"/>
  <c r="BK88" i="1"/>
  <c r="BJ88" i="1"/>
  <c r="BI88" i="1"/>
  <c r="BN88" i="1"/>
  <c r="R40" i="1"/>
  <c r="CC40" i="1" s="1"/>
  <c r="MX40" i="1"/>
  <c r="JX41" i="1"/>
  <c r="Q41" i="1"/>
  <c r="MG41" i="1" s="1"/>
  <c r="NO85" i="1"/>
  <c r="JV85" i="1"/>
  <c r="NG85" i="1"/>
  <c r="NQ85" i="1"/>
  <c r="NP85" i="1"/>
  <c r="JP85" i="1"/>
  <c r="NN85" i="1"/>
  <c r="JO85" i="1"/>
  <c r="NF85" i="1"/>
  <c r="NE85" i="1"/>
  <c r="ND85" i="1"/>
  <c r="AR85" i="1"/>
  <c r="AQ85" i="1"/>
  <c r="NS85" i="1"/>
  <c r="NR85" i="1"/>
  <c r="NK84" i="1"/>
  <c r="BL84" i="1"/>
  <c r="BJ84" i="1"/>
  <c r="BK84" i="1"/>
  <c r="BN84" i="1"/>
  <c r="BM84" i="1"/>
  <c r="BI84" i="1"/>
  <c r="NE84" i="1"/>
  <c r="ND84" i="1"/>
  <c r="NF84" i="1"/>
  <c r="AR84" i="1"/>
  <c r="JV84" i="1"/>
  <c r="NG84" i="1"/>
  <c r="JP84" i="1"/>
  <c r="JO84" i="1"/>
  <c r="NS84" i="1"/>
  <c r="AQ84" i="1"/>
  <c r="NQ84" i="1"/>
  <c r="NR84" i="1"/>
  <c r="NN84" i="1"/>
  <c r="NP84" i="1"/>
  <c r="NO84" i="1"/>
  <c r="Q40" i="1"/>
  <c r="MF40" i="1" s="1"/>
  <c r="LZ110" i="1"/>
  <c r="CE87" i="1"/>
  <c r="HC88" i="1"/>
  <c r="JM84" i="1"/>
  <c r="MC84" i="1"/>
  <c r="ME84" i="1"/>
  <c r="MD84" i="1"/>
  <c r="CB86" i="1"/>
  <c r="BZ86" i="1"/>
  <c r="CC86" i="1"/>
  <c r="CA86" i="1"/>
  <c r="CE84" i="1"/>
  <c r="CC39" i="1"/>
  <c r="MF39" i="1"/>
  <c r="LZ109" i="1"/>
  <c r="CE88" i="1"/>
  <c r="BR85" i="1" a="1"/>
  <c r="BR85" i="1" s="1"/>
  <c r="BQ85" i="1" a="1"/>
  <c r="BQ85" i="1" s="1"/>
  <c r="BU85" i="1" a="1"/>
  <c r="BU85" i="1" s="1"/>
  <c r="BT85" i="1" a="1"/>
  <c r="BT85" i="1" s="1"/>
  <c r="BS85" i="1" a="1"/>
  <c r="BS85" i="1" s="1"/>
  <c r="BW85" i="1" a="1"/>
  <c r="BW85" i="1" s="1"/>
  <c r="BV85" i="1" a="1"/>
  <c r="BV85" i="1" s="1"/>
  <c r="BP85" i="1" a="1"/>
  <c r="BP85" i="1" s="1"/>
  <c r="HC85" i="1"/>
  <c r="CA39" i="1"/>
  <c r="DQ40" i="1"/>
  <c r="LZ108" i="1"/>
  <c r="NS88" i="1"/>
  <c r="NR88" i="1"/>
  <c r="NQ88" i="1"/>
  <c r="NP88" i="1"/>
  <c r="NO88" i="1"/>
  <c r="NN88" i="1"/>
  <c r="JV88" i="1"/>
  <c r="AQ88" i="1"/>
  <c r="JP88" i="1"/>
  <c r="JO88" i="1"/>
  <c r="NG88" i="1"/>
  <c r="NF88" i="1"/>
  <c r="NE88" i="1"/>
  <c r="ND88" i="1"/>
  <c r="AR88" i="1"/>
  <c r="MQ85" i="1" a="1"/>
  <c r="MQ85" i="1" s="1"/>
  <c r="CB84" i="1"/>
  <c r="CC84" i="1"/>
  <c r="CA84" i="1"/>
  <c r="BZ84" i="1"/>
  <c r="R41" i="1"/>
  <c r="BZ41" i="1" s="1"/>
  <c r="JZ41" i="1"/>
  <c r="DR41" i="1"/>
  <c r="LM41" i="1"/>
  <c r="BI85" i="1"/>
  <c r="BK85" i="1"/>
  <c r="BJ85" i="1"/>
  <c r="BN85" i="1"/>
  <c r="BM85" i="1"/>
  <c r="BL85" i="1"/>
  <c r="NL85" i="1"/>
  <c r="BN86" i="1"/>
  <c r="BL86" i="1"/>
  <c r="BK86" i="1"/>
  <c r="BM86" i="1"/>
  <c r="BI86" i="1"/>
  <c r="BJ86" i="1"/>
  <c r="JQ86" i="1"/>
  <c r="MA40" i="1"/>
  <c r="MA41" i="1"/>
  <c r="BL87" i="1"/>
  <c r="BK87" i="1"/>
  <c r="BJ87" i="1"/>
  <c r="BI87" i="1"/>
  <c r="BM87" i="1"/>
  <c r="BN87" i="1"/>
  <c r="CE86" i="1"/>
  <c r="MG87" i="1"/>
  <c r="MF87" i="1"/>
  <c r="CZ88" i="1"/>
  <c r="ON88" i="1"/>
  <c r="OM88" i="1"/>
  <c r="OL88" i="1"/>
  <c r="OK88" i="1"/>
  <c r="OJ88" i="1"/>
  <c r="OI88" i="1"/>
  <c r="OH88" i="1"/>
  <c r="OG88" i="1"/>
  <c r="AS88" i="1"/>
  <c r="ET88" i="1" s="1"/>
  <c r="CF88" i="1"/>
  <c r="MG84" i="1"/>
  <c r="MF84" i="1"/>
  <c r="CB39" i="1"/>
  <c r="NN87" i="1"/>
  <c r="JV87" i="1"/>
  <c r="AR87" i="1"/>
  <c r="NG87" i="1"/>
  <c r="JP87" i="1"/>
  <c r="NF87" i="1"/>
  <c r="JO87" i="1"/>
  <c r="ND87" i="1"/>
  <c r="NP87" i="1"/>
  <c r="NO87" i="1"/>
  <c r="NE87" i="1"/>
  <c r="AQ87" i="1"/>
  <c r="NS87" i="1"/>
  <c r="NR87" i="1"/>
  <c r="NQ87" i="1"/>
  <c r="MQ86" i="1" a="1"/>
  <c r="MQ86" i="1" s="1"/>
  <c r="MD88" i="1"/>
  <c r="JM88" i="1"/>
  <c r="ME88" i="1"/>
  <c r="MC88" i="1"/>
  <c r="MG85" i="1"/>
  <c r="MF85" i="1"/>
  <c r="BQ86" i="1" a="1"/>
  <c r="BQ86" i="1" s="1"/>
  <c r="BP86" i="1" a="1"/>
  <c r="BP86" i="1" s="1"/>
  <c r="BT86" i="1" a="1"/>
  <c r="BT86" i="1" s="1"/>
  <c r="BS86" i="1" a="1"/>
  <c r="BS86" i="1" s="1"/>
  <c r="BR86" i="1" a="1"/>
  <c r="BR86" i="1" s="1"/>
  <c r="BV86" i="1" a="1"/>
  <c r="BV86" i="1" s="1"/>
  <c r="BW86" i="1" a="1"/>
  <c r="BW86" i="1" s="1"/>
  <c r="BU86" i="1" a="1"/>
  <c r="BU86" i="1" s="1"/>
  <c r="DS41" i="1"/>
  <c r="CA88" i="1"/>
  <c r="BZ88" i="1"/>
  <c r="CC88" i="1"/>
  <c r="CB88" i="1"/>
  <c r="JQ85" i="1"/>
  <c r="NG86" i="1"/>
  <c r="NF86" i="1"/>
  <c r="NS86" i="1"/>
  <c r="NR86" i="1"/>
  <c r="NQ86" i="1"/>
  <c r="NP86" i="1"/>
  <c r="NO86" i="1"/>
  <c r="NN86" i="1"/>
  <c r="JV86" i="1"/>
  <c r="NE86" i="1"/>
  <c r="ND86" i="1"/>
  <c r="AR86" i="1"/>
  <c r="AQ86" i="1"/>
  <c r="JP86" i="1"/>
  <c r="JO86" i="1"/>
  <c r="BR84" i="1" a="1"/>
  <c r="BR84" i="1" s="1"/>
  <c r="BQ84" i="1" a="1"/>
  <c r="BQ84" i="1" s="1"/>
  <c r="BP84" i="1" a="1"/>
  <c r="BP84" i="1" s="1"/>
  <c r="BW84" i="1" a="1"/>
  <c r="BW84" i="1" s="1"/>
  <c r="BV84" i="1" a="1"/>
  <c r="BV84" i="1" s="1"/>
  <c r="BS84" i="1" a="1"/>
  <c r="BS84" i="1" s="1"/>
  <c r="BU84" i="1" a="1"/>
  <c r="BU84" i="1" s="1"/>
  <c r="BT84" i="1" a="1"/>
  <c r="BT84" i="1" s="1"/>
  <c r="HC84" i="1"/>
  <c r="MC86" i="1"/>
  <c r="ME86" i="1"/>
  <c r="MD86" i="1"/>
  <c r="JM86" i="1"/>
  <c r="CC87" i="1"/>
  <c r="CB87" i="1"/>
  <c r="CA87" i="1"/>
  <c r="BZ87" i="1"/>
  <c r="CZ106" i="1"/>
  <c r="BV87" i="1" a="1"/>
  <c r="BV87" i="1" s="1"/>
  <c r="BS87" i="1" a="1"/>
  <c r="BS87" i="1" s="1"/>
  <c r="BW87" i="1" a="1"/>
  <c r="BW87" i="1" s="1"/>
  <c r="BU87" i="1" a="1"/>
  <c r="BU87" i="1" s="1"/>
  <c r="BP87" i="1" a="1"/>
  <c r="BP87" i="1" s="1"/>
  <c r="BT87" i="1" a="1"/>
  <c r="BT87" i="1" s="1"/>
  <c r="BR87" i="1" a="1"/>
  <c r="BR87" i="1" s="1"/>
  <c r="BQ87" i="1" a="1"/>
  <c r="BQ87" i="1" s="1"/>
  <c r="NK88" i="1"/>
  <c r="OG86" i="1"/>
  <c r="CF86" i="1"/>
  <c r="CZ86" i="1"/>
  <c r="OI86" i="1"/>
  <c r="OH86" i="1"/>
  <c r="OK86" i="1"/>
  <c r="ON86" i="1"/>
  <c r="OM86" i="1"/>
  <c r="OL86" i="1"/>
  <c r="OJ86" i="1"/>
  <c r="AS86" i="1"/>
  <c r="EV86" i="1" s="1"/>
  <c r="NK83" i="1"/>
  <c r="OB39" i="1"/>
  <c r="OK39" i="1"/>
  <c r="OI39" i="1"/>
  <c r="N41" i="1"/>
  <c r="OI41" i="1" s="1"/>
  <c r="OJ39" i="1"/>
  <c r="N40" i="1"/>
  <c r="ON40" i="1" s="1"/>
  <c r="OM39" i="1"/>
  <c r="OG39" i="1"/>
  <c r="OH39" i="1"/>
  <c r="OL39" i="1"/>
  <c r="JQ83" i="1"/>
  <c r="X40" i="1"/>
  <c r="OB40" i="1" s="1"/>
  <c r="HC83" i="1"/>
  <c r="M41" i="1"/>
  <c r="LY41" i="1" s="1"/>
  <c r="LZ40" i="1"/>
  <c r="LZ41" i="1"/>
  <c r="LY39" i="1"/>
  <c r="MR41" i="1"/>
  <c r="MQ83" i="1" a="1"/>
  <c r="MQ83" i="1" s="1"/>
  <c r="LZ94" i="1"/>
  <c r="LZ95" i="1"/>
  <c r="LZ96" i="1"/>
  <c r="LZ97" i="1"/>
  <c r="LZ98" i="1"/>
  <c r="LZ99" i="1"/>
  <c r="LZ100" i="1"/>
  <c r="LZ101" i="1"/>
  <c r="LZ102" i="1"/>
  <c r="CB83" i="1"/>
  <c r="BZ83" i="1"/>
  <c r="CA83" i="1"/>
  <c r="CC83" i="1"/>
  <c r="NL83" i="1"/>
  <c r="CE83" i="1"/>
  <c r="OM83" i="1"/>
  <c r="OL83" i="1"/>
  <c r="ON83" i="1"/>
  <c r="CZ83" i="1"/>
  <c r="OH83" i="1"/>
  <c r="OG83" i="1"/>
  <c r="CF83" i="1"/>
  <c r="OK83" i="1"/>
  <c r="OJ83" i="1"/>
  <c r="AS83" i="1"/>
  <c r="EU83" i="1" s="1"/>
  <c r="OI83" i="1"/>
  <c r="BV83" i="1" a="1"/>
  <c r="BV83" i="1" s="1"/>
  <c r="BT83" i="1" a="1"/>
  <c r="BT83" i="1" s="1"/>
  <c r="BS83" i="1" a="1"/>
  <c r="BS83" i="1" s="1"/>
  <c r="BW83" i="1" a="1"/>
  <c r="BW83" i="1" s="1"/>
  <c r="BU83" i="1" a="1"/>
  <c r="BU83" i="1" s="1"/>
  <c r="BR83" i="1" a="1"/>
  <c r="BR83" i="1" s="1"/>
  <c r="BP83" i="1" a="1"/>
  <c r="BP83" i="1" s="1"/>
  <c r="BQ83" i="1" a="1"/>
  <c r="BQ83" i="1" s="1"/>
  <c r="NS83" i="1"/>
  <c r="NQ83" i="1"/>
  <c r="NP83" i="1"/>
  <c r="NR83" i="1"/>
  <c r="JV83" i="1"/>
  <c r="NE83" i="1"/>
  <c r="JO83" i="1"/>
  <c r="AR83" i="1"/>
  <c r="NO83" i="1"/>
  <c r="NN83" i="1"/>
  <c r="NG83" i="1"/>
  <c r="NF83" i="1"/>
  <c r="JP83" i="1"/>
  <c r="ND83" i="1"/>
  <c r="AQ83" i="1"/>
  <c r="MG83" i="1"/>
  <c r="MF83" i="1"/>
  <c r="BN83" i="1"/>
  <c r="BM83" i="1"/>
  <c r="BL83" i="1"/>
  <c r="BK83" i="1"/>
  <c r="BJ83" i="1"/>
  <c r="BI83" i="1"/>
  <c r="MD83" i="1"/>
  <c r="MC83" i="1"/>
  <c r="ME83" i="1"/>
  <c r="JM83" i="1"/>
  <c r="DB40" i="1"/>
  <c r="JV39" i="1"/>
  <c r="CQ40" i="1"/>
  <c r="NF39" i="1"/>
  <c r="NG39" i="1"/>
  <c r="J41" i="1"/>
  <c r="BV41" i="1" s="1" a="1"/>
  <c r="BV41" i="1" s="1"/>
  <c r="J40" i="1"/>
  <c r="BT40" i="1" s="1" a="1"/>
  <c r="BT40" i="1" s="1"/>
  <c r="BT39" i="1" a="1"/>
  <c r="BT39" i="1" s="1"/>
  <c r="BS39" i="1" a="1"/>
  <c r="BS39" i="1" s="1"/>
  <c r="BR39" i="1" a="1"/>
  <c r="BR39" i="1" s="1"/>
  <c r="LK40" i="1"/>
  <c r="BU39" i="1" a="1"/>
  <c r="BU39" i="1" s="1"/>
  <c r="O40" i="1"/>
  <c r="NE40" i="1" s="1"/>
  <c r="BW39" i="1" a="1"/>
  <c r="BW39" i="1" s="1"/>
  <c r="AR39" i="1"/>
  <c r="BQ39" i="1" a="1"/>
  <c r="BQ39" i="1" s="1"/>
  <c r="JO39" i="1"/>
  <c r="BP39" i="1" a="1"/>
  <c r="BP39" i="1" s="1"/>
  <c r="NO39" i="1"/>
  <c r="ED41" i="1"/>
  <c r="JP39" i="1"/>
  <c r="L40" i="1"/>
  <c r="NP39" i="1"/>
  <c r="NR39" i="1"/>
  <c r="NS39" i="1"/>
  <c r="EQ41" i="1"/>
  <c r="NQ39" i="1"/>
  <c r="MW41" i="1"/>
  <c r="O41" i="1"/>
  <c r="JO41" i="1" s="1"/>
  <c r="KK40" i="1"/>
  <c r="K40" i="1"/>
  <c r="K41" i="1"/>
  <c r="P41" i="1"/>
  <c r="P40" i="1"/>
  <c r="ME40" i="1" s="1"/>
  <c r="ME39" i="1"/>
  <c r="AS39" i="1"/>
  <c r="EU39" i="1" s="1"/>
  <c r="LE41" i="1"/>
  <c r="AQ39" i="1"/>
  <c r="MC39" i="1"/>
  <c r="MD39" i="1"/>
  <c r="MT40" i="1"/>
  <c r="NE39" i="1"/>
  <c r="ND39" i="1"/>
  <c r="LD40" i="1"/>
  <c r="Y41" i="1"/>
  <c r="NZ41" i="1" s="1"/>
  <c r="Z40" i="1"/>
  <c r="OA40" i="1" s="1"/>
  <c r="MC82" i="1"/>
  <c r="OA39" i="1"/>
  <c r="CZ39" i="1"/>
  <c r="NZ39" i="1"/>
  <c r="MU40" i="1"/>
  <c r="ME82" i="1"/>
  <c r="JM82" i="1"/>
  <c r="CF39" i="1"/>
  <c r="DY41" i="1"/>
  <c r="T40" i="1"/>
  <c r="KJ41" i="1"/>
  <c r="BC40" i="1"/>
  <c r="CR41" i="1"/>
  <c r="MS40" i="1"/>
  <c r="CE39" i="1"/>
  <c r="LF40" i="1"/>
  <c r="MQ39" i="1" a="1"/>
  <c r="MQ39" i="1" s="1"/>
  <c r="W41" i="1"/>
  <c r="JR41" i="1" s="1"/>
  <c r="JR39" i="1"/>
  <c r="KI40" i="1"/>
  <c r="MV40" i="1"/>
  <c r="EG41" i="1"/>
  <c r="BD40" i="1"/>
  <c r="W40" i="1"/>
  <c r="JR40" i="1" s="1"/>
  <c r="KK107" i="1"/>
  <c r="KK108" i="1"/>
  <c r="KK109" i="1"/>
  <c r="KK110" i="1"/>
  <c r="MW107" i="1"/>
  <c r="MW108" i="1"/>
  <c r="MW109" i="1"/>
  <c r="MW110" i="1"/>
  <c r="CY107" i="1"/>
  <c r="CY108" i="1"/>
  <c r="CY109" i="1"/>
  <c r="CY110" i="1"/>
  <c r="OD107" i="1"/>
  <c r="OD108" i="1"/>
  <c r="OD109" i="1"/>
  <c r="OD110" i="1"/>
  <c r="NX107" i="1"/>
  <c r="NX108" i="1"/>
  <c r="NX109" i="1"/>
  <c r="NX110" i="1"/>
  <c r="JX107" i="1"/>
  <c r="JX108" i="1"/>
  <c r="JX109" i="1"/>
  <c r="JX110" i="1"/>
  <c r="Q107" i="1"/>
  <c r="Q108" i="1"/>
  <c r="Q109" i="1"/>
  <c r="Q110" i="1"/>
  <c r="U107" i="1"/>
  <c r="U108" i="1"/>
  <c r="U109" i="1"/>
  <c r="U110" i="1"/>
  <c r="JU107" i="1"/>
  <c r="JU108" i="1"/>
  <c r="JU109" i="1"/>
  <c r="JU110" i="1"/>
  <c r="V107" i="1"/>
  <c r="V108" i="1"/>
  <c r="V109" i="1"/>
  <c r="V110" i="1"/>
  <c r="EL107" i="1"/>
  <c r="EL108" i="1"/>
  <c r="EL109" i="1"/>
  <c r="EL110" i="1"/>
  <c r="JL107" i="1"/>
  <c r="JL108" i="1"/>
  <c r="JL109" i="1"/>
  <c r="JL110" i="1"/>
  <c r="W107" i="1"/>
  <c r="JR107" i="1" s="1"/>
  <c r="W108" i="1"/>
  <c r="JR108" i="1" s="1"/>
  <c r="W109" i="1"/>
  <c r="JR109" i="1" s="1"/>
  <c r="W110" i="1"/>
  <c r="JR110" i="1" s="1"/>
  <c r="CO107" i="1"/>
  <c r="CO108" i="1"/>
  <c r="CO109" i="1"/>
  <c r="CO110" i="1"/>
  <c r="KG107" i="1"/>
  <c r="KG108" i="1"/>
  <c r="KG109" i="1"/>
  <c r="KG110" i="1"/>
  <c r="T107" i="1"/>
  <c r="T108" i="1"/>
  <c r="T109" i="1"/>
  <c r="T110" i="1"/>
  <c r="JZ107" i="1"/>
  <c r="JZ108" i="1"/>
  <c r="JZ109" i="1"/>
  <c r="JZ110" i="1"/>
  <c r="N107" i="1"/>
  <c r="N108" i="1"/>
  <c r="N109" i="1"/>
  <c r="N110" i="1"/>
  <c r="LM107" i="1"/>
  <c r="LM108" i="1"/>
  <c r="LM109" i="1"/>
  <c r="LM110" i="1"/>
  <c r="LD107" i="1"/>
  <c r="LD108" i="1"/>
  <c r="LD109" i="1"/>
  <c r="LD110" i="1"/>
  <c r="LO107" i="1"/>
  <c r="LO108" i="1"/>
  <c r="LO109" i="1"/>
  <c r="LO110" i="1"/>
  <c r="EH107" i="1"/>
  <c r="EH108" i="1"/>
  <c r="EH109" i="1"/>
  <c r="EH110" i="1"/>
  <c r="MR107" i="1"/>
  <c r="MR108" i="1"/>
  <c r="MR109" i="1"/>
  <c r="MR110" i="1"/>
  <c r="KB107" i="1"/>
  <c r="KB108" i="1"/>
  <c r="KB109" i="1"/>
  <c r="KB110" i="1"/>
  <c r="DQ107" i="1"/>
  <c r="DQ108" i="1"/>
  <c r="MT107" i="1"/>
  <c r="MT108" i="1"/>
  <c r="MT109" i="1"/>
  <c r="MT110" i="1"/>
  <c r="KY107" i="1"/>
  <c r="KY108" i="1"/>
  <c r="KY109" i="1"/>
  <c r="KY110" i="1"/>
  <c r="CQ107" i="1"/>
  <c r="CQ108" i="1"/>
  <c r="CQ109" i="1"/>
  <c r="CQ110" i="1"/>
  <c r="MS107" i="1"/>
  <c r="MS108" i="1"/>
  <c r="MS109" i="1"/>
  <c r="MS110" i="1"/>
  <c r="MU107" i="1"/>
  <c r="MU108" i="1"/>
  <c r="MU109" i="1"/>
  <c r="MU110" i="1"/>
  <c r="DP107" i="1"/>
  <c r="DP108" i="1"/>
  <c r="DP109" i="1"/>
  <c r="DP110" i="1"/>
  <c r="MX107" i="1"/>
  <c r="MX108" i="1"/>
  <c r="MX109" i="1"/>
  <c r="MX110" i="1"/>
  <c r="CS107" i="1"/>
  <c r="CS108" i="1"/>
  <c r="CS109" i="1"/>
  <c r="CS110" i="1"/>
  <c r="X107" i="1"/>
  <c r="OB107" i="1" s="1"/>
  <c r="X108" i="1"/>
  <c r="OB108" i="1" s="1"/>
  <c r="X109" i="1"/>
  <c r="OB109" i="1" s="1"/>
  <c r="X110" i="1"/>
  <c r="OB110" i="1" s="1"/>
  <c r="L107" i="1"/>
  <c r="L108" i="1"/>
  <c r="L109" i="1"/>
  <c r="L110" i="1"/>
  <c r="CP107" i="1"/>
  <c r="CP108" i="1"/>
  <c r="CP109" i="1"/>
  <c r="CP110" i="1"/>
  <c r="LR107" i="1"/>
  <c r="LR108" i="1"/>
  <c r="LR109" i="1"/>
  <c r="LR110" i="1"/>
  <c r="KE107" i="1"/>
  <c r="KE108" i="1"/>
  <c r="KE109" i="1"/>
  <c r="KE110" i="1"/>
  <c r="EM107" i="1"/>
  <c r="EM108" i="1"/>
  <c r="EM109" i="1"/>
  <c r="EM110" i="1"/>
  <c r="AF107" i="1"/>
  <c r="AF108" i="1"/>
  <c r="AF109" i="1"/>
  <c r="AF110" i="1"/>
  <c r="LP107" i="1"/>
  <c r="LP108" i="1"/>
  <c r="LP109" i="1"/>
  <c r="LP110" i="1"/>
  <c r="JY107" i="1"/>
  <c r="JY108" i="1"/>
  <c r="JY109" i="1"/>
  <c r="JY110" i="1"/>
  <c r="NW107" i="1"/>
  <c r="NW108" i="1"/>
  <c r="NW109" i="1"/>
  <c r="NW110" i="1"/>
  <c r="EF107" i="1"/>
  <c r="EF108" i="1"/>
  <c r="EF109" i="1"/>
  <c r="EF110" i="1"/>
  <c r="LU107" i="1"/>
  <c r="LU108" i="1"/>
  <c r="LU109" i="1"/>
  <c r="LU110" i="1"/>
  <c r="ED107" i="1"/>
  <c r="ED108" i="1"/>
  <c r="ED109" i="1"/>
  <c r="ED110" i="1"/>
  <c r="Z107" i="1"/>
  <c r="OA107" i="1" s="1"/>
  <c r="Z108" i="1"/>
  <c r="OA108" i="1" s="1"/>
  <c r="Z109" i="1"/>
  <c r="OA109" i="1" s="1"/>
  <c r="Z110" i="1"/>
  <c r="OA110" i="1" s="1"/>
  <c r="EC107" i="1"/>
  <c r="EC108" i="1"/>
  <c r="EC109" i="1"/>
  <c r="EC110" i="1"/>
  <c r="EQ107" i="1"/>
  <c r="EQ108" i="1"/>
  <c r="EQ109" i="1"/>
  <c r="EQ110" i="1"/>
  <c r="BD107" i="1"/>
  <c r="BD108" i="1"/>
  <c r="BD109" i="1"/>
  <c r="BD110" i="1"/>
  <c r="EI107" i="1"/>
  <c r="EI108" i="1"/>
  <c r="EI109" i="1"/>
  <c r="EI110" i="1"/>
  <c r="LC107" i="1"/>
  <c r="LC108" i="1"/>
  <c r="LC109" i="1"/>
  <c r="LC110" i="1"/>
  <c r="O107" i="1"/>
  <c r="O108" i="1"/>
  <c r="O109" i="1"/>
  <c r="O110" i="1"/>
  <c r="MV107" i="1"/>
  <c r="MV108" i="1"/>
  <c r="MV109" i="1"/>
  <c r="MV110" i="1"/>
  <c r="EJ107" i="1"/>
  <c r="EJ108" i="1"/>
  <c r="EJ109" i="1"/>
  <c r="EJ110" i="1"/>
  <c r="DB107" i="1"/>
  <c r="DB108" i="1"/>
  <c r="DB109" i="1"/>
  <c r="DB110" i="1"/>
  <c r="CT107" i="1"/>
  <c r="CT108" i="1"/>
  <c r="CT109" i="1"/>
  <c r="CT110" i="1"/>
  <c r="M107" i="1"/>
  <c r="LY107" i="1" s="1"/>
  <c r="M108" i="1"/>
  <c r="LY108" i="1" s="1"/>
  <c r="M109" i="1"/>
  <c r="LY109" i="1" s="1"/>
  <c r="M110" i="1"/>
  <c r="LY110" i="1" s="1"/>
  <c r="DY107" i="1"/>
  <c r="DY108" i="1"/>
  <c r="DY109" i="1"/>
  <c r="DY110" i="1"/>
  <c r="KF107" i="1"/>
  <c r="KF108" i="1"/>
  <c r="KF109" i="1"/>
  <c r="KF110" i="1"/>
  <c r="KJ107" i="1"/>
  <c r="KJ108" i="1"/>
  <c r="KJ109" i="1"/>
  <c r="KJ110" i="1"/>
  <c r="CX107" i="1"/>
  <c r="CX108" i="1"/>
  <c r="CX109" i="1"/>
  <c r="CX110" i="1"/>
  <c r="EK107" i="1"/>
  <c r="EK108" i="1"/>
  <c r="EK109" i="1"/>
  <c r="EK110" i="1"/>
  <c r="LE107" i="1"/>
  <c r="LE108" i="1"/>
  <c r="LE109" i="1"/>
  <c r="LE110" i="1"/>
  <c r="LA107" i="1"/>
  <c r="LA108" i="1"/>
  <c r="LA109" i="1"/>
  <c r="LA110" i="1"/>
  <c r="LK107" i="1"/>
  <c r="LK108" i="1"/>
  <c r="LK109" i="1"/>
  <c r="LK110" i="1"/>
  <c r="KX107" i="1"/>
  <c r="KX108" i="1"/>
  <c r="KX109" i="1"/>
  <c r="KX110" i="1"/>
  <c r="KW107" i="1"/>
  <c r="KW108" i="1"/>
  <c r="KW109" i="1"/>
  <c r="KW110" i="1"/>
  <c r="K107" i="1"/>
  <c r="K108" i="1"/>
  <c r="K109" i="1"/>
  <c r="K110" i="1"/>
  <c r="KA107" i="1"/>
  <c r="KA108" i="1"/>
  <c r="KA109" i="1"/>
  <c r="KA110" i="1"/>
  <c r="KD107" i="1"/>
  <c r="KD108" i="1"/>
  <c r="KD109" i="1"/>
  <c r="KD110" i="1"/>
  <c r="NY107" i="1"/>
  <c r="NY108" i="1"/>
  <c r="NY109" i="1"/>
  <c r="NY110" i="1"/>
  <c r="LW107" i="1"/>
  <c r="LW108" i="1"/>
  <c r="LW109" i="1"/>
  <c r="LW110" i="1"/>
  <c r="DS107" i="1"/>
  <c r="DS108" i="1"/>
  <c r="DS109" i="1"/>
  <c r="DS110" i="1"/>
  <c r="EN107" i="1"/>
  <c r="EN108" i="1"/>
  <c r="EN109" i="1"/>
  <c r="EN110" i="1"/>
  <c r="LN107" i="1"/>
  <c r="LN108" i="1"/>
  <c r="LN109" i="1"/>
  <c r="LN110" i="1"/>
  <c r="KU107" i="1"/>
  <c r="KU108" i="1"/>
  <c r="KU109" i="1"/>
  <c r="KU110" i="1"/>
  <c r="EG107" i="1"/>
  <c r="EG108" i="1"/>
  <c r="EG109" i="1"/>
  <c r="EG110" i="1"/>
  <c r="LB107" i="1"/>
  <c r="LB108" i="1"/>
  <c r="LB109" i="1"/>
  <c r="LB110" i="1"/>
  <c r="LV107" i="1"/>
  <c r="LV108" i="1"/>
  <c r="LV109" i="1"/>
  <c r="LV110" i="1"/>
  <c r="Y107" i="1"/>
  <c r="NZ107" i="1" s="1"/>
  <c r="Y108" i="1"/>
  <c r="NZ108" i="1" s="1"/>
  <c r="Y109" i="1"/>
  <c r="NZ109" i="1" s="1"/>
  <c r="Y110" i="1"/>
  <c r="NZ110" i="1" s="1"/>
  <c r="CW107" i="1"/>
  <c r="CW108" i="1"/>
  <c r="CW109" i="1"/>
  <c r="CW110" i="1"/>
  <c r="P107" i="1"/>
  <c r="P108" i="1"/>
  <c r="P109" i="1"/>
  <c r="P110" i="1"/>
  <c r="CR107" i="1"/>
  <c r="CR108" i="1"/>
  <c r="CR109" i="1"/>
  <c r="CR110" i="1"/>
  <c r="KZ107" i="1"/>
  <c r="KZ108" i="1"/>
  <c r="KZ109" i="1"/>
  <c r="KZ110" i="1"/>
  <c r="KV107" i="1"/>
  <c r="KV108" i="1"/>
  <c r="KV109" i="1"/>
  <c r="KV110" i="1"/>
  <c r="NC107" i="1"/>
  <c r="NC108" i="1"/>
  <c r="NC109" i="1"/>
  <c r="NC110" i="1"/>
  <c r="DR107" i="1"/>
  <c r="DR108" i="1"/>
  <c r="S107" i="1"/>
  <c r="S108" i="1"/>
  <c r="S109" i="1"/>
  <c r="S110" i="1"/>
  <c r="BC107" i="1"/>
  <c r="BC108" i="1"/>
  <c r="BC109" i="1"/>
  <c r="BC110" i="1"/>
  <c r="BY107" i="1"/>
  <c r="BY108" i="1"/>
  <c r="BY109" i="1"/>
  <c r="BY110" i="1"/>
  <c r="OE107" i="1"/>
  <c r="OE108" i="1"/>
  <c r="OE109" i="1"/>
  <c r="OE110" i="1"/>
  <c r="NV107" i="1"/>
  <c r="NV108" i="1"/>
  <c r="NV109" i="1"/>
  <c r="NV110" i="1"/>
  <c r="EO107" i="1"/>
  <c r="EO108" i="1"/>
  <c r="EO109" i="1"/>
  <c r="EO110" i="1"/>
  <c r="KI107" i="1"/>
  <c r="KI108" i="1"/>
  <c r="KI109" i="1"/>
  <c r="KI110" i="1"/>
  <c r="KC107" i="1"/>
  <c r="KC108" i="1"/>
  <c r="KC109" i="1"/>
  <c r="KC110" i="1"/>
  <c r="LT107" i="1"/>
  <c r="LT108" i="1"/>
  <c r="LT109" i="1"/>
  <c r="LT110" i="1"/>
  <c r="R107" i="1"/>
  <c r="R109" i="1"/>
  <c r="R110" i="1"/>
  <c r="LF107" i="1"/>
  <c r="LF108" i="1"/>
  <c r="LF109" i="1"/>
  <c r="LF110" i="1"/>
  <c r="EP107" i="1"/>
  <c r="EP108" i="1"/>
  <c r="EP109" i="1"/>
  <c r="EP110" i="1"/>
  <c r="CU107" i="1"/>
  <c r="CU108" i="1"/>
  <c r="CU109" i="1"/>
  <c r="CU110" i="1"/>
  <c r="LS107" i="1"/>
  <c r="LS108" i="1"/>
  <c r="LS109" i="1"/>
  <c r="LS110" i="1"/>
  <c r="KH107" i="1"/>
  <c r="KH108" i="1"/>
  <c r="KH109" i="1"/>
  <c r="KH110" i="1"/>
  <c r="CE82" i="1"/>
  <c r="NY101" i="1"/>
  <c r="NY102" i="1"/>
  <c r="K101" i="1"/>
  <c r="K102" i="1"/>
  <c r="ED101" i="1"/>
  <c r="ED102" i="1"/>
  <c r="M101" i="1"/>
  <c r="LY101" i="1" s="1"/>
  <c r="M102" i="1"/>
  <c r="LY102" i="1" s="1"/>
  <c r="KX101" i="1"/>
  <c r="KX102" i="1"/>
  <c r="O101" i="1"/>
  <c r="O102" i="1"/>
  <c r="EC101" i="1"/>
  <c r="EC102" i="1"/>
  <c r="NV101" i="1"/>
  <c r="NV102" i="1"/>
  <c r="Z101" i="1"/>
  <c r="OA101" i="1" s="1"/>
  <c r="Z102" i="1"/>
  <c r="OA102" i="1" s="1"/>
  <c r="KW101" i="1"/>
  <c r="KW102" i="1"/>
  <c r="BY101" i="1"/>
  <c r="BY102" i="1"/>
  <c r="CR101" i="1"/>
  <c r="CR102" i="1"/>
  <c r="EJ101" i="1"/>
  <c r="EJ102" i="1"/>
  <c r="X101" i="1"/>
  <c r="OB101" i="1" s="1"/>
  <c r="X102" i="1"/>
  <c r="OB102" i="1" s="1"/>
  <c r="JL101" i="1"/>
  <c r="JL102" i="1"/>
  <c r="NX101" i="1"/>
  <c r="NX102" i="1"/>
  <c r="KV101" i="1"/>
  <c r="KV102" i="1"/>
  <c r="LR101" i="1"/>
  <c r="LR102" i="1"/>
  <c r="JY101" i="1"/>
  <c r="JY102" i="1"/>
  <c r="EL101" i="1"/>
  <c r="EL102" i="1"/>
  <c r="KH101" i="1"/>
  <c r="KH102" i="1"/>
  <c r="LV101" i="1"/>
  <c r="LV102" i="1"/>
  <c r="LA101" i="1"/>
  <c r="LA102" i="1"/>
  <c r="LK101" i="1"/>
  <c r="LK102" i="1"/>
  <c r="EM101" i="1"/>
  <c r="EM102" i="1"/>
  <c r="MV101" i="1"/>
  <c r="MV102" i="1"/>
  <c r="LC101" i="1"/>
  <c r="LC102" i="1"/>
  <c r="Q101" i="1"/>
  <c r="Q102" i="1"/>
  <c r="NC101" i="1"/>
  <c r="NC102" i="1"/>
  <c r="EN101" i="1"/>
  <c r="EN102" i="1"/>
  <c r="CS101" i="1"/>
  <c r="CS102" i="1"/>
  <c r="EK101" i="1"/>
  <c r="EK102" i="1"/>
  <c r="JZ101" i="1"/>
  <c r="JZ102" i="1"/>
  <c r="EI101" i="1"/>
  <c r="EI102" i="1"/>
  <c r="KD101" i="1"/>
  <c r="KD102" i="1"/>
  <c r="DS101" i="1"/>
  <c r="DS102" i="1"/>
  <c r="MR101" i="1"/>
  <c r="MR102" i="1"/>
  <c r="KI101" i="1"/>
  <c r="KI102" i="1"/>
  <c r="LW101" i="1"/>
  <c r="LW102" i="1"/>
  <c r="LB101" i="1"/>
  <c r="LB102" i="1"/>
  <c r="KJ101" i="1"/>
  <c r="KJ102" i="1"/>
  <c r="BD101" i="1"/>
  <c r="BD102" i="1"/>
  <c r="EQ101" i="1"/>
  <c r="EQ102" i="1"/>
  <c r="MU101" i="1"/>
  <c r="MU102" i="1"/>
  <c r="L101" i="1"/>
  <c r="L102" i="1"/>
  <c r="S101" i="1"/>
  <c r="S102" i="1"/>
  <c r="DB101" i="1"/>
  <c r="DB102" i="1"/>
  <c r="EF101" i="1"/>
  <c r="EF102" i="1"/>
  <c r="U101" i="1"/>
  <c r="U102" i="1"/>
  <c r="LS101" i="1"/>
  <c r="LS102" i="1"/>
  <c r="CW101" i="1"/>
  <c r="CW102" i="1"/>
  <c r="JU101" i="1"/>
  <c r="JU102" i="1"/>
  <c r="KZ101" i="1"/>
  <c r="KZ102" i="1"/>
  <c r="CY101" i="1"/>
  <c r="CY102" i="1"/>
  <c r="CP101" i="1"/>
  <c r="CP102" i="1"/>
  <c r="CO101" i="1"/>
  <c r="CO102" i="1"/>
  <c r="MW101" i="1"/>
  <c r="MW102" i="1"/>
  <c r="EO101" i="1"/>
  <c r="EO102" i="1"/>
  <c r="MX101" i="1"/>
  <c r="MX102" i="1"/>
  <c r="LF101" i="1"/>
  <c r="LF102" i="1"/>
  <c r="DY101" i="1"/>
  <c r="DY102" i="1"/>
  <c r="LN101" i="1"/>
  <c r="LN102" i="1"/>
  <c r="LO101" i="1"/>
  <c r="LO102" i="1"/>
  <c r="W101" i="1"/>
  <c r="JR101" i="1" s="1"/>
  <c r="W102" i="1"/>
  <c r="JR102" i="1" s="1"/>
  <c r="KY101" i="1"/>
  <c r="KY102" i="1"/>
  <c r="DP101" i="1"/>
  <c r="DP102" i="1"/>
  <c r="KF101" i="1"/>
  <c r="KF102" i="1"/>
  <c r="V101" i="1"/>
  <c r="V102" i="1"/>
  <c r="JX101" i="1"/>
  <c r="JX102" i="1"/>
  <c r="CX101" i="1"/>
  <c r="CX102" i="1"/>
  <c r="CQ101" i="1"/>
  <c r="CQ102" i="1"/>
  <c r="BC101" i="1"/>
  <c r="BC102" i="1"/>
  <c r="AF101" i="1"/>
  <c r="AF102" i="1"/>
  <c r="OD101" i="1"/>
  <c r="OD102" i="1"/>
  <c r="MS101" i="1"/>
  <c r="MS102" i="1"/>
  <c r="MT101" i="1"/>
  <c r="MT102" i="1"/>
  <c r="OE101" i="1"/>
  <c r="OE102" i="1"/>
  <c r="KU101" i="1"/>
  <c r="KU102" i="1"/>
  <c r="LM101" i="1"/>
  <c r="LM102" i="1"/>
  <c r="LP101" i="1"/>
  <c r="LP102" i="1"/>
  <c r="T101" i="1"/>
  <c r="T102" i="1"/>
  <c r="KC101" i="1"/>
  <c r="KC102" i="1"/>
  <c r="LE101" i="1"/>
  <c r="LE102" i="1"/>
  <c r="EH101" i="1"/>
  <c r="EH102" i="1"/>
  <c r="LU101" i="1"/>
  <c r="LU102" i="1"/>
  <c r="LT101" i="1"/>
  <c r="LT102" i="1"/>
  <c r="KE101" i="1"/>
  <c r="KE102" i="1"/>
  <c r="CU101" i="1"/>
  <c r="CU102" i="1"/>
  <c r="NW101" i="1"/>
  <c r="NW102" i="1"/>
  <c r="P101" i="1"/>
  <c r="P102" i="1"/>
  <c r="Y101" i="1"/>
  <c r="NZ101" i="1" s="1"/>
  <c r="Y102" i="1"/>
  <c r="NZ102" i="1" s="1"/>
  <c r="CC102" i="1"/>
  <c r="CB102" i="1"/>
  <c r="CA102" i="1"/>
  <c r="BZ102" i="1"/>
  <c r="KB101" i="1"/>
  <c r="KB102" i="1"/>
  <c r="LD101" i="1"/>
  <c r="LD102" i="1"/>
  <c r="EG101" i="1"/>
  <c r="EG102" i="1"/>
  <c r="N101" i="1"/>
  <c r="N102" i="1"/>
  <c r="KG101" i="1"/>
  <c r="KG102" i="1"/>
  <c r="KK101" i="1"/>
  <c r="KK102" i="1"/>
  <c r="EP101" i="1"/>
  <c r="EP102" i="1"/>
  <c r="KA101" i="1"/>
  <c r="KA102" i="1"/>
  <c r="CT101" i="1"/>
  <c r="CT102" i="1"/>
  <c r="DQ97" i="1"/>
  <c r="DQ98" i="1"/>
  <c r="DR97" i="1"/>
  <c r="DR98" i="1"/>
  <c r="DY98" i="1"/>
  <c r="DY99" i="1"/>
  <c r="LM98" i="1"/>
  <c r="LM99" i="1"/>
  <c r="LD98" i="1"/>
  <c r="LD99" i="1"/>
  <c r="ED98" i="1"/>
  <c r="ED99" i="1"/>
  <c r="M98" i="1"/>
  <c r="LY98" i="1" s="1"/>
  <c r="M99" i="1"/>
  <c r="LY99" i="1" s="1"/>
  <c r="KC98" i="1"/>
  <c r="KC99" i="1"/>
  <c r="DP98" i="1"/>
  <c r="DP99" i="1"/>
  <c r="V98" i="1"/>
  <c r="V99" i="1"/>
  <c r="JX98" i="1"/>
  <c r="JX99" i="1"/>
  <c r="JY98" i="1"/>
  <c r="JY99" i="1"/>
  <c r="BY98" i="1"/>
  <c r="BY99" i="1"/>
  <c r="DS98" i="1"/>
  <c r="DS99" i="1"/>
  <c r="NC98" i="1"/>
  <c r="NC99" i="1"/>
  <c r="MT98" i="1"/>
  <c r="MT99" i="1"/>
  <c r="KU98" i="1"/>
  <c r="KU99" i="1"/>
  <c r="KV98" i="1"/>
  <c r="KV99" i="1"/>
  <c r="W98" i="1"/>
  <c r="JR98" i="1" s="1"/>
  <c r="W99" i="1"/>
  <c r="JR99" i="1" s="1"/>
  <c r="KY98" i="1"/>
  <c r="KY99" i="1"/>
  <c r="T98" i="1"/>
  <c r="T99" i="1"/>
  <c r="LS98" i="1"/>
  <c r="LS99" i="1"/>
  <c r="KF98" i="1"/>
  <c r="KF99" i="1"/>
  <c r="EH98" i="1"/>
  <c r="EH99" i="1"/>
  <c r="KZ98" i="1"/>
  <c r="KZ99" i="1"/>
  <c r="KW98" i="1"/>
  <c r="KW99" i="1"/>
  <c r="LT98" i="1"/>
  <c r="LT99" i="1"/>
  <c r="CX98" i="1"/>
  <c r="CX99" i="1"/>
  <c r="CR98" i="1"/>
  <c r="CR99" i="1"/>
  <c r="EJ98" i="1"/>
  <c r="EJ99" i="1"/>
  <c r="X98" i="1"/>
  <c r="OB98" i="1" s="1"/>
  <c r="X99" i="1"/>
  <c r="OB99" i="1" s="1"/>
  <c r="JL98" i="1"/>
  <c r="JL99" i="1"/>
  <c r="NX98" i="1"/>
  <c r="NX99" i="1"/>
  <c r="KB98" i="1"/>
  <c r="KB99" i="1"/>
  <c r="LO98" i="1"/>
  <c r="LO99" i="1"/>
  <c r="L98" i="1"/>
  <c r="L99" i="1"/>
  <c r="KD98" i="1"/>
  <c r="KD99" i="1"/>
  <c r="EF98" i="1"/>
  <c r="EF99" i="1"/>
  <c r="U98" i="1"/>
  <c r="U99" i="1"/>
  <c r="Z98" i="1"/>
  <c r="OA98" i="1" s="1"/>
  <c r="Z99" i="1"/>
  <c r="OA99" i="1" s="1"/>
  <c r="JU98" i="1"/>
  <c r="JU99" i="1"/>
  <c r="CY98" i="1"/>
  <c r="CY99" i="1"/>
  <c r="LU98" i="1"/>
  <c r="LU99" i="1"/>
  <c r="EL98" i="1"/>
  <c r="EL99" i="1"/>
  <c r="KH98" i="1"/>
  <c r="KH99" i="1"/>
  <c r="LV98" i="1"/>
  <c r="LV99" i="1"/>
  <c r="LA98" i="1"/>
  <c r="LA99" i="1"/>
  <c r="LK98" i="1"/>
  <c r="LK99" i="1"/>
  <c r="NY98" i="1"/>
  <c r="NY99" i="1"/>
  <c r="LN98" i="1"/>
  <c r="LN99" i="1"/>
  <c r="K98" i="1"/>
  <c r="K99" i="1"/>
  <c r="DB98" i="1"/>
  <c r="DB99" i="1"/>
  <c r="EC98" i="1"/>
  <c r="EC99" i="1"/>
  <c r="EG98" i="1"/>
  <c r="EG99" i="1"/>
  <c r="LE98" i="1"/>
  <c r="LE99" i="1"/>
  <c r="N98" i="1"/>
  <c r="OM98" i="1" s="1"/>
  <c r="N99" i="1"/>
  <c r="CP98" i="1"/>
  <c r="CP99" i="1"/>
  <c r="EM98" i="1"/>
  <c r="EM99" i="1"/>
  <c r="MV98" i="1"/>
  <c r="MV99" i="1"/>
  <c r="LC98" i="1"/>
  <c r="LC99" i="1"/>
  <c r="Q98" i="1"/>
  <c r="Q99" i="1"/>
  <c r="EN98" i="1"/>
  <c r="EN99" i="1"/>
  <c r="MR98" i="1"/>
  <c r="MR99" i="1"/>
  <c r="KI98" i="1"/>
  <c r="KI99" i="1"/>
  <c r="LW98" i="1"/>
  <c r="LW99" i="1"/>
  <c r="LB98" i="1"/>
  <c r="LB99" i="1"/>
  <c r="KJ98" i="1"/>
  <c r="KJ99" i="1"/>
  <c r="KX98" i="1"/>
  <c r="KX99" i="1"/>
  <c r="CW98" i="1"/>
  <c r="CW99" i="1"/>
  <c r="CO98" i="1"/>
  <c r="CO99" i="1"/>
  <c r="MW98" i="1"/>
  <c r="MW99" i="1"/>
  <c r="EO98" i="1"/>
  <c r="EO99" i="1"/>
  <c r="MX98" i="1"/>
  <c r="MX99" i="1"/>
  <c r="LF98" i="1"/>
  <c r="LF99" i="1"/>
  <c r="EK98" i="1"/>
  <c r="EK99" i="1"/>
  <c r="CQ98" i="1"/>
  <c r="CQ99" i="1"/>
  <c r="BC98" i="1"/>
  <c r="BC99" i="1"/>
  <c r="AF98" i="1"/>
  <c r="AF99" i="1"/>
  <c r="OD98" i="1"/>
  <c r="OD99" i="1"/>
  <c r="MS98" i="1"/>
  <c r="MS99" i="1"/>
  <c r="EI98" i="1"/>
  <c r="EI99" i="1"/>
  <c r="KE98" i="1"/>
  <c r="KE99" i="1"/>
  <c r="CU98" i="1"/>
  <c r="CU99" i="1"/>
  <c r="NW98" i="1"/>
  <c r="NW99" i="1"/>
  <c r="P98" i="1"/>
  <c r="P99" i="1"/>
  <c r="Y98" i="1"/>
  <c r="NZ98" i="1" s="1"/>
  <c r="Y99" i="1"/>
  <c r="NZ99" i="1" s="1"/>
  <c r="BD98" i="1"/>
  <c r="BD99" i="1"/>
  <c r="OE98" i="1"/>
  <c r="OE99" i="1"/>
  <c r="EQ98" i="1"/>
  <c r="EQ99" i="1"/>
  <c r="MU98" i="1"/>
  <c r="MU99" i="1"/>
  <c r="S98" i="1"/>
  <c r="S99" i="1"/>
  <c r="LP98" i="1"/>
  <c r="LP99" i="1"/>
  <c r="O98" i="1"/>
  <c r="NP98" i="1" s="1"/>
  <c r="O99" i="1"/>
  <c r="LR98" i="1"/>
  <c r="LR99" i="1"/>
  <c r="NV98" i="1"/>
  <c r="NV99" i="1"/>
  <c r="CS98" i="1"/>
  <c r="CS99" i="1"/>
  <c r="JZ98" i="1"/>
  <c r="JZ99" i="1"/>
  <c r="KG98" i="1"/>
  <c r="KG99" i="1"/>
  <c r="KK98" i="1"/>
  <c r="KK99" i="1"/>
  <c r="EP98" i="1"/>
  <c r="EP99" i="1"/>
  <c r="KA98" i="1"/>
  <c r="KA99" i="1"/>
  <c r="CT98" i="1"/>
  <c r="CT99" i="1"/>
  <c r="NC41" i="1"/>
  <c r="LC40" i="1"/>
  <c r="NR82" i="1"/>
  <c r="JL40" i="1"/>
  <c r="CW94" i="1"/>
  <c r="CW95" i="1" s="1"/>
  <c r="CY94" i="1"/>
  <c r="CY95" i="1" s="1"/>
  <c r="CX94" i="1"/>
  <c r="CX95" i="1" s="1"/>
  <c r="CX96" i="1"/>
  <c r="CZ93" i="1"/>
  <c r="KD40" i="1"/>
  <c r="BI82" i="1"/>
  <c r="OL82" i="1"/>
  <c r="CZ82" i="1"/>
  <c r="BL82" i="1"/>
  <c r="BJ82" i="1"/>
  <c r="BK82" i="1"/>
  <c r="OG82" i="1"/>
  <c r="BN82" i="1"/>
  <c r="AQ82" i="1"/>
  <c r="JP82" i="1"/>
  <c r="NQ82" i="1"/>
  <c r="ND82" i="1"/>
  <c r="KU40" i="1"/>
  <c r="KU41" i="1"/>
  <c r="KG40" i="1"/>
  <c r="KG41" i="1"/>
  <c r="CT40" i="1"/>
  <c r="CT41" i="1"/>
  <c r="EN40" i="1"/>
  <c r="EN41" i="1"/>
  <c r="KF41" i="1"/>
  <c r="KF40" i="1"/>
  <c r="KV40" i="1"/>
  <c r="KV41" i="1"/>
  <c r="AR82" i="1"/>
  <c r="NK82" i="1"/>
  <c r="NK39" i="1"/>
  <c r="KX40" i="1"/>
  <c r="KX41" i="1"/>
  <c r="NL82" i="1"/>
  <c r="NL39" i="1"/>
  <c r="JO82" i="1"/>
  <c r="JV82" i="1"/>
  <c r="KW40" i="1"/>
  <c r="KW41" i="1"/>
  <c r="KY40" i="1"/>
  <c r="KY41" i="1"/>
  <c r="OJ82" i="1"/>
  <c r="LB40" i="1"/>
  <c r="LB41" i="1"/>
  <c r="LT41" i="1"/>
  <c r="LT40" i="1"/>
  <c r="DP41" i="1"/>
  <c r="DP40" i="1"/>
  <c r="JQ82" i="1"/>
  <c r="JQ39" i="1"/>
  <c r="NE82" i="1"/>
  <c r="KC40" i="1"/>
  <c r="KC41" i="1"/>
  <c r="NF82" i="1"/>
  <c r="NG82" i="1"/>
  <c r="KA40" i="1"/>
  <c r="KA41" i="1"/>
  <c r="HC82" i="1"/>
  <c r="HC39" i="1"/>
  <c r="NP82" i="1"/>
  <c r="KH41" i="1"/>
  <c r="KH40" i="1"/>
  <c r="CP40" i="1"/>
  <c r="CP41" i="1"/>
  <c r="NO82" i="1"/>
  <c r="LA40" i="1"/>
  <c r="LA41" i="1"/>
  <c r="KB40" i="1"/>
  <c r="KB41" i="1"/>
  <c r="EM41" i="1"/>
  <c r="EM40" i="1"/>
  <c r="KE40" i="1"/>
  <c r="KE41" i="1"/>
  <c r="NS82" i="1"/>
  <c r="KZ40" i="1"/>
  <c r="KZ41" i="1"/>
  <c r="BY41" i="1"/>
  <c r="BY40" i="1"/>
  <c r="OM82" i="1"/>
  <c r="AS82" i="1"/>
  <c r="BV82" i="1" a="1"/>
  <c r="BV82" i="1" s="1"/>
  <c r="BW82" i="1" a="1"/>
  <c r="BW82" i="1" s="1"/>
  <c r="OK82" i="1"/>
  <c r="QT26" i="1"/>
  <c r="OH82" i="1"/>
  <c r="BU82" i="1" a="1"/>
  <c r="BU82" i="1" s="1"/>
  <c r="BR82" i="1" a="1"/>
  <c r="BR82" i="1" s="1"/>
  <c r="BP82" i="1" a="1"/>
  <c r="BP82" i="1" s="1"/>
  <c r="ON82" i="1"/>
  <c r="BQ82" i="1" a="1"/>
  <c r="BQ82" i="1" s="1"/>
  <c r="BT82" i="1" a="1"/>
  <c r="BT82" i="1" s="1"/>
  <c r="K46" i="1"/>
  <c r="OI82" i="1"/>
  <c r="MQ82" i="1" a="1"/>
  <c r="MQ82" i="1" s="1"/>
  <c r="BS93" i="1" a="1"/>
  <c r="BS93" i="1" s="1"/>
  <c r="BQ93" i="1" a="1"/>
  <c r="BQ93" i="1" s="1"/>
  <c r="BW93" i="1" a="1"/>
  <c r="BW93" i="1" s="1"/>
  <c r="BV93" i="1" a="1"/>
  <c r="BV93" i="1" s="1"/>
  <c r="BU93" i="1" a="1"/>
  <c r="BU93" i="1" s="1"/>
  <c r="BT93" i="1" a="1"/>
  <c r="BT93" i="1" s="1"/>
  <c r="BR93" i="1" a="1"/>
  <c r="BR93" i="1" s="1"/>
  <c r="BP93" i="1" a="1"/>
  <c r="BP93" i="1" s="1"/>
  <c r="BQ45" i="1" a="1"/>
  <c r="BQ45" i="1" s="1"/>
  <c r="BS45" i="1" a="1"/>
  <c r="BS45" i="1" s="1"/>
  <c r="BU45" i="1" a="1"/>
  <c r="BU45" i="1" s="1"/>
  <c r="BV45" i="1" a="1"/>
  <c r="BV45" i="1" s="1"/>
  <c r="BW45" i="1" a="1"/>
  <c r="BW45" i="1" s="1"/>
  <c r="BR45" i="1" a="1"/>
  <c r="BR45" i="1" s="1"/>
  <c r="BT45" i="1" a="1"/>
  <c r="BT45" i="1" s="1"/>
  <c r="J46" i="1"/>
  <c r="BP45" i="1" a="1"/>
  <c r="BP45" i="1" s="1"/>
  <c r="BN93" i="1"/>
  <c r="BM93" i="1"/>
  <c r="BL93" i="1"/>
  <c r="BK93" i="1"/>
  <c r="BJ93" i="1"/>
  <c r="BI93" i="1"/>
  <c r="I46" i="1"/>
  <c r="BN45" i="1"/>
  <c r="BM45" i="1"/>
  <c r="BL45" i="1"/>
  <c r="BK45" i="1"/>
  <c r="BJ45" i="1"/>
  <c r="BI45" i="1"/>
  <c r="CB82" i="1"/>
  <c r="JQ93" i="1"/>
  <c r="NV94" i="1"/>
  <c r="NV95" i="1" s="1"/>
  <c r="NV96" i="1"/>
  <c r="LT94" i="1"/>
  <c r="LT95" i="1" s="1"/>
  <c r="LT96" i="1"/>
  <c r="CF82" i="1"/>
  <c r="CO94" i="1"/>
  <c r="CO95" i="1" s="1"/>
  <c r="CS94" i="1"/>
  <c r="CS95" i="1" s="1"/>
  <c r="LM94" i="1"/>
  <c r="LM95" i="1" s="1"/>
  <c r="EO94" i="1"/>
  <c r="EO95" i="1" s="1"/>
  <c r="EO96" i="1"/>
  <c r="KW94" i="1"/>
  <c r="KW95" i="1" s="1"/>
  <c r="JM93" i="1"/>
  <c r="ME93" i="1"/>
  <c r="MD93" i="1"/>
  <c r="MC93" i="1"/>
  <c r="P94" i="1"/>
  <c r="P95" i="1" s="1"/>
  <c r="P96" i="1"/>
  <c r="LN94" i="1"/>
  <c r="LN95" i="1" s="1"/>
  <c r="LN96" i="1"/>
  <c r="CQ94" i="1"/>
  <c r="CQ95" i="1" s="1"/>
  <c r="CQ96" i="1"/>
  <c r="KI94" i="1"/>
  <c r="KI95" i="1" s="1"/>
  <c r="AF94" i="1"/>
  <c r="AF95" i="1" s="1"/>
  <c r="KA94" i="1"/>
  <c r="KA95" i="1" s="1"/>
  <c r="JL94" i="1"/>
  <c r="JL95" i="1" s="1"/>
  <c r="JL96" i="1"/>
  <c r="NC94" i="1"/>
  <c r="NC95" i="1" s="1"/>
  <c r="KY94" i="1"/>
  <c r="KY95" i="1" s="1"/>
  <c r="DB94" i="1"/>
  <c r="DB95" i="1" s="1"/>
  <c r="OA93" i="1"/>
  <c r="Z94" i="1"/>
  <c r="Z96" i="1" s="1"/>
  <c r="EP94" i="1"/>
  <c r="EP95" i="1" s="1"/>
  <c r="LC94" i="1"/>
  <c r="LC95" i="1" s="1"/>
  <c r="U94" i="1"/>
  <c r="U95" i="1" s="1"/>
  <c r="U96" i="1"/>
  <c r="KC94" i="1"/>
  <c r="KC95" i="1" s="1"/>
  <c r="NZ93" i="1"/>
  <c r="Y94" i="1"/>
  <c r="Y96" i="1" s="1"/>
  <c r="EL94" i="1"/>
  <c r="EL95" i="1" s="1"/>
  <c r="EL96" i="1"/>
  <c r="CR94" i="1"/>
  <c r="CR95" i="1" s="1"/>
  <c r="LV94" i="1"/>
  <c r="LV95" i="1" s="1"/>
  <c r="HC93" i="1"/>
  <c r="EM94" i="1"/>
  <c r="EM95" i="1" s="1"/>
  <c r="NK93" i="1"/>
  <c r="KF94" i="1"/>
  <c r="KF95" i="1" s="1"/>
  <c r="EN94" i="1"/>
  <c r="EN95" i="1" s="1"/>
  <c r="KU94" i="1"/>
  <c r="KU95" i="1" s="1"/>
  <c r="KZ94" i="1"/>
  <c r="KZ95" i="1" s="1"/>
  <c r="LW94" i="1"/>
  <c r="LW95" i="1" s="1"/>
  <c r="DR94" i="1"/>
  <c r="DR95" i="1" s="1"/>
  <c r="LO94" i="1"/>
  <c r="LO95" i="1" s="1"/>
  <c r="LF94" i="1"/>
  <c r="LF95" i="1" s="1"/>
  <c r="LF96" i="1"/>
  <c r="BY94" i="1"/>
  <c r="BY95" i="1" s="1"/>
  <c r="DA94" i="1"/>
  <c r="DA95" i="1" s="1"/>
  <c r="LE94" i="1"/>
  <c r="LE95" i="1" s="1"/>
  <c r="JY94" i="1"/>
  <c r="JY95" i="1" s="1"/>
  <c r="EJ94" i="1"/>
  <c r="EJ95" i="1" s="1"/>
  <c r="DP94" i="1"/>
  <c r="DP95" i="1" s="1"/>
  <c r="CF93" i="1"/>
  <c r="OM93" i="1"/>
  <c r="OI93" i="1"/>
  <c r="OG93" i="1"/>
  <c r="OK93" i="1"/>
  <c r="OH93" i="1"/>
  <c r="OJ93" i="1"/>
  <c r="AS93" i="1"/>
  <c r="ON93" i="1"/>
  <c r="OL93" i="1"/>
  <c r="N94" i="1"/>
  <c r="N95" i="1" s="1"/>
  <c r="JZ94" i="1"/>
  <c r="JZ95" i="1" s="1"/>
  <c r="JZ96" i="1"/>
  <c r="CT94" i="1"/>
  <c r="CT95" i="1" s="1"/>
  <c r="KH94" i="1"/>
  <c r="KH95" i="1" s="1"/>
  <c r="J94" i="1"/>
  <c r="J95" i="1" s="1"/>
  <c r="NY94" i="1"/>
  <c r="NY95" i="1" s="1"/>
  <c r="LB94" i="1"/>
  <c r="LB95" i="1" s="1"/>
  <c r="MV94" i="1"/>
  <c r="MV95" i="1" s="1"/>
  <c r="EK94" i="1"/>
  <c r="EK95" i="1" s="1"/>
  <c r="EK96" i="1"/>
  <c r="V94" i="1"/>
  <c r="V95" i="1" s="1"/>
  <c r="MX94" i="1"/>
  <c r="MX95" i="1" s="1"/>
  <c r="CP94" i="1"/>
  <c r="CP95" i="1" s="1"/>
  <c r="EQ94" i="1"/>
  <c r="EQ95" i="1" s="1"/>
  <c r="MQ93" i="1" a="1"/>
  <c r="MQ93" i="1" s="1"/>
  <c r="MR94" i="1"/>
  <c r="MR95" i="1" s="1"/>
  <c r="DY94" i="1"/>
  <c r="DY95" i="1" s="1"/>
  <c r="OD94" i="1"/>
  <c r="OD95" i="1" s="1"/>
  <c r="BC94" i="1"/>
  <c r="BC95" i="1" s="1"/>
  <c r="LP94" i="1"/>
  <c r="LP95" i="1" s="1"/>
  <c r="OB93" i="1"/>
  <c r="X94" i="1"/>
  <c r="X96" i="1" s="1"/>
  <c r="CB93" i="1"/>
  <c r="CA93" i="1"/>
  <c r="BZ93" i="1"/>
  <c r="CC93" i="1"/>
  <c r="R94" i="1"/>
  <c r="LK94" i="1"/>
  <c r="LK95" i="1" s="1"/>
  <c r="CU94" i="1"/>
  <c r="CU95" i="1" s="1"/>
  <c r="KD94" i="1"/>
  <c r="KD95" i="1" s="1"/>
  <c r="BZ82" i="1"/>
  <c r="ND93" i="1"/>
  <c r="JV93" i="1"/>
  <c r="NO93" i="1"/>
  <c r="NE93" i="1"/>
  <c r="NN93" i="1"/>
  <c r="JP93" i="1"/>
  <c r="JO93" i="1"/>
  <c r="AR93" i="1"/>
  <c r="AQ93" i="1"/>
  <c r="NS93" i="1"/>
  <c r="NR93" i="1"/>
  <c r="NQ93" i="1"/>
  <c r="NP93" i="1"/>
  <c r="NG93" i="1"/>
  <c r="NF93" i="1"/>
  <c r="O94" i="1"/>
  <c r="O95" i="1" s="1"/>
  <c r="LS94" i="1"/>
  <c r="LS95" i="1" s="1"/>
  <c r="JR93" i="1"/>
  <c r="W94" i="1"/>
  <c r="W96" i="1" s="1"/>
  <c r="S94" i="1"/>
  <c r="S95" i="1" s="1"/>
  <c r="KX94" i="1"/>
  <c r="KX95" i="1" s="1"/>
  <c r="KX96" i="1"/>
  <c r="EH94" i="1"/>
  <c r="EH95" i="1" s="1"/>
  <c r="KJ94" i="1"/>
  <c r="KJ95" i="1" s="1"/>
  <c r="JU94" i="1"/>
  <c r="JU95" i="1" s="1"/>
  <c r="LU94" i="1"/>
  <c r="LU95" i="1" s="1"/>
  <c r="EC94" i="1"/>
  <c r="EC95" i="1" s="1"/>
  <c r="JX94" i="1"/>
  <c r="JX95" i="1" s="1"/>
  <c r="JX96" i="1"/>
  <c r="MS94" i="1"/>
  <c r="MS95" i="1" s="1"/>
  <c r="KE94" i="1"/>
  <c r="KE95" i="1" s="1"/>
  <c r="MW94" i="1"/>
  <c r="MW95" i="1" s="1"/>
  <c r="ED94" i="1"/>
  <c r="ED95" i="1" s="1"/>
  <c r="DS94" i="1"/>
  <c r="DS95" i="1" s="1"/>
  <c r="OE94" i="1"/>
  <c r="OE95" i="1" s="1"/>
  <c r="NX94" i="1"/>
  <c r="NX95" i="1" s="1"/>
  <c r="NX96" i="1"/>
  <c r="KG94" i="1"/>
  <c r="KG95" i="1" s="1"/>
  <c r="MT94" i="1"/>
  <c r="MT95" i="1" s="1"/>
  <c r="MU94" i="1"/>
  <c r="MU95" i="1" s="1"/>
  <c r="KK94" i="1"/>
  <c r="KK95" i="1" s="1"/>
  <c r="EF94" i="1"/>
  <c r="EF95" i="1" s="1"/>
  <c r="NW94" i="1"/>
  <c r="NW95" i="1" s="1"/>
  <c r="NW96" i="1"/>
  <c r="KV94" i="1"/>
  <c r="KV95" i="1" s="1"/>
  <c r="CE93" i="1"/>
  <c r="K94" i="1"/>
  <c r="K95" i="1" s="1"/>
  <c r="BD94" i="1"/>
  <c r="BD95" i="1" s="1"/>
  <c r="KB94" i="1"/>
  <c r="KB95" i="1" s="1"/>
  <c r="KB96" i="1"/>
  <c r="MF93" i="1"/>
  <c r="MG93" i="1"/>
  <c r="Q94" i="1"/>
  <c r="Q95" i="1" s="1"/>
  <c r="L94" i="1"/>
  <c r="L95" i="1" s="1"/>
  <c r="DQ94" i="1"/>
  <c r="DQ95" i="1" s="1"/>
  <c r="LA94" i="1"/>
  <c r="LA95" i="1" s="1"/>
  <c r="LA96" i="1"/>
  <c r="LD94" i="1"/>
  <c r="LD95" i="1" s="1"/>
  <c r="CC82" i="1"/>
  <c r="LY93" i="1"/>
  <c r="M94" i="1"/>
  <c r="M96" i="1" s="1"/>
  <c r="EG94" i="1"/>
  <c r="EG95" i="1" s="1"/>
  <c r="EG96" i="1"/>
  <c r="NL93" i="1"/>
  <c r="T94" i="1"/>
  <c r="T95" i="1" s="1"/>
  <c r="EI94" i="1"/>
  <c r="EI95" i="1" s="1"/>
  <c r="EI96" i="1"/>
  <c r="LR94" i="1"/>
  <c r="LR95" i="1" s="1"/>
  <c r="CC45" i="1"/>
  <c r="CB45" i="1"/>
  <c r="CA45" i="1"/>
  <c r="BZ45" i="1"/>
  <c r="LY45" i="1"/>
  <c r="M46" i="1"/>
  <c r="M47" i="1" s="1"/>
  <c r="M48" i="1" s="1"/>
  <c r="M49" i="1" s="1"/>
  <c r="M50" i="1" s="1"/>
  <c r="M51" i="1" s="1"/>
  <c r="M52" i="1" s="1"/>
  <c r="M53" i="1" s="1"/>
  <c r="M54" i="1" s="1"/>
  <c r="M55" i="1" s="1"/>
  <c r="M56" i="1" s="1"/>
  <c r="M57" i="1" s="1"/>
  <c r="M58" i="1" s="1"/>
  <c r="M59" i="1" s="1"/>
  <c r="M60" i="1" s="1"/>
  <c r="M61" i="1" s="1"/>
  <c r="BA31" i="6"/>
  <c r="AP31" i="6" s="1"/>
  <c r="BB31" i="6"/>
  <c r="AQ31" i="6" s="1"/>
  <c r="AW36" i="6"/>
  <c r="BF36" i="6" s="1"/>
  <c r="AU36" i="6" s="1"/>
  <c r="AZ31" i="6"/>
  <c r="AO31" i="6" s="1"/>
  <c r="BC31" i="6"/>
  <c r="AR31" i="6" s="1"/>
  <c r="BD31" i="6"/>
  <c r="AS31" i="6" s="1"/>
  <c r="BF31" i="6"/>
  <c r="AU31" i="6" s="1"/>
  <c r="AX31" i="6"/>
  <c r="AM31" i="6" s="1"/>
  <c r="AY31" i="6"/>
  <c r="AN31" i="6" s="1"/>
  <c r="KB63" i="1"/>
  <c r="KB48" i="1"/>
  <c r="KC63" i="1"/>
  <c r="KC48" i="1"/>
  <c r="KD63" i="1"/>
  <c r="KD48" i="1"/>
  <c r="LO48" i="1"/>
  <c r="JW48" i="1"/>
  <c r="JY63" i="1"/>
  <c r="JY48" i="1"/>
  <c r="JZ63" i="1"/>
  <c r="JZ48" i="1"/>
  <c r="KA63" i="1"/>
  <c r="KA48" i="1"/>
  <c r="KI63" i="1"/>
  <c r="KI48" i="1"/>
  <c r="KH63" i="1"/>
  <c r="KH48" i="1"/>
  <c r="CT63" i="1"/>
  <c r="CT48" i="1"/>
  <c r="CS63" i="1"/>
  <c r="CS48" i="1"/>
  <c r="CU63" i="1"/>
  <c r="CU48" i="1"/>
  <c r="CO63" i="1"/>
  <c r="CO48" i="1"/>
  <c r="CP63" i="1"/>
  <c r="CP48" i="1"/>
  <c r="CQ63" i="1"/>
  <c r="CQ48" i="1"/>
  <c r="CR63" i="1"/>
  <c r="CR48" i="1"/>
  <c r="KK63" i="1"/>
  <c r="KK48" i="1"/>
  <c r="KJ63" i="1"/>
  <c r="KJ48" i="1"/>
  <c r="KG63" i="1"/>
  <c r="KG48" i="1"/>
  <c r="KF63" i="1"/>
  <c r="KF48" i="1"/>
  <c r="KE63" i="1"/>
  <c r="KE48" i="1"/>
  <c r="BY48" i="1"/>
  <c r="AN47" i="1"/>
  <c r="AN63" i="1"/>
  <c r="ED48" i="1"/>
  <c r="ED63" i="1"/>
  <c r="OI63" i="1"/>
  <c r="OI48" i="1"/>
  <c r="EC48" i="1"/>
  <c r="EC63" i="1"/>
  <c r="AM47" i="1"/>
  <c r="AM63" i="1"/>
  <c r="NV63" i="1"/>
  <c r="NV48" i="1"/>
  <c r="OH63" i="1"/>
  <c r="OH48" i="1"/>
  <c r="AL47" i="1"/>
  <c r="AL63" i="1"/>
  <c r="AK47" i="1"/>
  <c r="AK63" i="1"/>
  <c r="MQ45" i="1" a="1"/>
  <c r="MQ45" i="1" s="1"/>
  <c r="MG45" i="1"/>
  <c r="Q46" i="1"/>
  <c r="MD45" i="1"/>
  <c r="P46" i="1"/>
  <c r="MC45" i="1"/>
  <c r="ME45" i="1"/>
  <c r="AQ45" i="1"/>
  <c r="NE45" i="1"/>
  <c r="JP45" i="1"/>
  <c r="JO45" i="1"/>
  <c r="ND45" i="1"/>
  <c r="AR45" i="1"/>
  <c r="O46" i="1"/>
  <c r="NG45" i="1"/>
  <c r="NF45" i="1"/>
  <c r="N46" i="1"/>
  <c r="D45" i="1"/>
  <c r="AS45" i="1"/>
  <c r="ON63" i="1"/>
  <c r="ON48" i="1"/>
  <c r="OM63" i="1"/>
  <c r="OM48" i="1"/>
  <c r="AF46" i="1"/>
  <c r="OL63" i="1"/>
  <c r="OL48" i="1"/>
  <c r="OK63" i="1"/>
  <c r="OK48" i="1"/>
  <c r="OJ63" i="1"/>
  <c r="OJ48" i="1"/>
  <c r="Z46" i="1"/>
  <c r="OA45" i="1"/>
  <c r="OE63" i="1"/>
  <c r="OE48" i="1"/>
  <c r="OD63" i="1"/>
  <c r="OD48" i="1"/>
  <c r="NY63" i="1"/>
  <c r="NY48" i="1"/>
  <c r="OG48" i="1"/>
  <c r="OG63" i="1"/>
  <c r="NX63" i="1"/>
  <c r="NX48" i="1"/>
  <c r="NW63" i="1"/>
  <c r="NW48" i="1"/>
  <c r="JR45" i="1"/>
  <c r="W46" i="1"/>
  <c r="NK45" i="1"/>
  <c r="NL45" i="1"/>
  <c r="KX63" i="1"/>
  <c r="KX48" i="1"/>
  <c r="HI48" i="1"/>
  <c r="HI63" i="1"/>
  <c r="LF48" i="1"/>
  <c r="LF63" i="1"/>
  <c r="IR48" i="1"/>
  <c r="IR63" i="1"/>
  <c r="GT46" i="1"/>
  <c r="GT45" i="1"/>
  <c r="HX48" i="1"/>
  <c r="HX63" i="1"/>
  <c r="EI63" i="1"/>
  <c r="EI48" i="1"/>
  <c r="FL46" i="1"/>
  <c r="FL45" i="1"/>
  <c r="IN48" i="1"/>
  <c r="IN63" i="1"/>
  <c r="FS48" i="1"/>
  <c r="FS63" i="1"/>
  <c r="KW63" i="1"/>
  <c r="KW48" i="1"/>
  <c r="JU48" i="1"/>
  <c r="JU63" i="1"/>
  <c r="GP63" i="1"/>
  <c r="GP48" i="1"/>
  <c r="FM46" i="1"/>
  <c r="FM45" i="1"/>
  <c r="IA63" i="1"/>
  <c r="IA48" i="1"/>
  <c r="DP48" i="1"/>
  <c r="DP63" i="1"/>
  <c r="JG63" i="1"/>
  <c r="JG48" i="1"/>
  <c r="FV48" i="1"/>
  <c r="FV63" i="1"/>
  <c r="IV48" i="1"/>
  <c r="IV63" i="1"/>
  <c r="GV46" i="1"/>
  <c r="GV45" i="1"/>
  <c r="GM63" i="1"/>
  <c r="GM48" i="1"/>
  <c r="FK63" i="1"/>
  <c r="FK48" i="1"/>
  <c r="IK48" i="1"/>
  <c r="IK63" i="1"/>
  <c r="KV63" i="1"/>
  <c r="KV48" i="1"/>
  <c r="HG48" i="1"/>
  <c r="HG63" i="1"/>
  <c r="HO48" i="1"/>
  <c r="HO63" i="1"/>
  <c r="GX45" i="1"/>
  <c r="GX46" i="1"/>
  <c r="IH48" i="1"/>
  <c r="IH63" i="1"/>
  <c r="IF63" i="1"/>
  <c r="IF48" i="1"/>
  <c r="GA48" i="1"/>
  <c r="GA63" i="1"/>
  <c r="JB63" i="1"/>
  <c r="JB48" i="1"/>
  <c r="JA63" i="1"/>
  <c r="JA48" i="1"/>
  <c r="IZ63" i="1"/>
  <c r="IZ48" i="1"/>
  <c r="FA45" i="1"/>
  <c r="FA46" i="1"/>
  <c r="FJ45" i="1"/>
  <c r="FJ46" i="1"/>
  <c r="EX48" i="1"/>
  <c r="EX63" i="1"/>
  <c r="LU48" i="1"/>
  <c r="LU63" i="1"/>
  <c r="EP48" i="1"/>
  <c r="EP63" i="1"/>
  <c r="JL63" i="1"/>
  <c r="JL48" i="1"/>
  <c r="LM48" i="1"/>
  <c r="LM63" i="1"/>
  <c r="JF63" i="1"/>
  <c r="JF48" i="1"/>
  <c r="GD48" i="1"/>
  <c r="GD63" i="1"/>
  <c r="FD45" i="1"/>
  <c r="FD46" i="1"/>
  <c r="GY45" i="1"/>
  <c r="GY46" i="1"/>
  <c r="JT48" i="1"/>
  <c r="JT63" i="1"/>
  <c r="HU63" i="1"/>
  <c r="HU48" i="1"/>
  <c r="HT63" i="1"/>
  <c r="HT48" i="1"/>
  <c r="HS63" i="1"/>
  <c r="HS48" i="1"/>
  <c r="LA63" i="1"/>
  <c r="LA48" i="1"/>
  <c r="LW48" i="1"/>
  <c r="LW63" i="1"/>
  <c r="IU48" i="1"/>
  <c r="IU63" i="1"/>
  <c r="FP46" i="1"/>
  <c r="FP45" i="1"/>
  <c r="HA46" i="1"/>
  <c r="HA45" i="1"/>
  <c r="FY48" i="1"/>
  <c r="FY63" i="1"/>
  <c r="HE48" i="1"/>
  <c r="HE63" i="1"/>
  <c r="EU46" i="1"/>
  <c r="EU45" i="1"/>
  <c r="EV45" i="1"/>
  <c r="EV46" i="1"/>
  <c r="EK63" i="1"/>
  <c r="EK48" i="1"/>
  <c r="HN48" i="1"/>
  <c r="HN63" i="1"/>
  <c r="JQ46" i="1"/>
  <c r="JQ45" i="1"/>
  <c r="FT46" i="1"/>
  <c r="FT45" i="1"/>
  <c r="FN46" i="1"/>
  <c r="FN45" i="1"/>
  <c r="HB46" i="1"/>
  <c r="HB45" i="1"/>
  <c r="IO48" i="1"/>
  <c r="IO63" i="1"/>
  <c r="ID63" i="1"/>
  <c r="ID48" i="1"/>
  <c r="EL63" i="1"/>
  <c r="EL48" i="1"/>
  <c r="IY63" i="1"/>
  <c r="IY48" i="1"/>
  <c r="HC46" i="1"/>
  <c r="HC45" i="1"/>
  <c r="IB63" i="1"/>
  <c r="IB48" i="1"/>
  <c r="EH63" i="1"/>
  <c r="EH48" i="1"/>
  <c r="KZ48" i="1"/>
  <c r="KZ63" i="1"/>
  <c r="JE48" i="1"/>
  <c r="JE63" i="1"/>
  <c r="IS48" i="1"/>
  <c r="IS63" i="1"/>
  <c r="FR45" i="1"/>
  <c r="FR46" i="1"/>
  <c r="HR48" i="1"/>
  <c r="HR63" i="1"/>
  <c r="LP48" i="1"/>
  <c r="LP63" i="1"/>
  <c r="GK48" i="1"/>
  <c r="GK63" i="1"/>
  <c r="JX48" i="1"/>
  <c r="JX63" i="1"/>
  <c r="GW63" i="1"/>
  <c r="GW48" i="1"/>
  <c r="EN63" i="1"/>
  <c r="EN48" i="1"/>
  <c r="HY48" i="1"/>
  <c r="HY63" i="1"/>
  <c r="KY48" i="1"/>
  <c r="KY63" i="1"/>
  <c r="EO48" i="1"/>
  <c r="EO63" i="1"/>
  <c r="LD63" i="1"/>
  <c r="LD48" i="1"/>
  <c r="GU63" i="1"/>
  <c r="GU48" i="1"/>
  <c r="FF48" i="1"/>
  <c r="FF63" i="1"/>
  <c r="LS48" i="1"/>
  <c r="LS63" i="1"/>
  <c r="FC48" i="1"/>
  <c r="FC63" i="1"/>
  <c r="EQ48" i="1"/>
  <c r="EQ63" i="1"/>
  <c r="EW48" i="1"/>
  <c r="EW63" i="1"/>
  <c r="GG46" i="1"/>
  <c r="GG45" i="1"/>
  <c r="IL48" i="1"/>
  <c r="IL63" i="1"/>
  <c r="LV48" i="1"/>
  <c r="LV63" i="1"/>
  <c r="II48" i="1"/>
  <c r="II63" i="1"/>
  <c r="IG48" i="1"/>
  <c r="IG63" i="1"/>
  <c r="LB63" i="1"/>
  <c r="LB48" i="1"/>
  <c r="LC63" i="1"/>
  <c r="LC48" i="1"/>
  <c r="FW48" i="1"/>
  <c r="FW63" i="1"/>
  <c r="FU48" i="1"/>
  <c r="FU63" i="1"/>
  <c r="GI46" i="1"/>
  <c r="GI45" i="1"/>
  <c r="HW63" i="1"/>
  <c r="HW48" i="1"/>
  <c r="HM48" i="1"/>
  <c r="HM63" i="1"/>
  <c r="HL48" i="1"/>
  <c r="HL63" i="1"/>
  <c r="GB48" i="1"/>
  <c r="GB63" i="1"/>
  <c r="IX48" i="1"/>
  <c r="IX63" i="1"/>
  <c r="IQ48" i="1"/>
  <c r="IQ63" i="1"/>
  <c r="GE45" i="1"/>
  <c r="GE46" i="1"/>
  <c r="FH45" i="1"/>
  <c r="FH46" i="1"/>
  <c r="FI45" i="1"/>
  <c r="FI46" i="1"/>
  <c r="IP48" i="1"/>
  <c r="IP63" i="1"/>
  <c r="HF48" i="1"/>
  <c r="HF63" i="1"/>
  <c r="EJ63" i="1"/>
  <c r="EJ48" i="1"/>
  <c r="IW48" i="1"/>
  <c r="IW63" i="1"/>
  <c r="GJ46" i="1"/>
  <c r="GJ45" i="1"/>
  <c r="IE48" i="1"/>
  <c r="IE63" i="1"/>
  <c r="JK48" i="1"/>
  <c r="JK63" i="1"/>
  <c r="JJ63" i="1"/>
  <c r="JJ48" i="1"/>
  <c r="HK48" i="1"/>
  <c r="HK63" i="1"/>
  <c r="HQ48" i="1"/>
  <c r="HQ63" i="1"/>
  <c r="HP48" i="1"/>
  <c r="HP63" i="1"/>
  <c r="LE63" i="1"/>
  <c r="LE48" i="1"/>
  <c r="GF48" i="1"/>
  <c r="GF63" i="1"/>
  <c r="FE46" i="1"/>
  <c r="FE45" i="1"/>
  <c r="GH48" i="1"/>
  <c r="GH63" i="1"/>
  <c r="FZ48" i="1"/>
  <c r="FZ63" i="1"/>
  <c r="HD63" i="1"/>
  <c r="HD48" i="1"/>
  <c r="GL45" i="1"/>
  <c r="GL46" i="1"/>
  <c r="KU63" i="1"/>
  <c r="KU48" i="1"/>
  <c r="GN45" i="1"/>
  <c r="GN46" i="1"/>
  <c r="IJ63" i="1"/>
  <c r="IJ48" i="1"/>
  <c r="JI63" i="1"/>
  <c r="JI48" i="1"/>
  <c r="HJ48" i="1"/>
  <c r="HJ63" i="1"/>
  <c r="EG48" i="1"/>
  <c r="EG63" i="1"/>
  <c r="JD48" i="1"/>
  <c r="JD63" i="1"/>
  <c r="EM48" i="1"/>
  <c r="EM63" i="1"/>
  <c r="JC63" i="1"/>
  <c r="JC48" i="1"/>
  <c r="LN48" i="1"/>
  <c r="LN63" i="1"/>
  <c r="FQ46" i="1"/>
  <c r="FQ45" i="1"/>
  <c r="GO45" i="1"/>
  <c r="GO46" i="1"/>
  <c r="IC63" i="1"/>
  <c r="IC48" i="1"/>
  <c r="HZ63" i="1"/>
  <c r="HZ48" i="1"/>
  <c r="EF48" i="1"/>
  <c r="EF63" i="1"/>
  <c r="JH63" i="1"/>
  <c r="JH48" i="1"/>
  <c r="LK63" i="1"/>
  <c r="LK48" i="1"/>
  <c r="IT48" i="1"/>
  <c r="IT63" i="1"/>
  <c r="HH48" i="1"/>
  <c r="HH63" i="1"/>
  <c r="LT48" i="1"/>
  <c r="LT63" i="1"/>
  <c r="HV63" i="1"/>
  <c r="HV48" i="1"/>
  <c r="EY48" i="1"/>
  <c r="EY63" i="1"/>
  <c r="EZ45" i="1"/>
  <c r="EZ46" i="1"/>
  <c r="GQ45" i="1"/>
  <c r="GQ46" i="1"/>
  <c r="GR48" i="1"/>
  <c r="GR63" i="1"/>
  <c r="FO63" i="1"/>
  <c r="FO48" i="1"/>
  <c r="GZ63" i="1"/>
  <c r="GZ48" i="1"/>
  <c r="IM48" i="1"/>
  <c r="IM63" i="1"/>
  <c r="GC48" i="1"/>
  <c r="GC63" i="1"/>
  <c r="FB46" i="1"/>
  <c r="FB45" i="1"/>
  <c r="FG45" i="1"/>
  <c r="FG46" i="1"/>
  <c r="GS46" i="1"/>
  <c r="GS45" i="1"/>
  <c r="LR48" i="1"/>
  <c r="LR63" i="1"/>
  <c r="FX63" i="1"/>
  <c r="FX48" i="1"/>
  <c r="EX28" i="1"/>
  <c r="EX89" i="1" s="1"/>
  <c r="FW30" i="1"/>
  <c r="IH30" i="1"/>
  <c r="E28" i="8"/>
  <c r="W28" i="8" s="1"/>
  <c r="C33" i="6"/>
  <c r="U33" i="6" s="1"/>
  <c r="D28" i="8"/>
  <c r="V28" i="8" s="1"/>
  <c r="E33" i="7"/>
  <c r="W33" i="7" s="1"/>
  <c r="BC38" i="6"/>
  <c r="AR38" i="6" s="1"/>
  <c r="GU27" i="1"/>
  <c r="IX27" i="1"/>
  <c r="G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BZ98" i="1" l="1"/>
  <c r="EW106" i="1"/>
  <c r="ES106" i="1"/>
  <c r="BZ99" i="1"/>
  <c r="EU106" i="1"/>
  <c r="ET106" i="1"/>
  <c r="CC98" i="1"/>
  <c r="NK110" i="1"/>
  <c r="CA98" i="1"/>
  <c r="CC99" i="1"/>
  <c r="NK108" i="1"/>
  <c r="NK109" i="1"/>
  <c r="JQ110" i="1"/>
  <c r="HC110" i="1"/>
  <c r="HC109" i="1"/>
  <c r="JQ109" i="1"/>
  <c r="HC108" i="1"/>
  <c r="JQ108" i="1"/>
  <c r="NL110" i="1"/>
  <c r="NL109" i="1"/>
  <c r="NL108" i="1"/>
  <c r="EV88" i="1"/>
  <c r="CA99" i="1"/>
  <c r="CB101" i="1"/>
  <c r="ET85" i="1"/>
  <c r="CC41" i="1"/>
  <c r="CB41" i="1"/>
  <c r="CA41" i="1"/>
  <c r="EX84" i="1"/>
  <c r="BZ101" i="1"/>
  <c r="CA101" i="1"/>
  <c r="ES85" i="1"/>
  <c r="CB40" i="1"/>
  <c r="BZ40" i="1"/>
  <c r="CA40" i="1"/>
  <c r="EW88" i="1"/>
  <c r="ES88" i="1"/>
  <c r="EU86" i="1"/>
  <c r="ES86" i="1"/>
  <c r="ET86" i="1"/>
  <c r="ET84" i="1"/>
  <c r="EU84" i="1"/>
  <c r="EV84" i="1"/>
  <c r="ES84" i="1"/>
  <c r="EX87" i="1"/>
  <c r="EX85" i="1"/>
  <c r="EX86" i="1"/>
  <c r="EX88" i="1"/>
  <c r="ET87" i="1"/>
  <c r="MF41" i="1"/>
  <c r="OK41" i="1"/>
  <c r="EV87" i="1"/>
  <c r="EW85" i="1"/>
  <c r="OG41" i="1"/>
  <c r="OK40" i="1"/>
  <c r="OG40" i="1"/>
  <c r="OI40" i="1"/>
  <c r="ES87" i="1"/>
  <c r="EU87" i="1"/>
  <c r="OJ40" i="1"/>
  <c r="MG40" i="1"/>
  <c r="EW86" i="1"/>
  <c r="EU88" i="1"/>
  <c r="EV85" i="1"/>
  <c r="ES83" i="1"/>
  <c r="OM41" i="1"/>
  <c r="ON41" i="1"/>
  <c r="OL41" i="1"/>
  <c r="OH41" i="1"/>
  <c r="OJ41" i="1"/>
  <c r="OH40" i="1"/>
  <c r="OL40" i="1"/>
  <c r="OM40" i="1"/>
  <c r="EX83" i="1"/>
  <c r="MQ41" i="1" a="1"/>
  <c r="MQ41" i="1" s="1"/>
  <c r="EV83" i="1"/>
  <c r="ET83" i="1"/>
  <c r="EW83" i="1"/>
  <c r="BW41" i="1" a="1"/>
  <c r="BW41" i="1" s="1"/>
  <c r="NO40" i="1"/>
  <c r="BV40" i="1" a="1"/>
  <c r="BV40" i="1" s="1"/>
  <c r="BW40" i="1" a="1"/>
  <c r="BW40" i="1" s="1"/>
  <c r="NN40" i="1"/>
  <c r="AR41" i="1"/>
  <c r="BP41" i="1" a="1"/>
  <c r="BP41" i="1" s="1"/>
  <c r="BR41" i="1" a="1"/>
  <c r="BR41" i="1" s="1"/>
  <c r="JP41" i="1"/>
  <c r="BQ41" i="1" a="1"/>
  <c r="BQ41" i="1" s="1"/>
  <c r="NR41" i="1"/>
  <c r="NS41" i="1"/>
  <c r="NP40" i="1"/>
  <c r="NF40" i="1"/>
  <c r="NG40" i="1"/>
  <c r="JP40" i="1"/>
  <c r="NN41" i="1"/>
  <c r="NP41" i="1"/>
  <c r="JV41" i="1"/>
  <c r="NO41" i="1"/>
  <c r="NQ41" i="1"/>
  <c r="BS40" i="1" a="1"/>
  <c r="BS40" i="1" s="1"/>
  <c r="JM41" i="1"/>
  <c r="MD41" i="1"/>
  <c r="CE40" i="1"/>
  <c r="EW39" i="1"/>
  <c r="MD40" i="1"/>
  <c r="NS40" i="1"/>
  <c r="AS41" i="1"/>
  <c r="ES41" i="1" s="1"/>
  <c r="NR40" i="1"/>
  <c r="ND41" i="1"/>
  <c r="CE41" i="1"/>
  <c r="AR40" i="1"/>
  <c r="NE41" i="1"/>
  <c r="JV40" i="1"/>
  <c r="CZ41" i="1"/>
  <c r="NF41" i="1"/>
  <c r="BQ40" i="1" a="1"/>
  <c r="BQ40" i="1" s="1"/>
  <c r="NQ40" i="1"/>
  <c r="NG41" i="1"/>
  <c r="BS41" i="1" a="1"/>
  <c r="BS41" i="1" s="1"/>
  <c r="BR40" i="1" a="1"/>
  <c r="BR40" i="1" s="1"/>
  <c r="AQ40" i="1"/>
  <c r="AQ41" i="1"/>
  <c r="BU41" i="1" a="1"/>
  <c r="BU41" i="1" s="1"/>
  <c r="BP40" i="1" a="1"/>
  <c r="BP40" i="1" s="1"/>
  <c r="JO40" i="1"/>
  <c r="BT41" i="1" a="1"/>
  <c r="BT41" i="1" s="1"/>
  <c r="BU40" i="1" a="1"/>
  <c r="BU40" i="1" s="1"/>
  <c r="ND40" i="1"/>
  <c r="ME41" i="1"/>
  <c r="MC41" i="1"/>
  <c r="JM40" i="1"/>
  <c r="AS40" i="1"/>
  <c r="EU40" i="1" s="1"/>
  <c r="MC40" i="1"/>
  <c r="ES39" i="1"/>
  <c r="ET39" i="1"/>
  <c r="EV39" i="1"/>
  <c r="CZ40" i="1"/>
  <c r="CF40" i="1"/>
  <c r="NR98" i="1"/>
  <c r="MQ40" i="1" a="1"/>
  <c r="MQ40" i="1" s="1"/>
  <c r="EX39" i="1"/>
  <c r="EX106" i="1"/>
  <c r="CF41" i="1"/>
  <c r="CE110" i="1"/>
  <c r="MQ110" i="1" a="1"/>
  <c r="MQ110" i="1" s="1"/>
  <c r="ON110" i="1"/>
  <c r="CF110" i="1"/>
  <c r="AS110" i="1"/>
  <c r="EW110" i="1" s="1"/>
  <c r="OM110" i="1"/>
  <c r="CZ110" i="1"/>
  <c r="OI110" i="1"/>
  <c r="OH110" i="1"/>
  <c r="OL110" i="1"/>
  <c r="OK110" i="1"/>
  <c r="OJ110" i="1"/>
  <c r="OG110" i="1"/>
  <c r="NR110" i="1"/>
  <c r="NQ110" i="1"/>
  <c r="AR110" i="1"/>
  <c r="NN110" i="1"/>
  <c r="JV110" i="1"/>
  <c r="ND110" i="1"/>
  <c r="NF110" i="1"/>
  <c r="JP110" i="1"/>
  <c r="NE110" i="1"/>
  <c r="AQ110" i="1"/>
  <c r="NO110" i="1"/>
  <c r="NP110" i="1"/>
  <c r="NS110" i="1"/>
  <c r="NG110" i="1"/>
  <c r="JO110" i="1"/>
  <c r="NF109" i="1"/>
  <c r="JO109" i="1"/>
  <c r="ND109" i="1"/>
  <c r="NG109" i="1"/>
  <c r="NE109" i="1"/>
  <c r="NS109" i="1"/>
  <c r="NO109" i="1"/>
  <c r="NR109" i="1"/>
  <c r="NP109" i="1"/>
  <c r="NN109" i="1"/>
  <c r="NQ109" i="1"/>
  <c r="JP109" i="1"/>
  <c r="AR109" i="1"/>
  <c r="JV109" i="1"/>
  <c r="AQ109" i="1"/>
  <c r="MG108" i="1"/>
  <c r="MF108" i="1"/>
  <c r="CB107" i="1"/>
  <c r="CC107" i="1"/>
  <c r="CA107" i="1"/>
  <c r="BZ107" i="1"/>
  <c r="NO108" i="1"/>
  <c r="NN108" i="1"/>
  <c r="NG108" i="1"/>
  <c r="JV108" i="1"/>
  <c r="NF108" i="1"/>
  <c r="NP108" i="1"/>
  <c r="JO108" i="1"/>
  <c r="NQ108" i="1"/>
  <c r="ND108" i="1"/>
  <c r="AR108" i="1"/>
  <c r="NS108" i="1"/>
  <c r="NE108" i="1"/>
  <c r="AQ108" i="1"/>
  <c r="JP108" i="1"/>
  <c r="NR108" i="1"/>
  <c r="MF107" i="1"/>
  <c r="MG107" i="1"/>
  <c r="CE109" i="1"/>
  <c r="CE107" i="1"/>
  <c r="MQ109" i="1" a="1"/>
  <c r="MQ109" i="1" s="1"/>
  <c r="MQ108" i="1" a="1"/>
  <c r="MQ108" i="1" s="1"/>
  <c r="JM109" i="1"/>
  <c r="MD109" i="1"/>
  <c r="MC109" i="1"/>
  <c r="ME109" i="1"/>
  <c r="OK109" i="1"/>
  <c r="OJ109" i="1"/>
  <c r="OI109" i="1"/>
  <c r="ON109" i="1"/>
  <c r="OG109" i="1"/>
  <c r="OM109" i="1"/>
  <c r="OH109" i="1"/>
  <c r="OL109" i="1"/>
  <c r="CZ109" i="1"/>
  <c r="CF109" i="1"/>
  <c r="AS109" i="1"/>
  <c r="ET109" i="1" s="1"/>
  <c r="OL108" i="1"/>
  <c r="AS108" i="1"/>
  <c r="EW108" i="1" s="1"/>
  <c r="OK108" i="1"/>
  <c r="OJ108" i="1"/>
  <c r="ON108" i="1"/>
  <c r="OM108" i="1"/>
  <c r="OH108" i="1"/>
  <c r="OG108" i="1"/>
  <c r="OI108" i="1"/>
  <c r="CZ108" i="1"/>
  <c r="CF108" i="1"/>
  <c r="MF110" i="1"/>
  <c r="MG110" i="1"/>
  <c r="OK107" i="1"/>
  <c r="OJ107" i="1"/>
  <c r="AS107" i="1"/>
  <c r="ES107" i="1" s="1"/>
  <c r="OI107" i="1"/>
  <c r="CF107" i="1"/>
  <c r="CZ107" i="1"/>
  <c r="OH107" i="1"/>
  <c r="OG107" i="1"/>
  <c r="OM107" i="1"/>
  <c r="OL107" i="1"/>
  <c r="ON107" i="1"/>
  <c r="MG109" i="1"/>
  <c r="MF109" i="1"/>
  <c r="NO107" i="1"/>
  <c r="JP107" i="1"/>
  <c r="AR107" i="1"/>
  <c r="JO107" i="1"/>
  <c r="AQ107" i="1"/>
  <c r="NS107" i="1"/>
  <c r="JV107" i="1"/>
  <c r="NR107" i="1"/>
  <c r="NG107" i="1"/>
  <c r="NP107" i="1"/>
  <c r="NN107" i="1"/>
  <c r="NQ107" i="1"/>
  <c r="NF107" i="1"/>
  <c r="NE107" i="1"/>
  <c r="ND107" i="1"/>
  <c r="MQ107" i="1" a="1"/>
  <c r="MQ107" i="1" s="1"/>
  <c r="ME110" i="1"/>
  <c r="MD110" i="1"/>
  <c r="MC110" i="1"/>
  <c r="JM110" i="1"/>
  <c r="MC108" i="1"/>
  <c r="ME108" i="1"/>
  <c r="JM108" i="1"/>
  <c r="MD108" i="1"/>
  <c r="BS108" i="1" a="1"/>
  <c r="BS108" i="1" s="1"/>
  <c r="BW108" i="1" a="1"/>
  <c r="BW108" i="1" s="1"/>
  <c r="BV108" i="1" a="1"/>
  <c r="BV108" i="1" s="1"/>
  <c r="BT108" i="1" a="1"/>
  <c r="BT108" i="1" s="1"/>
  <c r="BU108" i="1" a="1"/>
  <c r="BU108" i="1" s="1"/>
  <c r="BQ108" i="1" a="1"/>
  <c r="BQ108" i="1" s="1"/>
  <c r="BP108" i="1" a="1"/>
  <c r="BP108" i="1" s="1"/>
  <c r="BR108" i="1" a="1"/>
  <c r="BR108" i="1" s="1"/>
  <c r="BQ107" i="1" a="1"/>
  <c r="BQ107" i="1" s="1"/>
  <c r="BP107" i="1" a="1"/>
  <c r="BP107" i="1" s="1"/>
  <c r="BT107" i="1" a="1"/>
  <c r="BT107" i="1" s="1"/>
  <c r="BS107" i="1" a="1"/>
  <c r="BS107" i="1" s="1"/>
  <c r="BU107" i="1" a="1"/>
  <c r="BU107" i="1" s="1"/>
  <c r="BR107" i="1" a="1"/>
  <c r="BR107" i="1" s="1"/>
  <c r="BW107" i="1" a="1"/>
  <c r="BW107" i="1" s="1"/>
  <c r="BV107" i="1" a="1"/>
  <c r="BV107" i="1" s="1"/>
  <c r="CC110" i="1"/>
  <c r="CB110" i="1"/>
  <c r="CA110" i="1"/>
  <c r="BZ110" i="1"/>
  <c r="CA109" i="1"/>
  <c r="BZ109" i="1"/>
  <c r="CB109" i="1"/>
  <c r="CC109" i="1"/>
  <c r="CE108" i="1"/>
  <c r="ME107" i="1"/>
  <c r="JM107" i="1"/>
  <c r="MD107" i="1"/>
  <c r="MC107" i="1"/>
  <c r="ND98" i="1"/>
  <c r="NO98" i="1"/>
  <c r="ON101" i="1"/>
  <c r="OI101" i="1"/>
  <c r="OM101" i="1"/>
  <c r="OL101" i="1"/>
  <c r="CF101" i="1"/>
  <c r="OK101" i="1"/>
  <c r="OJ101" i="1"/>
  <c r="OH101" i="1"/>
  <c r="OG101" i="1"/>
  <c r="CZ101" i="1"/>
  <c r="AS101" i="1"/>
  <c r="EX101" i="1" s="1"/>
  <c r="MG101" i="1"/>
  <c r="MF101" i="1"/>
  <c r="NS102" i="1"/>
  <c r="NR102" i="1"/>
  <c r="NQ102" i="1"/>
  <c r="AR102" i="1"/>
  <c r="NP102" i="1"/>
  <c r="AQ102" i="1"/>
  <c r="NO102" i="1"/>
  <c r="NN102" i="1"/>
  <c r="JV102" i="1"/>
  <c r="JP102" i="1"/>
  <c r="JO102" i="1"/>
  <c r="NF102" i="1"/>
  <c r="NE102" i="1"/>
  <c r="NG102" i="1"/>
  <c r="ND102" i="1"/>
  <c r="NK101" i="1"/>
  <c r="NK102" i="1"/>
  <c r="MC102" i="1"/>
  <c r="ME102" i="1"/>
  <c r="JM102" i="1"/>
  <c r="MD102" i="1"/>
  <c r="MC101" i="1"/>
  <c r="JM101" i="1"/>
  <c r="ME101" i="1"/>
  <c r="MD101" i="1"/>
  <c r="HC101" i="1"/>
  <c r="HC102" i="1"/>
  <c r="CE102" i="1"/>
  <c r="JQ99" i="1"/>
  <c r="JQ101" i="1"/>
  <c r="JQ102" i="1"/>
  <c r="MG102" i="1"/>
  <c r="MF102" i="1"/>
  <c r="BQ102" i="1" a="1"/>
  <c r="BQ102" i="1" s="1"/>
  <c r="BP102" i="1" a="1"/>
  <c r="BP102" i="1" s="1"/>
  <c r="BT102" i="1" a="1"/>
  <c r="BT102" i="1" s="1"/>
  <c r="BS102" i="1" a="1"/>
  <c r="BS102" i="1" s="1"/>
  <c r="BR102" i="1" a="1"/>
  <c r="BR102" i="1" s="1"/>
  <c r="BU102" i="1" a="1"/>
  <c r="BU102" i="1" s="1"/>
  <c r="BW102" i="1" a="1"/>
  <c r="BW102" i="1" s="1"/>
  <c r="BV102" i="1" a="1"/>
  <c r="BV102" i="1" s="1"/>
  <c r="CE101" i="1"/>
  <c r="CF102" i="1"/>
  <c r="AS102" i="1"/>
  <c r="EU102" i="1" s="1"/>
  <c r="ON102" i="1"/>
  <c r="OM102" i="1"/>
  <c r="CZ102" i="1"/>
  <c r="OL102" i="1"/>
  <c r="OK102" i="1"/>
  <c r="OJ102" i="1"/>
  <c r="OI102" i="1"/>
  <c r="OH102" i="1"/>
  <c r="OG102" i="1"/>
  <c r="MQ102" i="1" a="1"/>
  <c r="MQ102" i="1" s="1"/>
  <c r="NL101" i="1"/>
  <c r="NL102" i="1"/>
  <c r="NG101" i="1"/>
  <c r="NF101" i="1"/>
  <c r="JO101" i="1"/>
  <c r="NE101" i="1"/>
  <c r="ND101" i="1"/>
  <c r="JP101" i="1"/>
  <c r="JV101" i="1"/>
  <c r="NO101" i="1"/>
  <c r="NP101" i="1"/>
  <c r="NS101" i="1"/>
  <c r="AR101" i="1"/>
  <c r="NR101" i="1"/>
  <c r="NQ101" i="1"/>
  <c r="NN101" i="1"/>
  <c r="AQ101" i="1"/>
  <c r="MQ101" i="1" a="1"/>
  <c r="MQ101" i="1" s="1"/>
  <c r="BV101" i="1" a="1"/>
  <c r="BV101" i="1" s="1"/>
  <c r="BU101" i="1" a="1"/>
  <c r="BU101" i="1" s="1"/>
  <c r="BT101" i="1" a="1"/>
  <c r="BT101" i="1" s="1"/>
  <c r="BS101" i="1" a="1"/>
  <c r="BS101" i="1" s="1"/>
  <c r="BR101" i="1" a="1"/>
  <c r="BR101" i="1" s="1"/>
  <c r="BQ101" i="1" a="1"/>
  <c r="BQ101" i="1" s="1"/>
  <c r="BP101" i="1" a="1"/>
  <c r="BP101" i="1" s="1"/>
  <c r="BW101" i="1" a="1"/>
  <c r="BW101" i="1" s="1"/>
  <c r="OK98" i="1"/>
  <c r="OG98" i="1"/>
  <c r="OI98" i="1"/>
  <c r="OH98" i="1"/>
  <c r="OJ98" i="1"/>
  <c r="ON98" i="1"/>
  <c r="CF98" i="1"/>
  <c r="OL98" i="1"/>
  <c r="NE98" i="1"/>
  <c r="ME98" i="1"/>
  <c r="JM98" i="1"/>
  <c r="MD98" i="1"/>
  <c r="MF98" i="1"/>
  <c r="MC98" i="1"/>
  <c r="MG98" i="1"/>
  <c r="CE98" i="1"/>
  <c r="NG98" i="1"/>
  <c r="MD99" i="1"/>
  <c r="MC99" i="1"/>
  <c r="ME99" i="1"/>
  <c r="JM99" i="1"/>
  <c r="NF98" i="1"/>
  <c r="JV98" i="1"/>
  <c r="JO98" i="1"/>
  <c r="AS98" i="1"/>
  <c r="NN98" i="1"/>
  <c r="CZ99" i="1"/>
  <c r="OK99" i="1"/>
  <c r="ON99" i="1"/>
  <c r="OJ99" i="1"/>
  <c r="OM99" i="1"/>
  <c r="OL99" i="1"/>
  <c r="OI99" i="1"/>
  <c r="OH99" i="1"/>
  <c r="OG99" i="1"/>
  <c r="AS99" i="1"/>
  <c r="EU99" i="1" s="1"/>
  <c r="CF99" i="1"/>
  <c r="CE99" i="1"/>
  <c r="NQ98" i="1"/>
  <c r="NK98" i="1"/>
  <c r="NK99" i="1"/>
  <c r="HC98" i="1"/>
  <c r="HC99" i="1"/>
  <c r="JP98" i="1"/>
  <c r="AQ98" i="1"/>
  <c r="NS99" i="1"/>
  <c r="AR99" i="1"/>
  <c r="NR99" i="1"/>
  <c r="AQ99" i="1"/>
  <c r="NO99" i="1"/>
  <c r="NQ99" i="1"/>
  <c r="NP99" i="1"/>
  <c r="NN99" i="1"/>
  <c r="JV99" i="1"/>
  <c r="NG99" i="1"/>
  <c r="NF99" i="1"/>
  <c r="JO99" i="1"/>
  <c r="JP99" i="1"/>
  <c r="NE99" i="1"/>
  <c r="ND99" i="1"/>
  <c r="AR98" i="1"/>
  <c r="MG99" i="1"/>
  <c r="MF99" i="1"/>
  <c r="NS98" i="1"/>
  <c r="CZ98" i="1"/>
  <c r="MQ99" i="1" a="1"/>
  <c r="MQ99" i="1" s="1"/>
  <c r="MQ98" i="1" a="1"/>
  <c r="MQ98" i="1" s="1"/>
  <c r="NL98" i="1"/>
  <c r="NL99" i="1"/>
  <c r="JQ94" i="1"/>
  <c r="JQ95" i="1" s="1"/>
  <c r="JQ98" i="1"/>
  <c r="LC96" i="1"/>
  <c r="LW96" i="1"/>
  <c r="CW96" i="1"/>
  <c r="EM96" i="1"/>
  <c r="LB96" i="1"/>
  <c r="LB97" i="1" s="1"/>
  <c r="DP96" i="1"/>
  <c r="LD96" i="1"/>
  <c r="KZ96" i="1"/>
  <c r="LK96" i="1"/>
  <c r="LK97" i="1" s="1"/>
  <c r="LV96" i="1"/>
  <c r="CU96" i="1"/>
  <c r="CU97" i="1" s="1"/>
  <c r="V96" i="1"/>
  <c r="V97" i="1" s="1"/>
  <c r="NY96" i="1"/>
  <c r="LM96" i="1"/>
  <c r="LM100" i="1" s="1"/>
  <c r="BC96" i="1"/>
  <c r="BC97" i="1" s="1"/>
  <c r="ED96" i="1"/>
  <c r="ED97" i="1" s="1"/>
  <c r="T96" i="1"/>
  <c r="T97" i="1" s="1"/>
  <c r="KH96" i="1"/>
  <c r="KH97" i="1" s="1"/>
  <c r="EC96" i="1"/>
  <c r="EC97" i="1" s="1"/>
  <c r="EF96" i="1"/>
  <c r="EF97" i="1" s="1"/>
  <c r="EH96" i="1"/>
  <c r="EH97" i="1" s="1"/>
  <c r="LP96" i="1"/>
  <c r="NC96" i="1"/>
  <c r="Q96" i="1"/>
  <c r="Q97" i="1" s="1"/>
  <c r="OE96" i="1"/>
  <c r="OE97" i="1" s="1"/>
  <c r="S96" i="1"/>
  <c r="S97" i="1" s="1"/>
  <c r="OD96" i="1"/>
  <c r="OD97" i="1" s="1"/>
  <c r="DA96" i="1"/>
  <c r="DA100" i="1" s="1"/>
  <c r="KD96" i="1"/>
  <c r="KD97" i="1" s="1"/>
  <c r="DB96" i="1"/>
  <c r="DB97" i="1" s="1"/>
  <c r="KV96" i="1"/>
  <c r="KV97" i="1" s="1"/>
  <c r="MW96" i="1"/>
  <c r="MW97" i="1" s="1"/>
  <c r="LS96" i="1"/>
  <c r="LS97" i="1" s="1"/>
  <c r="CT96" i="1"/>
  <c r="CT100" i="1" s="1"/>
  <c r="MS96" i="1"/>
  <c r="MS100" i="1" s="1"/>
  <c r="EQ96" i="1"/>
  <c r="EQ97" i="1" s="1"/>
  <c r="BY96" i="1"/>
  <c r="BY100" i="1" s="1"/>
  <c r="CY96" i="1"/>
  <c r="CY97" i="1" s="1"/>
  <c r="KK96" i="1"/>
  <c r="KK100" i="1" s="1"/>
  <c r="MX96" i="1"/>
  <c r="MX100" i="1" s="1"/>
  <c r="KA96" i="1"/>
  <c r="KA97" i="1" s="1"/>
  <c r="MU96" i="1"/>
  <c r="MU100" i="1" s="1"/>
  <c r="LR96" i="1"/>
  <c r="LR100" i="1" s="1"/>
  <c r="L96" i="1"/>
  <c r="L97" i="1" s="1"/>
  <c r="KC96" i="1"/>
  <c r="KC100" i="1" s="1"/>
  <c r="AF96" i="1"/>
  <c r="AF97" i="1" s="1"/>
  <c r="MD95" i="1"/>
  <c r="MC95" i="1"/>
  <c r="ME95" i="1"/>
  <c r="JM95" i="1"/>
  <c r="KE96" i="1"/>
  <c r="KE97" i="1" s="1"/>
  <c r="MV96" i="1"/>
  <c r="MV100" i="1" s="1"/>
  <c r="LO96" i="1"/>
  <c r="LO100" i="1" s="1"/>
  <c r="CR96" i="1"/>
  <c r="CR100" i="1" s="1"/>
  <c r="KY96" i="1"/>
  <c r="KY97" i="1" s="1"/>
  <c r="JR94" i="1"/>
  <c r="W95" i="1"/>
  <c r="JR95" i="1" s="1"/>
  <c r="MG95" i="1"/>
  <c r="MF95" i="1"/>
  <c r="MT96" i="1"/>
  <c r="O96" i="1"/>
  <c r="AQ96" i="1" s="1"/>
  <c r="DY96" i="1"/>
  <c r="DY100" i="1" s="1"/>
  <c r="NZ94" i="1"/>
  <c r="Y95" i="1"/>
  <c r="NZ95" i="1" s="1"/>
  <c r="KW96" i="1"/>
  <c r="KW97" i="1" s="1"/>
  <c r="NR95" i="1"/>
  <c r="NQ95" i="1"/>
  <c r="AR95" i="1"/>
  <c r="NP95" i="1"/>
  <c r="AQ95" i="1"/>
  <c r="NO95" i="1"/>
  <c r="NG95" i="1"/>
  <c r="JP95" i="1"/>
  <c r="ND95" i="1"/>
  <c r="NS95" i="1"/>
  <c r="NE95" i="1"/>
  <c r="NN95" i="1"/>
  <c r="JV95" i="1"/>
  <c r="NF95" i="1"/>
  <c r="JO95" i="1"/>
  <c r="BQ95" i="1" a="1"/>
  <c r="BQ95" i="1" s="1"/>
  <c r="BP95" i="1" a="1"/>
  <c r="BP95" i="1" s="1"/>
  <c r="BV95" i="1" a="1"/>
  <c r="BV95" i="1" s="1"/>
  <c r="BT95" i="1" a="1"/>
  <c r="BT95" i="1" s="1"/>
  <c r="BR95" i="1" a="1"/>
  <c r="BR95" i="1" s="1"/>
  <c r="BW95" i="1" a="1"/>
  <c r="BW95" i="1" s="1"/>
  <c r="BS95" i="1" a="1"/>
  <c r="BS95" i="1" s="1"/>
  <c r="BU95" i="1" a="1"/>
  <c r="BU95" i="1" s="1"/>
  <c r="KG96" i="1"/>
  <c r="KG97" i="1" s="1"/>
  <c r="MR96" i="1"/>
  <c r="MR97" i="1" s="1"/>
  <c r="LU96" i="1"/>
  <c r="LU97" i="1" s="1"/>
  <c r="MQ95" i="1" a="1"/>
  <c r="MQ95" i="1" s="1"/>
  <c r="EJ96" i="1"/>
  <c r="EJ100" i="1" s="1"/>
  <c r="KU96" i="1"/>
  <c r="KU100" i="1" s="1"/>
  <c r="OB94" i="1"/>
  <c r="X95" i="1"/>
  <c r="OB95" i="1" s="1"/>
  <c r="BD96" i="1"/>
  <c r="BD97" i="1" s="1"/>
  <c r="JU96" i="1"/>
  <c r="JU97" i="1" s="1"/>
  <c r="R96" i="1"/>
  <c r="R97" i="1" s="1"/>
  <c r="JY96" i="1"/>
  <c r="JY97" i="1" s="1"/>
  <c r="EN96" i="1"/>
  <c r="EN97" i="1" s="1"/>
  <c r="CC95" i="1"/>
  <c r="CB95" i="1"/>
  <c r="BZ95" i="1"/>
  <c r="CA95" i="1"/>
  <c r="CS96" i="1"/>
  <c r="CS97" i="1" s="1"/>
  <c r="LY94" i="1"/>
  <c r="M95" i="1"/>
  <c r="LY95" i="1" s="1"/>
  <c r="K96" i="1"/>
  <c r="KJ96" i="1"/>
  <c r="KJ97" i="1" s="1"/>
  <c r="CP96" i="1"/>
  <c r="CP97" i="1" s="1"/>
  <c r="LE96" i="1"/>
  <c r="LE100" i="1" s="1"/>
  <c r="KF96" i="1"/>
  <c r="KF97" i="1" s="1"/>
  <c r="KI96" i="1"/>
  <c r="KI100" i="1" s="1"/>
  <c r="ON95" i="1"/>
  <c r="OM95" i="1"/>
  <c r="OL95" i="1"/>
  <c r="OK95" i="1"/>
  <c r="OJ95" i="1"/>
  <c r="OI95" i="1"/>
  <c r="OH95" i="1"/>
  <c r="OG95" i="1"/>
  <c r="AS95" i="1"/>
  <c r="EW95" i="1" s="1"/>
  <c r="OA94" i="1"/>
  <c r="Z95" i="1"/>
  <c r="OA95" i="1" s="1"/>
  <c r="CE95" i="1"/>
  <c r="DS96" i="1"/>
  <c r="DS100" i="1" s="1"/>
  <c r="N96" i="1"/>
  <c r="N100" i="1" s="1"/>
  <c r="EP96" i="1"/>
  <c r="EP97" i="1" s="1"/>
  <c r="CO96" i="1"/>
  <c r="CO97" i="1" s="1"/>
  <c r="CQ97" i="1"/>
  <c r="CQ100" i="1"/>
  <c r="EM97" i="1"/>
  <c r="EM100" i="1"/>
  <c r="LT97" i="1"/>
  <c r="LT100" i="1"/>
  <c r="JR96" i="1"/>
  <c r="W97" i="1"/>
  <c r="JR97" i="1" s="1"/>
  <c r="W100" i="1"/>
  <c r="JR100" i="1" s="1"/>
  <c r="EL97" i="1"/>
  <c r="EL100" i="1"/>
  <c r="NC97" i="1"/>
  <c r="NC100" i="1"/>
  <c r="NW97" i="1"/>
  <c r="NW100" i="1"/>
  <c r="P97" i="1"/>
  <c r="P100" i="1"/>
  <c r="DP97" i="1"/>
  <c r="DP100" i="1"/>
  <c r="KZ97" i="1"/>
  <c r="KZ100" i="1"/>
  <c r="LV97" i="1"/>
  <c r="LV100" i="1"/>
  <c r="NY97" i="1"/>
  <c r="NY100" i="1"/>
  <c r="CX97" i="1"/>
  <c r="CX100" i="1"/>
  <c r="KB97" i="1"/>
  <c r="KB100" i="1"/>
  <c r="EO97" i="1"/>
  <c r="EO100" i="1"/>
  <c r="OB96" i="1"/>
  <c r="X97" i="1"/>
  <c r="OB97" i="1" s="1"/>
  <c r="X100" i="1"/>
  <c r="OB100" i="1" s="1"/>
  <c r="JL97" i="1"/>
  <c r="JL100" i="1"/>
  <c r="EG97" i="1"/>
  <c r="EG100" i="1"/>
  <c r="NX97" i="1"/>
  <c r="NX100" i="1"/>
  <c r="LN97" i="1"/>
  <c r="LN100" i="1"/>
  <c r="EK97" i="1"/>
  <c r="EK100" i="1"/>
  <c r="NV97" i="1"/>
  <c r="NV100" i="1"/>
  <c r="LW97" i="1"/>
  <c r="LW100" i="1"/>
  <c r="CW97" i="1"/>
  <c r="CW100" i="1"/>
  <c r="KX97" i="1"/>
  <c r="KX100" i="1"/>
  <c r="OA96" i="1"/>
  <c r="Z97" i="1"/>
  <c r="OA97" i="1" s="1"/>
  <c r="Z100" i="1"/>
  <c r="OA100" i="1" s="1"/>
  <c r="LF97" i="1"/>
  <c r="LF100" i="1"/>
  <c r="NZ96" i="1"/>
  <c r="Y97" i="1"/>
  <c r="NZ97" i="1" s="1"/>
  <c r="Y100" i="1"/>
  <c r="NZ100" i="1" s="1"/>
  <c r="LD97" i="1"/>
  <c r="LD100" i="1"/>
  <c r="LA97" i="1"/>
  <c r="LA100" i="1"/>
  <c r="U97" i="1"/>
  <c r="U100" i="1"/>
  <c r="LY96" i="1"/>
  <c r="M97" i="1"/>
  <c r="LY97" i="1" s="1"/>
  <c r="M100" i="1"/>
  <c r="LY100" i="1" s="1"/>
  <c r="JZ97" i="1"/>
  <c r="JZ100" i="1"/>
  <c r="LC97" i="1"/>
  <c r="LC100" i="1"/>
  <c r="LP97" i="1"/>
  <c r="LP100" i="1"/>
  <c r="JX97" i="1"/>
  <c r="JX100" i="1"/>
  <c r="EI97" i="1"/>
  <c r="EI100" i="1"/>
  <c r="CZ94" i="1"/>
  <c r="CZ46" i="1"/>
  <c r="AT46" i="1" s="1"/>
  <c r="DD46" i="1"/>
  <c r="CZ47" i="1" s="1"/>
  <c r="AT47" i="1" s="1"/>
  <c r="ES82" i="1"/>
  <c r="ET82" i="1"/>
  <c r="EV82" i="1"/>
  <c r="EW82" i="1"/>
  <c r="HC41" i="1"/>
  <c r="HC40" i="1"/>
  <c r="NK40" i="1"/>
  <c r="NK41" i="1"/>
  <c r="JQ41" i="1"/>
  <c r="JQ40" i="1"/>
  <c r="NL41" i="1"/>
  <c r="NL40" i="1"/>
  <c r="EU82" i="1"/>
  <c r="QU26" i="1"/>
  <c r="CE94" i="1"/>
  <c r="K47" i="1"/>
  <c r="BR96" i="1" a="1"/>
  <c r="BR96" i="1" s="1"/>
  <c r="BW96" i="1" a="1"/>
  <c r="BW96" i="1" s="1"/>
  <c r="BQ96" i="1" a="1"/>
  <c r="BQ96" i="1" s="1"/>
  <c r="BP96" i="1" a="1"/>
  <c r="BP96" i="1" s="1"/>
  <c r="BV96" i="1" a="1"/>
  <c r="BV96" i="1" s="1"/>
  <c r="BU96" i="1" a="1"/>
  <c r="BU96" i="1" s="1"/>
  <c r="BT96" i="1" a="1"/>
  <c r="BT96" i="1" s="1"/>
  <c r="BS96" i="1" a="1"/>
  <c r="BS96" i="1" s="1"/>
  <c r="BT94" i="1" a="1"/>
  <c r="BT94" i="1" s="1"/>
  <c r="BS94" i="1" a="1"/>
  <c r="BS94" i="1" s="1"/>
  <c r="BR94" i="1" a="1"/>
  <c r="BR94" i="1" s="1"/>
  <c r="BQ94" i="1" a="1"/>
  <c r="BQ94" i="1" s="1"/>
  <c r="BU94" i="1" a="1"/>
  <c r="BU94" i="1" s="1"/>
  <c r="BP94" i="1" a="1"/>
  <c r="BP94" i="1" s="1"/>
  <c r="BW94" i="1" a="1"/>
  <c r="BW94" i="1" s="1"/>
  <c r="BV94" i="1" a="1"/>
  <c r="BV94" i="1" s="1"/>
  <c r="J47" i="1"/>
  <c r="BP46" i="1" a="1"/>
  <c r="BP46" i="1" s="1"/>
  <c r="BT46" i="1" a="1"/>
  <c r="BT46" i="1" s="1"/>
  <c r="BQ46" i="1" a="1"/>
  <c r="BQ46" i="1" s="1"/>
  <c r="BU46" i="1" a="1"/>
  <c r="BU46" i="1" s="1"/>
  <c r="BR46" i="1" a="1"/>
  <c r="BR46" i="1" s="1"/>
  <c r="BS46" i="1" a="1"/>
  <c r="BS46" i="1" s="1"/>
  <c r="BV46" i="1" a="1"/>
  <c r="BV46" i="1" s="1"/>
  <c r="BW46" i="1" a="1"/>
  <c r="BW46" i="1" s="1"/>
  <c r="BN96" i="1"/>
  <c r="BM96" i="1"/>
  <c r="BK96" i="1"/>
  <c r="BJ96" i="1"/>
  <c r="BI96" i="1"/>
  <c r="BL96" i="1"/>
  <c r="BN94" i="1"/>
  <c r="BM94" i="1"/>
  <c r="BL94" i="1"/>
  <c r="BK94" i="1"/>
  <c r="BJ94" i="1"/>
  <c r="BI94" i="1"/>
  <c r="JQ96" i="1"/>
  <c r="I47" i="1"/>
  <c r="BN46" i="1"/>
  <c r="BM46" i="1"/>
  <c r="BL46" i="1"/>
  <c r="BK46" i="1"/>
  <c r="BJ46" i="1"/>
  <c r="BI46" i="1"/>
  <c r="EW93" i="1"/>
  <c r="ES93" i="1"/>
  <c r="ET93" i="1"/>
  <c r="EU93" i="1"/>
  <c r="EX93" i="1"/>
  <c r="EV93" i="1"/>
  <c r="ND94" i="1"/>
  <c r="JV94" i="1"/>
  <c r="NN94" i="1"/>
  <c r="NQ94" i="1"/>
  <c r="AR94" i="1"/>
  <c r="AQ94" i="1"/>
  <c r="NP94" i="1"/>
  <c r="NO94" i="1"/>
  <c r="NE94" i="1"/>
  <c r="NG94" i="1"/>
  <c r="NF94" i="1"/>
  <c r="NS94" i="1"/>
  <c r="NR94" i="1"/>
  <c r="JP94" i="1"/>
  <c r="JO94" i="1"/>
  <c r="JM96" i="1"/>
  <c r="MD96" i="1"/>
  <c r="ME96" i="1"/>
  <c r="MC96" i="1"/>
  <c r="ME94" i="1"/>
  <c r="MD94" i="1"/>
  <c r="MC94" i="1"/>
  <c r="JM94" i="1"/>
  <c r="OL94" i="1"/>
  <c r="AS94" i="1"/>
  <c r="ON94" i="1"/>
  <c r="OM94" i="1"/>
  <c r="CF94" i="1"/>
  <c r="OK94" i="1"/>
  <c r="OJ94" i="1"/>
  <c r="OH94" i="1"/>
  <c r="OI94" i="1"/>
  <c r="OG94" i="1"/>
  <c r="NK94" i="1"/>
  <c r="NK95" i="1" s="1"/>
  <c r="MQ94" i="1" a="1"/>
  <c r="MQ94" i="1" s="1"/>
  <c r="HC94" i="1"/>
  <c r="HC95" i="1" s="1"/>
  <c r="HC96" i="1"/>
  <c r="NL94" i="1"/>
  <c r="NL95" i="1" s="1"/>
  <c r="BZ94" i="1"/>
  <c r="CA94" i="1"/>
  <c r="CB94" i="1"/>
  <c r="CC94" i="1"/>
  <c r="MF94" i="1"/>
  <c r="MG94" i="1"/>
  <c r="EX82" i="1"/>
  <c r="E38" i="6"/>
  <c r="W38" i="6" s="1"/>
  <c r="AZ36" i="6"/>
  <c r="AO36" i="6" s="1"/>
  <c r="AX36" i="6"/>
  <c r="AM36" i="6" s="1"/>
  <c r="AZ43" i="6"/>
  <c r="AO43" i="6" s="1"/>
  <c r="BD36" i="6"/>
  <c r="AS36" i="6" s="1"/>
  <c r="BA43" i="6"/>
  <c r="AP43" i="6" s="1"/>
  <c r="BE36" i="6"/>
  <c r="AT36" i="6" s="1"/>
  <c r="BA36" i="6"/>
  <c r="AP36" i="6" s="1"/>
  <c r="BC36" i="6"/>
  <c r="AR36" i="6" s="1"/>
  <c r="AY36" i="6"/>
  <c r="AN36" i="6" s="1"/>
  <c r="BB36" i="6"/>
  <c r="AQ36" i="6" s="1"/>
  <c r="AW41" i="6"/>
  <c r="AX41" i="6" s="1"/>
  <c r="AM41" i="6" s="1"/>
  <c r="BC43" i="6"/>
  <c r="AR43" i="6" s="1"/>
  <c r="AL48" i="1"/>
  <c r="AL64" i="1"/>
  <c r="N47" i="1"/>
  <c r="D46" i="1"/>
  <c r="AF47" i="1"/>
  <c r="AK48" i="1"/>
  <c r="AK64" i="1"/>
  <c r="P47" i="1"/>
  <c r="ME46" i="1"/>
  <c r="MC46" i="1"/>
  <c r="MD46" i="1"/>
  <c r="W47" i="1"/>
  <c r="JR46" i="1"/>
  <c r="OA46" i="1"/>
  <c r="Z47" i="1"/>
  <c r="AS46" i="1"/>
  <c r="MZ46" i="1" s="1"/>
  <c r="AQ46" i="1"/>
  <c r="AR46" i="1"/>
  <c r="O47" i="1"/>
  <c r="ND46" i="1"/>
  <c r="NG46" i="1"/>
  <c r="JO46" i="1"/>
  <c r="JP46" i="1"/>
  <c r="NE46" i="1"/>
  <c r="NF46" i="1"/>
  <c r="AN48" i="1"/>
  <c r="AN64" i="1"/>
  <c r="MG46" i="1"/>
  <c r="Q47" i="1"/>
  <c r="MF46" i="1"/>
  <c r="AM48" i="1"/>
  <c r="AM64" i="1"/>
  <c r="JQ63" i="1"/>
  <c r="JQ48" i="1"/>
  <c r="GO63" i="1"/>
  <c r="GO48" i="1"/>
  <c r="FI63" i="1"/>
  <c r="FI48" i="1"/>
  <c r="GL48" i="1"/>
  <c r="GL63" i="1"/>
  <c r="FH63" i="1"/>
  <c r="FH48" i="1"/>
  <c r="GY48" i="1"/>
  <c r="GY63" i="1"/>
  <c r="GE48" i="1"/>
  <c r="GE63" i="1"/>
  <c r="FD48" i="1"/>
  <c r="FD63" i="1"/>
  <c r="FQ63" i="1"/>
  <c r="FQ48" i="1"/>
  <c r="EV48" i="1"/>
  <c r="EV63" i="1"/>
  <c r="GV63" i="1"/>
  <c r="GV48" i="1"/>
  <c r="EU48" i="1"/>
  <c r="EU63" i="1"/>
  <c r="GQ63" i="1"/>
  <c r="GQ48" i="1"/>
  <c r="EZ48" i="1"/>
  <c r="EZ63" i="1"/>
  <c r="FJ63" i="1"/>
  <c r="FJ48" i="1"/>
  <c r="FM48" i="1"/>
  <c r="FM63" i="1"/>
  <c r="FE48" i="1"/>
  <c r="FE63" i="1"/>
  <c r="GI48" i="1"/>
  <c r="GI63" i="1"/>
  <c r="HC48" i="1"/>
  <c r="HC63" i="1"/>
  <c r="FA48" i="1"/>
  <c r="FA63" i="1"/>
  <c r="GS48" i="1"/>
  <c r="GS63" i="1"/>
  <c r="FL48" i="1"/>
  <c r="FL63" i="1"/>
  <c r="HA48" i="1"/>
  <c r="HA63" i="1"/>
  <c r="FG63" i="1"/>
  <c r="FG48" i="1"/>
  <c r="FP63" i="1"/>
  <c r="FP48" i="1"/>
  <c r="GN63" i="1"/>
  <c r="GN48" i="1"/>
  <c r="GJ48" i="1"/>
  <c r="GJ63" i="1"/>
  <c r="FB48" i="1"/>
  <c r="FB63" i="1"/>
  <c r="HB48" i="1"/>
  <c r="HB63" i="1"/>
  <c r="GT63" i="1"/>
  <c r="GT48" i="1"/>
  <c r="FN63" i="1"/>
  <c r="FN48" i="1"/>
  <c r="GG48" i="1"/>
  <c r="GG63" i="1"/>
  <c r="FT63" i="1"/>
  <c r="FT48" i="1"/>
  <c r="FR63" i="1"/>
  <c r="FR48" i="1"/>
  <c r="GX63" i="1"/>
  <c r="GX48" i="1"/>
  <c r="EY28" i="1"/>
  <c r="EY89" i="1" s="1"/>
  <c r="BB40" i="6"/>
  <c r="AQ40" i="6" s="1"/>
  <c r="BD40" i="6"/>
  <c r="AS40" i="6" s="1"/>
  <c r="BC40" i="6"/>
  <c r="AR40" i="6" s="1"/>
  <c r="FX30" i="1"/>
  <c r="I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Z27" i="1"/>
  <c r="GT27" i="1"/>
  <c r="J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Y83" i="1" l="1"/>
  <c r="EY87" i="1"/>
  <c r="EY84" i="1"/>
  <c r="EY88" i="1"/>
  <c r="EY85" i="1"/>
  <c r="EY86" i="1"/>
  <c r="EX41" i="1"/>
  <c r="EV41" i="1"/>
  <c r="EW41" i="1"/>
  <c r="EU41" i="1"/>
  <c r="ET41" i="1"/>
  <c r="EV40" i="1"/>
  <c r="EW40" i="1"/>
  <c r="EX40" i="1"/>
  <c r="ES40" i="1"/>
  <c r="ET40" i="1"/>
  <c r="EY106" i="1"/>
  <c r="EW107" i="1"/>
  <c r="EX107" i="1"/>
  <c r="EU107" i="1"/>
  <c r="EV107" i="1"/>
  <c r="ES110" i="1"/>
  <c r="EX110" i="1"/>
  <c r="EY109" i="1"/>
  <c r="EU109" i="1"/>
  <c r="EW109" i="1"/>
  <c r="EV109" i="1"/>
  <c r="EY107" i="1"/>
  <c r="EY110" i="1"/>
  <c r="EY108" i="1"/>
  <c r="ES108" i="1"/>
  <c r="EV108" i="1"/>
  <c r="EX108" i="1"/>
  <c r="ET108" i="1"/>
  <c r="EU108" i="1"/>
  <c r="EV110" i="1"/>
  <c r="ET110" i="1"/>
  <c r="EU110" i="1"/>
  <c r="EX109" i="1"/>
  <c r="ES109" i="1"/>
  <c r="ET107" i="1"/>
  <c r="EU98" i="1"/>
  <c r="ES101" i="1"/>
  <c r="EY102" i="1"/>
  <c r="EX102" i="1"/>
  <c r="EY101" i="1"/>
  <c r="ET102" i="1"/>
  <c r="EW101" i="1"/>
  <c r="EU101" i="1"/>
  <c r="ET101" i="1"/>
  <c r="EV102" i="1"/>
  <c r="EW102" i="1"/>
  <c r="EV101" i="1"/>
  <c r="ES102" i="1"/>
  <c r="ES99" i="1"/>
  <c r="EV99" i="1"/>
  <c r="EX99" i="1"/>
  <c r="ET99" i="1"/>
  <c r="EX98" i="1"/>
  <c r="EV98" i="1"/>
  <c r="EY98" i="1"/>
  <c r="EY99" i="1"/>
  <c r="EW98" i="1"/>
  <c r="ES98" i="1"/>
  <c r="ET98" i="1"/>
  <c r="EW99" i="1"/>
  <c r="BC100" i="1"/>
  <c r="LB100" i="1"/>
  <c r="LK100" i="1"/>
  <c r="CU100" i="1"/>
  <c r="EF100" i="1"/>
  <c r="MS97" i="1"/>
  <c r="T100" i="1"/>
  <c r="MX97" i="1"/>
  <c r="V100" i="1"/>
  <c r="LM97" i="1"/>
  <c r="CC96" i="1"/>
  <c r="ED100" i="1"/>
  <c r="EH100" i="1"/>
  <c r="S100" i="1"/>
  <c r="OE100" i="1"/>
  <c r="EC100" i="1"/>
  <c r="EY95" i="1"/>
  <c r="KH100" i="1"/>
  <c r="MV97" i="1"/>
  <c r="DB100" i="1"/>
  <c r="KK97" i="1"/>
  <c r="DA97" i="1"/>
  <c r="KV100" i="1"/>
  <c r="OD100" i="1"/>
  <c r="CY100" i="1"/>
  <c r="CS100" i="1"/>
  <c r="KD100" i="1"/>
  <c r="EV95" i="1"/>
  <c r="CO100" i="1"/>
  <c r="OI96" i="1"/>
  <c r="N97" i="1"/>
  <c r="OM97" i="1" s="1"/>
  <c r="EJ97" i="1"/>
  <c r="MR100" i="1"/>
  <c r="LU100" i="1"/>
  <c r="KG100" i="1"/>
  <c r="MG96" i="1"/>
  <c r="CR97" i="1"/>
  <c r="CP100" i="1"/>
  <c r="MF96" i="1"/>
  <c r="CT97" i="1"/>
  <c r="KJ100" i="1"/>
  <c r="EQ100" i="1"/>
  <c r="KI97" i="1"/>
  <c r="KE100" i="1"/>
  <c r="MU97" i="1"/>
  <c r="Q100" i="1"/>
  <c r="MG100" i="1" s="1"/>
  <c r="MQ96" i="1" a="1"/>
  <c r="MQ96" i="1" s="1"/>
  <c r="K100" i="1"/>
  <c r="K97" i="1"/>
  <c r="DS97" i="1"/>
  <c r="KU97" i="1"/>
  <c r="LE97" i="1"/>
  <c r="LO97" i="1"/>
  <c r="BY97" i="1"/>
  <c r="NL96" i="1"/>
  <c r="NL97" i="1" s="1"/>
  <c r="KW100" i="1"/>
  <c r="LR97" i="1"/>
  <c r="CF95" i="1"/>
  <c r="AF100" i="1"/>
  <c r="CA96" i="1"/>
  <c r="CB96" i="1"/>
  <c r="BZ96" i="1"/>
  <c r="CE96" i="1"/>
  <c r="L100" i="1"/>
  <c r="AR96" i="1"/>
  <c r="KC97" i="1"/>
  <c r="KA100" i="1"/>
  <c r="OM96" i="1"/>
  <c r="MW100" i="1"/>
  <c r="LS100" i="1"/>
  <c r="OL96" i="1"/>
  <c r="ND96" i="1"/>
  <c r="ON96" i="1"/>
  <c r="KF100" i="1"/>
  <c r="NG96" i="1"/>
  <c r="OH96" i="1"/>
  <c r="NE96" i="1"/>
  <c r="BD100" i="1"/>
  <c r="DY97" i="1"/>
  <c r="NF96" i="1"/>
  <c r="EN100" i="1"/>
  <c r="O100" i="1"/>
  <c r="NR100" i="1" s="1"/>
  <c r="JP96" i="1"/>
  <c r="KY100" i="1"/>
  <c r="OJ96" i="1"/>
  <c r="O97" i="1"/>
  <c r="JY100" i="1"/>
  <c r="CZ95" i="1"/>
  <c r="JV96" i="1"/>
  <c r="CZ96" i="1"/>
  <c r="JU100" i="1"/>
  <c r="NP96" i="1"/>
  <c r="EU95" i="1"/>
  <c r="AS96" i="1"/>
  <c r="EV96" i="1" s="1"/>
  <c r="OG96" i="1"/>
  <c r="MT100" i="1"/>
  <c r="R100" i="1"/>
  <c r="CC100" i="1" s="1"/>
  <c r="ES95" i="1"/>
  <c r="OK96" i="1"/>
  <c r="NR96" i="1"/>
  <c r="EP100" i="1"/>
  <c r="MT97" i="1"/>
  <c r="ET95" i="1"/>
  <c r="NO96" i="1"/>
  <c r="JO96" i="1"/>
  <c r="NS96" i="1"/>
  <c r="EX95" i="1"/>
  <c r="NN96" i="1"/>
  <c r="CF96" i="1"/>
  <c r="NQ96" i="1"/>
  <c r="NK96" i="1"/>
  <c r="NK97" i="1" s="1"/>
  <c r="MD100" i="1"/>
  <c r="MC100" i="1"/>
  <c r="ME100" i="1"/>
  <c r="JM100" i="1"/>
  <c r="ON100" i="1"/>
  <c r="OM100" i="1"/>
  <c r="OH100" i="1"/>
  <c r="OL100" i="1"/>
  <c r="OK100" i="1"/>
  <c r="OJ100" i="1"/>
  <c r="OI100" i="1"/>
  <c r="OG100" i="1"/>
  <c r="CC97" i="1"/>
  <c r="CB97" i="1"/>
  <c r="BZ97" i="1"/>
  <c r="CA97" i="1"/>
  <c r="BQ100" i="1" a="1"/>
  <c r="BQ100" i="1" s="1"/>
  <c r="BP100" i="1" a="1"/>
  <c r="BP100" i="1" s="1"/>
  <c r="BV100" i="1" a="1"/>
  <c r="BV100" i="1" s="1"/>
  <c r="BU100" i="1" a="1"/>
  <c r="BU100" i="1" s="1"/>
  <c r="BT100" i="1" a="1"/>
  <c r="BT100" i="1" s="1"/>
  <c r="BS100" i="1" a="1"/>
  <c r="BS100" i="1" s="1"/>
  <c r="BR100" i="1" a="1"/>
  <c r="BR100" i="1" s="1"/>
  <c r="BW100" i="1" a="1"/>
  <c r="BW100" i="1" s="1"/>
  <c r="MF97" i="1"/>
  <c r="MG97" i="1"/>
  <c r="BV97" i="1" a="1"/>
  <c r="BV97" i="1" s="1"/>
  <c r="BU97" i="1" a="1"/>
  <c r="BU97" i="1" s="1"/>
  <c r="BT97" i="1" a="1"/>
  <c r="BT97" i="1" s="1"/>
  <c r="BS97" i="1" a="1"/>
  <c r="BS97" i="1" s="1"/>
  <c r="BP97" i="1" a="1"/>
  <c r="BP97" i="1" s="1"/>
  <c r="BR97" i="1" a="1"/>
  <c r="BR97" i="1" s="1"/>
  <c r="BQ97" i="1" a="1"/>
  <c r="BQ97" i="1" s="1"/>
  <c r="BW97" i="1" a="1"/>
  <c r="BW97" i="1" s="1"/>
  <c r="HC97" i="1"/>
  <c r="HC100" i="1"/>
  <c r="JQ97" i="1"/>
  <c r="JQ100" i="1"/>
  <c r="MC97" i="1"/>
  <c r="JM97" i="1"/>
  <c r="ME97" i="1"/>
  <c r="MD97" i="1"/>
  <c r="EY39" i="1"/>
  <c r="EY41" i="1"/>
  <c r="EY40" i="1"/>
  <c r="QV26" i="1"/>
  <c r="K48" i="1"/>
  <c r="J48" i="1"/>
  <c r="BR47" i="1" a="1"/>
  <c r="BR47" i="1" s="1"/>
  <c r="BS47" i="1" a="1"/>
  <c r="BS47" i="1" s="1"/>
  <c r="BV47" i="1" a="1"/>
  <c r="BV47" i="1" s="1"/>
  <c r="BP47" i="1" a="1"/>
  <c r="BP47" i="1" s="1"/>
  <c r="BT47" i="1" a="1"/>
  <c r="BT47" i="1" s="1"/>
  <c r="BU47" i="1" a="1"/>
  <c r="BU47" i="1" s="1"/>
  <c r="BW47" i="1" a="1"/>
  <c r="BW47" i="1" s="1"/>
  <c r="BQ47" i="1" a="1"/>
  <c r="BQ47" i="1" s="1"/>
  <c r="I48" i="1"/>
  <c r="BJ47" i="1"/>
  <c r="BI47" i="1"/>
  <c r="BM47" i="1"/>
  <c r="BL47" i="1"/>
  <c r="BK47" i="1"/>
  <c r="BN47" i="1"/>
  <c r="EY93" i="1"/>
  <c r="EV94" i="1"/>
  <c r="ES94" i="1"/>
  <c r="ET94" i="1"/>
  <c r="EX94" i="1"/>
  <c r="EY94" i="1"/>
  <c r="EU94" i="1"/>
  <c r="EW94" i="1"/>
  <c r="EY82" i="1"/>
  <c r="AN49" i="1"/>
  <c r="AK49" i="1"/>
  <c r="AF48" i="1"/>
  <c r="NF47" i="1"/>
  <c r="NG47" i="1"/>
  <c r="O48" i="1"/>
  <c r="JP47" i="1"/>
  <c r="NE47" i="1"/>
  <c r="JO47" i="1"/>
  <c r="AQ47" i="1"/>
  <c r="AR47" i="1"/>
  <c r="ND47" i="1"/>
  <c r="AL49" i="1"/>
  <c r="D47" i="1"/>
  <c r="N48" i="1"/>
  <c r="AS47" i="1"/>
  <c r="MY46" i="1" a="1"/>
  <c r="MY46" i="1" s="1"/>
  <c r="JR47" i="1"/>
  <c r="W48" i="1"/>
  <c r="MG47" i="1"/>
  <c r="Q48" i="1"/>
  <c r="MF47" i="1"/>
  <c r="OA47" i="1"/>
  <c r="Z48" i="1"/>
  <c r="AM49" i="1"/>
  <c r="ME47" i="1"/>
  <c r="MC47" i="1"/>
  <c r="P48" i="1"/>
  <c r="MD47" i="1"/>
  <c r="EZ28" i="1"/>
  <c r="EZ89" i="1" s="1"/>
  <c r="FY30" i="1"/>
  <c r="IJ30" i="1"/>
  <c r="C38" i="8"/>
  <c r="U38" i="8" s="1"/>
  <c r="E38" i="8"/>
  <c r="W38" i="8" s="1"/>
  <c r="JH27" i="1"/>
  <c r="GY27" i="1"/>
  <c r="C43" i="7"/>
  <c r="U43" i="7" s="1"/>
  <c r="D43" i="7"/>
  <c r="V43" i="7" s="1"/>
  <c r="E43" i="7"/>
  <c r="W43" i="7" s="1"/>
  <c r="D38" i="8"/>
  <c r="V38" i="8"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Z84" i="1" l="1"/>
  <c r="EZ85" i="1"/>
  <c r="EZ87" i="1"/>
  <c r="EZ88" i="1"/>
  <c r="EZ86" i="1"/>
  <c r="EZ106" i="1"/>
  <c r="EZ83" i="1"/>
  <c r="EZ108" i="1"/>
  <c r="EZ107" i="1"/>
  <c r="EZ110" i="1"/>
  <c r="EZ109" i="1"/>
  <c r="EZ99" i="1"/>
  <c r="EZ101" i="1"/>
  <c r="EZ102" i="1"/>
  <c r="EZ95" i="1"/>
  <c r="EZ98" i="1"/>
  <c r="OI97" i="1"/>
  <c r="ON97" i="1"/>
  <c r="EX96" i="1"/>
  <c r="OL97" i="1"/>
  <c r="OH97" i="1"/>
  <c r="OJ97" i="1"/>
  <c r="OG97" i="1"/>
  <c r="OK97" i="1"/>
  <c r="CE97" i="1"/>
  <c r="NL100" i="1"/>
  <c r="ND100" i="1"/>
  <c r="CE100" i="1"/>
  <c r="JO100" i="1"/>
  <c r="JP100" i="1"/>
  <c r="NE100" i="1"/>
  <c r="NG100" i="1"/>
  <c r="NF100" i="1"/>
  <c r="CF97" i="1"/>
  <c r="MF100" i="1"/>
  <c r="CZ100" i="1"/>
  <c r="MQ97" i="1" a="1"/>
  <c r="MQ97" i="1" s="1"/>
  <c r="NP100" i="1"/>
  <c r="NS100" i="1"/>
  <c r="EU96" i="1"/>
  <c r="EY96" i="1"/>
  <c r="MQ100" i="1" a="1"/>
  <c r="MQ100" i="1" s="1"/>
  <c r="AR97" i="1"/>
  <c r="BZ100" i="1"/>
  <c r="NS97" i="1"/>
  <c r="CA100" i="1"/>
  <c r="NR97" i="1"/>
  <c r="CB100" i="1"/>
  <c r="AQ97" i="1"/>
  <c r="JV97" i="1"/>
  <c r="ET96" i="1"/>
  <c r="NK100" i="1"/>
  <c r="NN97" i="1"/>
  <c r="NO97" i="1"/>
  <c r="CZ97" i="1"/>
  <c r="NQ97" i="1"/>
  <c r="NP97" i="1"/>
  <c r="JV100" i="1"/>
  <c r="ND97" i="1"/>
  <c r="AS97" i="1"/>
  <c r="EY97" i="1" s="1"/>
  <c r="NN100" i="1"/>
  <c r="NE97" i="1"/>
  <c r="NO100" i="1"/>
  <c r="JO97" i="1"/>
  <c r="AQ100" i="1"/>
  <c r="NF97" i="1"/>
  <c r="JP97" i="1"/>
  <c r="AR100" i="1"/>
  <c r="NG97" i="1"/>
  <c r="AS100" i="1"/>
  <c r="EV100" i="1" s="1"/>
  <c r="NQ100" i="1"/>
  <c r="ES96" i="1"/>
  <c r="EW96" i="1"/>
  <c r="CF100" i="1"/>
  <c r="EZ39" i="1"/>
  <c r="EZ40" i="1"/>
  <c r="EZ41" i="1"/>
  <c r="QW26" i="1"/>
  <c r="K49" i="1"/>
  <c r="J49" i="1"/>
  <c r="BT48" i="1" a="1"/>
  <c r="BT48" i="1" s="1"/>
  <c r="BQ48" i="1" a="1"/>
  <c r="BQ48" i="1" s="1"/>
  <c r="BR48" i="1" a="1"/>
  <c r="BR48" i="1" s="1"/>
  <c r="BU48" i="1" a="1"/>
  <c r="BU48" i="1" s="1"/>
  <c r="BP48" i="1" a="1"/>
  <c r="BP48" i="1" s="1"/>
  <c r="BS48" i="1" a="1"/>
  <c r="BS48" i="1" s="1"/>
  <c r="BV48" i="1" a="1"/>
  <c r="BV48" i="1" s="1"/>
  <c r="BW48" i="1" a="1"/>
  <c r="BW48" i="1" s="1"/>
  <c r="I49" i="1"/>
  <c r="BK48" i="1"/>
  <c r="BN48" i="1"/>
  <c r="BM48" i="1"/>
  <c r="BL48" i="1"/>
  <c r="BJ48" i="1"/>
  <c r="BI48" i="1"/>
  <c r="EZ93" i="1"/>
  <c r="EZ94" i="1"/>
  <c r="EZ96" i="1"/>
  <c r="EZ82" i="1"/>
  <c r="MC48" i="1"/>
  <c r="ME48" i="1"/>
  <c r="MD48" i="1"/>
  <c r="AL66" i="1"/>
  <c r="MF48" i="1"/>
  <c r="MG48" i="1"/>
  <c r="OA48" i="1"/>
  <c r="AK66" i="1"/>
  <c r="ND48" i="1"/>
  <c r="NE48" i="1"/>
  <c r="AR48" i="1"/>
  <c r="NF48" i="1"/>
  <c r="NG48" i="1"/>
  <c r="JO48" i="1"/>
  <c r="JP48" i="1"/>
  <c r="AQ48" i="1"/>
  <c r="AM66" i="1"/>
  <c r="JR48" i="1"/>
  <c r="D48" i="1"/>
  <c r="AS48" i="1"/>
  <c r="AN66" i="1"/>
  <c r="FA28" i="1"/>
  <c r="FA89" i="1" s="1"/>
  <c r="FZ30" i="1"/>
  <c r="IK30" i="1"/>
  <c r="D43" i="8"/>
  <c r="V43" i="8" s="1"/>
  <c r="C43" i="8"/>
  <c r="U43" i="8" s="1"/>
  <c r="E43" i="8"/>
  <c r="W43" i="8" s="1"/>
  <c r="FA86" i="1" l="1"/>
  <c r="FA85" i="1"/>
  <c r="FA88" i="1"/>
  <c r="FA87" i="1"/>
  <c r="FA84" i="1"/>
  <c r="FA106" i="1"/>
  <c r="FA83" i="1"/>
  <c r="FA108" i="1"/>
  <c r="FA109" i="1"/>
  <c r="FA110" i="1"/>
  <c r="FA107" i="1"/>
  <c r="FA99" i="1"/>
  <c r="FA102" i="1"/>
  <c r="FA101" i="1"/>
  <c r="FA95" i="1"/>
  <c r="FA98" i="1"/>
  <c r="EU100" i="1"/>
  <c r="EW97" i="1"/>
  <c r="EU97" i="1"/>
  <c r="EX100" i="1"/>
  <c r="EV97" i="1"/>
  <c r="EZ100" i="1"/>
  <c r="EY100" i="1"/>
  <c r="ES100" i="1"/>
  <c r="EZ97" i="1"/>
  <c r="ET100" i="1"/>
  <c r="ET97" i="1"/>
  <c r="EW100" i="1"/>
  <c r="ES97" i="1"/>
  <c r="EX97" i="1"/>
  <c r="FA97" i="1"/>
  <c r="FA100" i="1"/>
  <c r="FA39" i="1"/>
  <c r="FA41" i="1"/>
  <c r="FA40" i="1"/>
  <c r="QX26" i="1"/>
  <c r="K50" i="1"/>
  <c r="J50" i="1"/>
  <c r="BV49" i="1" a="1"/>
  <c r="BV49" i="1" s="1"/>
  <c r="BU49" i="1" a="1"/>
  <c r="BU49" i="1" s="1"/>
  <c r="BW49" i="1" a="1"/>
  <c r="BW49" i="1" s="1"/>
  <c r="BS49" i="1" a="1"/>
  <c r="BS49" i="1" s="1"/>
  <c r="BQ49" i="1" a="1"/>
  <c r="BQ49" i="1" s="1"/>
  <c r="BP49" i="1" a="1"/>
  <c r="BP49" i="1" s="1"/>
  <c r="BR49" i="1" a="1"/>
  <c r="BR49" i="1" s="1"/>
  <c r="BT49" i="1" a="1"/>
  <c r="BT49" i="1" s="1"/>
  <c r="I50" i="1"/>
  <c r="BN49" i="1"/>
  <c r="BM49" i="1"/>
  <c r="BL49" i="1"/>
  <c r="BK49" i="1"/>
  <c r="BJ49" i="1"/>
  <c r="BI49" i="1"/>
  <c r="FA93" i="1"/>
  <c r="FA94" i="1"/>
  <c r="FA96" i="1"/>
  <c r="FA82" i="1"/>
  <c r="AM50" i="1"/>
  <c r="AM51" i="1" s="1"/>
  <c r="AL50" i="1"/>
  <c r="AL51" i="1" s="1"/>
  <c r="AN50" i="1"/>
  <c r="AN51" i="1" s="1"/>
  <c r="MZ48" i="1"/>
  <c r="MY48" i="1" s="1" a="1"/>
  <c r="MY48" i="1" s="1"/>
  <c r="AK50" i="1"/>
  <c r="AK51" i="1" s="1"/>
  <c r="FB28" i="1"/>
  <c r="FB89" i="1" s="1"/>
  <c r="GA30" i="1"/>
  <c r="IL30" i="1"/>
  <c r="FB88" i="1" l="1"/>
  <c r="FB87" i="1"/>
  <c r="FB85" i="1"/>
  <c r="FB84" i="1"/>
  <c r="FB86" i="1"/>
  <c r="FB106" i="1"/>
  <c r="FB83" i="1"/>
  <c r="FB109" i="1"/>
  <c r="FB107" i="1"/>
  <c r="FB108" i="1"/>
  <c r="FB110" i="1"/>
  <c r="FB99" i="1"/>
  <c r="FB101" i="1"/>
  <c r="FB102" i="1"/>
  <c r="FB95" i="1"/>
  <c r="FB98" i="1"/>
  <c r="FB97" i="1"/>
  <c r="FB100" i="1"/>
  <c r="FB39" i="1"/>
  <c r="FB41" i="1"/>
  <c r="FB40" i="1"/>
  <c r="QY26" i="1"/>
  <c r="K51" i="1"/>
  <c r="J51" i="1"/>
  <c r="BR50" i="1" a="1"/>
  <c r="BR50" i="1" s="1"/>
  <c r="BS50" i="1" a="1"/>
  <c r="BS50" i="1" s="1"/>
  <c r="BP50" i="1" a="1"/>
  <c r="BP50" i="1" s="1"/>
  <c r="BT50" i="1" a="1"/>
  <c r="BT50" i="1" s="1"/>
  <c r="BV50" i="1" a="1"/>
  <c r="BV50" i="1" s="1"/>
  <c r="BW50" i="1" a="1"/>
  <c r="BW50" i="1" s="1"/>
  <c r="BU50" i="1" a="1"/>
  <c r="BU50" i="1" s="1"/>
  <c r="BQ50" i="1" a="1"/>
  <c r="BQ50" i="1" s="1"/>
  <c r="I51" i="1"/>
  <c r="BL50" i="1"/>
  <c r="BK50" i="1"/>
  <c r="BJ50" i="1"/>
  <c r="BI50" i="1"/>
  <c r="BN50" i="1"/>
  <c r="BM50" i="1"/>
  <c r="FB93" i="1"/>
  <c r="FB94" i="1"/>
  <c r="FB96" i="1"/>
  <c r="FB82" i="1"/>
  <c r="AF49" i="1"/>
  <c r="AK52" i="1"/>
  <c r="AK53" i="1" s="1"/>
  <c r="AK68" i="1"/>
  <c r="AL52" i="1"/>
  <c r="AL53" i="1" s="1"/>
  <c r="AL68" i="1"/>
  <c r="Q49" i="1"/>
  <c r="N49" i="1"/>
  <c r="P49" i="1"/>
  <c r="W49" i="1"/>
  <c r="Z49" i="1"/>
  <c r="O49" i="1"/>
  <c r="AM52" i="1"/>
  <c r="AM53" i="1" s="1"/>
  <c r="AM68" i="1"/>
  <c r="AN52" i="1"/>
  <c r="AN53" i="1" s="1"/>
  <c r="AN68" i="1"/>
  <c r="FC28" i="1"/>
  <c r="FC89" i="1" s="1"/>
  <c r="GB30" i="1"/>
  <c r="IM30" i="1"/>
  <c r="FC86" i="1" l="1"/>
  <c r="FC84" i="1"/>
  <c r="FC85" i="1"/>
  <c r="FC88" i="1"/>
  <c r="FC87" i="1"/>
  <c r="FC106" i="1"/>
  <c r="FC83" i="1"/>
  <c r="FC110" i="1"/>
  <c r="FC109" i="1"/>
  <c r="FC108" i="1"/>
  <c r="FC107" i="1"/>
  <c r="FC99" i="1"/>
  <c r="FC102" i="1"/>
  <c r="FC101" i="1"/>
  <c r="FC95" i="1"/>
  <c r="FC98" i="1"/>
  <c r="FC100" i="1"/>
  <c r="FC97" i="1"/>
  <c r="FC39" i="1"/>
  <c r="FC41" i="1"/>
  <c r="FC40" i="1"/>
  <c r="QZ26" i="1"/>
  <c r="K52" i="1"/>
  <c r="J52" i="1"/>
  <c r="BP51" i="1" a="1"/>
  <c r="BP51" i="1" s="1"/>
  <c r="BQ51" i="1" a="1"/>
  <c r="BQ51" i="1" s="1"/>
  <c r="BT51" i="1" a="1"/>
  <c r="BT51" i="1" s="1"/>
  <c r="BV51" i="1" a="1"/>
  <c r="BV51" i="1" s="1"/>
  <c r="BU51" i="1" a="1"/>
  <c r="BU51" i="1" s="1"/>
  <c r="BR51" i="1" a="1"/>
  <c r="BR51" i="1" s="1"/>
  <c r="BW51" i="1" a="1"/>
  <c r="BW51" i="1" s="1"/>
  <c r="BS51" i="1" a="1"/>
  <c r="BS51" i="1" s="1"/>
  <c r="I52" i="1"/>
  <c r="BN51" i="1"/>
  <c r="BM51" i="1"/>
  <c r="BL51" i="1"/>
  <c r="BK51" i="1"/>
  <c r="BJ51" i="1"/>
  <c r="BI51" i="1"/>
  <c r="FC93" i="1"/>
  <c r="FC94" i="1"/>
  <c r="FC96" i="1"/>
  <c r="FC82" i="1"/>
  <c r="JR49" i="1"/>
  <c r="AK54" i="1"/>
  <c r="AK55" i="1" s="1"/>
  <c r="AK70" i="1"/>
  <c r="MF49" i="1"/>
  <c r="MG49" i="1"/>
  <c r="MC49" i="1"/>
  <c r="MD49" i="1"/>
  <c r="ME49" i="1"/>
  <c r="ND49" i="1"/>
  <c r="NE49" i="1"/>
  <c r="NG49" i="1"/>
  <c r="JO49" i="1"/>
  <c r="NF49" i="1"/>
  <c r="AQ49" i="1"/>
  <c r="AR49" i="1"/>
  <c r="JP49" i="1"/>
  <c r="D49" i="1"/>
  <c r="AS49" i="1"/>
  <c r="AM54" i="1"/>
  <c r="AM55" i="1" s="1"/>
  <c r="AM70" i="1"/>
  <c r="AL54" i="1"/>
  <c r="AL55" i="1" s="1"/>
  <c r="AL70" i="1"/>
  <c r="AN54" i="1"/>
  <c r="AN55" i="1" s="1"/>
  <c r="AN70" i="1"/>
  <c r="OA49" i="1"/>
  <c r="FD28" i="1"/>
  <c r="FD89" i="1" s="1"/>
  <c r="GC30" i="1"/>
  <c r="IN30" i="1"/>
  <c r="IO30" i="1" s="1"/>
  <c r="IP30" i="1" s="1"/>
  <c r="IQ30" i="1" s="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FD86" i="1" l="1"/>
  <c r="FD84" i="1"/>
  <c r="FD87" i="1"/>
  <c r="FD88" i="1"/>
  <c r="FD85" i="1"/>
  <c r="FD106" i="1"/>
  <c r="FD83" i="1"/>
  <c r="FD109" i="1"/>
  <c r="FD108" i="1"/>
  <c r="FD107" i="1"/>
  <c r="FD110" i="1"/>
  <c r="FD99" i="1"/>
  <c r="FD101" i="1"/>
  <c r="FD102" i="1"/>
  <c r="FD95" i="1"/>
  <c r="FD98" i="1"/>
  <c r="FD97" i="1"/>
  <c r="FD100" i="1"/>
  <c r="FD39" i="1"/>
  <c r="FD40" i="1"/>
  <c r="FD41" i="1"/>
  <c r="RA26" i="1"/>
  <c r="K53" i="1"/>
  <c r="J53" i="1"/>
  <c r="BR52" i="1" a="1"/>
  <c r="BR52" i="1" s="1"/>
  <c r="BS52" i="1" a="1"/>
  <c r="BS52" i="1" s="1"/>
  <c r="BQ52" i="1" a="1"/>
  <c r="BQ52" i="1" s="1"/>
  <c r="BT52" i="1" a="1"/>
  <c r="BT52" i="1" s="1"/>
  <c r="BV52" i="1" a="1"/>
  <c r="BV52" i="1" s="1"/>
  <c r="BP52" i="1" a="1"/>
  <c r="BP52" i="1" s="1"/>
  <c r="BU52" i="1" a="1"/>
  <c r="BU52" i="1" s="1"/>
  <c r="BW52" i="1" a="1"/>
  <c r="BW52" i="1" s="1"/>
  <c r="I53" i="1"/>
  <c r="BN52" i="1"/>
  <c r="BM52" i="1"/>
  <c r="BK52" i="1"/>
  <c r="BJ52" i="1"/>
  <c r="BI52" i="1"/>
  <c r="BL52" i="1"/>
  <c r="FD93" i="1"/>
  <c r="FD94" i="1"/>
  <c r="FD96" i="1"/>
  <c r="FD82" i="1"/>
  <c r="AM56" i="1"/>
  <c r="AM57" i="1" s="1"/>
  <c r="AM72" i="1"/>
  <c r="AK56" i="1"/>
  <c r="AK57" i="1" s="1"/>
  <c r="AK72" i="1"/>
  <c r="AN56" i="1"/>
  <c r="AN57" i="1" s="1"/>
  <c r="AN72" i="1"/>
  <c r="AL56" i="1"/>
  <c r="AL57" i="1" s="1"/>
  <c r="AL72" i="1"/>
  <c r="FE28" i="1"/>
  <c r="FE89" i="1" s="1"/>
  <c r="GD30" i="1"/>
  <c r="FE85" i="1" l="1"/>
  <c r="FE84" i="1"/>
  <c r="FE86" i="1"/>
  <c r="FE88" i="1"/>
  <c r="FE87" i="1"/>
  <c r="FE106" i="1"/>
  <c r="FE83" i="1"/>
  <c r="FE110" i="1"/>
  <c r="FE108" i="1"/>
  <c r="FE107" i="1"/>
  <c r="FE109" i="1"/>
  <c r="FE99" i="1"/>
  <c r="FE101" i="1"/>
  <c r="FE102" i="1"/>
  <c r="FE95" i="1"/>
  <c r="FE98" i="1"/>
  <c r="FE97" i="1"/>
  <c r="FE100" i="1"/>
  <c r="FE39" i="1"/>
  <c r="FE41" i="1"/>
  <c r="FE40" i="1"/>
  <c r="RB26" i="1"/>
  <c r="K54" i="1"/>
  <c r="J54" i="1"/>
  <c r="BT53" i="1" a="1"/>
  <c r="BT53" i="1" s="1"/>
  <c r="BU53" i="1" a="1"/>
  <c r="BU53" i="1" s="1"/>
  <c r="BP53" i="1" a="1"/>
  <c r="BP53" i="1" s="1"/>
  <c r="BQ53" i="1" a="1"/>
  <c r="BQ53" i="1" s="1"/>
  <c r="BR53" i="1" a="1"/>
  <c r="BR53" i="1" s="1"/>
  <c r="BV53" i="1" a="1"/>
  <c r="BV53" i="1" s="1"/>
  <c r="BS53" i="1" a="1"/>
  <c r="BS53" i="1" s="1"/>
  <c r="BW53" i="1" a="1"/>
  <c r="BW53" i="1" s="1"/>
  <c r="I54" i="1"/>
  <c r="BN53" i="1"/>
  <c r="BM53" i="1"/>
  <c r="BL53" i="1"/>
  <c r="BK53" i="1"/>
  <c r="BJ53" i="1"/>
  <c r="BI53" i="1"/>
  <c r="FE93" i="1"/>
  <c r="FE96" i="1"/>
  <c r="FE94" i="1"/>
  <c r="FE82" i="1"/>
  <c r="AF50" i="1"/>
  <c r="N50" i="1"/>
  <c r="AN58" i="1"/>
  <c r="AN59" i="1" s="1"/>
  <c r="AN74" i="1"/>
  <c r="AM58" i="1"/>
  <c r="AM59" i="1" s="1"/>
  <c r="AM74" i="1"/>
  <c r="W50" i="1"/>
  <c r="O50" i="1"/>
  <c r="P50" i="1"/>
  <c r="Q50" i="1"/>
  <c r="Z50" i="1"/>
  <c r="AL58" i="1"/>
  <c r="AL59" i="1" s="1"/>
  <c r="AL74" i="1"/>
  <c r="AK58" i="1"/>
  <c r="AK59" i="1" s="1"/>
  <c r="AK74" i="1"/>
  <c r="FF28" i="1"/>
  <c r="FF89" i="1" s="1"/>
  <c r="GE30" i="1"/>
  <c r="GF30" i="1" s="1"/>
  <c r="GG30" i="1" s="1"/>
  <c r="GH30" i="1" s="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FF85" i="1" l="1"/>
  <c r="FF88" i="1"/>
  <c r="FF86" i="1"/>
  <c r="FF84" i="1"/>
  <c r="FF87" i="1"/>
  <c r="FF106" i="1"/>
  <c r="FF83" i="1"/>
  <c r="FF107" i="1"/>
  <c r="FF109" i="1"/>
  <c r="FF108" i="1"/>
  <c r="FF110" i="1"/>
  <c r="FF99" i="1"/>
  <c r="FF102" i="1"/>
  <c r="FF101" i="1"/>
  <c r="FF95" i="1"/>
  <c r="FF98" i="1"/>
  <c r="FF100" i="1"/>
  <c r="FF97" i="1"/>
  <c r="FF39" i="1"/>
  <c r="FF41" i="1"/>
  <c r="FF40" i="1"/>
  <c r="RC26" i="1"/>
  <c r="K55" i="1"/>
  <c r="J55" i="1"/>
  <c r="BV54" i="1" a="1"/>
  <c r="BV54" i="1" s="1"/>
  <c r="BW54" i="1" a="1"/>
  <c r="BW54" i="1" s="1"/>
  <c r="BP54" i="1" a="1"/>
  <c r="BP54" i="1" s="1"/>
  <c r="BQ54" i="1" a="1"/>
  <c r="BQ54" i="1" s="1"/>
  <c r="BR54" i="1" a="1"/>
  <c r="BR54" i="1" s="1"/>
  <c r="BS54" i="1" a="1"/>
  <c r="BS54" i="1" s="1"/>
  <c r="BT54" i="1" a="1"/>
  <c r="BT54" i="1" s="1"/>
  <c r="BU54" i="1" a="1"/>
  <c r="BU54" i="1" s="1"/>
  <c r="I55" i="1"/>
  <c r="BN54" i="1"/>
  <c r="BM54" i="1"/>
  <c r="BL54" i="1"/>
  <c r="BK54" i="1"/>
  <c r="BJ54" i="1"/>
  <c r="BI54" i="1"/>
  <c r="FF93" i="1"/>
  <c r="FF94" i="1"/>
  <c r="FF96" i="1"/>
  <c r="FF82" i="1"/>
  <c r="N51" i="1"/>
  <c r="D50" i="1"/>
  <c r="AS50" i="1"/>
  <c r="AM60" i="1"/>
  <c r="AM76" i="1"/>
  <c r="ND50" i="1"/>
  <c r="NE50" i="1"/>
  <c r="AQ50" i="1"/>
  <c r="AR50" i="1"/>
  <c r="O51" i="1"/>
  <c r="JO50" i="1"/>
  <c r="NF50" i="1"/>
  <c r="NG50" i="1"/>
  <c r="JP50" i="1"/>
  <c r="Z51" i="1"/>
  <c r="OA50" i="1"/>
  <c r="MF50" i="1"/>
  <c r="MG50" i="1"/>
  <c r="Q51" i="1"/>
  <c r="AK60" i="1"/>
  <c r="AK76" i="1"/>
  <c r="W51" i="1"/>
  <c r="JR50" i="1"/>
  <c r="AN60" i="1"/>
  <c r="AN76" i="1"/>
  <c r="AL60" i="1"/>
  <c r="AL76" i="1"/>
  <c r="AF51" i="1"/>
  <c r="ME50" i="1"/>
  <c r="MD50" i="1"/>
  <c r="MC50" i="1"/>
  <c r="P51" i="1"/>
  <c r="FG28" i="1"/>
  <c r="FG89" i="1" s="1"/>
  <c r="FG86" i="1" l="1"/>
  <c r="FG85" i="1"/>
  <c r="FG87" i="1"/>
  <c r="FG84" i="1"/>
  <c r="FG88" i="1"/>
  <c r="FG106" i="1"/>
  <c r="FG83" i="1"/>
  <c r="FG109" i="1"/>
  <c r="FG110" i="1"/>
  <c r="FG108" i="1"/>
  <c r="FG107" i="1"/>
  <c r="FG99" i="1"/>
  <c r="FG101" i="1"/>
  <c r="FG102" i="1"/>
  <c r="FG95" i="1"/>
  <c r="FG98" i="1"/>
  <c r="FG100" i="1"/>
  <c r="FG97" i="1"/>
  <c r="FG39" i="1"/>
  <c r="FG40" i="1"/>
  <c r="FG41" i="1"/>
  <c r="RD26" i="1"/>
  <c r="K56" i="1"/>
  <c r="J56" i="1"/>
  <c r="BR55" i="1" a="1"/>
  <c r="BR55" i="1" s="1"/>
  <c r="BV55" i="1" a="1"/>
  <c r="BV55" i="1" s="1"/>
  <c r="BT55" i="1" a="1"/>
  <c r="BT55" i="1" s="1"/>
  <c r="BU55" i="1" a="1"/>
  <c r="BU55" i="1" s="1"/>
  <c r="BW55" i="1" a="1"/>
  <c r="BW55" i="1" s="1"/>
  <c r="BP55" i="1" a="1"/>
  <c r="BP55" i="1" s="1"/>
  <c r="BQ55" i="1" a="1"/>
  <c r="BQ55" i="1" s="1"/>
  <c r="BS55" i="1" a="1"/>
  <c r="BS55" i="1" s="1"/>
  <c r="I56" i="1"/>
  <c r="BJ55" i="1"/>
  <c r="BI55" i="1"/>
  <c r="BN55" i="1"/>
  <c r="BM55" i="1"/>
  <c r="BL55" i="1"/>
  <c r="BK55" i="1"/>
  <c r="FG93" i="1"/>
  <c r="FG94" i="1"/>
  <c r="FG96" i="1"/>
  <c r="FG82" i="1"/>
  <c r="AR51" i="1"/>
  <c r="ND51" i="1"/>
  <c r="NE51" i="1"/>
  <c r="AQ51" i="1"/>
  <c r="NF51" i="1"/>
  <c r="NG51" i="1"/>
  <c r="JO51" i="1"/>
  <c r="JP51" i="1"/>
  <c r="O52" i="1"/>
  <c r="P52" i="1"/>
  <c r="MC51" i="1"/>
  <c r="MD51" i="1"/>
  <c r="ME51" i="1"/>
  <c r="Q52" i="1"/>
  <c r="MF51" i="1"/>
  <c r="MG51" i="1"/>
  <c r="AM61" i="1"/>
  <c r="AM78" i="1" s="1"/>
  <c r="AM77" i="1"/>
  <c r="AF52" i="1"/>
  <c r="Z52" i="1"/>
  <c r="OA51" i="1"/>
  <c r="N52" i="1"/>
  <c r="D51" i="1"/>
  <c r="AS51" i="1"/>
  <c r="AL61" i="1"/>
  <c r="AL78" i="1" s="1"/>
  <c r="AL77" i="1"/>
  <c r="W52" i="1"/>
  <c r="JR51" i="1"/>
  <c r="AN61" i="1"/>
  <c r="AN78" i="1" s="1"/>
  <c r="AN77" i="1"/>
  <c r="AK61" i="1"/>
  <c r="AK78" i="1" s="1"/>
  <c r="AK77" i="1"/>
  <c r="FH28" i="1"/>
  <c r="FH89" i="1" s="1"/>
  <c r="FH85" i="1" l="1"/>
  <c r="FH87" i="1"/>
  <c r="FH86" i="1"/>
  <c r="FH84" i="1"/>
  <c r="FH88" i="1"/>
  <c r="FH106" i="1"/>
  <c r="FH83" i="1"/>
  <c r="FH107" i="1"/>
  <c r="FH109" i="1"/>
  <c r="FH110" i="1"/>
  <c r="FH108" i="1"/>
  <c r="FH99" i="1"/>
  <c r="FH102" i="1"/>
  <c r="FH101" i="1"/>
  <c r="FH95" i="1"/>
  <c r="FH98" i="1"/>
  <c r="FH100" i="1"/>
  <c r="FH97" i="1"/>
  <c r="FH39" i="1"/>
  <c r="FH40" i="1"/>
  <c r="FH41" i="1"/>
  <c r="RE26" i="1"/>
  <c r="K57" i="1"/>
  <c r="J57" i="1"/>
  <c r="BP56" i="1" a="1"/>
  <c r="BP56" i="1" s="1"/>
  <c r="BV56" i="1" a="1"/>
  <c r="BV56" i="1" s="1"/>
  <c r="BW56" i="1" a="1"/>
  <c r="BW56" i="1" s="1"/>
  <c r="BQ56" i="1" a="1"/>
  <c r="BQ56" i="1" s="1"/>
  <c r="BT56" i="1" a="1"/>
  <c r="BT56" i="1" s="1"/>
  <c r="BU56" i="1" a="1"/>
  <c r="BU56" i="1" s="1"/>
  <c r="BR56" i="1" a="1"/>
  <c r="BR56" i="1" s="1"/>
  <c r="BS56" i="1" a="1"/>
  <c r="BS56" i="1" s="1"/>
  <c r="I57" i="1"/>
  <c r="BN56" i="1"/>
  <c r="BM56" i="1"/>
  <c r="BL56" i="1"/>
  <c r="BK56" i="1"/>
  <c r="BJ56" i="1"/>
  <c r="BI56" i="1"/>
  <c r="FH93" i="1"/>
  <c r="FH96" i="1"/>
  <c r="FH94" i="1"/>
  <c r="FH82" i="1"/>
  <c r="JR52" i="1"/>
  <c r="W53" i="1"/>
  <c r="MC52" i="1"/>
  <c r="P53" i="1"/>
  <c r="MD52" i="1"/>
  <c r="ME52" i="1"/>
  <c r="Z53" i="1"/>
  <c r="OA52" i="1"/>
  <c r="NF52" i="1"/>
  <c r="O53" i="1"/>
  <c r="ND52" i="1"/>
  <c r="NE52" i="1"/>
  <c r="NG52" i="1"/>
  <c r="AQ52" i="1"/>
  <c r="AR52" i="1"/>
  <c r="JO52" i="1"/>
  <c r="JP52" i="1"/>
  <c r="AF53" i="1"/>
  <c r="Q53" i="1"/>
  <c r="MF52" i="1"/>
  <c r="MG52" i="1"/>
  <c r="N53" i="1"/>
  <c r="D52" i="1"/>
  <c r="AS52" i="1"/>
  <c r="FI28" i="1"/>
  <c r="FI89" i="1" s="1"/>
  <c r="FI88" i="1" l="1"/>
  <c r="FI86" i="1"/>
  <c r="FI85" i="1"/>
  <c r="FI87" i="1"/>
  <c r="FI84" i="1"/>
  <c r="FI106" i="1"/>
  <c r="FI83" i="1"/>
  <c r="FI109" i="1"/>
  <c r="FI108" i="1"/>
  <c r="FI107" i="1"/>
  <c r="FI110" i="1"/>
  <c r="FI99" i="1"/>
  <c r="FI102" i="1"/>
  <c r="FI101" i="1"/>
  <c r="FI95" i="1"/>
  <c r="FI98" i="1"/>
  <c r="FI97" i="1"/>
  <c r="FI100" i="1"/>
  <c r="FI39" i="1"/>
  <c r="FI40" i="1"/>
  <c r="FI41" i="1"/>
  <c r="RF26" i="1"/>
  <c r="K58" i="1"/>
  <c r="J58" i="1"/>
  <c r="BR57" i="1" a="1"/>
  <c r="BR57" i="1" s="1"/>
  <c r="BV57" i="1" a="1"/>
  <c r="BV57" i="1" s="1"/>
  <c r="BS57" i="1" a="1"/>
  <c r="BS57" i="1" s="1"/>
  <c r="BW57" i="1" a="1"/>
  <c r="BW57" i="1" s="1"/>
  <c r="BP57" i="1" a="1"/>
  <c r="BP57" i="1" s="1"/>
  <c r="BT57" i="1" a="1"/>
  <c r="BT57" i="1" s="1"/>
  <c r="BQ57" i="1" a="1"/>
  <c r="BQ57" i="1" s="1"/>
  <c r="BU57" i="1" a="1"/>
  <c r="BU57" i="1" s="1"/>
  <c r="I58" i="1"/>
  <c r="BJ57" i="1"/>
  <c r="BI57" i="1"/>
  <c r="BN57" i="1"/>
  <c r="BM57" i="1"/>
  <c r="BL57" i="1"/>
  <c r="BK57" i="1"/>
  <c r="FI93" i="1"/>
  <c r="FI94" i="1"/>
  <c r="FI96" i="1"/>
  <c r="FI82" i="1"/>
  <c r="MF53" i="1"/>
  <c r="MG53" i="1"/>
  <c r="Q54" i="1"/>
  <c r="JR53" i="1"/>
  <c r="W54" i="1"/>
  <c r="Z54" i="1"/>
  <c r="OA53" i="1"/>
  <c r="MC53" i="1"/>
  <c r="MD53" i="1"/>
  <c r="ME53" i="1"/>
  <c r="P54" i="1"/>
  <c r="NE53" i="1"/>
  <c r="NF53" i="1"/>
  <c r="NG53" i="1"/>
  <c r="JO53" i="1"/>
  <c r="JP53" i="1"/>
  <c r="O54" i="1"/>
  <c r="AQ53" i="1"/>
  <c r="AR53" i="1"/>
  <c r="ND53" i="1"/>
  <c r="D53" i="1"/>
  <c r="N54" i="1"/>
  <c r="AS53" i="1"/>
  <c r="AF54" i="1"/>
  <c r="FJ28" i="1"/>
  <c r="FJ89" i="1" s="1"/>
  <c r="FJ84" i="1" l="1"/>
  <c r="FJ86" i="1"/>
  <c r="FJ87" i="1"/>
  <c r="FJ88" i="1"/>
  <c r="FJ85" i="1"/>
  <c r="FJ106" i="1"/>
  <c r="FJ83" i="1"/>
  <c r="FJ107" i="1"/>
  <c r="FJ110" i="1"/>
  <c r="FJ108" i="1"/>
  <c r="FJ109" i="1"/>
  <c r="FJ99" i="1"/>
  <c r="FJ101" i="1"/>
  <c r="FJ102" i="1"/>
  <c r="FJ95" i="1"/>
  <c r="FJ98" i="1"/>
  <c r="FJ100" i="1"/>
  <c r="FJ97" i="1"/>
  <c r="FJ39" i="1"/>
  <c r="FJ40" i="1"/>
  <c r="FJ41" i="1"/>
  <c r="RG26" i="1"/>
  <c r="K59" i="1"/>
  <c r="J59" i="1"/>
  <c r="BT58" i="1" a="1"/>
  <c r="BT58" i="1" s="1"/>
  <c r="BS58" i="1" a="1"/>
  <c r="BS58" i="1" s="1"/>
  <c r="BU58" i="1" a="1"/>
  <c r="BU58" i="1" s="1"/>
  <c r="BV58" i="1" a="1"/>
  <c r="BV58" i="1" s="1"/>
  <c r="BP58" i="1" a="1"/>
  <c r="BP58" i="1" s="1"/>
  <c r="BR58" i="1" a="1"/>
  <c r="BR58" i="1" s="1"/>
  <c r="BQ58" i="1" a="1"/>
  <c r="BQ58" i="1" s="1"/>
  <c r="BW58" i="1" a="1"/>
  <c r="BW58" i="1" s="1"/>
  <c r="I59" i="1"/>
  <c r="BK58" i="1"/>
  <c r="BJ58" i="1"/>
  <c r="BI58" i="1"/>
  <c r="BN58" i="1"/>
  <c r="BM58" i="1"/>
  <c r="BL58" i="1"/>
  <c r="FJ93" i="1"/>
  <c r="FJ96" i="1"/>
  <c r="FJ94" i="1"/>
  <c r="FJ82" i="1"/>
  <c r="JR54" i="1"/>
  <c r="W55" i="1"/>
  <c r="MF54" i="1"/>
  <c r="Q55" i="1"/>
  <c r="MG54" i="1"/>
  <c r="AQ54" i="1"/>
  <c r="AR54" i="1"/>
  <c r="NG54" i="1"/>
  <c r="O55" i="1"/>
  <c r="ND54" i="1"/>
  <c r="NE54" i="1"/>
  <c r="NF54" i="1"/>
  <c r="JO54" i="1"/>
  <c r="JP54" i="1"/>
  <c r="MC54" i="1"/>
  <c r="MD54" i="1"/>
  <c r="ME54" i="1"/>
  <c r="P55" i="1"/>
  <c r="AF55" i="1"/>
  <c r="Z55" i="1"/>
  <c r="OA54" i="1"/>
  <c r="D54" i="1"/>
  <c r="N55" i="1"/>
  <c r="AS54" i="1"/>
  <c r="FK28" i="1"/>
  <c r="FK89" i="1" s="1"/>
  <c r="FK86" i="1" l="1"/>
  <c r="FK87" i="1"/>
  <c r="FK84" i="1"/>
  <c r="FK88" i="1"/>
  <c r="FK85" i="1"/>
  <c r="FK106" i="1"/>
  <c r="FK83" i="1"/>
  <c r="FK109" i="1"/>
  <c r="FK108" i="1"/>
  <c r="FK107" i="1"/>
  <c r="FK110" i="1"/>
  <c r="FK99" i="1"/>
  <c r="FK102" i="1"/>
  <c r="FK101" i="1"/>
  <c r="FK95" i="1"/>
  <c r="FK98" i="1"/>
  <c r="FK100" i="1"/>
  <c r="FK97" i="1"/>
  <c r="FK39" i="1"/>
  <c r="FK40" i="1"/>
  <c r="FK41" i="1"/>
  <c r="RH26" i="1"/>
  <c r="K60" i="1"/>
  <c r="J60" i="1"/>
  <c r="BV59" i="1" a="1"/>
  <c r="BV59" i="1" s="1"/>
  <c r="BW59" i="1" a="1"/>
  <c r="BW59" i="1" s="1"/>
  <c r="BP59" i="1" a="1"/>
  <c r="BP59" i="1" s="1"/>
  <c r="BS59" i="1" a="1"/>
  <c r="BS59" i="1" s="1"/>
  <c r="BT59" i="1" a="1"/>
  <c r="BT59" i="1" s="1"/>
  <c r="BU59" i="1" a="1"/>
  <c r="BU59" i="1" s="1"/>
  <c r="BQ59" i="1" a="1"/>
  <c r="BQ59" i="1" s="1"/>
  <c r="BR59" i="1" a="1"/>
  <c r="BR59" i="1" s="1"/>
  <c r="I60" i="1"/>
  <c r="BN59" i="1"/>
  <c r="BM59" i="1"/>
  <c r="BL59" i="1"/>
  <c r="BK59" i="1"/>
  <c r="BJ59" i="1"/>
  <c r="BI59" i="1"/>
  <c r="FK93" i="1"/>
  <c r="FK94" i="1"/>
  <c r="FK96" i="1"/>
  <c r="FK82" i="1"/>
  <c r="ME55" i="1"/>
  <c r="P56" i="1"/>
  <c r="MD55" i="1"/>
  <c r="MC55" i="1"/>
  <c r="MF55" i="1"/>
  <c r="MG55" i="1"/>
  <c r="Q56" i="1"/>
  <c r="ND55" i="1"/>
  <c r="NE55" i="1"/>
  <c r="NF55" i="1"/>
  <c r="NG55" i="1"/>
  <c r="NN55" i="1"/>
  <c r="NO55" i="1"/>
  <c r="NP55" i="1"/>
  <c r="NQ55" i="1"/>
  <c r="NR55" i="1"/>
  <c r="NS55" i="1"/>
  <c r="AQ55" i="1"/>
  <c r="AR55" i="1"/>
  <c r="JO55" i="1"/>
  <c r="JP55" i="1"/>
  <c r="O56" i="1"/>
  <c r="W56" i="1"/>
  <c r="JR55" i="1"/>
  <c r="D55" i="1"/>
  <c r="N56" i="1"/>
  <c r="AS55" i="1"/>
  <c r="Z56" i="1"/>
  <c r="OA55" i="1"/>
  <c r="AF56" i="1"/>
  <c r="FL28" i="1"/>
  <c r="FL89" i="1" s="1"/>
  <c r="FL87" i="1" l="1"/>
  <c r="FL84" i="1"/>
  <c r="FL86" i="1"/>
  <c r="FL85" i="1"/>
  <c r="FL88" i="1"/>
  <c r="FL106" i="1"/>
  <c r="FL83" i="1"/>
  <c r="FL107" i="1"/>
  <c r="FL109" i="1"/>
  <c r="FL108" i="1"/>
  <c r="FL110" i="1"/>
  <c r="FL99" i="1"/>
  <c r="FL101" i="1"/>
  <c r="FL102" i="1"/>
  <c r="FL95" i="1"/>
  <c r="FL98" i="1"/>
  <c r="FL100" i="1"/>
  <c r="FL97" i="1"/>
  <c r="FL39" i="1"/>
  <c r="FL41" i="1"/>
  <c r="FL40" i="1"/>
  <c r="RI26" i="1"/>
  <c r="K61" i="1"/>
  <c r="J61" i="1"/>
  <c r="BR60" i="1" a="1"/>
  <c r="BR60" i="1" s="1"/>
  <c r="BT60" i="1" a="1"/>
  <c r="BT60" i="1" s="1"/>
  <c r="BU60" i="1" a="1"/>
  <c r="BU60" i="1" s="1"/>
  <c r="BW60" i="1" a="1"/>
  <c r="BW60" i="1" s="1"/>
  <c r="BP60" i="1" a="1"/>
  <c r="BP60" i="1" s="1"/>
  <c r="BS60" i="1" a="1"/>
  <c r="BS60" i="1" s="1"/>
  <c r="BV60" i="1" a="1"/>
  <c r="BV60" i="1" s="1"/>
  <c r="BQ60" i="1" a="1"/>
  <c r="BQ60" i="1" s="1"/>
  <c r="I61" i="1"/>
  <c r="BL60" i="1"/>
  <c r="BK60" i="1"/>
  <c r="BJ60" i="1"/>
  <c r="BI60" i="1"/>
  <c r="BN60" i="1"/>
  <c r="BM60" i="1"/>
  <c r="FL93" i="1"/>
  <c r="FL96" i="1"/>
  <c r="FL94" i="1"/>
  <c r="FL82" i="1"/>
  <c r="AF57" i="1"/>
  <c r="MC56" i="1"/>
  <c r="MD56" i="1"/>
  <c r="ME56" i="1"/>
  <c r="P57" i="1"/>
  <c r="W57" i="1"/>
  <c r="JR56" i="1"/>
  <c r="MG56" i="1"/>
  <c r="Q57" i="1"/>
  <c r="MF56" i="1"/>
  <c r="OA56" i="1"/>
  <c r="Z57" i="1"/>
  <c r="D56" i="1"/>
  <c r="N57" i="1"/>
  <c r="AS56" i="1"/>
  <c r="NS56" i="1"/>
  <c r="AQ56" i="1"/>
  <c r="AR56" i="1"/>
  <c r="NR56" i="1"/>
  <c r="O57" i="1"/>
  <c r="JO56" i="1"/>
  <c r="JP56" i="1"/>
  <c r="ND56" i="1"/>
  <c r="NE56" i="1"/>
  <c r="NF56" i="1"/>
  <c r="NG56" i="1"/>
  <c r="NN56" i="1"/>
  <c r="NO56" i="1"/>
  <c r="NP56" i="1"/>
  <c r="NQ56" i="1"/>
  <c r="FM28" i="1"/>
  <c r="FM89" i="1" s="1"/>
  <c r="FM85" i="1" l="1"/>
  <c r="FM84" i="1"/>
  <c r="FM88" i="1"/>
  <c r="FM87" i="1"/>
  <c r="FM86" i="1"/>
  <c r="FM106" i="1"/>
  <c r="FM83" i="1"/>
  <c r="FM110" i="1"/>
  <c r="FM107" i="1"/>
  <c r="FM109" i="1"/>
  <c r="FM108" i="1"/>
  <c r="FM99" i="1"/>
  <c r="FM101" i="1"/>
  <c r="FM102" i="1"/>
  <c r="FM95" i="1"/>
  <c r="FM98" i="1"/>
  <c r="FM100" i="1"/>
  <c r="FM97" i="1"/>
  <c r="FM39" i="1"/>
  <c r="FM41" i="1"/>
  <c r="FM40" i="1"/>
  <c r="RJ26" i="1"/>
  <c r="BP61" i="1" a="1"/>
  <c r="BP61" i="1" s="1"/>
  <c r="BQ61" i="1" a="1"/>
  <c r="BQ61" i="1" s="1"/>
  <c r="BT61" i="1" a="1"/>
  <c r="BT61" i="1" s="1"/>
  <c r="BU61" i="1" a="1"/>
  <c r="BU61" i="1" s="1"/>
  <c r="BR61" i="1" a="1"/>
  <c r="BR61" i="1" s="1"/>
  <c r="BV61" i="1" a="1"/>
  <c r="BV61" i="1" s="1"/>
  <c r="BS61" i="1" a="1"/>
  <c r="BS61" i="1" s="1"/>
  <c r="BW61" i="1" a="1"/>
  <c r="BW61" i="1" s="1"/>
  <c r="BJ61" i="1"/>
  <c r="BI61" i="1"/>
  <c r="BN61" i="1"/>
  <c r="BM61" i="1"/>
  <c r="BL61" i="1"/>
  <c r="BK61" i="1"/>
  <c r="FM93" i="1"/>
  <c r="FM94" i="1"/>
  <c r="FM96" i="1"/>
  <c r="FM82" i="1"/>
  <c r="NE57" i="1"/>
  <c r="NF57" i="1"/>
  <c r="NG57" i="1"/>
  <c r="NN57" i="1"/>
  <c r="JO57" i="1"/>
  <c r="NO57" i="1"/>
  <c r="JP57" i="1"/>
  <c r="NP57" i="1"/>
  <c r="NQ57" i="1"/>
  <c r="AQ57" i="1"/>
  <c r="AR57" i="1"/>
  <c r="ND57" i="1"/>
  <c r="NR57" i="1"/>
  <c r="NS57" i="1"/>
  <c r="O58" i="1"/>
  <c r="P58" i="1"/>
  <c r="MC57" i="1"/>
  <c r="MD57" i="1"/>
  <c r="ME57" i="1"/>
  <c r="N58" i="1"/>
  <c r="D57" i="1"/>
  <c r="AS57" i="1"/>
  <c r="AF58" i="1"/>
  <c r="Z58" i="1"/>
  <c r="OA57" i="1"/>
  <c r="Q58" i="1"/>
  <c r="MG57" i="1"/>
  <c r="MF57" i="1"/>
  <c r="JR57" i="1"/>
  <c r="W58" i="1"/>
  <c r="FN28" i="1"/>
  <c r="FN89" i="1" s="1"/>
  <c r="FN85" i="1" l="1"/>
  <c r="FN88" i="1"/>
  <c r="FN87" i="1"/>
  <c r="FN86" i="1"/>
  <c r="FN84" i="1"/>
  <c r="FN106" i="1"/>
  <c r="FN83" i="1"/>
  <c r="FN110" i="1"/>
  <c r="FN109" i="1"/>
  <c r="FN107" i="1"/>
  <c r="FN108" i="1"/>
  <c r="FN99" i="1"/>
  <c r="FN101" i="1"/>
  <c r="FN102" i="1"/>
  <c r="FN95" i="1"/>
  <c r="FN98" i="1"/>
  <c r="FN100" i="1"/>
  <c r="FN97" i="1"/>
  <c r="FN39" i="1"/>
  <c r="FN40" i="1"/>
  <c r="FN41" i="1"/>
  <c r="RK26" i="1"/>
  <c r="FN93" i="1"/>
  <c r="FN94" i="1"/>
  <c r="FN96" i="1"/>
  <c r="FN82" i="1"/>
  <c r="MF58" i="1"/>
  <c r="MG58" i="1"/>
  <c r="Q59" i="1"/>
  <c r="Z59" i="1"/>
  <c r="OA58" i="1"/>
  <c r="AF59" i="1"/>
  <c r="P59" i="1"/>
  <c r="MC58" i="1"/>
  <c r="MD58" i="1"/>
  <c r="ME58" i="1"/>
  <c r="D58" i="1"/>
  <c r="N59" i="1"/>
  <c r="AS58" i="1"/>
  <c r="JR58" i="1"/>
  <c r="W59" i="1"/>
  <c r="NE58" i="1"/>
  <c r="NF58" i="1"/>
  <c r="NG58" i="1"/>
  <c r="NN58" i="1"/>
  <c r="JO58" i="1"/>
  <c r="NO58" i="1"/>
  <c r="AQ58" i="1"/>
  <c r="AR58" i="1"/>
  <c r="ND58" i="1"/>
  <c r="JP58" i="1"/>
  <c r="NP58" i="1"/>
  <c r="NQ58" i="1"/>
  <c r="NR58" i="1"/>
  <c r="NS58" i="1"/>
  <c r="O59" i="1"/>
  <c r="FO28" i="1"/>
  <c r="FO89" i="1" s="1"/>
  <c r="FO88" i="1" l="1"/>
  <c r="FO86" i="1"/>
  <c r="FO87" i="1"/>
  <c r="FO84" i="1"/>
  <c r="FO85" i="1"/>
  <c r="FO106" i="1"/>
  <c r="FO83" i="1"/>
  <c r="FO110" i="1"/>
  <c r="FO108" i="1"/>
  <c r="FO107" i="1"/>
  <c r="FO109" i="1"/>
  <c r="FO99" i="1"/>
  <c r="FO101" i="1"/>
  <c r="FO102" i="1"/>
  <c r="FO95" i="1"/>
  <c r="FO98" i="1"/>
  <c r="FO97" i="1"/>
  <c r="FO100" i="1"/>
  <c r="FO39" i="1"/>
  <c r="FO41" i="1"/>
  <c r="FO40" i="1"/>
  <c r="RL26" i="1"/>
  <c r="FO93" i="1"/>
  <c r="FO96" i="1"/>
  <c r="FO94" i="1"/>
  <c r="FO82" i="1"/>
  <c r="D59" i="1"/>
  <c r="N60" i="1"/>
  <c r="AS59" i="1"/>
  <c r="NN59" i="1"/>
  <c r="JO59" i="1"/>
  <c r="NO59" i="1"/>
  <c r="JP59" i="1"/>
  <c r="NP59" i="1"/>
  <c r="NQ59" i="1"/>
  <c r="NR59" i="1"/>
  <c r="NS59" i="1"/>
  <c r="AQ59" i="1"/>
  <c r="AR59" i="1"/>
  <c r="NF59" i="1"/>
  <c r="NG59" i="1"/>
  <c r="O60" i="1"/>
  <c r="ND59" i="1"/>
  <c r="NE59" i="1"/>
  <c r="Z60" i="1"/>
  <c r="OA59" i="1"/>
  <c r="JR59" i="1"/>
  <c r="W60" i="1"/>
  <c r="MC59" i="1"/>
  <c r="MD59" i="1"/>
  <c r="ME59" i="1"/>
  <c r="P60" i="1"/>
  <c r="Q60" i="1"/>
  <c r="MF59" i="1"/>
  <c r="MG59" i="1"/>
  <c r="AF60" i="1"/>
  <c r="FP28" i="1"/>
  <c r="FP89" i="1" s="1"/>
  <c r="FP88" i="1" l="1"/>
  <c r="FP84" i="1"/>
  <c r="FP85" i="1"/>
  <c r="FP87" i="1"/>
  <c r="FP86" i="1"/>
  <c r="FP106" i="1"/>
  <c r="FP83" i="1"/>
  <c r="FP108" i="1"/>
  <c r="FP110" i="1"/>
  <c r="FP109" i="1"/>
  <c r="FP107" i="1"/>
  <c r="FP99" i="1"/>
  <c r="FP101" i="1"/>
  <c r="FP102" i="1"/>
  <c r="FP95" i="1"/>
  <c r="FP98" i="1"/>
  <c r="FP97" i="1"/>
  <c r="FP100" i="1"/>
  <c r="FP39" i="1"/>
  <c r="FP40" i="1"/>
  <c r="FP41" i="1"/>
  <c r="RM26" i="1"/>
  <c r="FP93" i="1"/>
  <c r="FP94" i="1"/>
  <c r="FP96" i="1"/>
  <c r="FP82" i="1"/>
  <c r="NO60" i="1"/>
  <c r="JP60" i="1"/>
  <c r="JO60" i="1"/>
  <c r="NP60" i="1"/>
  <c r="NQ60" i="1"/>
  <c r="NR60" i="1"/>
  <c r="NS60" i="1"/>
  <c r="AQ60" i="1"/>
  <c r="AR60" i="1"/>
  <c r="ND60" i="1"/>
  <c r="NE60" i="1"/>
  <c r="NF60" i="1"/>
  <c r="NG60" i="1"/>
  <c r="O61" i="1"/>
  <c r="NN60" i="1"/>
  <c r="Q61" i="1"/>
  <c r="MG60" i="1"/>
  <c r="MF60" i="1"/>
  <c r="JR60" i="1"/>
  <c r="W61" i="1"/>
  <c r="P61" i="1"/>
  <c r="MC60" i="1"/>
  <c r="MD60" i="1"/>
  <c r="ME60" i="1"/>
  <c r="N61" i="1"/>
  <c r="D60" i="1"/>
  <c r="AS60" i="1"/>
  <c r="Z61" i="1"/>
  <c r="OA60" i="1"/>
  <c r="AF61" i="1"/>
  <c r="FQ28" i="1"/>
  <c r="FQ89" i="1" s="1"/>
  <c r="FQ88" i="1" l="1"/>
  <c r="FQ86" i="1"/>
  <c r="FQ87" i="1"/>
  <c r="FQ84" i="1"/>
  <c r="FQ85" i="1"/>
  <c r="FQ106" i="1"/>
  <c r="FQ83" i="1"/>
  <c r="FQ108" i="1"/>
  <c r="FQ110" i="1"/>
  <c r="FQ109" i="1"/>
  <c r="FQ107" i="1"/>
  <c r="FQ99" i="1"/>
  <c r="FQ102" i="1"/>
  <c r="FQ101" i="1"/>
  <c r="FQ95" i="1"/>
  <c r="FQ98" i="1"/>
  <c r="FQ100" i="1"/>
  <c r="FQ97" i="1"/>
  <c r="FQ39" i="1"/>
  <c r="FQ41" i="1"/>
  <c r="FQ40" i="1"/>
  <c r="RN26" i="1"/>
  <c r="FQ93" i="1"/>
  <c r="FQ94" i="1"/>
  <c r="FQ96" i="1"/>
  <c r="FQ82" i="1"/>
  <c r="OA61" i="1"/>
  <c r="NE61" i="1"/>
  <c r="ND61" i="1"/>
  <c r="AQ61" i="1"/>
  <c r="NF61" i="1"/>
  <c r="AR61" i="1"/>
  <c r="NG61" i="1"/>
  <c r="NN61" i="1"/>
  <c r="JO61" i="1"/>
  <c r="NO61" i="1"/>
  <c r="JP61" i="1"/>
  <c r="NP61" i="1"/>
  <c r="NQ61" i="1"/>
  <c r="NR61" i="1"/>
  <c r="NS61" i="1"/>
  <c r="JR61" i="1"/>
  <c r="MF61" i="1"/>
  <c r="MG61" i="1"/>
  <c r="D61" i="1"/>
  <c r="AS61" i="1"/>
  <c r="MC61" i="1"/>
  <c r="MD61" i="1"/>
  <c r="ME61" i="1"/>
  <c r="FR28" i="1"/>
  <c r="FR89" i="1" s="1"/>
  <c r="FR87" i="1" l="1"/>
  <c r="FR85" i="1"/>
  <c r="FR84" i="1"/>
  <c r="FR88" i="1"/>
  <c r="FR86" i="1"/>
  <c r="FR106" i="1"/>
  <c r="FR83" i="1"/>
  <c r="FR107" i="1"/>
  <c r="FR108" i="1"/>
  <c r="FR109" i="1"/>
  <c r="FR110" i="1"/>
  <c r="FR99" i="1"/>
  <c r="FR102" i="1"/>
  <c r="FR101" i="1"/>
  <c r="FR95" i="1"/>
  <c r="FR98" i="1"/>
  <c r="FR100" i="1"/>
  <c r="FR97" i="1"/>
  <c r="FR39" i="1"/>
  <c r="FR40" i="1"/>
  <c r="FR41" i="1"/>
  <c r="RO26" i="1"/>
  <c r="FR93" i="1"/>
  <c r="FR94" i="1"/>
  <c r="FR96" i="1"/>
  <c r="FR82" i="1"/>
  <c r="FS28" i="1"/>
  <c r="FS89" i="1" s="1"/>
  <c r="FS87" i="1" l="1"/>
  <c r="FS85" i="1"/>
  <c r="FS84" i="1"/>
  <c r="FS88" i="1"/>
  <c r="FS86" i="1"/>
  <c r="FS106" i="1"/>
  <c r="FS83" i="1"/>
  <c r="FS108" i="1"/>
  <c r="FS110" i="1"/>
  <c r="FS107" i="1"/>
  <c r="FS109" i="1"/>
  <c r="FS99" i="1"/>
  <c r="FS102" i="1"/>
  <c r="FS101" i="1"/>
  <c r="FS95" i="1"/>
  <c r="FS98" i="1"/>
  <c r="FS100" i="1"/>
  <c r="FS97" i="1"/>
  <c r="FS39" i="1"/>
  <c r="FS40" i="1"/>
  <c r="FS41" i="1"/>
  <c r="RP26" i="1"/>
  <c r="FS93" i="1"/>
  <c r="FS96" i="1"/>
  <c r="FS94" i="1"/>
  <c r="FS82" i="1"/>
  <c r="FT28" i="1"/>
  <c r="FT89" i="1" s="1"/>
  <c r="FT84" i="1" l="1"/>
  <c r="FT88" i="1"/>
  <c r="FT86" i="1"/>
  <c r="FT85" i="1"/>
  <c r="FT87" i="1"/>
  <c r="FT106" i="1"/>
  <c r="FT83" i="1"/>
  <c r="FT109" i="1"/>
  <c r="FT107" i="1"/>
  <c r="FT108" i="1"/>
  <c r="FT110" i="1"/>
  <c r="FT99" i="1"/>
  <c r="FT101" i="1"/>
  <c r="FT102" i="1"/>
  <c r="FT95" i="1"/>
  <c r="FT98" i="1"/>
  <c r="FT97" i="1"/>
  <c r="FT100" i="1"/>
  <c r="FT39" i="1"/>
  <c r="FT41" i="1"/>
  <c r="FT40" i="1"/>
  <c r="RQ26" i="1"/>
  <c r="FT93" i="1"/>
  <c r="FT94" i="1"/>
  <c r="FT96" i="1"/>
  <c r="FT82" i="1"/>
  <c r="FU28" i="1"/>
  <c r="FU89" i="1" s="1"/>
  <c r="FU86" i="1" l="1"/>
  <c r="FU84" i="1"/>
  <c r="FU88" i="1"/>
  <c r="FU85" i="1"/>
  <c r="FU87" i="1"/>
  <c r="FU106" i="1"/>
  <c r="FU83" i="1"/>
  <c r="FU108" i="1"/>
  <c r="FU107" i="1"/>
  <c r="FU110" i="1"/>
  <c r="FU109" i="1"/>
  <c r="FU99" i="1"/>
  <c r="FU101" i="1"/>
  <c r="FU102" i="1"/>
  <c r="FU95" i="1"/>
  <c r="FU98" i="1"/>
  <c r="FU97" i="1"/>
  <c r="FU100" i="1"/>
  <c r="FU39" i="1"/>
  <c r="FU40" i="1"/>
  <c r="FU41" i="1"/>
  <c r="RR26" i="1"/>
  <c r="FU93" i="1"/>
  <c r="FU96" i="1"/>
  <c r="FU94" i="1"/>
  <c r="FU82" i="1"/>
  <c r="FV28" i="1"/>
  <c r="FV89" i="1" s="1"/>
  <c r="FV85" i="1" l="1"/>
  <c r="FV87" i="1"/>
  <c r="FV88" i="1"/>
  <c r="FV86" i="1"/>
  <c r="FV84" i="1"/>
  <c r="FV106" i="1"/>
  <c r="FV83" i="1"/>
  <c r="FV107" i="1"/>
  <c r="FV110" i="1"/>
  <c r="FV109" i="1"/>
  <c r="FV108" i="1"/>
  <c r="FV99" i="1"/>
  <c r="FV102" i="1"/>
  <c r="FV101" i="1"/>
  <c r="FV95" i="1"/>
  <c r="FV98" i="1"/>
  <c r="FV100" i="1"/>
  <c r="FV97" i="1"/>
  <c r="FV39" i="1"/>
  <c r="FV41" i="1"/>
  <c r="FV40" i="1"/>
  <c r="RS26" i="1"/>
  <c r="FV93" i="1"/>
  <c r="FV96" i="1"/>
  <c r="FV94" i="1"/>
  <c r="FV82" i="1"/>
  <c r="FW28" i="1"/>
  <c r="FW89" i="1" s="1"/>
  <c r="FW86" i="1" l="1"/>
  <c r="FW88" i="1"/>
  <c r="FW84" i="1"/>
  <c r="FW85" i="1"/>
  <c r="FW87" i="1"/>
  <c r="FW106" i="1"/>
  <c r="FW83" i="1"/>
  <c r="FW110" i="1"/>
  <c r="FW107" i="1"/>
  <c r="FW108" i="1"/>
  <c r="FW109" i="1"/>
  <c r="FW99" i="1"/>
  <c r="FW101" i="1"/>
  <c r="FW102" i="1"/>
  <c r="FW95" i="1"/>
  <c r="FW98" i="1"/>
  <c r="FW97" i="1"/>
  <c r="FW100" i="1"/>
  <c r="FW39" i="1"/>
  <c r="FW41" i="1"/>
  <c r="FW40" i="1"/>
  <c r="RT26" i="1"/>
  <c r="FW93" i="1"/>
  <c r="FW96" i="1"/>
  <c r="FW94" i="1"/>
  <c r="FW82" i="1"/>
  <c r="FX28" i="1"/>
  <c r="FX89" i="1" s="1"/>
  <c r="FX87" i="1" l="1"/>
  <c r="FX85" i="1"/>
  <c r="FX86" i="1"/>
  <c r="FX88" i="1"/>
  <c r="FX84" i="1"/>
  <c r="FX106" i="1"/>
  <c r="FX83" i="1"/>
  <c r="FX107" i="1"/>
  <c r="FX108" i="1"/>
  <c r="FX110" i="1"/>
  <c r="FX109" i="1"/>
  <c r="FX99" i="1"/>
  <c r="FX102" i="1"/>
  <c r="FX101" i="1"/>
  <c r="FX95" i="1"/>
  <c r="FX98" i="1"/>
  <c r="FX100" i="1"/>
  <c r="FX97" i="1"/>
  <c r="FX39" i="1"/>
  <c r="FX41" i="1"/>
  <c r="FX40" i="1"/>
  <c r="RU26" i="1"/>
  <c r="FX93" i="1"/>
  <c r="FX94" i="1"/>
  <c r="FX96" i="1"/>
  <c r="FX82" i="1"/>
  <c r="FY28" i="1"/>
  <c r="FY89" i="1" s="1"/>
  <c r="FY86" i="1" l="1"/>
  <c r="FY87" i="1"/>
  <c r="FY84" i="1"/>
  <c r="FY88" i="1"/>
  <c r="FY85" i="1"/>
  <c r="FY106" i="1"/>
  <c r="FY83" i="1"/>
  <c r="FY107" i="1"/>
  <c r="FY108" i="1"/>
  <c r="FY110" i="1"/>
  <c r="FY109" i="1"/>
  <c r="FY99" i="1"/>
  <c r="FY101" i="1"/>
  <c r="FY102" i="1"/>
  <c r="FY95" i="1"/>
  <c r="FY98" i="1"/>
  <c r="FY97" i="1"/>
  <c r="FY100" i="1"/>
  <c r="FY39" i="1"/>
  <c r="FY40" i="1"/>
  <c r="FY41" i="1"/>
  <c r="RV26" i="1"/>
  <c r="FY93" i="1"/>
  <c r="FY94" i="1"/>
  <c r="FY96" i="1"/>
  <c r="FY82" i="1"/>
  <c r="FZ28" i="1"/>
  <c r="FZ89" i="1" s="1"/>
  <c r="FZ85" i="1" l="1"/>
  <c r="FZ88" i="1"/>
  <c r="FZ86" i="1"/>
  <c r="FZ84" i="1"/>
  <c r="FZ87" i="1"/>
  <c r="FZ106" i="1"/>
  <c r="FZ83" i="1"/>
  <c r="FZ108" i="1"/>
  <c r="FZ107" i="1"/>
  <c r="FZ110" i="1"/>
  <c r="FZ109" i="1"/>
  <c r="FZ99" i="1"/>
  <c r="FZ101" i="1"/>
  <c r="FZ102" i="1"/>
  <c r="FZ95" i="1"/>
  <c r="FZ98" i="1"/>
  <c r="FZ97" i="1"/>
  <c r="FZ100" i="1"/>
  <c r="FZ39" i="1"/>
  <c r="FZ41" i="1"/>
  <c r="FZ40" i="1"/>
  <c r="RW26" i="1"/>
  <c r="FZ93" i="1"/>
  <c r="FZ94" i="1"/>
  <c r="FZ96" i="1"/>
  <c r="FZ82" i="1"/>
  <c r="GA28" i="1"/>
  <c r="GA89" i="1" s="1"/>
  <c r="GA85" i="1" l="1"/>
  <c r="GA86" i="1"/>
  <c r="GA84" i="1"/>
  <c r="GA88" i="1"/>
  <c r="GA87" i="1"/>
  <c r="GA106" i="1"/>
  <c r="GA83" i="1"/>
  <c r="GA109" i="1"/>
  <c r="GA110" i="1"/>
  <c r="GA108" i="1"/>
  <c r="GA107" i="1"/>
  <c r="GA99" i="1"/>
  <c r="GA101" i="1"/>
  <c r="GA102" i="1"/>
  <c r="GA95" i="1"/>
  <c r="GA98" i="1"/>
  <c r="GA97" i="1"/>
  <c r="GA100" i="1"/>
  <c r="GA39" i="1"/>
  <c r="GA40" i="1"/>
  <c r="GA41" i="1"/>
  <c r="RX26" i="1"/>
  <c r="GA93" i="1"/>
  <c r="GA96" i="1"/>
  <c r="GA94" i="1"/>
  <c r="GA82" i="1"/>
  <c r="GB28" i="1"/>
  <c r="GB89" i="1" s="1"/>
  <c r="GB88" i="1" l="1"/>
  <c r="GB87" i="1"/>
  <c r="GB85" i="1"/>
  <c r="GB86" i="1"/>
  <c r="GB84" i="1"/>
  <c r="GB106" i="1"/>
  <c r="GB83" i="1"/>
  <c r="GB108" i="1"/>
  <c r="GB107" i="1"/>
  <c r="GB109" i="1"/>
  <c r="GB110" i="1"/>
  <c r="GB99" i="1"/>
  <c r="GB102" i="1"/>
  <c r="GB101" i="1"/>
  <c r="GB95" i="1"/>
  <c r="GB98" i="1"/>
  <c r="GB100" i="1"/>
  <c r="GB97" i="1"/>
  <c r="GB39" i="1"/>
  <c r="GB40" i="1"/>
  <c r="GB41" i="1"/>
  <c r="RY26" i="1"/>
  <c r="GB93" i="1"/>
  <c r="GB94" i="1"/>
  <c r="GB96" i="1"/>
  <c r="GB82" i="1"/>
  <c r="GC28" i="1"/>
  <c r="GC89" i="1" s="1"/>
  <c r="GC87" i="1" l="1"/>
  <c r="GC84" i="1"/>
  <c r="GC88" i="1"/>
  <c r="GC86" i="1"/>
  <c r="GC85" i="1"/>
  <c r="GC106" i="1"/>
  <c r="GC83" i="1"/>
  <c r="GC107" i="1"/>
  <c r="GC108" i="1"/>
  <c r="GC109" i="1"/>
  <c r="GC110" i="1"/>
  <c r="GC99" i="1"/>
  <c r="GC101" i="1"/>
  <c r="GC102" i="1"/>
  <c r="GC95" i="1"/>
  <c r="GC98" i="1"/>
  <c r="GC97" i="1"/>
  <c r="GC100" i="1"/>
  <c r="GC39" i="1"/>
  <c r="GC40" i="1"/>
  <c r="GC41" i="1"/>
  <c r="RZ26" i="1"/>
  <c r="GC93" i="1"/>
  <c r="GC94" i="1"/>
  <c r="GC96" i="1"/>
  <c r="GC82" i="1"/>
  <c r="GD28" i="1"/>
  <c r="GD89" i="1" s="1"/>
  <c r="GD87" i="1" l="1"/>
  <c r="GD84" i="1"/>
  <c r="GD86" i="1"/>
  <c r="GD88" i="1"/>
  <c r="GD85" i="1"/>
  <c r="GD106" i="1"/>
  <c r="GD83" i="1"/>
  <c r="GD110" i="1"/>
  <c r="GD107" i="1"/>
  <c r="GD108" i="1"/>
  <c r="GD109" i="1"/>
  <c r="GD99" i="1"/>
  <c r="GD101" i="1"/>
  <c r="GD102" i="1"/>
  <c r="GD95" i="1"/>
  <c r="GD98" i="1"/>
  <c r="GD97" i="1"/>
  <c r="GD100" i="1"/>
  <c r="GD39" i="1"/>
  <c r="GD41" i="1"/>
  <c r="GD40" i="1"/>
  <c r="SA26" i="1"/>
  <c r="GD93" i="1"/>
  <c r="GD94" i="1"/>
  <c r="GD96" i="1"/>
  <c r="GD82" i="1"/>
  <c r="GE28" i="1"/>
  <c r="GE89" i="1" s="1"/>
  <c r="GE85" i="1" l="1"/>
  <c r="GE86" i="1"/>
  <c r="GE87" i="1"/>
  <c r="GE88" i="1"/>
  <c r="GE84" i="1"/>
  <c r="GE106" i="1"/>
  <c r="GE83" i="1"/>
  <c r="GE110" i="1"/>
  <c r="GE108" i="1"/>
  <c r="GE107" i="1"/>
  <c r="GE109" i="1"/>
  <c r="GE99" i="1"/>
  <c r="GE102" i="1"/>
  <c r="GE101" i="1"/>
  <c r="GE95" i="1"/>
  <c r="GE98" i="1"/>
  <c r="GE100" i="1"/>
  <c r="GE97" i="1"/>
  <c r="GE39" i="1"/>
  <c r="GE41" i="1"/>
  <c r="GE40" i="1"/>
  <c r="SB26" i="1"/>
  <c r="GE93" i="1"/>
  <c r="GE96" i="1"/>
  <c r="GE94" i="1"/>
  <c r="GE82" i="1"/>
  <c r="GF28" i="1"/>
  <c r="GF89" i="1" s="1"/>
  <c r="GF87" i="1" l="1"/>
  <c r="GF86" i="1"/>
  <c r="GF85" i="1"/>
  <c r="GF84" i="1"/>
  <c r="GF88" i="1"/>
  <c r="GF106" i="1"/>
  <c r="GF83" i="1"/>
  <c r="GF110" i="1"/>
  <c r="GF108" i="1"/>
  <c r="GF109" i="1"/>
  <c r="GF107" i="1"/>
  <c r="GF99" i="1"/>
  <c r="GF101" i="1"/>
  <c r="GF102" i="1"/>
  <c r="GF95" i="1"/>
  <c r="GF98" i="1"/>
  <c r="GF100" i="1"/>
  <c r="GF97" i="1"/>
  <c r="GF39" i="1"/>
  <c r="GF40" i="1"/>
  <c r="GF41" i="1"/>
  <c r="SC26" i="1"/>
  <c r="GF93" i="1"/>
  <c r="GF94" i="1"/>
  <c r="GF96" i="1"/>
  <c r="GF82" i="1"/>
  <c r="GG28" i="1"/>
  <c r="GG89" i="1" s="1"/>
  <c r="GG87" i="1" l="1"/>
  <c r="GG88" i="1"/>
  <c r="GG85" i="1"/>
  <c r="GG86" i="1"/>
  <c r="GG84" i="1"/>
  <c r="GG106" i="1"/>
  <c r="GG83" i="1"/>
  <c r="GG109" i="1"/>
  <c r="GG107" i="1"/>
  <c r="GG110" i="1"/>
  <c r="GG108" i="1"/>
  <c r="GG99" i="1"/>
  <c r="GG101" i="1"/>
  <c r="GG102" i="1"/>
  <c r="GG95" i="1"/>
  <c r="GG98" i="1"/>
  <c r="GG100" i="1"/>
  <c r="GG97" i="1"/>
  <c r="GG39" i="1"/>
  <c r="GG41" i="1"/>
  <c r="GG40" i="1"/>
  <c r="SD26" i="1"/>
  <c r="GG93" i="1"/>
  <c r="GG96" i="1"/>
  <c r="GG94" i="1"/>
  <c r="GG82" i="1"/>
  <c r="GH28" i="1"/>
  <c r="GH89" i="1" s="1"/>
  <c r="GH84" i="1" l="1"/>
  <c r="GH86" i="1"/>
  <c r="GH87" i="1"/>
  <c r="GH88" i="1"/>
  <c r="GH85" i="1"/>
  <c r="GH106" i="1"/>
  <c r="GH83" i="1"/>
  <c r="GH109" i="1"/>
  <c r="GH110" i="1"/>
  <c r="GH108" i="1"/>
  <c r="GH107" i="1"/>
  <c r="GH99" i="1"/>
  <c r="GH101" i="1"/>
  <c r="GH102" i="1"/>
  <c r="GH95" i="1"/>
  <c r="GH98" i="1"/>
  <c r="GH100" i="1"/>
  <c r="GH97" i="1"/>
  <c r="GH39" i="1"/>
  <c r="GH41" i="1"/>
  <c r="GH40" i="1"/>
  <c r="SE26" i="1"/>
  <c r="GH93" i="1"/>
  <c r="GH94" i="1"/>
  <c r="GH96" i="1"/>
  <c r="GH82" i="1"/>
  <c r="GI28" i="1"/>
  <c r="GI89" i="1" s="1"/>
  <c r="GI85" i="1" l="1"/>
  <c r="GI84" i="1"/>
  <c r="GI87" i="1"/>
  <c r="GI88" i="1"/>
  <c r="GI86" i="1"/>
  <c r="GI106" i="1"/>
  <c r="GI83" i="1"/>
  <c r="GI107" i="1"/>
  <c r="GI109" i="1"/>
  <c r="GI108" i="1"/>
  <c r="GI110" i="1"/>
  <c r="GI99" i="1"/>
  <c r="GI101" i="1"/>
  <c r="GI102" i="1"/>
  <c r="GI95" i="1"/>
  <c r="GI98" i="1"/>
  <c r="GI97" i="1"/>
  <c r="GI100" i="1"/>
  <c r="GI39" i="1"/>
  <c r="GI41" i="1"/>
  <c r="GI40" i="1"/>
  <c r="SF26" i="1"/>
  <c r="GI93" i="1"/>
  <c r="GI96" i="1"/>
  <c r="GI94" i="1"/>
  <c r="GI82" i="1"/>
  <c r="GJ28" i="1"/>
  <c r="GJ89" i="1" s="1"/>
  <c r="GJ84" i="1" l="1"/>
  <c r="GJ85" i="1"/>
  <c r="GJ87" i="1"/>
  <c r="GJ88" i="1"/>
  <c r="GJ86" i="1"/>
  <c r="GJ106" i="1"/>
  <c r="GJ83" i="1"/>
  <c r="GJ110" i="1"/>
  <c r="GJ107" i="1"/>
  <c r="GJ109" i="1"/>
  <c r="GJ108" i="1"/>
  <c r="GJ99" i="1"/>
  <c r="GJ101" i="1"/>
  <c r="GJ102" i="1"/>
  <c r="GJ95" i="1"/>
  <c r="GJ98" i="1"/>
  <c r="GJ97" i="1"/>
  <c r="GJ100" i="1"/>
  <c r="GJ39" i="1"/>
  <c r="GJ41" i="1"/>
  <c r="GJ40" i="1"/>
  <c r="SG26" i="1"/>
  <c r="GJ93" i="1"/>
  <c r="GJ94" i="1"/>
  <c r="GJ96" i="1"/>
  <c r="GJ82" i="1"/>
  <c r="GK28" i="1"/>
  <c r="GK89" i="1" s="1"/>
  <c r="GK85" i="1" l="1"/>
  <c r="GK88" i="1"/>
  <c r="GK86" i="1"/>
  <c r="GK84" i="1"/>
  <c r="GK87" i="1"/>
  <c r="GK106" i="1"/>
  <c r="GK83" i="1"/>
  <c r="GK110" i="1"/>
  <c r="GK108" i="1"/>
  <c r="GK107" i="1"/>
  <c r="GK109" i="1"/>
  <c r="GK99" i="1"/>
  <c r="GK102" i="1"/>
  <c r="GK101" i="1"/>
  <c r="GK95" i="1"/>
  <c r="GK98" i="1"/>
  <c r="GK97" i="1"/>
  <c r="GK100" i="1"/>
  <c r="GK39" i="1"/>
  <c r="GK41" i="1"/>
  <c r="GK40" i="1"/>
  <c r="SH26" i="1"/>
  <c r="GK93" i="1"/>
  <c r="GK94" i="1"/>
  <c r="GK96" i="1"/>
  <c r="GK82" i="1"/>
  <c r="GL28" i="1"/>
  <c r="GL89" i="1" s="1"/>
  <c r="GL84" i="1" l="1"/>
  <c r="GL87" i="1"/>
  <c r="GL88" i="1"/>
  <c r="GL86" i="1"/>
  <c r="GL85" i="1"/>
  <c r="GL106" i="1"/>
  <c r="GL83" i="1"/>
  <c r="GL108" i="1"/>
  <c r="GL107" i="1"/>
  <c r="GL110" i="1"/>
  <c r="GL109" i="1"/>
  <c r="GL99" i="1"/>
  <c r="GL102" i="1"/>
  <c r="GL101" i="1"/>
  <c r="GL95" i="1"/>
  <c r="GL98" i="1"/>
  <c r="GL97" i="1"/>
  <c r="GL100" i="1"/>
  <c r="GL39" i="1"/>
  <c r="GL41" i="1"/>
  <c r="GL40" i="1"/>
  <c r="SI26" i="1"/>
  <c r="GL93" i="1"/>
  <c r="GL96" i="1"/>
  <c r="GL94" i="1"/>
  <c r="GL82" i="1"/>
  <c r="GM28" i="1"/>
  <c r="GM89" i="1" s="1"/>
  <c r="GM85" i="1" l="1"/>
  <c r="GM86" i="1"/>
  <c r="GM87" i="1"/>
  <c r="GM88" i="1"/>
  <c r="GM84" i="1"/>
  <c r="GM106" i="1"/>
  <c r="GM83" i="1"/>
  <c r="GM109" i="1"/>
  <c r="GM108" i="1"/>
  <c r="GM110" i="1"/>
  <c r="GM107" i="1"/>
  <c r="GM99" i="1"/>
  <c r="GM101" i="1"/>
  <c r="GM102" i="1"/>
  <c r="GM95" i="1"/>
  <c r="GM98" i="1"/>
  <c r="GM100" i="1"/>
  <c r="GM97" i="1"/>
  <c r="GM39" i="1"/>
  <c r="GM41" i="1"/>
  <c r="GM40" i="1"/>
  <c r="SJ26" i="1"/>
  <c r="GM93" i="1"/>
  <c r="GM96" i="1"/>
  <c r="GM94" i="1"/>
  <c r="GM82" i="1"/>
  <c r="GN28" i="1"/>
  <c r="GN89" i="1" s="1"/>
  <c r="GN85" i="1" l="1"/>
  <c r="GN88" i="1"/>
  <c r="GN84" i="1"/>
  <c r="GN87" i="1"/>
  <c r="GN86" i="1"/>
  <c r="GN106" i="1"/>
  <c r="GN83" i="1"/>
  <c r="GN108" i="1"/>
  <c r="GN110" i="1"/>
  <c r="GN107" i="1"/>
  <c r="GN109" i="1"/>
  <c r="GN99" i="1"/>
  <c r="GN101" i="1"/>
  <c r="GN102" i="1"/>
  <c r="GN95" i="1"/>
  <c r="GN98" i="1"/>
  <c r="GN100" i="1"/>
  <c r="GN97" i="1"/>
  <c r="GN39" i="1"/>
  <c r="GN40" i="1"/>
  <c r="GN41" i="1"/>
  <c r="SK26" i="1"/>
  <c r="GN93" i="1"/>
  <c r="GN94" i="1"/>
  <c r="GN96" i="1"/>
  <c r="GN82" i="1"/>
  <c r="GO28" i="1"/>
  <c r="GO89" i="1" s="1"/>
  <c r="GO87" i="1" l="1"/>
  <c r="GO85" i="1"/>
  <c r="GO88" i="1"/>
  <c r="GO84" i="1"/>
  <c r="GO86" i="1"/>
  <c r="GO106" i="1"/>
  <c r="GO83" i="1"/>
  <c r="GO108" i="1"/>
  <c r="GO110" i="1"/>
  <c r="GO107" i="1"/>
  <c r="GO109" i="1"/>
  <c r="GO99" i="1"/>
  <c r="GO102" i="1"/>
  <c r="GO101" i="1"/>
  <c r="GO95" i="1"/>
  <c r="GO98" i="1"/>
  <c r="GO100" i="1"/>
  <c r="GO97" i="1"/>
  <c r="GO39" i="1"/>
  <c r="GO40" i="1"/>
  <c r="GO41" i="1"/>
  <c r="SL26" i="1"/>
  <c r="GO93" i="1"/>
  <c r="GO94" i="1"/>
  <c r="GO96" i="1"/>
  <c r="GO82" i="1"/>
  <c r="GP28" i="1"/>
  <c r="GP89" i="1" s="1"/>
  <c r="GP88" i="1" l="1"/>
  <c r="GP87" i="1"/>
  <c r="GP86" i="1"/>
  <c r="GP84" i="1"/>
  <c r="GP85" i="1"/>
  <c r="GP106" i="1"/>
  <c r="GP83" i="1"/>
  <c r="GP109" i="1"/>
  <c r="GP107" i="1"/>
  <c r="GP110" i="1"/>
  <c r="GP108" i="1"/>
  <c r="GP99" i="1"/>
  <c r="GP102" i="1"/>
  <c r="GP101" i="1"/>
  <c r="GP95" i="1"/>
  <c r="GP98" i="1"/>
  <c r="GP100" i="1"/>
  <c r="GP97" i="1"/>
  <c r="GP39" i="1"/>
  <c r="GP41" i="1"/>
  <c r="GP40" i="1"/>
  <c r="SM26" i="1"/>
  <c r="GP93" i="1"/>
  <c r="GP94" i="1"/>
  <c r="GP96" i="1"/>
  <c r="GP82" i="1"/>
  <c r="GQ28" i="1"/>
  <c r="GQ89" i="1" s="1"/>
  <c r="GQ84" i="1" l="1"/>
  <c r="GQ86" i="1"/>
  <c r="GQ87" i="1"/>
  <c r="GQ88" i="1"/>
  <c r="GQ85" i="1"/>
  <c r="GQ106" i="1"/>
  <c r="GQ83" i="1"/>
  <c r="GQ108" i="1"/>
  <c r="GQ109" i="1"/>
  <c r="GQ110" i="1"/>
  <c r="GQ107" i="1"/>
  <c r="GQ99" i="1"/>
  <c r="GQ102" i="1"/>
  <c r="GQ101" i="1"/>
  <c r="GQ95" i="1"/>
  <c r="GQ98" i="1"/>
  <c r="GQ100" i="1"/>
  <c r="GQ97" i="1"/>
  <c r="GQ39" i="1"/>
  <c r="GQ40" i="1"/>
  <c r="GQ41" i="1"/>
  <c r="SN26" i="1"/>
  <c r="GQ93" i="1"/>
  <c r="GQ96" i="1"/>
  <c r="GQ94" i="1"/>
  <c r="GQ82" i="1"/>
  <c r="GR28" i="1"/>
  <c r="GR89" i="1" s="1"/>
  <c r="GR86" i="1" l="1"/>
  <c r="GR85" i="1"/>
  <c r="GR84" i="1"/>
  <c r="GR87" i="1"/>
  <c r="GR88" i="1"/>
  <c r="GR106" i="1"/>
  <c r="GR83" i="1"/>
  <c r="GR110" i="1"/>
  <c r="GR107" i="1"/>
  <c r="GR108" i="1"/>
  <c r="GR109" i="1"/>
  <c r="GR99" i="1"/>
  <c r="GR101" i="1"/>
  <c r="GR102" i="1"/>
  <c r="GR95" i="1"/>
  <c r="GR98" i="1"/>
  <c r="GR100" i="1"/>
  <c r="GR97" i="1"/>
  <c r="GR39" i="1"/>
  <c r="GR40" i="1"/>
  <c r="GR41" i="1"/>
  <c r="SO26" i="1"/>
  <c r="GR93" i="1"/>
  <c r="GR94" i="1"/>
  <c r="GR96" i="1"/>
  <c r="GR82" i="1"/>
  <c r="GS28" i="1"/>
  <c r="GS89" i="1" s="1"/>
  <c r="GS87" i="1" l="1"/>
  <c r="GS88" i="1"/>
  <c r="GS84" i="1"/>
  <c r="GS86" i="1"/>
  <c r="GS85" i="1"/>
  <c r="GS106" i="1"/>
  <c r="GS83" i="1"/>
  <c r="GS108" i="1"/>
  <c r="GS109" i="1"/>
  <c r="GS107" i="1"/>
  <c r="GS110" i="1"/>
  <c r="GS99" i="1"/>
  <c r="GS101" i="1"/>
  <c r="GS102" i="1"/>
  <c r="GS95" i="1"/>
  <c r="GS98" i="1"/>
  <c r="GS100" i="1"/>
  <c r="GS97" i="1"/>
  <c r="GS39" i="1"/>
  <c r="GS41" i="1"/>
  <c r="GS40" i="1"/>
  <c r="SP26" i="1"/>
  <c r="GS93" i="1"/>
  <c r="GS96" i="1"/>
  <c r="GS94" i="1"/>
  <c r="GS82" i="1"/>
  <c r="GT28" i="1"/>
  <c r="GT89" i="1" s="1"/>
  <c r="GT88" i="1" l="1"/>
  <c r="GT85" i="1"/>
  <c r="GT87" i="1"/>
  <c r="GT84" i="1"/>
  <c r="GT86" i="1"/>
  <c r="GT106" i="1"/>
  <c r="GT83" i="1"/>
  <c r="GT108" i="1"/>
  <c r="GT107" i="1"/>
  <c r="GT109" i="1"/>
  <c r="GT110" i="1"/>
  <c r="GT99" i="1"/>
  <c r="GT101" i="1"/>
  <c r="GT102" i="1"/>
  <c r="GT95" i="1"/>
  <c r="GT98" i="1"/>
  <c r="GT97" i="1"/>
  <c r="GT100" i="1"/>
  <c r="GT39" i="1"/>
  <c r="GT41" i="1"/>
  <c r="GT40" i="1"/>
  <c r="SQ26" i="1"/>
  <c r="GT93" i="1"/>
  <c r="GT94" i="1"/>
  <c r="GT96" i="1"/>
  <c r="GT82" i="1"/>
  <c r="GU28" i="1"/>
  <c r="GU89" i="1" s="1"/>
  <c r="GU86" i="1" l="1"/>
  <c r="GU84" i="1"/>
  <c r="GU87" i="1"/>
  <c r="GU88" i="1"/>
  <c r="GU85" i="1"/>
  <c r="GU106" i="1"/>
  <c r="GU83" i="1"/>
  <c r="GU109" i="1"/>
  <c r="GU108" i="1"/>
  <c r="GU110" i="1"/>
  <c r="GU107" i="1"/>
  <c r="GU99" i="1"/>
  <c r="GU101" i="1"/>
  <c r="GU102" i="1"/>
  <c r="GU95" i="1"/>
  <c r="GU98" i="1"/>
  <c r="GU100" i="1"/>
  <c r="GU97" i="1"/>
  <c r="GU39" i="1"/>
  <c r="GU40" i="1"/>
  <c r="GU41" i="1"/>
  <c r="SR26" i="1"/>
  <c r="GU93" i="1"/>
  <c r="GU94" i="1"/>
  <c r="GU96" i="1"/>
  <c r="GU82" i="1"/>
  <c r="GV28" i="1"/>
  <c r="GV89" i="1" s="1"/>
  <c r="GV85" i="1" l="1"/>
  <c r="GV84" i="1"/>
  <c r="GV88" i="1"/>
  <c r="GV86" i="1"/>
  <c r="GV87" i="1"/>
  <c r="GV106" i="1"/>
  <c r="GV83" i="1"/>
  <c r="GV107" i="1"/>
  <c r="GV110" i="1"/>
  <c r="GV109" i="1"/>
  <c r="GV108" i="1"/>
  <c r="GV99" i="1"/>
  <c r="GV102" i="1"/>
  <c r="GV101" i="1"/>
  <c r="GV95" i="1"/>
  <c r="GV98" i="1"/>
  <c r="GV100" i="1"/>
  <c r="GV97" i="1"/>
  <c r="GV39" i="1"/>
  <c r="GV41" i="1"/>
  <c r="GV40" i="1"/>
  <c r="SS26" i="1"/>
  <c r="GV93" i="1"/>
  <c r="GV94" i="1"/>
  <c r="GV96" i="1"/>
  <c r="GV82" i="1"/>
  <c r="GW28" i="1"/>
  <c r="GW89" i="1" s="1"/>
  <c r="GW88" i="1" l="1"/>
  <c r="GW84" i="1"/>
  <c r="GW86" i="1"/>
  <c r="GW87" i="1"/>
  <c r="GW85" i="1"/>
  <c r="GW106" i="1"/>
  <c r="GW83" i="1"/>
  <c r="GW109" i="1"/>
  <c r="GW108" i="1"/>
  <c r="GW107" i="1"/>
  <c r="GW110" i="1"/>
  <c r="GW99" i="1"/>
  <c r="GW102" i="1"/>
  <c r="GW101" i="1"/>
  <c r="GW95" i="1"/>
  <c r="GW98" i="1"/>
  <c r="GW100" i="1"/>
  <c r="GW97" i="1"/>
  <c r="GW39" i="1"/>
  <c r="GW40" i="1"/>
  <c r="GW41" i="1"/>
  <c r="ST26" i="1"/>
  <c r="GW93" i="1"/>
  <c r="GW94" i="1"/>
  <c r="GW96" i="1"/>
  <c r="GW82" i="1"/>
  <c r="GX28" i="1"/>
  <c r="GX89" i="1" s="1"/>
  <c r="GX88" i="1" l="1"/>
  <c r="GX86" i="1"/>
  <c r="GX84" i="1"/>
  <c r="GX85" i="1"/>
  <c r="GX87" i="1"/>
  <c r="GX106" i="1"/>
  <c r="GX83" i="1"/>
  <c r="GX107" i="1"/>
  <c r="GX108" i="1"/>
  <c r="GX110" i="1"/>
  <c r="GX109" i="1"/>
  <c r="GX99" i="1"/>
  <c r="GX101" i="1"/>
  <c r="GX102" i="1"/>
  <c r="GX95" i="1"/>
  <c r="GX98" i="1"/>
  <c r="GX97" i="1"/>
  <c r="GX100" i="1"/>
  <c r="GX39" i="1"/>
  <c r="GX41" i="1"/>
  <c r="GX40" i="1"/>
  <c r="SU26" i="1"/>
  <c r="GX93" i="1"/>
  <c r="GX96" i="1"/>
  <c r="GX94" i="1"/>
  <c r="GX82" i="1"/>
  <c r="GY28" i="1"/>
  <c r="GY89" i="1" s="1"/>
  <c r="GY84" i="1" l="1"/>
  <c r="GY85" i="1"/>
  <c r="GY88" i="1"/>
  <c r="GY86" i="1"/>
  <c r="GY87" i="1"/>
  <c r="GY106" i="1"/>
  <c r="GY83" i="1"/>
  <c r="GY108" i="1"/>
  <c r="GY110" i="1"/>
  <c r="GY107" i="1"/>
  <c r="GY109" i="1"/>
  <c r="GY99" i="1"/>
  <c r="GY102" i="1"/>
  <c r="GY101" i="1"/>
  <c r="GY95" i="1"/>
  <c r="GY98" i="1"/>
  <c r="GY100" i="1"/>
  <c r="GY97" i="1"/>
  <c r="GY39" i="1"/>
  <c r="GY41" i="1"/>
  <c r="GY40" i="1"/>
  <c r="SV26" i="1"/>
  <c r="GY93" i="1"/>
  <c r="GY94" i="1"/>
  <c r="GY96" i="1"/>
  <c r="GY82" i="1"/>
  <c r="GZ28" i="1"/>
  <c r="GZ89" i="1" s="1"/>
  <c r="GZ87" i="1" l="1"/>
  <c r="GZ85" i="1"/>
  <c r="GZ84" i="1"/>
  <c r="GZ88" i="1"/>
  <c r="GZ86" i="1"/>
  <c r="GZ106" i="1"/>
  <c r="GZ83" i="1"/>
  <c r="GZ109" i="1"/>
  <c r="GZ107" i="1"/>
  <c r="GZ110" i="1"/>
  <c r="GZ108" i="1"/>
  <c r="GZ99" i="1"/>
  <c r="GZ101" i="1"/>
  <c r="GZ102" i="1"/>
  <c r="GZ95" i="1"/>
  <c r="GZ98" i="1"/>
  <c r="GZ97" i="1"/>
  <c r="GZ100" i="1"/>
  <c r="GZ39" i="1"/>
  <c r="GZ40" i="1"/>
  <c r="GZ41" i="1"/>
  <c r="SW26" i="1"/>
  <c r="GZ93" i="1"/>
  <c r="GZ94" i="1"/>
  <c r="GZ96" i="1"/>
  <c r="GZ82" i="1"/>
  <c r="HA28" i="1"/>
  <c r="HA89" i="1" s="1"/>
  <c r="HA87" i="1" l="1"/>
  <c r="HA86" i="1"/>
  <c r="HA85" i="1"/>
  <c r="HA84" i="1"/>
  <c r="HA88" i="1"/>
  <c r="HA106" i="1"/>
  <c r="HA83" i="1"/>
  <c r="HA110" i="1"/>
  <c r="HA109" i="1"/>
  <c r="HA107" i="1"/>
  <c r="HA108" i="1"/>
  <c r="HA99" i="1"/>
  <c r="HA101" i="1"/>
  <c r="HA102" i="1"/>
  <c r="HA95" i="1"/>
  <c r="HA98" i="1"/>
  <c r="HA97" i="1"/>
  <c r="HA100" i="1"/>
  <c r="HA39" i="1"/>
  <c r="HA40" i="1"/>
  <c r="HA41" i="1"/>
  <c r="SX26" i="1"/>
  <c r="HA93" i="1"/>
  <c r="HA94" i="1"/>
  <c r="HA96" i="1"/>
  <c r="HA82" i="1"/>
  <c r="HB28" i="1"/>
  <c r="HB89" i="1" s="1"/>
  <c r="HB86" i="1" l="1"/>
  <c r="HB88" i="1"/>
  <c r="HB84" i="1"/>
  <c r="HB85" i="1"/>
  <c r="HB87" i="1"/>
  <c r="HB106" i="1"/>
  <c r="HB83" i="1"/>
  <c r="HB109" i="1"/>
  <c r="HB108" i="1"/>
  <c r="HB110" i="1"/>
  <c r="HB107" i="1"/>
  <c r="HB99" i="1"/>
  <c r="HB102" i="1"/>
  <c r="HB101" i="1"/>
  <c r="HB95" i="1"/>
  <c r="HB98" i="1"/>
  <c r="HB100" i="1"/>
  <c r="HB97" i="1"/>
  <c r="HB39" i="1"/>
  <c r="HB40" i="1"/>
  <c r="HB41" i="1"/>
  <c r="SY26" i="1"/>
  <c r="HB93" i="1"/>
  <c r="HB94" i="1"/>
  <c r="HB96" i="1"/>
  <c r="HB82" i="1"/>
  <c r="HC28" i="1"/>
  <c r="HD28" i="1" s="1"/>
  <c r="HD89" i="1" s="1"/>
  <c r="HD84" i="1" l="1"/>
  <c r="HD86" i="1"/>
  <c r="HD88" i="1"/>
  <c r="HD87" i="1"/>
  <c r="HD85" i="1"/>
  <c r="HD106" i="1"/>
  <c r="HD83" i="1"/>
  <c r="HD108" i="1"/>
  <c r="HD107" i="1"/>
  <c r="HD109" i="1"/>
  <c r="HD110" i="1"/>
  <c r="HD99" i="1"/>
  <c r="HD101" i="1"/>
  <c r="HD102" i="1"/>
  <c r="HD95" i="1"/>
  <c r="HD98" i="1"/>
  <c r="HD97" i="1"/>
  <c r="HD100" i="1"/>
  <c r="HD39" i="1"/>
  <c r="HD41" i="1"/>
  <c r="HD40" i="1"/>
  <c r="SZ26" i="1"/>
  <c r="HD93" i="1"/>
  <c r="HD96" i="1"/>
  <c r="HD94" i="1"/>
  <c r="HD82" i="1"/>
  <c r="HE28" i="1"/>
  <c r="HE89" i="1" s="1"/>
  <c r="HE87" i="1" l="1"/>
  <c r="HE84" i="1"/>
  <c r="HE85" i="1"/>
  <c r="HE88" i="1"/>
  <c r="HE86" i="1"/>
  <c r="HE106" i="1"/>
  <c r="HE83" i="1"/>
  <c r="HE107" i="1"/>
  <c r="HE110" i="1"/>
  <c r="HE109" i="1"/>
  <c r="HE108" i="1"/>
  <c r="HE99" i="1"/>
  <c r="HE102" i="1"/>
  <c r="HE101" i="1"/>
  <c r="HE95" i="1"/>
  <c r="HE98" i="1"/>
  <c r="HE100" i="1"/>
  <c r="HE97" i="1"/>
  <c r="HE39" i="1"/>
  <c r="HE41" i="1"/>
  <c r="HE40" i="1"/>
  <c r="TA26" i="1"/>
  <c r="HE93" i="1"/>
  <c r="HE94" i="1"/>
  <c r="HE96" i="1"/>
  <c r="HE82" i="1"/>
  <c r="HF28" i="1"/>
  <c r="HF89" i="1" s="1"/>
  <c r="HF88" i="1" l="1"/>
  <c r="HF84" i="1"/>
  <c r="HF85" i="1"/>
  <c r="HF87" i="1"/>
  <c r="HF86" i="1"/>
  <c r="HF106" i="1"/>
  <c r="HF83" i="1"/>
  <c r="HF108" i="1"/>
  <c r="HF110" i="1"/>
  <c r="HF109" i="1"/>
  <c r="HF107" i="1"/>
  <c r="HF99" i="1"/>
  <c r="HF101" i="1"/>
  <c r="HF102" i="1"/>
  <c r="HF95" i="1"/>
  <c r="HF98" i="1"/>
  <c r="HF97" i="1"/>
  <c r="HF100" i="1"/>
  <c r="HF39" i="1"/>
  <c r="HF41" i="1"/>
  <c r="HF40" i="1"/>
  <c r="TB26" i="1"/>
  <c r="HF93" i="1"/>
  <c r="HF96" i="1"/>
  <c r="HF94" i="1"/>
  <c r="HF82" i="1"/>
  <c r="HG28" i="1"/>
  <c r="HG89" i="1" s="1"/>
  <c r="HG87" i="1" l="1"/>
  <c r="HG88" i="1"/>
  <c r="HG86" i="1"/>
  <c r="HG84" i="1"/>
  <c r="HG85" i="1"/>
  <c r="HG106" i="1"/>
  <c r="HG83" i="1"/>
  <c r="HG109" i="1"/>
  <c r="HG110" i="1"/>
  <c r="HG108" i="1"/>
  <c r="HG107" i="1"/>
  <c r="HG99" i="1"/>
  <c r="HG101" i="1"/>
  <c r="HG102" i="1"/>
  <c r="HG95" i="1"/>
  <c r="HG98" i="1"/>
  <c r="HG100" i="1"/>
  <c r="HG97" i="1"/>
  <c r="HG39" i="1"/>
  <c r="HG41" i="1"/>
  <c r="HG40" i="1"/>
  <c r="TC26" i="1"/>
  <c r="HG93" i="1"/>
  <c r="HG94" i="1"/>
  <c r="HG96" i="1"/>
  <c r="HG82" i="1"/>
  <c r="HH28" i="1"/>
  <c r="HH89" i="1" s="1"/>
  <c r="HH85" i="1" l="1"/>
  <c r="HH87" i="1"/>
  <c r="HH88" i="1"/>
  <c r="HH84" i="1"/>
  <c r="HH86" i="1"/>
  <c r="HH106" i="1"/>
  <c r="HH83" i="1"/>
  <c r="HH110" i="1"/>
  <c r="HH108" i="1"/>
  <c r="HH109" i="1"/>
  <c r="HH107" i="1"/>
  <c r="HH99" i="1"/>
  <c r="HH101" i="1"/>
  <c r="HH102" i="1"/>
  <c r="HH95" i="1"/>
  <c r="HH98" i="1"/>
  <c r="HH100" i="1"/>
  <c r="HH97" i="1"/>
  <c r="HH39" i="1"/>
  <c r="HH41" i="1"/>
  <c r="HH40" i="1"/>
  <c r="TD26" i="1"/>
  <c r="HH93" i="1"/>
  <c r="HH96" i="1"/>
  <c r="HH94" i="1"/>
  <c r="HH82" i="1"/>
  <c r="HI28" i="1"/>
  <c r="HI89" i="1" s="1"/>
  <c r="HI88" i="1" l="1"/>
  <c r="HI85" i="1"/>
  <c r="HI87" i="1"/>
  <c r="HI84" i="1"/>
  <c r="HI86" i="1"/>
  <c r="HI106" i="1"/>
  <c r="HI83" i="1"/>
  <c r="HI107" i="1"/>
  <c r="HI109" i="1"/>
  <c r="HI108" i="1"/>
  <c r="HI110" i="1"/>
  <c r="HI99" i="1"/>
  <c r="HI101" i="1"/>
  <c r="HI102" i="1"/>
  <c r="HI95" i="1"/>
  <c r="HI98" i="1"/>
  <c r="HI97" i="1"/>
  <c r="HI100" i="1"/>
  <c r="HI39" i="1"/>
  <c r="HI41" i="1"/>
  <c r="HI40" i="1"/>
  <c r="TE26" i="1"/>
  <c r="HI93" i="1"/>
  <c r="HI94" i="1"/>
  <c r="HI96" i="1"/>
  <c r="HI82" i="1"/>
  <c r="HJ28" i="1"/>
  <c r="HJ89" i="1" s="1"/>
  <c r="HJ87" i="1" l="1"/>
  <c r="HJ88" i="1"/>
  <c r="HJ85" i="1"/>
  <c r="HJ86" i="1"/>
  <c r="HJ84" i="1"/>
  <c r="HJ106" i="1"/>
  <c r="HJ83" i="1"/>
  <c r="HJ108" i="1"/>
  <c r="HJ109" i="1"/>
  <c r="HJ110" i="1"/>
  <c r="HJ107" i="1"/>
  <c r="HJ99" i="1"/>
  <c r="HJ102" i="1"/>
  <c r="HJ101" i="1"/>
  <c r="HJ95" i="1"/>
  <c r="HJ98" i="1"/>
  <c r="HJ97" i="1"/>
  <c r="HJ100" i="1"/>
  <c r="HJ39" i="1"/>
  <c r="HJ40" i="1"/>
  <c r="HJ41" i="1"/>
  <c r="HJ93" i="1"/>
  <c r="HJ94" i="1"/>
  <c r="HJ96" i="1"/>
  <c r="HJ82" i="1"/>
  <c r="HK28" i="1"/>
  <c r="HK89" i="1" s="1"/>
  <c r="HK85" i="1" l="1"/>
  <c r="HK88" i="1"/>
  <c r="HK86" i="1"/>
  <c r="HK84" i="1"/>
  <c r="HK87" i="1"/>
  <c r="HK106" i="1"/>
  <c r="HK83" i="1"/>
  <c r="HK110" i="1"/>
  <c r="HK109" i="1"/>
  <c r="HK108" i="1"/>
  <c r="HK107" i="1"/>
  <c r="HK99" i="1"/>
  <c r="HK102" i="1"/>
  <c r="HK101" i="1"/>
  <c r="HK95" i="1"/>
  <c r="HK98" i="1"/>
  <c r="HK100" i="1"/>
  <c r="HK97" i="1"/>
  <c r="HK39" i="1"/>
  <c r="HK40" i="1"/>
  <c r="HK41" i="1"/>
  <c r="HK93" i="1"/>
  <c r="HK96" i="1"/>
  <c r="HK94" i="1"/>
  <c r="HK82" i="1"/>
  <c r="HL28" i="1"/>
  <c r="HL89" i="1" s="1"/>
  <c r="HL85" i="1" l="1"/>
  <c r="HL84" i="1"/>
  <c r="HL87" i="1"/>
  <c r="HL86" i="1"/>
  <c r="HL88" i="1"/>
  <c r="HL106" i="1"/>
  <c r="HL83" i="1"/>
  <c r="HL109" i="1"/>
  <c r="HL107" i="1"/>
  <c r="HL110" i="1"/>
  <c r="HL108" i="1"/>
  <c r="HL99" i="1"/>
  <c r="HL101" i="1"/>
  <c r="HL102" i="1"/>
  <c r="HL95" i="1"/>
  <c r="HL98" i="1"/>
  <c r="HL100" i="1"/>
  <c r="HL97" i="1"/>
  <c r="HL39" i="1"/>
  <c r="HL40" i="1"/>
  <c r="HL41" i="1"/>
  <c r="HL93" i="1"/>
  <c r="HL96" i="1"/>
  <c r="HL94" i="1"/>
  <c r="HL82" i="1"/>
  <c r="HM28" i="1"/>
  <c r="HM89" i="1" s="1"/>
  <c r="HM87" i="1" l="1"/>
  <c r="HM86" i="1"/>
  <c r="HM88" i="1"/>
  <c r="HM84" i="1"/>
  <c r="HM85" i="1"/>
  <c r="HM106" i="1"/>
  <c r="HM83" i="1"/>
  <c r="HM107" i="1"/>
  <c r="HM110" i="1"/>
  <c r="HM108" i="1"/>
  <c r="HM109" i="1"/>
  <c r="HM99" i="1"/>
  <c r="HM101" i="1"/>
  <c r="HM102" i="1"/>
  <c r="HM95" i="1"/>
  <c r="HM98" i="1"/>
  <c r="HM100" i="1"/>
  <c r="HM97" i="1"/>
  <c r="HM39" i="1"/>
  <c r="HM41" i="1"/>
  <c r="HM40" i="1"/>
  <c r="HM93" i="1"/>
  <c r="HM96" i="1"/>
  <c r="HM94" i="1"/>
  <c r="HM82" i="1"/>
  <c r="HN28" i="1"/>
  <c r="HN89" i="1" s="1"/>
  <c r="HN88" i="1" l="1"/>
  <c r="HN87" i="1"/>
  <c r="HN84" i="1"/>
  <c r="HN86" i="1"/>
  <c r="HN85" i="1"/>
  <c r="HN106" i="1"/>
  <c r="HN83" i="1"/>
  <c r="HN109" i="1"/>
  <c r="HN110" i="1"/>
  <c r="HN108" i="1"/>
  <c r="HN107" i="1"/>
  <c r="HN99" i="1"/>
  <c r="HN101" i="1"/>
  <c r="HN102" i="1"/>
  <c r="HN95" i="1"/>
  <c r="HN98" i="1"/>
  <c r="HN100" i="1"/>
  <c r="HN97" i="1"/>
  <c r="HN39" i="1"/>
  <c r="HN41" i="1"/>
  <c r="HN40" i="1"/>
  <c r="HN93" i="1"/>
  <c r="HN94" i="1"/>
  <c r="HN96" i="1"/>
  <c r="HN82" i="1"/>
  <c r="HO28" i="1"/>
  <c r="HO89" i="1" s="1"/>
  <c r="HO87" i="1" l="1"/>
  <c r="HO84" i="1"/>
  <c r="HO86" i="1"/>
  <c r="HO88" i="1"/>
  <c r="HO85" i="1"/>
  <c r="HO106" i="1"/>
  <c r="HO83" i="1"/>
  <c r="HO110" i="1"/>
  <c r="HO108" i="1"/>
  <c r="HO109" i="1"/>
  <c r="HO107" i="1"/>
  <c r="HO99" i="1"/>
  <c r="HO101" i="1"/>
  <c r="HO102" i="1"/>
  <c r="HO95" i="1"/>
  <c r="HO98" i="1"/>
  <c r="HO97" i="1"/>
  <c r="HO100" i="1"/>
  <c r="HO39" i="1"/>
  <c r="HO40" i="1"/>
  <c r="HO41" i="1"/>
  <c r="HO93" i="1"/>
  <c r="HO94" i="1"/>
  <c r="HO96" i="1"/>
  <c r="HO82" i="1"/>
  <c r="HP28" i="1"/>
  <c r="HP89" i="1" s="1"/>
  <c r="HP84" i="1" l="1"/>
  <c r="HP86" i="1"/>
  <c r="HP85" i="1"/>
  <c r="HP88" i="1"/>
  <c r="HP87" i="1"/>
  <c r="HP106" i="1"/>
  <c r="HP83" i="1"/>
  <c r="HP110" i="1"/>
  <c r="HP107" i="1"/>
  <c r="HP108" i="1"/>
  <c r="HP109" i="1"/>
  <c r="HP99" i="1"/>
  <c r="HP102" i="1"/>
  <c r="HP101" i="1"/>
  <c r="HP95" i="1"/>
  <c r="HP98" i="1"/>
  <c r="HP97" i="1"/>
  <c r="HP100" i="1"/>
  <c r="HP39" i="1"/>
  <c r="HP40" i="1"/>
  <c r="HP41" i="1"/>
  <c r="HP93" i="1"/>
  <c r="HP94" i="1"/>
  <c r="HP96" i="1"/>
  <c r="HP82" i="1"/>
  <c r="HQ28" i="1"/>
  <c r="HQ89" i="1" s="1"/>
  <c r="HQ88" i="1" l="1"/>
  <c r="HQ87" i="1"/>
  <c r="HQ85" i="1"/>
  <c r="HQ86" i="1"/>
  <c r="HQ84" i="1"/>
  <c r="HQ106" i="1"/>
  <c r="HQ83" i="1"/>
  <c r="HQ107" i="1"/>
  <c r="HQ109" i="1"/>
  <c r="HQ110" i="1"/>
  <c r="HQ108" i="1"/>
  <c r="HQ99" i="1"/>
  <c r="HQ101" i="1"/>
  <c r="HQ102" i="1"/>
  <c r="HQ95" i="1"/>
  <c r="HQ98" i="1"/>
  <c r="HQ97" i="1"/>
  <c r="HQ100" i="1"/>
  <c r="HQ39" i="1"/>
  <c r="HQ40" i="1"/>
  <c r="HQ41" i="1"/>
  <c r="HQ93" i="1"/>
  <c r="HQ94" i="1"/>
  <c r="HQ96" i="1"/>
  <c r="HQ82" i="1"/>
  <c r="HR28" i="1"/>
  <c r="HR89" i="1" s="1"/>
  <c r="HR85" i="1" l="1"/>
  <c r="HR87" i="1"/>
  <c r="HR88" i="1"/>
  <c r="HR86" i="1"/>
  <c r="HR84" i="1"/>
  <c r="HR106" i="1"/>
  <c r="HR83" i="1"/>
  <c r="HR110" i="1"/>
  <c r="HR109" i="1"/>
  <c r="HR107" i="1"/>
  <c r="HR108" i="1"/>
  <c r="HR99" i="1"/>
  <c r="HR101" i="1"/>
  <c r="HR102" i="1"/>
  <c r="HR95" i="1"/>
  <c r="HR98" i="1"/>
  <c r="HR97" i="1"/>
  <c r="HR100" i="1"/>
  <c r="HR39" i="1"/>
  <c r="HR41" i="1"/>
  <c r="HR40" i="1"/>
  <c r="HR93" i="1"/>
  <c r="HR96" i="1"/>
  <c r="HR94" i="1"/>
  <c r="HR82" i="1"/>
  <c r="HS28" i="1"/>
  <c r="HS89" i="1" s="1"/>
  <c r="HS88" i="1" l="1"/>
  <c r="HS86" i="1"/>
  <c r="HS84" i="1"/>
  <c r="HS87" i="1"/>
  <c r="HS85" i="1"/>
  <c r="HS106" i="1"/>
  <c r="HS83" i="1"/>
  <c r="HS110" i="1"/>
  <c r="HS109" i="1"/>
  <c r="HS107" i="1"/>
  <c r="HS108" i="1"/>
  <c r="HS99" i="1"/>
  <c r="HS101" i="1"/>
  <c r="HS102" i="1"/>
  <c r="HS95" i="1"/>
  <c r="HS98" i="1"/>
  <c r="HS97" i="1"/>
  <c r="HS100" i="1"/>
  <c r="HS39" i="1"/>
  <c r="HS40" i="1"/>
  <c r="HS41" i="1"/>
  <c r="HS93" i="1"/>
  <c r="HS96" i="1"/>
  <c r="HS94" i="1"/>
  <c r="HS82" i="1"/>
  <c r="HT28" i="1"/>
  <c r="HT89" i="1" s="1"/>
  <c r="HT85" i="1" l="1"/>
  <c r="HT86" i="1"/>
  <c r="HT87" i="1"/>
  <c r="HT88" i="1"/>
  <c r="HT84" i="1"/>
  <c r="HT106" i="1"/>
  <c r="HT83" i="1"/>
  <c r="HT108" i="1"/>
  <c r="HT107" i="1"/>
  <c r="HT110" i="1"/>
  <c r="HT109" i="1"/>
  <c r="HT99" i="1"/>
  <c r="HT101" i="1"/>
  <c r="HT102" i="1"/>
  <c r="HT95" i="1"/>
  <c r="HT98" i="1"/>
  <c r="HT100" i="1"/>
  <c r="HT97" i="1"/>
  <c r="HT39" i="1"/>
  <c r="HT40" i="1"/>
  <c r="HT41" i="1"/>
  <c r="HT93" i="1"/>
  <c r="HT96" i="1"/>
  <c r="HT94" i="1"/>
  <c r="HT82" i="1"/>
  <c r="HU28" i="1"/>
  <c r="HU89" i="1" s="1"/>
  <c r="HU84" i="1" l="1"/>
  <c r="HU86" i="1"/>
  <c r="HU87" i="1"/>
  <c r="HU88" i="1"/>
  <c r="HU85" i="1"/>
  <c r="HU106" i="1"/>
  <c r="HU83" i="1"/>
  <c r="HU108" i="1"/>
  <c r="HU110" i="1"/>
  <c r="HU107" i="1"/>
  <c r="HU109" i="1"/>
  <c r="HU99" i="1"/>
  <c r="HU102" i="1"/>
  <c r="HU101" i="1"/>
  <c r="HU95" i="1"/>
  <c r="HU98" i="1"/>
  <c r="HU100" i="1"/>
  <c r="HU97" i="1"/>
  <c r="HU39" i="1"/>
  <c r="HU40" i="1"/>
  <c r="HU41" i="1"/>
  <c r="HU93" i="1"/>
  <c r="HU94" i="1"/>
  <c r="HU96" i="1"/>
  <c r="HU82" i="1"/>
  <c r="HV28" i="1"/>
  <c r="HV89" i="1" s="1"/>
  <c r="HV86" i="1" l="1"/>
  <c r="HV84" i="1"/>
  <c r="HV87" i="1"/>
  <c r="HV88" i="1"/>
  <c r="HV85" i="1"/>
  <c r="HV106" i="1"/>
  <c r="HV83" i="1"/>
  <c r="HV108" i="1"/>
  <c r="HV110" i="1"/>
  <c r="HV109" i="1"/>
  <c r="HV107" i="1"/>
  <c r="HV99" i="1"/>
  <c r="HV102" i="1"/>
  <c r="HV101" i="1"/>
  <c r="HV95" i="1"/>
  <c r="HV98" i="1"/>
  <c r="HV100" i="1"/>
  <c r="HV97" i="1"/>
  <c r="HV39" i="1"/>
  <c r="HV40" i="1"/>
  <c r="HV41" i="1"/>
  <c r="HV93" i="1"/>
  <c r="HV94" i="1"/>
  <c r="HV96" i="1"/>
  <c r="HV82" i="1"/>
  <c r="HW28" i="1"/>
  <c r="HW89" i="1" s="1"/>
  <c r="HW87" i="1" l="1"/>
  <c r="HW84" i="1"/>
  <c r="HW85" i="1"/>
  <c r="HW88" i="1"/>
  <c r="HW86" i="1"/>
  <c r="HW106" i="1"/>
  <c r="HW83" i="1"/>
  <c r="HW110" i="1"/>
  <c r="HW107" i="1"/>
  <c r="HW108" i="1"/>
  <c r="HW109" i="1"/>
  <c r="HW99" i="1"/>
  <c r="HW102" i="1"/>
  <c r="HW101" i="1"/>
  <c r="HW95" i="1"/>
  <c r="HW98" i="1"/>
  <c r="HW100" i="1"/>
  <c r="HW97" i="1"/>
  <c r="HW39" i="1"/>
  <c r="HW41" i="1"/>
  <c r="HW40" i="1"/>
  <c r="HW93" i="1"/>
  <c r="HW94" i="1"/>
  <c r="HW96" i="1"/>
  <c r="HW82" i="1"/>
  <c r="HX28" i="1"/>
  <c r="HX89" i="1" s="1"/>
  <c r="HX85" i="1" l="1"/>
  <c r="HX87" i="1"/>
  <c r="HX88" i="1"/>
  <c r="HX86" i="1"/>
  <c r="HX84" i="1"/>
  <c r="HX106" i="1"/>
  <c r="HX83" i="1"/>
  <c r="HX110" i="1"/>
  <c r="HX109" i="1"/>
  <c r="HX108" i="1"/>
  <c r="HX107" i="1"/>
  <c r="HX99" i="1"/>
  <c r="HX102" i="1"/>
  <c r="HX101" i="1"/>
  <c r="HX95" i="1"/>
  <c r="HX98" i="1"/>
  <c r="HX97" i="1"/>
  <c r="HX100" i="1"/>
  <c r="HX39" i="1"/>
  <c r="HX41" i="1"/>
  <c r="HX40" i="1"/>
  <c r="HX93" i="1"/>
  <c r="HX94" i="1"/>
  <c r="HX96" i="1"/>
  <c r="HX82" i="1"/>
  <c r="HY28" i="1"/>
  <c r="HY89" i="1" s="1"/>
  <c r="HY88" i="1" l="1"/>
  <c r="HY86" i="1"/>
  <c r="HY84" i="1"/>
  <c r="HY87" i="1"/>
  <c r="HY85" i="1"/>
  <c r="HY106" i="1"/>
  <c r="HY83" i="1"/>
  <c r="HY109" i="1"/>
  <c r="HY110" i="1"/>
  <c r="HY107" i="1"/>
  <c r="HY108" i="1"/>
  <c r="HY99" i="1"/>
  <c r="HY101" i="1"/>
  <c r="HY102" i="1"/>
  <c r="HY95" i="1"/>
  <c r="HY98" i="1"/>
  <c r="HY100" i="1"/>
  <c r="HY97" i="1"/>
  <c r="HY39" i="1"/>
  <c r="HY41" i="1"/>
  <c r="HY40" i="1"/>
  <c r="HY93" i="1"/>
  <c r="HY96" i="1"/>
  <c r="HY94" i="1"/>
  <c r="HY82" i="1"/>
  <c r="HZ28" i="1"/>
  <c r="HZ89" i="1" s="1"/>
  <c r="HZ84" i="1" l="1"/>
  <c r="HZ86" i="1"/>
  <c r="HZ88" i="1"/>
  <c r="HZ85" i="1"/>
  <c r="HZ87" i="1"/>
  <c r="HZ106" i="1"/>
  <c r="HZ83" i="1"/>
  <c r="HZ107" i="1"/>
  <c r="HZ109" i="1"/>
  <c r="HZ108" i="1"/>
  <c r="HZ110" i="1"/>
  <c r="HZ99" i="1"/>
  <c r="HZ102" i="1"/>
  <c r="HZ101" i="1"/>
  <c r="HZ95" i="1"/>
  <c r="HZ98" i="1"/>
  <c r="HZ100" i="1"/>
  <c r="HZ97" i="1"/>
  <c r="HZ39" i="1"/>
  <c r="HZ41" i="1"/>
  <c r="HZ40" i="1"/>
  <c r="HZ93" i="1"/>
  <c r="HZ96" i="1"/>
  <c r="HZ94" i="1"/>
  <c r="HZ82" i="1"/>
  <c r="IA28" i="1"/>
  <c r="IA89" i="1" s="1"/>
  <c r="IA87" i="1" l="1"/>
  <c r="IA84" i="1"/>
  <c r="IA88" i="1"/>
  <c r="IA86" i="1"/>
  <c r="IA85" i="1"/>
  <c r="IA106" i="1"/>
  <c r="IA83" i="1"/>
  <c r="IA109" i="1"/>
  <c r="IA107" i="1"/>
  <c r="IA108" i="1"/>
  <c r="IA110" i="1"/>
  <c r="IA99" i="1"/>
  <c r="IA102" i="1"/>
  <c r="IA101" i="1"/>
  <c r="IA95" i="1"/>
  <c r="IA98" i="1"/>
  <c r="IA100" i="1"/>
  <c r="IA97" i="1"/>
  <c r="IA39" i="1"/>
  <c r="IA40" i="1"/>
  <c r="IA41" i="1"/>
  <c r="IA93" i="1"/>
  <c r="IA94" i="1"/>
  <c r="IA96" i="1"/>
  <c r="IA82" i="1"/>
  <c r="IB28" i="1"/>
  <c r="IB89" i="1" s="1"/>
  <c r="IB88" i="1" l="1"/>
  <c r="IB87" i="1"/>
  <c r="IB84" i="1"/>
  <c r="IB85" i="1"/>
  <c r="IB86" i="1"/>
  <c r="IB106" i="1"/>
  <c r="IB83" i="1"/>
  <c r="IB109" i="1"/>
  <c r="IB110" i="1"/>
  <c r="IB107" i="1"/>
  <c r="IB108" i="1"/>
  <c r="IB99" i="1"/>
  <c r="IB101" i="1"/>
  <c r="IB102" i="1"/>
  <c r="IB95" i="1"/>
  <c r="IB98" i="1"/>
  <c r="IB100" i="1"/>
  <c r="IB97" i="1"/>
  <c r="IB39" i="1"/>
  <c r="IB40" i="1"/>
  <c r="IB41" i="1"/>
  <c r="IB93" i="1"/>
  <c r="IB96" i="1"/>
  <c r="IB94" i="1"/>
  <c r="IB82" i="1"/>
  <c r="IC28" i="1"/>
  <c r="IC89" i="1" s="1"/>
  <c r="IC87" i="1" l="1"/>
  <c r="IC86" i="1"/>
  <c r="IC85" i="1"/>
  <c r="IC84" i="1"/>
  <c r="IC88" i="1"/>
  <c r="IC106" i="1"/>
  <c r="IC83" i="1"/>
  <c r="IC107" i="1"/>
  <c r="IC108" i="1"/>
  <c r="IC110" i="1"/>
  <c r="IC109" i="1"/>
  <c r="IC99" i="1"/>
  <c r="IC101" i="1"/>
  <c r="IC102" i="1"/>
  <c r="IC95" i="1"/>
  <c r="IC98" i="1"/>
  <c r="IC97" i="1"/>
  <c r="IC100" i="1"/>
  <c r="IC39" i="1"/>
  <c r="IC41" i="1"/>
  <c r="IC40" i="1"/>
  <c r="IC93" i="1"/>
  <c r="IC96" i="1"/>
  <c r="IC94" i="1"/>
  <c r="IC82" i="1"/>
  <c r="ID28" i="1"/>
  <c r="ID89" i="1" s="1"/>
  <c r="ID85" i="1" l="1"/>
  <c r="ID84" i="1"/>
  <c r="ID87" i="1"/>
  <c r="ID86" i="1"/>
  <c r="ID88" i="1"/>
  <c r="ID106" i="1"/>
  <c r="ID83" i="1"/>
  <c r="ID109" i="1"/>
  <c r="ID107" i="1"/>
  <c r="ID110" i="1"/>
  <c r="ID108" i="1"/>
  <c r="ID99" i="1"/>
  <c r="ID101" i="1"/>
  <c r="ID102" i="1"/>
  <c r="ID95" i="1"/>
  <c r="ID98" i="1"/>
  <c r="ID100" i="1"/>
  <c r="ID97" i="1"/>
  <c r="ID39" i="1"/>
  <c r="ID40" i="1"/>
  <c r="ID41" i="1"/>
  <c r="ID93" i="1"/>
  <c r="ID94" i="1"/>
  <c r="ID96" i="1"/>
  <c r="ID82" i="1"/>
  <c r="IE28" i="1"/>
  <c r="IE89" i="1" s="1"/>
  <c r="IE88" i="1" l="1"/>
  <c r="IE87" i="1"/>
  <c r="IE85" i="1"/>
  <c r="IE84" i="1"/>
  <c r="IE86" i="1"/>
  <c r="IE106" i="1"/>
  <c r="IE83" i="1"/>
  <c r="IE109" i="1"/>
  <c r="IE107" i="1"/>
  <c r="IE110" i="1"/>
  <c r="IE108" i="1"/>
  <c r="IE99" i="1"/>
  <c r="IE102" i="1"/>
  <c r="IE101" i="1"/>
  <c r="IE95" i="1"/>
  <c r="IE98" i="1"/>
  <c r="IE97" i="1"/>
  <c r="IE100" i="1"/>
  <c r="IE39" i="1"/>
  <c r="IE41" i="1"/>
  <c r="IE40" i="1"/>
  <c r="IE93" i="1"/>
  <c r="IE94" i="1"/>
  <c r="IE96" i="1"/>
  <c r="IE82" i="1"/>
  <c r="IF28" i="1"/>
  <c r="IF89" i="1" s="1"/>
  <c r="IF85" i="1" l="1"/>
  <c r="IF86" i="1"/>
  <c r="IF88" i="1"/>
  <c r="IF84" i="1"/>
  <c r="IF87" i="1"/>
  <c r="IF106" i="1"/>
  <c r="IF83" i="1"/>
  <c r="IF108" i="1"/>
  <c r="IF109" i="1"/>
  <c r="IF110" i="1"/>
  <c r="IF107" i="1"/>
  <c r="IF99" i="1"/>
  <c r="IF101" i="1"/>
  <c r="IF102" i="1"/>
  <c r="IF95" i="1"/>
  <c r="IF98" i="1"/>
  <c r="IF100" i="1"/>
  <c r="IF97" i="1"/>
  <c r="IF39" i="1"/>
  <c r="IF41" i="1"/>
  <c r="IF40" i="1"/>
  <c r="IF93" i="1"/>
  <c r="IF96" i="1"/>
  <c r="IF94" i="1"/>
  <c r="IF82" i="1"/>
  <c r="IG28" i="1"/>
  <c r="IG89" i="1" s="1"/>
  <c r="IG84" i="1" l="1"/>
  <c r="IG88" i="1"/>
  <c r="IG85" i="1"/>
  <c r="IG86" i="1"/>
  <c r="IG87" i="1"/>
  <c r="IG106" i="1"/>
  <c r="IG83" i="1"/>
  <c r="IG109" i="1"/>
  <c r="IG110" i="1"/>
  <c r="IG107" i="1"/>
  <c r="IG108" i="1"/>
  <c r="IG99" i="1"/>
  <c r="IG102" i="1"/>
  <c r="IG101" i="1"/>
  <c r="IG95" i="1"/>
  <c r="IG98" i="1"/>
  <c r="IG100" i="1"/>
  <c r="IG97" i="1"/>
  <c r="IG39" i="1"/>
  <c r="IG40" i="1"/>
  <c r="IG41" i="1"/>
  <c r="IG93" i="1"/>
  <c r="IG96" i="1"/>
  <c r="IG94" i="1"/>
  <c r="IG82" i="1"/>
  <c r="IH28" i="1"/>
  <c r="IH89" i="1" s="1"/>
  <c r="IH88" i="1" l="1"/>
  <c r="IH87" i="1"/>
  <c r="IH84" i="1"/>
  <c r="IH86" i="1"/>
  <c r="IH85" i="1"/>
  <c r="IH106" i="1"/>
  <c r="IH83" i="1"/>
  <c r="IH107" i="1"/>
  <c r="IH109" i="1"/>
  <c r="IH108" i="1"/>
  <c r="IH110" i="1"/>
  <c r="IH99" i="1"/>
  <c r="IH101" i="1"/>
  <c r="IH102" i="1"/>
  <c r="IH95" i="1"/>
  <c r="IH98" i="1"/>
  <c r="IH100" i="1"/>
  <c r="IH97" i="1"/>
  <c r="IH39" i="1"/>
  <c r="IH41" i="1"/>
  <c r="IH40" i="1"/>
  <c r="IH93" i="1"/>
  <c r="IH96" i="1"/>
  <c r="IH94" i="1"/>
  <c r="IH82" i="1"/>
  <c r="II28" i="1"/>
  <c r="II89" i="1" s="1"/>
  <c r="II84" i="1" l="1"/>
  <c r="II87" i="1"/>
  <c r="II86" i="1"/>
  <c r="II88" i="1"/>
  <c r="II85" i="1"/>
  <c r="II106" i="1"/>
  <c r="II83" i="1"/>
  <c r="II109" i="1"/>
  <c r="II110" i="1"/>
  <c r="II108" i="1"/>
  <c r="II107" i="1"/>
  <c r="II99" i="1"/>
  <c r="II101" i="1"/>
  <c r="II102" i="1"/>
  <c r="II95" i="1"/>
  <c r="II98" i="1"/>
  <c r="II97" i="1"/>
  <c r="II100" i="1"/>
  <c r="II39" i="1"/>
  <c r="II40" i="1"/>
  <c r="II41" i="1"/>
  <c r="II93" i="1"/>
  <c r="II94" i="1"/>
  <c r="II96" i="1"/>
  <c r="II82" i="1"/>
  <c r="IJ28" i="1"/>
  <c r="IJ89" i="1" s="1"/>
  <c r="IJ84" i="1" l="1"/>
  <c r="IJ86" i="1"/>
  <c r="IJ85" i="1"/>
  <c r="IJ88" i="1"/>
  <c r="IJ87" i="1"/>
  <c r="IJ106" i="1"/>
  <c r="IJ83" i="1"/>
  <c r="IJ110" i="1"/>
  <c r="IJ108" i="1"/>
  <c r="IJ109" i="1"/>
  <c r="IJ107" i="1"/>
  <c r="IJ99" i="1"/>
  <c r="IJ102" i="1"/>
  <c r="IJ101" i="1"/>
  <c r="IJ95" i="1"/>
  <c r="IJ98" i="1"/>
  <c r="IJ97" i="1"/>
  <c r="IJ100" i="1"/>
  <c r="IJ39" i="1"/>
  <c r="IJ41" i="1"/>
  <c r="IJ40" i="1"/>
  <c r="IJ93" i="1"/>
  <c r="IJ96" i="1"/>
  <c r="IJ94" i="1"/>
  <c r="IJ82" i="1"/>
  <c r="IK28" i="1"/>
  <c r="IK89" i="1" s="1"/>
  <c r="IK85" i="1" l="1"/>
  <c r="IK86" i="1"/>
  <c r="IK84" i="1"/>
  <c r="IK87" i="1"/>
  <c r="IK88" i="1"/>
  <c r="IK106" i="1"/>
  <c r="IK83" i="1"/>
  <c r="IK107" i="1"/>
  <c r="IK110" i="1"/>
  <c r="IK109" i="1"/>
  <c r="IK108" i="1"/>
  <c r="IK99" i="1"/>
  <c r="IK101" i="1"/>
  <c r="IK102" i="1"/>
  <c r="IK95" i="1"/>
  <c r="IK98" i="1"/>
  <c r="IK100" i="1"/>
  <c r="IK97" i="1"/>
  <c r="IK39" i="1"/>
  <c r="IK40" i="1"/>
  <c r="IK41" i="1"/>
  <c r="IK93" i="1"/>
  <c r="IK96" i="1"/>
  <c r="IK94" i="1"/>
  <c r="IK82" i="1"/>
  <c r="IL28" i="1"/>
  <c r="IL89" i="1" s="1"/>
  <c r="IL85" i="1" l="1"/>
  <c r="IL88" i="1"/>
  <c r="IL84" i="1"/>
  <c r="IL86" i="1"/>
  <c r="IL87" i="1"/>
  <c r="IL106" i="1"/>
  <c r="IL83" i="1"/>
  <c r="IL107" i="1"/>
  <c r="IL110" i="1"/>
  <c r="IL109" i="1"/>
  <c r="IL108" i="1"/>
  <c r="IL99" i="1"/>
  <c r="IL101" i="1"/>
  <c r="IL102" i="1"/>
  <c r="IL95" i="1"/>
  <c r="IL98" i="1"/>
  <c r="IL100" i="1"/>
  <c r="IL97" i="1"/>
  <c r="IL39" i="1"/>
  <c r="IL41" i="1"/>
  <c r="IL40" i="1"/>
  <c r="IL93" i="1"/>
  <c r="IL96" i="1"/>
  <c r="IL94" i="1"/>
  <c r="IL82" i="1"/>
  <c r="IM28" i="1"/>
  <c r="IM89" i="1" s="1"/>
  <c r="IM86" i="1" l="1"/>
  <c r="IM87" i="1"/>
  <c r="IM85" i="1"/>
  <c r="IM88" i="1"/>
  <c r="IM84" i="1"/>
  <c r="IM106" i="1"/>
  <c r="IM83" i="1"/>
  <c r="IM110" i="1"/>
  <c r="IM108" i="1"/>
  <c r="IM107" i="1"/>
  <c r="IM109" i="1"/>
  <c r="IM99" i="1"/>
  <c r="IM102" i="1"/>
  <c r="IM101" i="1"/>
  <c r="IM95" i="1"/>
  <c r="IM98" i="1"/>
  <c r="IM97" i="1"/>
  <c r="IM100" i="1"/>
  <c r="IM39" i="1"/>
  <c r="IM40" i="1"/>
  <c r="IM41" i="1"/>
  <c r="IM93" i="1"/>
  <c r="IM94" i="1"/>
  <c r="IM96" i="1"/>
  <c r="IM82" i="1"/>
  <c r="IN28" i="1"/>
  <c r="IN89" i="1" s="1"/>
  <c r="IN86" i="1" l="1"/>
  <c r="IN85" i="1"/>
  <c r="IN84" i="1"/>
  <c r="IN88" i="1"/>
  <c r="IN87" i="1"/>
  <c r="IN106" i="1"/>
  <c r="IN83" i="1"/>
  <c r="IN110" i="1"/>
  <c r="IN109" i="1"/>
  <c r="IN108" i="1"/>
  <c r="IN107" i="1"/>
  <c r="IN99" i="1"/>
  <c r="IN102" i="1"/>
  <c r="IN101" i="1"/>
  <c r="IN95" i="1"/>
  <c r="IN98" i="1"/>
  <c r="IN97" i="1"/>
  <c r="IN100" i="1"/>
  <c r="IN39" i="1"/>
  <c r="IN40" i="1"/>
  <c r="IN41" i="1"/>
  <c r="IN93" i="1"/>
  <c r="IN94" i="1"/>
  <c r="IN96" i="1"/>
  <c r="IN82" i="1"/>
  <c r="IO28" i="1"/>
  <c r="IO89" i="1" s="1"/>
  <c r="IO85" i="1" l="1"/>
  <c r="IO88" i="1"/>
  <c r="IO84" i="1"/>
  <c r="IO86" i="1"/>
  <c r="IO87" i="1"/>
  <c r="IO106" i="1"/>
  <c r="IO83" i="1"/>
  <c r="IO108" i="1"/>
  <c r="IO109" i="1"/>
  <c r="IO110" i="1"/>
  <c r="IO107" i="1"/>
  <c r="IO99" i="1"/>
  <c r="IO102" i="1"/>
  <c r="IO101" i="1"/>
  <c r="IO95" i="1"/>
  <c r="IO98" i="1"/>
  <c r="IO97" i="1"/>
  <c r="IO100" i="1"/>
  <c r="IO39" i="1"/>
  <c r="IO41" i="1"/>
  <c r="IO40" i="1"/>
  <c r="IO93" i="1"/>
  <c r="IO96" i="1"/>
  <c r="IO94" i="1"/>
  <c r="IO82" i="1"/>
  <c r="IP28" i="1"/>
  <c r="IP89" i="1" s="1"/>
  <c r="IP84" i="1" l="1"/>
  <c r="IP87" i="1"/>
  <c r="IP88" i="1"/>
  <c r="IP85" i="1"/>
  <c r="IP86" i="1"/>
  <c r="IP106" i="1"/>
  <c r="IP83" i="1"/>
  <c r="IP110" i="1"/>
  <c r="IP107" i="1"/>
  <c r="IP108" i="1"/>
  <c r="IP109" i="1"/>
  <c r="IP99" i="1"/>
  <c r="IP102" i="1"/>
  <c r="IP101" i="1"/>
  <c r="IP95" i="1"/>
  <c r="IP98" i="1"/>
  <c r="IP100" i="1"/>
  <c r="IP97" i="1"/>
  <c r="IP39" i="1"/>
  <c r="IP41" i="1"/>
  <c r="IP40" i="1"/>
  <c r="IP93" i="1"/>
  <c r="IP96" i="1"/>
  <c r="IP94" i="1"/>
  <c r="IP82" i="1"/>
  <c r="IQ28" i="1"/>
  <c r="IQ89" i="1" s="1"/>
  <c r="IQ87" i="1" l="1"/>
  <c r="IQ85" i="1"/>
  <c r="IQ84" i="1"/>
  <c r="IQ86" i="1"/>
  <c r="IQ88" i="1"/>
  <c r="IQ106" i="1"/>
  <c r="IQ83" i="1"/>
  <c r="IQ109" i="1"/>
  <c r="IQ108" i="1"/>
  <c r="IQ110" i="1"/>
  <c r="IQ107" i="1"/>
  <c r="IQ99" i="1"/>
  <c r="IQ101" i="1"/>
  <c r="IQ102" i="1"/>
  <c r="IQ95" i="1"/>
  <c r="IQ98" i="1"/>
  <c r="IQ97" i="1"/>
  <c r="IQ100" i="1"/>
  <c r="IQ39" i="1"/>
  <c r="IQ40" i="1"/>
  <c r="IQ41" i="1"/>
  <c r="IQ93" i="1"/>
  <c r="IQ94" i="1"/>
  <c r="IQ96" i="1"/>
  <c r="IQ82" i="1"/>
  <c r="IR28" i="1"/>
  <c r="IR89" i="1" s="1"/>
  <c r="IR87" i="1" l="1"/>
  <c r="IR86" i="1"/>
  <c r="IR85" i="1"/>
  <c r="IR84" i="1"/>
  <c r="IR88" i="1"/>
  <c r="IR106" i="1"/>
  <c r="IR83" i="1"/>
  <c r="IR107" i="1"/>
  <c r="IR110" i="1"/>
  <c r="IR109" i="1"/>
  <c r="IR108" i="1"/>
  <c r="IR99" i="1"/>
  <c r="IR101" i="1"/>
  <c r="IR102" i="1"/>
  <c r="IR95" i="1"/>
  <c r="IR98" i="1"/>
  <c r="IR100" i="1"/>
  <c r="IR97" i="1"/>
  <c r="IR39" i="1"/>
  <c r="IR41" i="1"/>
  <c r="IR40" i="1"/>
  <c r="IR93" i="1"/>
  <c r="IR96" i="1"/>
  <c r="IR94" i="1"/>
  <c r="IR82" i="1"/>
  <c r="IS28" i="1"/>
  <c r="IS89" i="1" s="1"/>
  <c r="IS84" i="1" l="1"/>
  <c r="IS85" i="1"/>
  <c r="IS86" i="1"/>
  <c r="IS87" i="1"/>
  <c r="IS88" i="1"/>
  <c r="IS106" i="1"/>
  <c r="IS83" i="1"/>
  <c r="IS108" i="1"/>
  <c r="IS109" i="1"/>
  <c r="IS110" i="1"/>
  <c r="IS107" i="1"/>
  <c r="IS99" i="1"/>
  <c r="IS101" i="1"/>
  <c r="IS102" i="1"/>
  <c r="IS95" i="1"/>
  <c r="IS98" i="1"/>
  <c r="IS100" i="1"/>
  <c r="IS97" i="1"/>
  <c r="IS39" i="1"/>
  <c r="IS40" i="1"/>
  <c r="IS41" i="1"/>
  <c r="IS93" i="1"/>
  <c r="IS94" i="1"/>
  <c r="IS96" i="1"/>
  <c r="IS82" i="1"/>
  <c r="IT28" i="1"/>
  <c r="IT89" i="1" s="1"/>
  <c r="IT88" i="1" l="1"/>
  <c r="IT84" i="1"/>
  <c r="IT85" i="1"/>
  <c r="IT86" i="1"/>
  <c r="IT87" i="1"/>
  <c r="IT106" i="1"/>
  <c r="IT83" i="1"/>
  <c r="IT108" i="1"/>
  <c r="IT107" i="1"/>
  <c r="IT109" i="1"/>
  <c r="IT110" i="1"/>
  <c r="IT99" i="1"/>
  <c r="IT101" i="1"/>
  <c r="IT102" i="1"/>
  <c r="IT95" i="1"/>
  <c r="IT98" i="1"/>
  <c r="IT97" i="1"/>
  <c r="IT100" i="1"/>
  <c r="IT39" i="1"/>
  <c r="IT40" i="1"/>
  <c r="IT41" i="1"/>
  <c r="IT93" i="1"/>
  <c r="IT96" i="1"/>
  <c r="IT94" i="1"/>
  <c r="IT82" i="1"/>
  <c r="IU28" i="1"/>
  <c r="IU89" i="1" s="1"/>
  <c r="IU86" i="1" l="1"/>
  <c r="IU85" i="1"/>
  <c r="IU84" i="1"/>
  <c r="IU88" i="1"/>
  <c r="IU87" i="1"/>
  <c r="IU106" i="1"/>
  <c r="IU83" i="1"/>
  <c r="IU108" i="1"/>
  <c r="IU107" i="1"/>
  <c r="IU110" i="1"/>
  <c r="IU109" i="1"/>
  <c r="IU99" i="1"/>
  <c r="IU102" i="1"/>
  <c r="IU101" i="1"/>
  <c r="IU95" i="1"/>
  <c r="IU98" i="1"/>
  <c r="IU97" i="1"/>
  <c r="IU100" i="1"/>
  <c r="IU39" i="1"/>
  <c r="IU40" i="1"/>
  <c r="IU41" i="1"/>
  <c r="IU93" i="1"/>
  <c r="IU96" i="1"/>
  <c r="IU94" i="1"/>
  <c r="IV28" i="1"/>
  <c r="IV89" i="1" s="1"/>
  <c r="IU82" i="1"/>
  <c r="IV87" i="1" l="1"/>
  <c r="IV88" i="1"/>
  <c r="IV86" i="1"/>
  <c r="IV84" i="1"/>
  <c r="IV85" i="1"/>
  <c r="IV106" i="1"/>
  <c r="IV83" i="1"/>
  <c r="IV108" i="1"/>
  <c r="IV109" i="1"/>
  <c r="IV110" i="1"/>
  <c r="IV107" i="1"/>
  <c r="IV99" i="1"/>
  <c r="IV101" i="1"/>
  <c r="IV102" i="1"/>
  <c r="IV95" i="1"/>
  <c r="IV98" i="1"/>
  <c r="IV97" i="1"/>
  <c r="IV100" i="1"/>
  <c r="IV82" i="1"/>
  <c r="IV39" i="1"/>
  <c r="IV41" i="1"/>
  <c r="IV40" i="1"/>
  <c r="IW28" i="1"/>
  <c r="IW89" i="1" s="1"/>
  <c r="IV93" i="1"/>
  <c r="IV96" i="1"/>
  <c r="IV94" i="1"/>
  <c r="IW84" i="1" l="1"/>
  <c r="IW88" i="1"/>
  <c r="IW87" i="1"/>
  <c r="IW86" i="1"/>
  <c r="IW85" i="1"/>
  <c r="IW106" i="1"/>
  <c r="IW83" i="1"/>
  <c r="IW107" i="1"/>
  <c r="IW109" i="1"/>
  <c r="IW108" i="1"/>
  <c r="IW110" i="1"/>
  <c r="IW99" i="1"/>
  <c r="IW101" i="1"/>
  <c r="IW102" i="1"/>
  <c r="IW95" i="1"/>
  <c r="IW98" i="1"/>
  <c r="IW97" i="1"/>
  <c r="IW100" i="1"/>
  <c r="IX28" i="1"/>
  <c r="IX89" i="1" s="1"/>
  <c r="IW39" i="1"/>
  <c r="IW40" i="1"/>
  <c r="IW41" i="1"/>
  <c r="IW94" i="1"/>
  <c r="IW96" i="1"/>
  <c r="IW82" i="1"/>
  <c r="IW93" i="1"/>
  <c r="IX86" i="1" l="1"/>
  <c r="IX84" i="1"/>
  <c r="IX85" i="1"/>
  <c r="IX88" i="1"/>
  <c r="IX87" i="1"/>
  <c r="IX106" i="1"/>
  <c r="IX83" i="1"/>
  <c r="IX107" i="1"/>
  <c r="IX110" i="1"/>
  <c r="IX109" i="1"/>
  <c r="IX108" i="1"/>
  <c r="IX99" i="1"/>
  <c r="IX102" i="1"/>
  <c r="IX101" i="1"/>
  <c r="IX95" i="1"/>
  <c r="IX98" i="1"/>
  <c r="IX93" i="1"/>
  <c r="IX100" i="1"/>
  <c r="IX97" i="1"/>
  <c r="IX94" i="1"/>
  <c r="IX96" i="1"/>
  <c r="IY28" i="1"/>
  <c r="IY89" i="1" s="1"/>
  <c r="IX82" i="1"/>
  <c r="IX39" i="1"/>
  <c r="IX40" i="1"/>
  <c r="IX41" i="1"/>
  <c r="IY88" i="1" l="1"/>
  <c r="IY85" i="1"/>
  <c r="IY87" i="1"/>
  <c r="IY84" i="1"/>
  <c r="IY86" i="1"/>
  <c r="IY106" i="1"/>
  <c r="IY83" i="1"/>
  <c r="IY110" i="1"/>
  <c r="IY109" i="1"/>
  <c r="IY108" i="1"/>
  <c r="IY107" i="1"/>
  <c r="IY99" i="1"/>
  <c r="IY101" i="1"/>
  <c r="IY102" i="1"/>
  <c r="IY95" i="1"/>
  <c r="IY98" i="1"/>
  <c r="IZ28" i="1"/>
  <c r="IZ89" i="1" s="1"/>
  <c r="IY82" i="1"/>
  <c r="IY96" i="1"/>
  <c r="IY94" i="1"/>
  <c r="IY93" i="1"/>
  <c r="IY40" i="1"/>
  <c r="IY41" i="1"/>
  <c r="IY39" i="1"/>
  <c r="IY100" i="1"/>
  <c r="IY97" i="1"/>
  <c r="IZ84" i="1" l="1"/>
  <c r="IZ85" i="1"/>
  <c r="IZ88" i="1"/>
  <c r="IZ87" i="1"/>
  <c r="IZ86" i="1"/>
  <c r="IZ106" i="1"/>
  <c r="IZ83" i="1"/>
  <c r="IZ94" i="1"/>
  <c r="IZ110" i="1"/>
  <c r="IZ107" i="1"/>
  <c r="IZ109" i="1"/>
  <c r="IZ108" i="1"/>
  <c r="IZ41" i="1"/>
  <c r="IZ97" i="1"/>
  <c r="IZ40" i="1"/>
  <c r="IZ39" i="1"/>
  <c r="IZ100" i="1"/>
  <c r="IZ99" i="1"/>
  <c r="IZ101" i="1"/>
  <c r="IZ102" i="1"/>
  <c r="IZ96" i="1"/>
  <c r="IZ93" i="1"/>
  <c r="IZ95" i="1"/>
  <c r="IZ98" i="1"/>
  <c r="JA28" i="1"/>
  <c r="JA89" i="1" s="1"/>
  <c r="IZ82" i="1"/>
  <c r="JA86" i="1" l="1"/>
  <c r="JA88" i="1"/>
  <c r="JA84" i="1"/>
  <c r="JA85" i="1"/>
  <c r="JA87" i="1"/>
  <c r="JA106" i="1"/>
  <c r="JA83" i="1"/>
  <c r="JA41" i="1"/>
  <c r="JA107" i="1"/>
  <c r="JA109" i="1"/>
  <c r="JA108" i="1"/>
  <c r="JA110" i="1"/>
  <c r="JB28" i="1"/>
  <c r="JB89" i="1" s="1"/>
  <c r="JA82" i="1"/>
  <c r="JA94" i="1"/>
  <c r="JA96" i="1"/>
  <c r="JA93" i="1"/>
  <c r="JA99" i="1"/>
  <c r="JA101" i="1"/>
  <c r="JA102" i="1"/>
  <c r="JA39" i="1"/>
  <c r="JA40" i="1"/>
  <c r="JA100" i="1"/>
  <c r="JA95" i="1"/>
  <c r="JA98" i="1"/>
  <c r="JA97" i="1"/>
  <c r="JB83" i="1" l="1"/>
  <c r="JB87" i="1"/>
  <c r="JB84" i="1"/>
  <c r="JB85" i="1"/>
  <c r="JB86" i="1"/>
  <c r="JB88" i="1"/>
  <c r="JB40" i="1"/>
  <c r="JB106" i="1"/>
  <c r="JC28" i="1"/>
  <c r="JC89" i="1" s="1"/>
  <c r="JB96" i="1"/>
  <c r="JB94" i="1"/>
  <c r="JB41" i="1"/>
  <c r="JB82" i="1"/>
  <c r="JB93" i="1"/>
  <c r="JB39" i="1"/>
  <c r="JB109" i="1"/>
  <c r="JB110" i="1"/>
  <c r="JB108" i="1"/>
  <c r="JB107" i="1"/>
  <c r="JB100" i="1"/>
  <c r="JB97" i="1"/>
  <c r="JB98" i="1"/>
  <c r="JB95" i="1"/>
  <c r="JB102" i="1"/>
  <c r="JB101" i="1"/>
  <c r="JB99" i="1"/>
  <c r="JC88" i="1" l="1"/>
  <c r="JC84" i="1"/>
  <c r="JC87" i="1"/>
  <c r="JC85" i="1"/>
  <c r="JC86" i="1"/>
  <c r="JC106" i="1"/>
  <c r="JC83" i="1"/>
  <c r="JC82" i="1"/>
  <c r="JC96" i="1"/>
  <c r="JC93" i="1"/>
  <c r="JC41" i="1"/>
  <c r="JC40" i="1"/>
  <c r="JC97" i="1"/>
  <c r="JC95" i="1"/>
  <c r="JC98" i="1"/>
  <c r="JC102" i="1"/>
  <c r="JC101" i="1"/>
  <c r="JC99" i="1"/>
  <c r="JD28" i="1"/>
  <c r="JD89" i="1" s="1"/>
  <c r="JC108" i="1"/>
  <c r="JC109" i="1"/>
  <c r="JC94" i="1"/>
  <c r="JC107" i="1"/>
  <c r="JC39" i="1"/>
  <c r="JC100" i="1"/>
  <c r="JC110" i="1"/>
  <c r="JD85" i="1" l="1"/>
  <c r="JD87" i="1"/>
  <c r="JD88" i="1"/>
  <c r="JD84" i="1"/>
  <c r="JD86" i="1"/>
  <c r="JD106" i="1"/>
  <c r="JD83" i="1"/>
  <c r="JD107" i="1"/>
  <c r="JD110" i="1"/>
  <c r="JD109" i="1"/>
  <c r="JD95" i="1"/>
  <c r="JD108" i="1"/>
  <c r="JD100" i="1"/>
  <c r="JD98" i="1"/>
  <c r="JD97" i="1"/>
  <c r="JE28" i="1"/>
  <c r="JE89" i="1" s="1"/>
  <c r="JD82" i="1"/>
  <c r="JD96" i="1"/>
  <c r="JD94" i="1"/>
  <c r="JD93" i="1"/>
  <c r="JD41" i="1"/>
  <c r="JD40" i="1"/>
  <c r="JD39" i="1"/>
  <c r="JD102" i="1"/>
  <c r="JD101" i="1"/>
  <c r="JD99" i="1"/>
  <c r="JE87" i="1" l="1"/>
  <c r="JE86" i="1"/>
  <c r="JE84" i="1"/>
  <c r="JE88" i="1"/>
  <c r="JE85" i="1"/>
  <c r="JE106" i="1"/>
  <c r="JE83" i="1"/>
  <c r="JE108" i="1"/>
  <c r="JE109" i="1"/>
  <c r="JE107" i="1"/>
  <c r="JE110" i="1"/>
  <c r="JE98" i="1"/>
  <c r="JE95" i="1"/>
  <c r="JE93" i="1"/>
  <c r="JE41" i="1"/>
  <c r="JF28" i="1"/>
  <c r="JF89" i="1" s="1"/>
  <c r="JE82" i="1"/>
  <c r="JE94" i="1"/>
  <c r="JE96" i="1"/>
  <c r="JE40" i="1"/>
  <c r="JE39" i="1"/>
  <c r="JE97" i="1"/>
  <c r="JE100" i="1"/>
  <c r="JE101" i="1"/>
  <c r="JE102" i="1"/>
  <c r="JE99" i="1"/>
  <c r="JF110" i="1" l="1"/>
  <c r="JF86" i="1"/>
  <c r="JF88" i="1"/>
  <c r="JF85" i="1"/>
  <c r="JF84" i="1"/>
  <c r="JF87" i="1"/>
  <c r="JF106" i="1"/>
  <c r="JF83" i="1"/>
  <c r="JF108" i="1"/>
  <c r="JF109" i="1"/>
  <c r="JG28" i="1"/>
  <c r="JG89" i="1" s="1"/>
  <c r="JF96" i="1"/>
  <c r="JF82" i="1"/>
  <c r="JF94" i="1"/>
  <c r="JF93" i="1"/>
  <c r="JF41" i="1"/>
  <c r="JF40" i="1"/>
  <c r="JF39" i="1"/>
  <c r="JF99" i="1"/>
  <c r="JF107" i="1"/>
  <c r="JF100" i="1"/>
  <c r="JF97" i="1"/>
  <c r="JF102" i="1"/>
  <c r="JF101" i="1"/>
  <c r="JF98" i="1"/>
  <c r="JF95" i="1"/>
  <c r="JG87" i="1" l="1"/>
  <c r="JG85" i="1"/>
  <c r="JG88" i="1"/>
  <c r="JG86" i="1"/>
  <c r="JG84" i="1"/>
  <c r="JG106" i="1"/>
  <c r="JG83" i="1"/>
  <c r="JG109" i="1"/>
  <c r="JG110" i="1"/>
  <c r="JH28" i="1"/>
  <c r="JH89" i="1" s="1"/>
  <c r="JG82" i="1"/>
  <c r="JG94" i="1"/>
  <c r="JG96" i="1"/>
  <c r="JG93" i="1"/>
  <c r="JG41" i="1"/>
  <c r="JG40" i="1"/>
  <c r="JG39" i="1"/>
  <c r="JG100" i="1"/>
  <c r="JG98" i="1"/>
  <c r="JG95" i="1"/>
  <c r="JG101" i="1"/>
  <c r="JG102" i="1"/>
  <c r="JG99" i="1"/>
  <c r="JG97" i="1"/>
  <c r="JG108" i="1"/>
  <c r="JG107" i="1"/>
  <c r="JH109" i="1" l="1"/>
  <c r="JH84" i="1"/>
  <c r="JH85" i="1"/>
  <c r="JH87" i="1"/>
  <c r="JH88" i="1"/>
  <c r="JH86" i="1"/>
  <c r="JI28" i="1"/>
  <c r="JH94" i="1"/>
  <c r="JH82" i="1"/>
  <c r="JH96" i="1"/>
  <c r="JH41" i="1"/>
  <c r="JH93" i="1"/>
  <c r="JH40" i="1"/>
  <c r="JH100" i="1"/>
  <c r="JH97" i="1"/>
  <c r="JH39" i="1"/>
  <c r="JH98" i="1"/>
  <c r="JH101" i="1"/>
  <c r="JH99" i="1"/>
  <c r="JH95" i="1"/>
  <c r="JH102" i="1"/>
  <c r="JH107" i="1"/>
  <c r="JH106" i="1"/>
  <c r="JH83" i="1"/>
  <c r="JH110" i="1"/>
  <c r="JH108" i="1"/>
  <c r="JI110" i="1" l="1"/>
  <c r="JI89" i="1"/>
  <c r="JJ28" i="1"/>
  <c r="JI107" i="1"/>
  <c r="JI108" i="1"/>
  <c r="JI99" i="1"/>
  <c r="JI101" i="1"/>
  <c r="JI87" i="1"/>
  <c r="JI85" i="1"/>
  <c r="JI88" i="1"/>
  <c r="JI86" i="1"/>
  <c r="JI84" i="1"/>
  <c r="JI109" i="1"/>
  <c r="JI82" i="1"/>
  <c r="JI96" i="1"/>
  <c r="JI94" i="1"/>
  <c r="JI93" i="1"/>
  <c r="JI83" i="1"/>
  <c r="JI40" i="1"/>
  <c r="JI106" i="1"/>
  <c r="JI41" i="1"/>
  <c r="JI39" i="1"/>
  <c r="JI100" i="1"/>
  <c r="JI97" i="1"/>
  <c r="JI98" i="1"/>
  <c r="JI95" i="1"/>
  <c r="JI102" i="1"/>
  <c r="JJ40" i="1"/>
  <c r="JJ41" i="1"/>
  <c r="JJ93" i="1"/>
  <c r="JJ100" i="1" l="1"/>
  <c r="JJ89" i="1"/>
  <c r="JJ95" i="1"/>
  <c r="JJ99" i="1"/>
  <c r="JJ110" i="1"/>
  <c r="JJ108" i="1"/>
  <c r="JJ107" i="1"/>
  <c r="JK28" i="1"/>
  <c r="JK83" i="1" s="1"/>
  <c r="JJ94" i="1"/>
  <c r="JJ98" i="1"/>
  <c r="JJ101" i="1"/>
  <c r="JJ102" i="1"/>
  <c r="JJ109" i="1"/>
  <c r="JJ87" i="1"/>
  <c r="JJ84" i="1"/>
  <c r="JJ86" i="1"/>
  <c r="JJ83" i="1"/>
  <c r="JJ88" i="1"/>
  <c r="JJ106" i="1"/>
  <c r="JJ85" i="1"/>
  <c r="JJ82" i="1"/>
  <c r="JJ96" i="1"/>
  <c r="JJ39" i="1"/>
  <c r="JJ97" i="1"/>
  <c r="JL28" i="1" l="1"/>
  <c r="JK82" i="1"/>
  <c r="JK96" i="1"/>
  <c r="JK97" i="1"/>
  <c r="JK100" i="1"/>
  <c r="JK98" i="1"/>
  <c r="JK95" i="1"/>
  <c r="JK102" i="1"/>
  <c r="JK101" i="1"/>
  <c r="JK99" i="1"/>
  <c r="JK109" i="1"/>
  <c r="JK108" i="1"/>
  <c r="JK110" i="1"/>
  <c r="JK107" i="1"/>
  <c r="JK39" i="1"/>
  <c r="JK89" i="1"/>
  <c r="JK106" i="1"/>
  <c r="JK88" i="1"/>
  <c r="JK84" i="1"/>
  <c r="JK94" i="1"/>
  <c r="JK86" i="1"/>
  <c r="JK93" i="1"/>
  <c r="JK41" i="1"/>
  <c r="JK85" i="1"/>
  <c r="JK40" i="1"/>
  <c r="JK87" i="1"/>
  <c r="D4" i="4"/>
  <c r="D4" i="7"/>
  <c r="D4" i="6"/>
  <c r="D4" i="8"/>
  <c r="LY34" i="1"/>
  <c r="ET112" i="1"/>
  <c r="B789" i="4"/>
  <c r="B788" i="4"/>
  <c r="B787" i="4"/>
  <c r="B783" i="4"/>
  <c r="B782" i="4"/>
  <c r="B781" i="4"/>
  <c r="B780" i="4"/>
  <c r="B779" i="4"/>
  <c r="B778" i="4"/>
  <c r="B777" i="4"/>
  <c r="B776" i="4"/>
  <c r="B775" i="4"/>
  <c r="B771" i="4"/>
  <c r="B770" i="4"/>
  <c r="B769" i="4"/>
  <c r="B768" i="4"/>
  <c r="B767" i="4"/>
  <c r="B766" i="4"/>
  <c r="B765" i="4"/>
  <c r="B764" i="4"/>
  <c r="B763" i="4"/>
  <c r="B759" i="4"/>
  <c r="B758" i="4"/>
  <c r="B757" i="4"/>
  <c r="B756" i="4"/>
  <c r="B755" i="4"/>
  <c r="B754" i="4"/>
  <c r="X33" i="1"/>
  <c r="Z33" i="1"/>
  <c r="Y33" i="1"/>
  <c r="W33" i="1"/>
  <c r="Q33" i="1"/>
  <c r="P33" i="1"/>
  <c r="O33" i="1"/>
  <c r="M33" i="1"/>
  <c r="K33" i="1"/>
  <c r="J33" i="1"/>
  <c r="I33" i="1"/>
  <c r="D5" i="1"/>
  <c r="CD112" i="1"/>
  <c r="CN112" i="1"/>
  <c r="CM112" i="1"/>
  <c r="CL112" i="1"/>
  <c r="CK112" i="1"/>
  <c r="CJ112" i="1"/>
  <c r="CI112" i="1"/>
  <c r="CE112"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L112" i="1"/>
  <c r="LY46" i="1" l="1"/>
  <c r="OG33" i="1"/>
  <c r="ON33" i="1"/>
  <c r="OM33" i="1"/>
  <c r="OL33" i="1"/>
  <c r="OK33" i="1"/>
  <c r="OJ33" i="1"/>
  <c r="OI33" i="1"/>
  <c r="OH33" i="1"/>
  <c r="ET33" i="1"/>
  <c r="ET36" i="1" s="1"/>
  <c r="CF112" i="1"/>
  <c r="CF33" i="1"/>
  <c r="CF36" i="1" s="1"/>
  <c r="CG112" i="1"/>
  <c r="CG33" i="1"/>
  <c r="CH112" i="1"/>
  <c r="CH33" i="1"/>
  <c r="CE33" i="1"/>
  <c r="CE36" i="1" s="1"/>
  <c r="CK33" i="1"/>
  <c r="CL33" i="1"/>
  <c r="CM33" i="1"/>
  <c r="CI33" i="1"/>
  <c r="CJ33" i="1"/>
  <c r="CN33" i="1"/>
  <c r="LL33" i="1"/>
  <c r="LL36" i="1" s="1"/>
  <c r="CN36" i="1" l="1"/>
  <c r="CN34" i="1"/>
  <c r="CN89" i="1" s="1"/>
  <c r="CJ36" i="1"/>
  <c r="CJ34" i="1"/>
  <c r="CJ89" i="1" s="1"/>
  <c r="CL36" i="1"/>
  <c r="CL34" i="1"/>
  <c r="CL89" i="1" s="1"/>
  <c r="CK36" i="1"/>
  <c r="CK34" i="1"/>
  <c r="CK89" i="1" s="1"/>
  <c r="CH36" i="1"/>
  <c r="CH34" i="1"/>
  <c r="CH89" i="1" s="1"/>
  <c r="CG36" i="1"/>
  <c r="CG34" i="1"/>
  <c r="CG89" i="1" s="1"/>
  <c r="CI36" i="1"/>
  <c r="CI34" i="1"/>
  <c r="CI89" i="1" s="1"/>
  <c r="CM36" i="1"/>
  <c r="CM34" i="1"/>
  <c r="CM89" i="1" s="1"/>
  <c r="LY48" i="1"/>
  <c r="CH85" i="1" l="1"/>
  <c r="CH84" i="1"/>
  <c r="CH86" i="1"/>
  <c r="CH88" i="1"/>
  <c r="CH87" i="1"/>
  <c r="CG87" i="1"/>
  <c r="CG85" i="1"/>
  <c r="CG88" i="1"/>
  <c r="CG84" i="1"/>
  <c r="CG86" i="1"/>
  <c r="CM85" i="1"/>
  <c r="CM86" i="1"/>
  <c r="CM84" i="1"/>
  <c r="CM87" i="1"/>
  <c r="CM88" i="1"/>
  <c r="CI86" i="1"/>
  <c r="CI84" i="1"/>
  <c r="CI88" i="1"/>
  <c r="CI87" i="1"/>
  <c r="CI85" i="1"/>
  <c r="CK88" i="1"/>
  <c r="CK87" i="1"/>
  <c r="CK85" i="1"/>
  <c r="CK84" i="1"/>
  <c r="CK86" i="1"/>
  <c r="CL88" i="1"/>
  <c r="CL85" i="1"/>
  <c r="CL86" i="1"/>
  <c r="CL87" i="1"/>
  <c r="CL84" i="1"/>
  <c r="CJ86" i="1"/>
  <c r="CJ87" i="1"/>
  <c r="CJ85" i="1"/>
  <c r="CJ84" i="1"/>
  <c r="CJ88" i="1"/>
  <c r="CN87" i="1"/>
  <c r="CN84" i="1"/>
  <c r="CN88" i="1"/>
  <c r="CN86" i="1"/>
  <c r="CN85" i="1"/>
  <c r="CI106" i="1"/>
  <c r="CI83" i="1"/>
  <c r="CG106" i="1"/>
  <c r="CG83" i="1"/>
  <c r="CM106" i="1"/>
  <c r="CM83" i="1"/>
  <c r="CH106" i="1"/>
  <c r="CH83" i="1"/>
  <c r="CK106" i="1"/>
  <c r="CK83" i="1"/>
  <c r="CL106" i="1"/>
  <c r="CL83" i="1"/>
  <c r="CJ106" i="1"/>
  <c r="CJ83" i="1"/>
  <c r="CN106" i="1"/>
  <c r="CN83" i="1"/>
  <c r="CM39" i="1"/>
  <c r="CM40" i="1" s="1"/>
  <c r="CH39" i="1"/>
  <c r="CH41" i="1" s="1"/>
  <c r="CI39" i="1"/>
  <c r="CI40" i="1" s="1"/>
  <c r="CG39" i="1"/>
  <c r="CG41" i="1" s="1"/>
  <c r="CK39" i="1"/>
  <c r="CK41" i="1" s="1"/>
  <c r="CL39" i="1"/>
  <c r="CL41" i="1" s="1"/>
  <c r="CJ39" i="1"/>
  <c r="CJ41" i="1" s="1"/>
  <c r="CN39" i="1"/>
  <c r="CN41" i="1" s="1"/>
  <c r="CM82" i="1"/>
  <c r="CM93" i="1"/>
  <c r="CI82" i="1"/>
  <c r="CI93" i="1"/>
  <c r="CG82" i="1"/>
  <c r="CG93" i="1"/>
  <c r="CH82" i="1"/>
  <c r="CH93" i="1"/>
  <c r="CK82" i="1"/>
  <c r="CK93" i="1"/>
  <c r="CL82" i="1"/>
  <c r="CL93" i="1"/>
  <c r="CJ82" i="1"/>
  <c r="CJ93" i="1"/>
  <c r="CN82" i="1"/>
  <c r="CN93" i="1"/>
  <c r="CG40" i="1" l="1"/>
  <c r="CI41" i="1"/>
  <c r="CH40" i="1"/>
  <c r="CJ40" i="1"/>
  <c r="CN107" i="1"/>
  <c r="CN108" i="1"/>
  <c r="CN109" i="1"/>
  <c r="CN110" i="1"/>
  <c r="CN40" i="1"/>
  <c r="CL40" i="1"/>
  <c r="CK40" i="1"/>
  <c r="CH107" i="1"/>
  <c r="CH108" i="1"/>
  <c r="CH109" i="1"/>
  <c r="CH110" i="1"/>
  <c r="CJ107" i="1"/>
  <c r="CJ108" i="1"/>
  <c r="CJ109" i="1"/>
  <c r="CJ110" i="1"/>
  <c r="CL107" i="1"/>
  <c r="CL108" i="1"/>
  <c r="CL109" i="1"/>
  <c r="CL110" i="1"/>
  <c r="CK107" i="1"/>
  <c r="CK108" i="1"/>
  <c r="CK109" i="1"/>
  <c r="CK110" i="1"/>
  <c r="CG107" i="1"/>
  <c r="CG108" i="1"/>
  <c r="CG109" i="1"/>
  <c r="CG110" i="1"/>
  <c r="CI107" i="1"/>
  <c r="CI108" i="1"/>
  <c r="CI109" i="1"/>
  <c r="CI110" i="1"/>
  <c r="CM41" i="1"/>
  <c r="CM107" i="1"/>
  <c r="CM108" i="1"/>
  <c r="CM109" i="1"/>
  <c r="CM110" i="1"/>
  <c r="CL101" i="1"/>
  <c r="CL102" i="1"/>
  <c r="CJ101" i="1"/>
  <c r="CJ102" i="1"/>
  <c r="CM101" i="1"/>
  <c r="CM102" i="1"/>
  <c r="CN101" i="1"/>
  <c r="CN102" i="1"/>
  <c r="CH101" i="1"/>
  <c r="CH102" i="1"/>
  <c r="CI101" i="1"/>
  <c r="CI102" i="1"/>
  <c r="CK101" i="1"/>
  <c r="CK102" i="1"/>
  <c r="CG101" i="1"/>
  <c r="CG102" i="1"/>
  <c r="CI98" i="1"/>
  <c r="CI99" i="1"/>
  <c r="CM98" i="1"/>
  <c r="CM99" i="1"/>
  <c r="CL98" i="1"/>
  <c r="CL99" i="1"/>
  <c r="CN98" i="1"/>
  <c r="CN99" i="1"/>
  <c r="CJ98" i="1"/>
  <c r="CJ99" i="1"/>
  <c r="CH98" i="1"/>
  <c r="CH99" i="1"/>
  <c r="CG98" i="1"/>
  <c r="CG99" i="1"/>
  <c r="CK98" i="1"/>
  <c r="CK99" i="1"/>
  <c r="CN94" i="1"/>
  <c r="CN95" i="1" s="1"/>
  <c r="CJ94" i="1"/>
  <c r="CJ95" i="1" s="1"/>
  <c r="CL94" i="1"/>
  <c r="CL95" i="1" s="1"/>
  <c r="CK94" i="1"/>
  <c r="CK95" i="1" s="1"/>
  <c r="CM94" i="1"/>
  <c r="CM95" i="1" s="1"/>
  <c r="CH94" i="1"/>
  <c r="CH95" i="1" s="1"/>
  <c r="CH96" i="1"/>
  <c r="CG94" i="1"/>
  <c r="CG95" i="1" s="1"/>
  <c r="CI94" i="1"/>
  <c r="CI95" i="1" s="1"/>
  <c r="NA112" i="1"/>
  <c r="CJ96" i="1" l="1"/>
  <c r="CN96" i="1"/>
  <c r="CN97" i="1" s="1"/>
  <c r="CK96" i="1"/>
  <c r="CK97" i="1" s="1"/>
  <c r="CG96" i="1"/>
  <c r="CG97" i="1" s="1"/>
  <c r="CL96" i="1"/>
  <c r="CL97" i="1" s="1"/>
  <c r="CI96" i="1"/>
  <c r="CM96" i="1"/>
  <c r="CM100" i="1" s="1"/>
  <c r="CH97" i="1"/>
  <c r="CH100" i="1"/>
  <c r="CJ97" i="1"/>
  <c r="CJ100" i="1"/>
  <c r="CI97" i="1"/>
  <c r="CI100" i="1"/>
  <c r="CM97" i="1"/>
  <c r="NA33" i="1"/>
  <c r="NA36" i="1" s="1"/>
  <c r="CG100" i="1" l="1"/>
  <c r="CN100" i="1"/>
  <c r="CL100" i="1"/>
  <c r="CK100" i="1"/>
  <c r="T723" i="4"/>
  <c r="S723" i="4"/>
  <c r="R723" i="4"/>
  <c r="Q723" i="4"/>
  <c r="P723" i="4"/>
  <c r="T722" i="4"/>
  <c r="S722" i="4"/>
  <c r="R722" i="4"/>
  <c r="Q722" i="4"/>
  <c r="P722" i="4"/>
  <c r="T721" i="4"/>
  <c r="S721" i="4"/>
  <c r="R721" i="4"/>
  <c r="Q721" i="4"/>
  <c r="P721" i="4"/>
  <c r="S720" i="4"/>
  <c r="R720" i="4"/>
  <c r="Q720" i="4"/>
  <c r="P720" i="4"/>
  <c r="T720" i="4"/>
  <c r="V723" i="4"/>
  <c r="U723" i="4"/>
  <c r="V722" i="4"/>
  <c r="U722" i="4"/>
  <c r="V721" i="4"/>
  <c r="U721" i="4"/>
  <c r="V720" i="4"/>
  <c r="U720" i="4"/>
  <c r="I788" i="4" l="1"/>
  <c r="I782" i="4"/>
  <c r="I779" i="4"/>
  <c r="I776" i="4"/>
  <c r="I770" i="4"/>
  <c r="AU45" i="4"/>
  <c r="AT45" i="4"/>
  <c r="AR45" i="4"/>
  <c r="AQ45" i="4"/>
  <c r="AO45" i="4"/>
  <c r="AN45" i="4"/>
  <c r="I767"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25" i="4"/>
  <c r="M225" i="4"/>
  <c r="L225" i="4"/>
  <c r="K224" i="4"/>
  <c r="J224" i="4"/>
  <c r="J225" i="4"/>
  <c r="I224" i="4"/>
  <c r="H223" i="4"/>
  <c r="G223" i="4"/>
  <c r="F223" i="4"/>
  <c r="E221" i="4"/>
  <c r="D221" i="4"/>
  <c r="C221" i="4"/>
  <c r="N226" i="4"/>
  <c r="M226" i="4"/>
  <c r="L226" i="4"/>
  <c r="N224" i="4"/>
  <c r="M224" i="4"/>
  <c r="L224" i="4"/>
  <c r="N223" i="4"/>
  <c r="M223" i="4"/>
  <c r="L223" i="4"/>
  <c r="N222" i="4"/>
  <c r="N227" i="4" s="1"/>
  <c r="M222" i="4"/>
  <c r="M227" i="4" s="1"/>
  <c r="L222" i="4"/>
  <c r="L227" i="4" s="1"/>
  <c r="K226" i="4"/>
  <c r="J226" i="4"/>
  <c r="I226" i="4"/>
  <c r="K225" i="4"/>
  <c r="I225" i="4"/>
  <c r="K223" i="4"/>
  <c r="J223" i="4"/>
  <c r="I223" i="4"/>
  <c r="K222" i="4"/>
  <c r="K227" i="4" s="1"/>
  <c r="J222" i="4"/>
  <c r="J227" i="4" s="1"/>
  <c r="I222" i="4"/>
  <c r="I227" i="4" s="1"/>
  <c r="H226" i="4"/>
  <c r="G226" i="4"/>
  <c r="F226" i="4"/>
  <c r="H225" i="4"/>
  <c r="G225" i="4"/>
  <c r="F225" i="4"/>
  <c r="H224" i="4"/>
  <c r="G224" i="4"/>
  <c r="F224" i="4"/>
  <c r="H222" i="4"/>
  <c r="H227" i="4" s="1"/>
  <c r="G222" i="4"/>
  <c r="G227" i="4" s="1"/>
  <c r="F222" i="4"/>
  <c r="F227" i="4" s="1"/>
  <c r="Q11" i="8"/>
  <c r="AI11" i="8" s="1"/>
  <c r="Q11" i="7"/>
  <c r="AI11" i="7" s="1"/>
  <c r="Q11" i="6"/>
  <c r="AI11" i="6" s="1"/>
  <c r="P11" i="8"/>
  <c r="AH11" i="8" s="1"/>
  <c r="P11" i="7"/>
  <c r="AH11" i="7" s="1"/>
  <c r="P11" i="6"/>
  <c r="AH11" i="6" s="1"/>
  <c r="O11" i="8"/>
  <c r="AG11" i="8" s="1"/>
  <c r="O11" i="7"/>
  <c r="AG11" i="7" s="1"/>
  <c r="O11" i="6"/>
  <c r="AG11" i="6" s="1"/>
  <c r="AR365" i="8"/>
  <c r="AR365" i="7"/>
  <c r="AR365" i="6"/>
  <c r="AR374" i="4"/>
  <c r="AG349"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9" i="4"/>
  <c r="BL369" i="4"/>
  <c r="BK369" i="4"/>
  <c r="BJ369" i="4"/>
  <c r="BI369" i="4"/>
  <c r="BH369" i="4"/>
  <c r="BG369" i="4"/>
  <c r="BF369" i="4"/>
  <c r="BE369" i="4"/>
  <c r="BD369" i="4"/>
  <c r="BC369" i="4"/>
  <c r="BA369" i="4"/>
  <c r="AZ369" i="4"/>
  <c r="AY369" i="4"/>
  <c r="AW369" i="4"/>
  <c r="AV369" i="4"/>
  <c r="AU369" i="4"/>
  <c r="AT369" i="4"/>
  <c r="AS369" i="4"/>
  <c r="AR369" i="4"/>
  <c r="AQ369" i="4"/>
  <c r="AP369" i="4"/>
  <c r="AO369" i="4"/>
  <c r="AN369" i="4"/>
  <c r="AM369" i="4"/>
  <c r="AK369" i="4"/>
  <c r="AJ369" i="4"/>
  <c r="AI369" i="4"/>
  <c r="AG369" i="4"/>
  <c r="AF369" i="4"/>
  <c r="AE369" i="4"/>
  <c r="AD369" i="4"/>
  <c r="AC369" i="4"/>
  <c r="AB369" i="4"/>
  <c r="AA369" i="4"/>
  <c r="Z369" i="4"/>
  <c r="Y369" i="4"/>
  <c r="X369" i="4"/>
  <c r="W369" i="4"/>
  <c r="U369" i="4"/>
  <c r="T369" i="4"/>
  <c r="S369" i="4"/>
  <c r="BM368" i="4"/>
  <c r="BL368" i="4"/>
  <c r="BK368" i="4"/>
  <c r="BJ368" i="4"/>
  <c r="BI368" i="4"/>
  <c r="BH368" i="4"/>
  <c r="BG368" i="4"/>
  <c r="BF368" i="4"/>
  <c r="BE368" i="4"/>
  <c r="BD368" i="4"/>
  <c r="BC368" i="4"/>
  <c r="BA368" i="4"/>
  <c r="AZ368" i="4"/>
  <c r="AY368" i="4"/>
  <c r="AW368" i="4"/>
  <c r="AV368" i="4"/>
  <c r="AU368" i="4"/>
  <c r="AT368" i="4"/>
  <c r="AS368" i="4"/>
  <c r="AR368" i="4"/>
  <c r="AQ368" i="4"/>
  <c r="AP368" i="4"/>
  <c r="AO368" i="4"/>
  <c r="AN368" i="4"/>
  <c r="AM368" i="4"/>
  <c r="AK368" i="4"/>
  <c r="AJ368" i="4"/>
  <c r="AI368" i="4"/>
  <c r="AG368" i="4"/>
  <c r="AF368" i="4"/>
  <c r="AE368" i="4"/>
  <c r="AD368" i="4"/>
  <c r="AC368" i="4"/>
  <c r="AB368" i="4"/>
  <c r="AA368" i="4"/>
  <c r="Z368" i="4"/>
  <c r="Y368" i="4"/>
  <c r="X368" i="4"/>
  <c r="W368" i="4"/>
  <c r="U368" i="4"/>
  <c r="T368" i="4"/>
  <c r="S368" i="4"/>
  <c r="BM367" i="4"/>
  <c r="BL367" i="4"/>
  <c r="BK367" i="4"/>
  <c r="BJ367" i="4"/>
  <c r="BI367" i="4"/>
  <c r="BH367" i="4"/>
  <c r="BG367" i="4"/>
  <c r="BF367" i="4"/>
  <c r="BE367" i="4"/>
  <c r="BD367" i="4"/>
  <c r="BC367" i="4"/>
  <c r="BA367" i="4"/>
  <c r="AZ367" i="4"/>
  <c r="AY367" i="4"/>
  <c r="AW367" i="4"/>
  <c r="AV367" i="4"/>
  <c r="AU367" i="4"/>
  <c r="AT367" i="4"/>
  <c r="AS367" i="4"/>
  <c r="AR367" i="4"/>
  <c r="AQ367" i="4"/>
  <c r="AP367" i="4"/>
  <c r="AO367" i="4"/>
  <c r="AN367" i="4"/>
  <c r="AM367" i="4"/>
  <c r="AK367" i="4"/>
  <c r="AJ367" i="4"/>
  <c r="AI367" i="4"/>
  <c r="AG367" i="4"/>
  <c r="AF367" i="4"/>
  <c r="AE367" i="4"/>
  <c r="AD367" i="4"/>
  <c r="AC367" i="4"/>
  <c r="AB367" i="4"/>
  <c r="AA367" i="4"/>
  <c r="Z367" i="4"/>
  <c r="Y367" i="4"/>
  <c r="X367" i="4"/>
  <c r="W367" i="4"/>
  <c r="U367" i="4"/>
  <c r="T367" i="4"/>
  <c r="S367" i="4"/>
  <c r="BM351" i="4"/>
  <c r="BL351" i="4"/>
  <c r="BK351" i="4"/>
  <c r="BJ351" i="4"/>
  <c r="BI351" i="4"/>
  <c r="BH351" i="4"/>
  <c r="BG351" i="4"/>
  <c r="BF351" i="4"/>
  <c r="BE351" i="4"/>
  <c r="BD351" i="4"/>
  <c r="BC351" i="4"/>
  <c r="BA351" i="4"/>
  <c r="AZ351" i="4"/>
  <c r="AY351" i="4"/>
  <c r="AW351" i="4"/>
  <c r="AV351" i="4"/>
  <c r="AU351" i="4"/>
  <c r="AT351" i="4"/>
  <c r="AS351" i="4"/>
  <c r="AR351" i="4"/>
  <c r="AQ351" i="4"/>
  <c r="AP351" i="4"/>
  <c r="AO351" i="4"/>
  <c r="AN351" i="4"/>
  <c r="AM351" i="4"/>
  <c r="AK351" i="4"/>
  <c r="AJ351" i="4"/>
  <c r="AI351" i="4"/>
  <c r="AG351" i="4"/>
  <c r="AF351" i="4"/>
  <c r="AE351" i="4"/>
  <c r="AD351" i="4"/>
  <c r="AC351" i="4"/>
  <c r="AB351" i="4"/>
  <c r="AA351" i="4"/>
  <c r="Z351" i="4"/>
  <c r="Y351" i="4"/>
  <c r="X351" i="4"/>
  <c r="W351" i="4"/>
  <c r="U351" i="4"/>
  <c r="T351" i="4"/>
  <c r="S351" i="4"/>
  <c r="BM350" i="4"/>
  <c r="BL350" i="4"/>
  <c r="BK350" i="4"/>
  <c r="BJ350" i="4"/>
  <c r="BI350" i="4"/>
  <c r="BH350" i="4"/>
  <c r="BG350" i="4"/>
  <c r="BF350" i="4"/>
  <c r="BE350" i="4"/>
  <c r="BD350" i="4"/>
  <c r="BC350" i="4"/>
  <c r="BA350" i="4"/>
  <c r="AZ350" i="4"/>
  <c r="AY350" i="4"/>
  <c r="AW350" i="4"/>
  <c r="AV350" i="4"/>
  <c r="AU350" i="4"/>
  <c r="AT350" i="4"/>
  <c r="AS350" i="4"/>
  <c r="AR350" i="4"/>
  <c r="AQ350" i="4"/>
  <c r="AP350" i="4"/>
  <c r="AO350" i="4"/>
  <c r="AN350" i="4"/>
  <c r="AM350" i="4"/>
  <c r="AK350" i="4"/>
  <c r="AJ350" i="4"/>
  <c r="AI350" i="4"/>
  <c r="AG350" i="4"/>
  <c r="AF350" i="4"/>
  <c r="AE350" i="4"/>
  <c r="AD350" i="4"/>
  <c r="AC350" i="4"/>
  <c r="AB350" i="4"/>
  <c r="AA350" i="4"/>
  <c r="Z350" i="4"/>
  <c r="Y350" i="4"/>
  <c r="X350" i="4"/>
  <c r="W350" i="4"/>
  <c r="U350" i="4"/>
  <c r="T350" i="4"/>
  <c r="S350" i="4"/>
  <c r="BM349" i="4"/>
  <c r="BL349" i="4"/>
  <c r="BK349" i="4"/>
  <c r="BJ349" i="4"/>
  <c r="BI349" i="4"/>
  <c r="BH349" i="4"/>
  <c r="BG349" i="4"/>
  <c r="BF349" i="4"/>
  <c r="BE349" i="4"/>
  <c r="BD349" i="4"/>
  <c r="BC349" i="4"/>
  <c r="BA349" i="4"/>
  <c r="AZ349" i="4"/>
  <c r="AY349" i="4"/>
  <c r="AW349" i="4"/>
  <c r="AV349" i="4"/>
  <c r="AU349" i="4"/>
  <c r="AT349" i="4"/>
  <c r="AS349" i="4"/>
  <c r="AR349" i="4"/>
  <c r="AQ349" i="4"/>
  <c r="AP349" i="4"/>
  <c r="AO349" i="4"/>
  <c r="AN349" i="4"/>
  <c r="AM349" i="4"/>
  <c r="AK349" i="4"/>
  <c r="AJ349" i="4"/>
  <c r="AI349" i="4"/>
  <c r="AF349" i="4"/>
  <c r="AE349" i="4"/>
  <c r="AD349" i="4"/>
  <c r="AC349" i="4"/>
  <c r="AB349" i="4"/>
  <c r="AA349" i="4"/>
  <c r="Z349" i="4"/>
  <c r="Y349" i="4"/>
  <c r="X349" i="4"/>
  <c r="W349" i="4"/>
  <c r="U349" i="4"/>
  <c r="T349" i="4"/>
  <c r="S349" i="4"/>
  <c r="B355" i="8"/>
  <c r="B355" i="7"/>
  <c r="B355" i="6"/>
  <c r="B364" i="4"/>
  <c r="B337" i="8"/>
  <c r="B337" i="7"/>
  <c r="B337" i="6"/>
  <c r="B346"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66" i="4"/>
  <c r="P366" i="4"/>
  <c r="O366" i="4"/>
  <c r="N366" i="4"/>
  <c r="M366" i="4"/>
  <c r="L366" i="4"/>
  <c r="K366" i="4"/>
  <c r="J366" i="4"/>
  <c r="I366" i="4"/>
  <c r="H366" i="4"/>
  <c r="G366" i="4"/>
  <c r="E366" i="4"/>
  <c r="D366" i="4"/>
  <c r="C366" i="4"/>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33" i="4"/>
  <c r="BL333" i="4"/>
  <c r="BK333" i="4"/>
  <c r="BJ333" i="4"/>
  <c r="BI333" i="4"/>
  <c r="BH333" i="4"/>
  <c r="BG333" i="4"/>
  <c r="BF333" i="4"/>
  <c r="BE333" i="4"/>
  <c r="BD333" i="4"/>
  <c r="BC333" i="4"/>
  <c r="BA333" i="4"/>
  <c r="AZ333" i="4"/>
  <c r="AY333" i="4"/>
  <c r="AW333" i="4"/>
  <c r="AV333" i="4"/>
  <c r="AU333" i="4"/>
  <c r="AT333" i="4"/>
  <c r="AS333" i="4"/>
  <c r="AR333" i="4"/>
  <c r="AQ333" i="4"/>
  <c r="AP333" i="4"/>
  <c r="AO333" i="4"/>
  <c r="AN333" i="4"/>
  <c r="AM333" i="4"/>
  <c r="AK333" i="4"/>
  <c r="AJ333" i="4"/>
  <c r="AI333" i="4"/>
  <c r="AG333" i="4"/>
  <c r="AF333" i="4"/>
  <c r="AE333" i="4"/>
  <c r="AD333" i="4"/>
  <c r="AC333" i="4"/>
  <c r="AB333" i="4"/>
  <c r="AA333" i="4"/>
  <c r="Z333" i="4"/>
  <c r="Y333" i="4"/>
  <c r="X333" i="4"/>
  <c r="W333" i="4"/>
  <c r="U333" i="4"/>
  <c r="T333" i="4"/>
  <c r="S333" i="4"/>
  <c r="BM332" i="4"/>
  <c r="BL332" i="4"/>
  <c r="BK332" i="4"/>
  <c r="BJ332" i="4"/>
  <c r="BI332" i="4"/>
  <c r="BH332" i="4"/>
  <c r="BG332" i="4"/>
  <c r="BF332" i="4"/>
  <c r="BE332" i="4"/>
  <c r="BD332" i="4"/>
  <c r="BC332" i="4"/>
  <c r="BA332" i="4"/>
  <c r="AZ332" i="4"/>
  <c r="AY332" i="4"/>
  <c r="AW332" i="4"/>
  <c r="AV332" i="4"/>
  <c r="AU332" i="4"/>
  <c r="AT332" i="4"/>
  <c r="AS332" i="4"/>
  <c r="AR332" i="4"/>
  <c r="AQ332" i="4"/>
  <c r="AP332" i="4"/>
  <c r="AO332" i="4"/>
  <c r="AN332" i="4"/>
  <c r="AM332" i="4"/>
  <c r="AK332" i="4"/>
  <c r="AJ332" i="4"/>
  <c r="AI332" i="4"/>
  <c r="AG332" i="4"/>
  <c r="AF332" i="4"/>
  <c r="AE332" i="4"/>
  <c r="AD332" i="4"/>
  <c r="AC332" i="4"/>
  <c r="AB332" i="4"/>
  <c r="AA332" i="4"/>
  <c r="Z332" i="4"/>
  <c r="Y332" i="4"/>
  <c r="X332" i="4"/>
  <c r="W332" i="4"/>
  <c r="U332" i="4"/>
  <c r="T332" i="4"/>
  <c r="S332" i="4"/>
  <c r="BM331" i="4"/>
  <c r="BL331" i="4"/>
  <c r="BK331" i="4"/>
  <c r="BJ331" i="4"/>
  <c r="BI331" i="4"/>
  <c r="BH331" i="4"/>
  <c r="BG331" i="4"/>
  <c r="BF331" i="4"/>
  <c r="BE331" i="4"/>
  <c r="BD331" i="4"/>
  <c r="BC331" i="4"/>
  <c r="BA331" i="4"/>
  <c r="AZ331" i="4"/>
  <c r="AY331" i="4"/>
  <c r="AW331" i="4"/>
  <c r="AV331" i="4"/>
  <c r="AU331" i="4"/>
  <c r="AT331" i="4"/>
  <c r="AS331" i="4"/>
  <c r="AR331" i="4"/>
  <c r="AQ331" i="4"/>
  <c r="AP331" i="4"/>
  <c r="AO331" i="4"/>
  <c r="AN331" i="4"/>
  <c r="AM331" i="4"/>
  <c r="AK331" i="4"/>
  <c r="AJ331" i="4"/>
  <c r="AI331" i="4"/>
  <c r="AG331" i="4"/>
  <c r="AF331" i="4"/>
  <c r="AE331" i="4"/>
  <c r="AD331" i="4"/>
  <c r="AC331" i="4"/>
  <c r="AB331" i="4"/>
  <c r="AA331" i="4"/>
  <c r="Z331" i="4"/>
  <c r="Y331" i="4"/>
  <c r="X331" i="4"/>
  <c r="W331" i="4"/>
  <c r="U331" i="4"/>
  <c r="T331" i="4"/>
  <c r="S322" i="8"/>
  <c r="S322" i="7"/>
  <c r="S322" i="6"/>
  <c r="S331" i="4"/>
  <c r="B319" i="8"/>
  <c r="B319" i="7"/>
  <c r="B319" i="6"/>
  <c r="B328"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82" i="4"/>
  <c r="Q282" i="4"/>
  <c r="P282" i="4"/>
  <c r="O282" i="4"/>
  <c r="N282" i="4"/>
  <c r="M282" i="4"/>
  <c r="L282" i="4"/>
  <c r="K282" i="4"/>
  <c r="J282" i="4"/>
  <c r="I282" i="4"/>
  <c r="H282" i="4"/>
  <c r="G282" i="4"/>
  <c r="F282" i="4"/>
  <c r="E282" i="4"/>
  <c r="D282" i="4"/>
  <c r="C282"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74" i="4"/>
  <c r="Q274" i="4"/>
  <c r="P274" i="4"/>
  <c r="O274" i="4"/>
  <c r="N274" i="4"/>
  <c r="M274" i="4"/>
  <c r="L274" i="4"/>
  <c r="K274" i="4"/>
  <c r="J274" i="4"/>
  <c r="I274" i="4"/>
  <c r="H274" i="4"/>
  <c r="G274" i="4"/>
  <c r="F274" i="4"/>
  <c r="E274" i="4"/>
  <c r="D274" i="4"/>
  <c r="C274"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66" i="4"/>
  <c r="Q266" i="4"/>
  <c r="P266" i="4"/>
  <c r="O266" i="4"/>
  <c r="N266" i="4"/>
  <c r="M266" i="4"/>
  <c r="L266" i="4"/>
  <c r="K266" i="4"/>
  <c r="J266" i="4"/>
  <c r="I266" i="4"/>
  <c r="H266" i="4"/>
  <c r="G266" i="4"/>
  <c r="F266" i="4"/>
  <c r="E266" i="4"/>
  <c r="D266" i="4"/>
  <c r="C266" i="4"/>
  <c r="F207" i="8"/>
  <c r="E207" i="8"/>
  <c r="F207" i="7"/>
  <c r="E207" i="7"/>
  <c r="F207" i="6"/>
  <c r="E207" i="6"/>
  <c r="F216" i="4"/>
  <c r="E216" i="4"/>
  <c r="D207" i="8"/>
  <c r="D207" i="7"/>
  <c r="D207" i="6"/>
  <c r="D216"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112" i="1"/>
  <c r="C206" i="8"/>
  <c r="H206" i="8" s="1"/>
  <c r="C206" i="7"/>
  <c r="H206" i="7" s="1"/>
  <c r="C206" i="6"/>
  <c r="H206" i="6" s="1"/>
  <c r="C215"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H754" i="4"/>
  <c r="N754" i="4"/>
  <c r="H755" i="4"/>
  <c r="N755" i="4"/>
  <c r="H756" i="4"/>
  <c r="N756" i="4"/>
  <c r="H757" i="4"/>
  <c r="N757" i="4"/>
  <c r="H758" i="4"/>
  <c r="N758" i="4"/>
  <c r="H759" i="4"/>
  <c r="N759" i="4"/>
  <c r="H763" i="4"/>
  <c r="N763" i="4"/>
  <c r="H764" i="4"/>
  <c r="N764" i="4"/>
  <c r="H765" i="4"/>
  <c r="N765" i="4"/>
  <c r="H766" i="4"/>
  <c r="N766" i="4"/>
  <c r="H767" i="4"/>
  <c r="N767" i="4"/>
  <c r="H768" i="4"/>
  <c r="N768" i="4"/>
  <c r="H769" i="4"/>
  <c r="N769" i="4"/>
  <c r="H770" i="4"/>
  <c r="N770" i="4"/>
  <c r="H771" i="4"/>
  <c r="N771" i="4"/>
  <c r="H775" i="4"/>
  <c r="N775" i="4"/>
  <c r="H776" i="4"/>
  <c r="N776" i="4"/>
  <c r="H777" i="4"/>
  <c r="N777" i="4"/>
  <c r="H778" i="4"/>
  <c r="N778" i="4"/>
  <c r="H779" i="4"/>
  <c r="N779" i="4"/>
  <c r="H780" i="4"/>
  <c r="N780" i="4"/>
  <c r="H781" i="4"/>
  <c r="N781" i="4"/>
  <c r="H782" i="4"/>
  <c r="N782" i="4"/>
  <c r="H783" i="4"/>
  <c r="N783" i="4"/>
  <c r="H787" i="4"/>
  <c r="N787" i="4"/>
  <c r="H788" i="4"/>
  <c r="N788" i="4"/>
  <c r="H789" i="4"/>
  <c r="N789" i="4"/>
  <c r="D6" i="4"/>
  <c r="A90" i="1"/>
  <c r="BM34" i="1"/>
  <c r="BI34" i="1"/>
  <c r="A56" i="1"/>
  <c r="LY33" i="1"/>
  <c r="LY36" i="1" s="1"/>
  <c r="CX33" i="1"/>
  <c r="AO89" i="1" l="1"/>
  <c r="AO84" i="1"/>
  <c r="AO93" i="1"/>
  <c r="AO83" i="1"/>
  <c r="AO106" i="1"/>
  <c r="AO39" i="1"/>
  <c r="AO86" i="1"/>
  <c r="AO85" i="1"/>
  <c r="AO82" i="1"/>
  <c r="AO87" i="1"/>
  <c r="AO88" i="1"/>
  <c r="AO98" i="1"/>
  <c r="AO99" i="1"/>
  <c r="AO102" i="1"/>
  <c r="AO94" i="1"/>
  <c r="AO101" i="1"/>
  <c r="AO108" i="1"/>
  <c r="AO40" i="1"/>
  <c r="AO95" i="1"/>
  <c r="AO107" i="1"/>
  <c r="AO41" i="1"/>
  <c r="AO110" i="1"/>
  <c r="AO109" i="1"/>
  <c r="AO96" i="1"/>
  <c r="AO97" i="1"/>
  <c r="AO100" i="1"/>
  <c r="D223" i="4"/>
  <c r="AO36" i="1"/>
  <c r="AO45" i="1"/>
  <c r="AO46" i="1"/>
  <c r="AO47" i="1"/>
  <c r="AO48" i="1"/>
  <c r="AO49" i="1"/>
  <c r="AO50" i="1"/>
  <c r="AO51" i="1"/>
  <c r="AO52" i="1"/>
  <c r="AO53" i="1"/>
  <c r="AO54" i="1"/>
  <c r="AO55" i="1"/>
  <c r="AO56" i="1"/>
  <c r="AO57" i="1"/>
  <c r="AO58" i="1"/>
  <c r="AO59" i="1"/>
  <c r="AO60" i="1"/>
  <c r="AO61" i="1"/>
  <c r="B58" i="1"/>
  <c r="MB58" i="1" s="1"/>
  <c r="B73" i="1"/>
  <c r="MB73" i="1" s="1"/>
  <c r="R365"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66" i="4"/>
  <c r="R329" i="4"/>
  <c r="L733" i="8"/>
  <c r="T733" i="8" s="1"/>
  <c r="C733" i="8" s="1"/>
  <c r="F347" i="4"/>
  <c r="D224" i="4"/>
  <c r="AW18" i="4"/>
  <c r="AW19" i="4" s="1"/>
  <c r="BA19" i="4" s="1"/>
  <c r="AP19" i="4" s="1"/>
  <c r="R364" i="4"/>
  <c r="F346" i="4"/>
  <c r="R346" i="4"/>
  <c r="F365" i="4"/>
  <c r="AW13" i="4"/>
  <c r="AY13" i="4" s="1"/>
  <c r="AN13" i="4" s="1"/>
  <c r="R328" i="4"/>
  <c r="AX12" i="4"/>
  <c r="AM12" i="4" s="1"/>
  <c r="AX16" i="4"/>
  <c r="AM16" i="4" s="1"/>
  <c r="AX17" i="4"/>
  <c r="AM17" i="4" s="1"/>
  <c r="AY12" i="4"/>
  <c r="AN12" i="4" s="1"/>
  <c r="F348" i="4"/>
  <c r="C227" i="4"/>
  <c r="D227" i="4"/>
  <c r="AY16" i="4"/>
  <c r="AN16" i="4" s="1"/>
  <c r="E227" i="4"/>
  <c r="E224" i="4"/>
  <c r="R347" i="4"/>
  <c r="E222" i="4"/>
  <c r="F329" i="4"/>
  <c r="R366" i="4"/>
  <c r="E223" i="4"/>
  <c r="C222" i="4"/>
  <c r="C225" i="4"/>
  <c r="D222" i="4"/>
  <c r="C223" i="4"/>
  <c r="C224" i="4"/>
  <c r="BA17" i="4"/>
  <c r="AP17" i="4" s="1"/>
  <c r="F330" i="4"/>
  <c r="R348" i="4"/>
  <c r="R330" i="4"/>
  <c r="F364" i="4"/>
  <c r="D225" i="4"/>
  <c r="BA12" i="4"/>
  <c r="AP12" i="4" s="1"/>
  <c r="E225" i="4"/>
  <c r="C226" i="4"/>
  <c r="D226" i="4"/>
  <c r="E226" i="4"/>
  <c r="F328"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15"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15" i="4"/>
  <c r="NJ33" i="1"/>
  <c r="NJ36" i="1" s="1"/>
  <c r="K739" i="7"/>
  <c r="K740" i="7" s="1"/>
  <c r="O738" i="7"/>
  <c r="K736" i="6"/>
  <c r="K737" i="6" s="1"/>
  <c r="K738" i="6" s="1"/>
  <c r="K739" i="6" s="1"/>
  <c r="K740" i="6" s="1"/>
  <c r="O735" i="6"/>
  <c r="H735" i="8"/>
  <c r="O734" i="8"/>
  <c r="H736" i="7"/>
  <c r="O735" i="7"/>
  <c r="O739" i="8"/>
  <c r="H740" i="7"/>
  <c r="O738" i="8"/>
  <c r="H740" i="8"/>
  <c r="H739" i="6"/>
  <c r="DF89" i="1" l="1"/>
  <c r="DF88" i="1"/>
  <c r="DF87" i="1"/>
  <c r="DF85" i="1"/>
  <c r="DF82" i="1"/>
  <c r="DF106" i="1"/>
  <c r="DF39" i="1"/>
  <c r="DF84" i="1"/>
  <c r="DF86" i="1"/>
  <c r="DF93" i="1"/>
  <c r="DF83" i="1"/>
  <c r="DF40" i="1"/>
  <c r="DF107" i="1"/>
  <c r="DF95" i="1"/>
  <c r="DF101" i="1"/>
  <c r="DF109" i="1"/>
  <c r="DF98" i="1"/>
  <c r="DF41" i="1"/>
  <c r="DF99" i="1"/>
  <c r="DF108" i="1"/>
  <c r="DF110" i="1"/>
  <c r="DF94" i="1"/>
  <c r="DF102" i="1"/>
  <c r="DF96" i="1"/>
  <c r="DF97" i="1"/>
  <c r="DF100" i="1"/>
  <c r="DE89" i="1"/>
  <c r="DE82" i="1"/>
  <c r="DE87" i="1"/>
  <c r="DE39" i="1"/>
  <c r="DE85" i="1"/>
  <c r="DE88" i="1"/>
  <c r="DE93" i="1"/>
  <c r="DE84" i="1"/>
  <c r="DE83" i="1"/>
  <c r="DE106" i="1"/>
  <c r="DE86" i="1"/>
  <c r="DE99" i="1"/>
  <c r="DE101" i="1"/>
  <c r="DE102" i="1"/>
  <c r="DE98" i="1"/>
  <c r="DE41" i="1"/>
  <c r="DE94" i="1"/>
  <c r="DE107" i="1"/>
  <c r="DE95" i="1"/>
  <c r="DE40" i="1"/>
  <c r="DE108" i="1"/>
  <c r="DE110" i="1"/>
  <c r="DE109" i="1"/>
  <c r="DE96" i="1"/>
  <c r="DE97" i="1"/>
  <c r="DE100" i="1"/>
  <c r="DG89" i="1"/>
  <c r="DG87" i="1"/>
  <c r="DG82" i="1"/>
  <c r="DG88" i="1"/>
  <c r="DG39" i="1"/>
  <c r="DG93" i="1"/>
  <c r="DG106" i="1"/>
  <c r="DG85" i="1"/>
  <c r="DG83" i="1"/>
  <c r="DG86" i="1"/>
  <c r="DG84" i="1"/>
  <c r="DG40" i="1"/>
  <c r="DG95" i="1"/>
  <c r="DG101" i="1"/>
  <c r="DG109" i="1"/>
  <c r="DG102" i="1"/>
  <c r="DG99" i="1"/>
  <c r="DG41" i="1"/>
  <c r="DG108" i="1"/>
  <c r="DG94" i="1"/>
  <c r="DG110" i="1"/>
  <c r="DG98" i="1"/>
  <c r="DG107" i="1"/>
  <c r="DG96" i="1"/>
  <c r="DG97" i="1"/>
  <c r="DG100" i="1"/>
  <c r="LZ73" i="1"/>
  <c r="MA73" i="1"/>
  <c r="LZ58" i="1"/>
  <c r="MA58" i="1"/>
  <c r="DF45" i="1"/>
  <c r="DF46" i="1"/>
  <c r="DF47" i="1"/>
  <c r="DF48" i="1"/>
  <c r="DF49" i="1"/>
  <c r="DF50" i="1"/>
  <c r="DF51" i="1"/>
  <c r="DF52" i="1"/>
  <c r="DF53" i="1"/>
  <c r="DF54" i="1"/>
  <c r="DF55" i="1"/>
  <c r="DF56" i="1"/>
  <c r="DF57" i="1"/>
  <c r="DF58" i="1"/>
  <c r="DF59" i="1"/>
  <c r="DF60" i="1"/>
  <c r="DF61" i="1"/>
  <c r="DE45" i="1"/>
  <c r="DE46" i="1"/>
  <c r="DE47" i="1"/>
  <c r="DE48" i="1"/>
  <c r="DE49" i="1"/>
  <c r="DE50" i="1"/>
  <c r="DE51" i="1"/>
  <c r="DE52" i="1"/>
  <c r="DE53" i="1"/>
  <c r="DE54" i="1"/>
  <c r="DE55" i="1"/>
  <c r="DE56" i="1"/>
  <c r="DE57" i="1"/>
  <c r="DE58" i="1"/>
  <c r="DE59" i="1"/>
  <c r="DE60" i="1"/>
  <c r="DE61" i="1"/>
  <c r="DG45" i="1"/>
  <c r="DG46" i="1"/>
  <c r="DG47" i="1"/>
  <c r="DG48" i="1"/>
  <c r="DG49" i="1"/>
  <c r="DG50" i="1"/>
  <c r="DG51" i="1"/>
  <c r="DG52" i="1"/>
  <c r="DG53" i="1"/>
  <c r="DG54" i="1"/>
  <c r="DG55" i="1"/>
  <c r="DG56" i="1"/>
  <c r="DG57" i="1"/>
  <c r="DG58" i="1"/>
  <c r="DG59" i="1"/>
  <c r="DG60" i="1"/>
  <c r="DG61" i="1"/>
  <c r="G73" i="1"/>
  <c r="DU73" i="1"/>
  <c r="CX73" i="1"/>
  <c r="DT73" i="1"/>
  <c r="NA73" i="1"/>
  <c r="MY73" i="1" s="1" a="1"/>
  <c r="MY73" i="1" s="1"/>
  <c r="NB73" i="1"/>
  <c r="NC73" i="1"/>
  <c r="NH73" i="1"/>
  <c r="NK73" i="1"/>
  <c r="NL73" i="1"/>
  <c r="MP73" i="1"/>
  <c r="NM73" i="1"/>
  <c r="DB73" i="1"/>
  <c r="NJ73" i="1"/>
  <c r="DQ73" i="1"/>
  <c r="DR73" i="1"/>
  <c r="NI73" i="1"/>
  <c r="EA73" i="1"/>
  <c r="DZ73" i="1"/>
  <c r="AL73" i="1"/>
  <c r="AM73" i="1"/>
  <c r="AK73" i="1"/>
  <c r="AN73" i="1"/>
  <c r="NI58" i="1"/>
  <c r="NH58" i="1"/>
  <c r="NJ58" i="1"/>
  <c r="MP58" i="1"/>
  <c r="NL58" i="1"/>
  <c r="MZ58" i="1"/>
  <c r="NA58" i="1"/>
  <c r="NB58" i="1"/>
  <c r="NC58" i="1"/>
  <c r="NK58" i="1"/>
  <c r="NM58" i="1"/>
  <c r="BA14" i="4"/>
  <c r="AP14" i="4" s="1"/>
  <c r="AZ14" i="4"/>
  <c r="AO14" i="4" s="1"/>
  <c r="AX14" i="4"/>
  <c r="AM14" i="4" s="1"/>
  <c r="AZ15" i="4"/>
  <c r="AO15" i="4" s="1"/>
  <c r="AY15" i="4"/>
  <c r="AN15" i="4" s="1"/>
  <c r="AX15" i="4"/>
  <c r="AM15" i="4" s="1"/>
  <c r="BF15" i="4"/>
  <c r="AU15" i="4" s="1"/>
  <c r="BE15" i="4"/>
  <c r="AT15" i="4" s="1"/>
  <c r="BD15" i="4"/>
  <c r="AS15" i="4" s="1"/>
  <c r="O15" i="4" s="1"/>
  <c r="AG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MY58" i="1" l="1" a="1"/>
  <c r="MY58" i="1" s="1"/>
  <c r="MO73" i="1" a="1"/>
  <c r="MO73" i="1" s="1"/>
  <c r="MO58" i="1" a="1"/>
  <c r="MO58"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D23" i="4" l="1"/>
  <c r="AQ236" i="7"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45"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X112" i="1" l="1"/>
  <c r="LY112"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85" i="4"/>
  <c r="Q285" i="4"/>
  <c r="P285" i="4"/>
  <c r="O285" i="4"/>
  <c r="N285" i="4"/>
  <c r="M285" i="4"/>
  <c r="L285" i="4"/>
  <c r="K285" i="4"/>
  <c r="J285" i="4"/>
  <c r="I285" i="4"/>
  <c r="H285" i="4"/>
  <c r="G285" i="4"/>
  <c r="F285" i="4"/>
  <c r="E285" i="4"/>
  <c r="D285" i="4"/>
  <c r="C285" i="4"/>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AD66" i="4"/>
  <c r="AC66" i="4"/>
  <c r="W66" i="4"/>
  <c r="A58" i="1"/>
  <c r="A52" i="1"/>
  <c r="A50" i="1"/>
  <c r="I55" i="3"/>
  <c r="I52" i="3"/>
  <c r="I51" i="3"/>
  <c r="I50" i="3"/>
  <c r="I47" i="3"/>
  <c r="C68" i="4"/>
  <c r="C68" i="8"/>
  <c r="C68" i="7"/>
  <c r="C68" i="6"/>
  <c r="AC739" i="4"/>
  <c r="AA739" i="4"/>
  <c r="Y739" i="4"/>
  <c r="M749" i="4"/>
  <c r="L749" i="4"/>
  <c r="M748" i="4"/>
  <c r="L748" i="4"/>
  <c r="M747" i="4"/>
  <c r="L747" i="4"/>
  <c r="H747" i="4"/>
  <c r="AB746" i="4"/>
  <c r="AA746" i="4"/>
  <c r="S746" i="4"/>
  <c r="R746" i="4"/>
  <c r="M745" i="4"/>
  <c r="L745" i="4"/>
  <c r="M744" i="4"/>
  <c r="L744" i="4"/>
  <c r="M743" i="4"/>
  <c r="L743" i="4"/>
  <c r="K743" i="4"/>
  <c r="K744" i="4" s="1"/>
  <c r="K745" i="4" s="1"/>
  <c r="K746" i="4" s="1"/>
  <c r="K747" i="4" s="1"/>
  <c r="K748" i="4" s="1"/>
  <c r="K749" i="4" s="1"/>
  <c r="J743" i="4"/>
  <c r="J744" i="4" s="1"/>
  <c r="J745" i="4" s="1"/>
  <c r="J746" i="4" s="1"/>
  <c r="J747" i="4" s="1"/>
  <c r="J748" i="4" s="1"/>
  <c r="J749" i="4" s="1"/>
  <c r="I743" i="4"/>
  <c r="I744" i="4" s="1"/>
  <c r="I745" i="4" s="1"/>
  <c r="I746" i="4" s="1"/>
  <c r="I747" i="4" s="1"/>
  <c r="I748" i="4" s="1"/>
  <c r="I749" i="4" s="1"/>
  <c r="H743" i="4"/>
  <c r="AB742" i="4"/>
  <c r="AD742" i="4" s="1"/>
  <c r="AA742" i="4"/>
  <c r="AC742" i="4" s="1"/>
  <c r="L742" i="4" s="1"/>
  <c r="S742" i="4"/>
  <c r="R742" i="4"/>
  <c r="B67" i="1" l="1"/>
  <c r="B52" i="1"/>
  <c r="B69" i="1"/>
  <c r="B54" i="1"/>
  <c r="B60" i="1"/>
  <c r="MB60" i="1" s="1"/>
  <c r="MB77" i="1" s="1"/>
  <c r="B75" i="1"/>
  <c r="MB75" i="1" s="1"/>
  <c r="M742" i="4"/>
  <c r="U742" i="4" s="1"/>
  <c r="D742" i="4" s="1"/>
  <c r="T742" i="4"/>
  <c r="DE33" i="1"/>
  <c r="DF33" i="1"/>
  <c r="DE112" i="1"/>
  <c r="DG33" i="1"/>
  <c r="DF112" i="1"/>
  <c r="DG112" i="1"/>
  <c r="O747" i="4"/>
  <c r="AC746" i="4"/>
  <c r="L746" i="4" s="1"/>
  <c r="T746" i="4" s="1"/>
  <c r="AD746" i="4"/>
  <c r="M746" i="4" s="1"/>
  <c r="U746" i="4" s="1"/>
  <c r="D746" i="4" s="1"/>
  <c r="O743" i="4"/>
  <c r="H748" i="4"/>
  <c r="H744" i="4"/>
  <c r="LZ75" i="1" l="1"/>
  <c r="MA75" i="1"/>
  <c r="LZ60" i="1"/>
  <c r="LZ77" i="1" s="1"/>
  <c r="MA60" i="1"/>
  <c r="MA77" i="1" s="1"/>
  <c r="DB75" i="1"/>
  <c r="DQ75" i="1"/>
  <c r="DR75" i="1"/>
  <c r="DU75" i="1"/>
  <c r="DZ75" i="1"/>
  <c r="EA75" i="1"/>
  <c r="CX75" i="1"/>
  <c r="G75" i="1"/>
  <c r="DT75" i="1"/>
  <c r="NM75" i="1"/>
  <c r="MP75" i="1"/>
  <c r="NK75" i="1"/>
  <c r="MZ75" i="1"/>
  <c r="AL75" i="1"/>
  <c r="AM75" i="1"/>
  <c r="AK75" i="1"/>
  <c r="AN75" i="1"/>
  <c r="NB75" i="1"/>
  <c r="NA75" i="1"/>
  <c r="NC75" i="1"/>
  <c r="NL75" i="1"/>
  <c r="NJ75" i="1"/>
  <c r="NH75" i="1"/>
  <c r="NI75" i="1"/>
  <c r="NB60" i="1"/>
  <c r="NB77" i="1" s="1"/>
  <c r="NC60" i="1"/>
  <c r="NC77" i="1" s="1"/>
  <c r="NA60" i="1"/>
  <c r="NA77" i="1" s="1"/>
  <c r="NM60" i="1"/>
  <c r="NM77" i="1" s="1"/>
  <c r="NK60" i="1"/>
  <c r="NK77" i="1" s="1"/>
  <c r="NI60" i="1"/>
  <c r="NI77" i="1" s="1"/>
  <c r="NH60" i="1"/>
  <c r="NH77" i="1" s="1"/>
  <c r="NJ60" i="1"/>
  <c r="NJ77" i="1" s="1"/>
  <c r="NL60" i="1"/>
  <c r="NL77" i="1" s="1"/>
  <c r="MZ60" i="1"/>
  <c r="MP60" i="1"/>
  <c r="G69" i="1"/>
  <c r="CX69" i="1"/>
  <c r="DB69" i="1"/>
  <c r="DQ69" i="1"/>
  <c r="DR69" i="1"/>
  <c r="DT69" i="1"/>
  <c r="DU69" i="1"/>
  <c r="DZ69" i="1"/>
  <c r="EA69" i="1"/>
  <c r="AL69" i="1"/>
  <c r="AM69" i="1"/>
  <c r="AK69" i="1"/>
  <c r="AN69" i="1"/>
  <c r="DZ67" i="1"/>
  <c r="EA67" i="1"/>
  <c r="G67" i="1"/>
  <c r="CX67" i="1"/>
  <c r="DU67" i="1"/>
  <c r="DQ67" i="1"/>
  <c r="DR67" i="1"/>
  <c r="DT67" i="1"/>
  <c r="DB67" i="1"/>
  <c r="AM67" i="1"/>
  <c r="AL67" i="1"/>
  <c r="AK67" i="1"/>
  <c r="AN67" i="1"/>
  <c r="V742" i="4"/>
  <c r="C742" i="4"/>
  <c r="C746" i="4"/>
  <c r="V746" i="4"/>
  <c r="P743" i="4"/>
  <c r="T743" i="4" s="1"/>
  <c r="Q743" i="4"/>
  <c r="U743" i="4" s="1"/>
  <c r="D743" i="4" s="1"/>
  <c r="H745" i="4"/>
  <c r="O744" i="4"/>
  <c r="O748" i="4"/>
  <c r="H749" i="4"/>
  <c r="P747" i="4"/>
  <c r="T747" i="4" s="1"/>
  <c r="Q747" i="4"/>
  <c r="U747" i="4" s="1"/>
  <c r="D747" i="4" s="1"/>
  <c r="MY60" i="1" l="1" a="1"/>
  <c r="MY60" i="1" s="1"/>
  <c r="MY75" i="1" a="1"/>
  <c r="MY75" i="1" s="1"/>
  <c r="MO60" i="1" a="1"/>
  <c r="MO60" i="1" s="1"/>
  <c r="MP77" i="1"/>
  <c r="MO77" i="1" s="1" a="1"/>
  <c r="MO77" i="1" s="1"/>
  <c r="MZ77" i="1"/>
  <c r="MY77" i="1" s="1" a="1"/>
  <c r="MY77" i="1" s="1"/>
  <c r="MO75" i="1" a="1"/>
  <c r="MO75" i="1" s="1"/>
  <c r="C743" i="4"/>
  <c r="V743" i="4"/>
  <c r="C747" i="4"/>
  <c r="V747" i="4"/>
  <c r="O749" i="4"/>
  <c r="Q748" i="4"/>
  <c r="U748" i="4" s="1"/>
  <c r="D748" i="4" s="1"/>
  <c r="P748" i="4"/>
  <c r="T748" i="4" s="1"/>
  <c r="O745" i="4"/>
  <c r="Q744" i="4"/>
  <c r="U744" i="4" s="1"/>
  <c r="D744" i="4" s="1"/>
  <c r="P744" i="4"/>
  <c r="T744" i="4" s="1"/>
  <c r="L74" i="4"/>
  <c r="L86" i="4" s="1"/>
  <c r="K74" i="4"/>
  <c r="K86" i="4" s="1"/>
  <c r="DO112" i="1"/>
  <c r="DN112" i="1"/>
  <c r="DJ112" i="1"/>
  <c r="DI112" i="1"/>
  <c r="D384" i="4"/>
  <c r="MM112" i="1"/>
  <c r="L87" i="4"/>
  <c r="K87" i="4"/>
  <c r="K82" i="4"/>
  <c r="O81" i="4"/>
  <c r="O85" i="4" s="1"/>
  <c r="O89" i="4" s="1"/>
  <c r="V735" i="4"/>
  <c r="U735" i="4"/>
  <c r="S735" i="4"/>
  <c r="Q735" i="4"/>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S727" i="4"/>
  <c r="Q727" i="4"/>
  <c r="V726" i="4"/>
  <c r="U726" i="4"/>
  <c r="S726" i="4"/>
  <c r="Q726" i="4"/>
  <c r="V725" i="4"/>
  <c r="U725" i="4"/>
  <c r="S725" i="4"/>
  <c r="Q725" i="4"/>
  <c r="V724" i="4"/>
  <c r="U724" i="4"/>
  <c r="O720" i="4"/>
  <c r="O721" i="4" s="1"/>
  <c r="O722" i="4" s="1"/>
  <c r="O723" i="4" s="1"/>
  <c r="O724" i="4" s="1"/>
  <c r="O725" i="4" s="1"/>
  <c r="O726" i="4" s="1"/>
  <c r="O727" i="4" s="1"/>
  <c r="O728" i="4" s="1"/>
  <c r="O729" i="4" s="1"/>
  <c r="O730" i="4" s="1"/>
  <c r="O731" i="4" s="1"/>
  <c r="O732" i="4" s="1"/>
  <c r="O733" i="4" s="1"/>
  <c r="O734" i="4" s="1"/>
  <c r="O735"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I112" i="1"/>
  <c r="NH112" i="1"/>
  <c r="OE112" i="1"/>
  <c r="OD112" i="1"/>
  <c r="CW33" i="1"/>
  <c r="A103" i="1"/>
  <c r="A112"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36" i="4"/>
  <c r="D236" i="4"/>
  <c r="C236" i="4"/>
  <c r="E235" i="4"/>
  <c r="D235" i="4"/>
  <c r="C235" i="4"/>
  <c r="E234" i="4"/>
  <c r="C234" i="4"/>
  <c r="NT112" i="1"/>
  <c r="OC112" i="1"/>
  <c r="NU112" i="1"/>
  <c r="LX112" i="1"/>
  <c r="JN112" i="1"/>
  <c r="EE112" i="1"/>
  <c r="BX112" i="1"/>
  <c r="CV112" i="1"/>
  <c r="BH112" i="1"/>
  <c r="AY112"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112" i="1"/>
  <c r="BN112" i="1"/>
  <c r="NT89" i="1" l="1"/>
  <c r="NT88" i="1"/>
  <c r="NT83" i="1"/>
  <c r="NT106" i="1"/>
  <c r="NT82" i="1"/>
  <c r="NT85" i="1"/>
  <c r="NT87" i="1"/>
  <c r="NT39" i="1"/>
  <c r="NT93" i="1"/>
  <c r="NT84" i="1"/>
  <c r="NT86" i="1"/>
  <c r="NT102" i="1"/>
  <c r="NT41" i="1"/>
  <c r="NT101" i="1"/>
  <c r="NT99" i="1"/>
  <c r="NT107" i="1"/>
  <c r="NT110" i="1"/>
  <c r="NT95" i="1"/>
  <c r="NT109" i="1"/>
  <c r="NT40" i="1"/>
  <c r="NT94" i="1"/>
  <c r="NT98" i="1"/>
  <c r="NT108" i="1"/>
  <c r="NT96" i="1"/>
  <c r="NT97" i="1"/>
  <c r="NT100" i="1"/>
  <c r="NT45" i="1"/>
  <c r="NT46" i="1"/>
  <c r="NT47" i="1"/>
  <c r="NT48" i="1"/>
  <c r="NT49" i="1"/>
  <c r="NT50" i="1"/>
  <c r="NT51" i="1"/>
  <c r="NT52" i="1"/>
  <c r="NT53" i="1"/>
  <c r="NT54" i="1"/>
  <c r="NT55" i="1"/>
  <c r="NT56" i="1"/>
  <c r="NT57" i="1"/>
  <c r="NT58" i="1"/>
  <c r="NT59" i="1"/>
  <c r="NT60" i="1"/>
  <c r="NT61" i="1"/>
  <c r="R88" i="4"/>
  <c r="AX11" i="4"/>
  <c r="AM11" i="4" s="1"/>
  <c r="AY11" i="4"/>
  <c r="AN11" i="4" s="1"/>
  <c r="AZ11" i="4"/>
  <c r="AO11" i="4" s="1"/>
  <c r="BA11" i="4"/>
  <c r="AP11" i="4" s="1"/>
  <c r="BB11" i="4"/>
  <c r="AQ11" i="4" s="1"/>
  <c r="BC11" i="4"/>
  <c r="AR11" i="4" s="1"/>
  <c r="BD11" i="4"/>
  <c r="AS11" i="4" s="1"/>
  <c r="BE11" i="4"/>
  <c r="AT11" i="4" s="1"/>
  <c r="BF11" i="4"/>
  <c r="AU11" i="4" s="1"/>
  <c r="K84" i="4"/>
  <c r="C744" i="4"/>
  <c r="V744" i="4"/>
  <c r="P745" i="4"/>
  <c r="T745" i="4" s="1"/>
  <c r="Q745" i="4"/>
  <c r="U745" i="4" s="1"/>
  <c r="D745" i="4" s="1"/>
  <c r="C748" i="4"/>
  <c r="V748" i="4"/>
  <c r="P749" i="4"/>
  <c r="T749" i="4" s="1"/>
  <c r="Q749" i="4"/>
  <c r="U749" i="4" s="1"/>
  <c r="D749" i="4" s="1"/>
  <c r="DN33" i="1"/>
  <c r="DN36" i="1" s="1"/>
  <c r="DO33" i="1"/>
  <c r="DO36" i="1" s="1"/>
  <c r="DI33" i="1"/>
  <c r="DJ33" i="1"/>
  <c r="DH112" i="1"/>
  <c r="DK112" i="1"/>
  <c r="DK33" i="1"/>
  <c r="DH33" i="1"/>
  <c r="MM33" i="1"/>
  <c r="MM36" i="1" s="1"/>
  <c r="BD18" i="4"/>
  <c r="AS18" i="4" s="1"/>
  <c r="BC18" i="4"/>
  <c r="AR18" i="4" s="1"/>
  <c r="BF18" i="4"/>
  <c r="AU18" i="4" s="1"/>
  <c r="BF17" i="4"/>
  <c r="AU17" i="4" s="1"/>
  <c r="BD17" i="4"/>
  <c r="AS17" i="4" s="1"/>
  <c r="O17" i="4" s="1"/>
  <c r="BC17" i="4"/>
  <c r="AR17" i="4" s="1"/>
  <c r="BC12" i="4"/>
  <c r="AR12" i="4" s="1"/>
  <c r="NI33" i="1"/>
  <c r="NH33" i="1"/>
  <c r="OD33" i="1"/>
  <c r="OD36" i="1" s="1"/>
  <c r="OE33" i="1"/>
  <c r="OE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W112"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33" i="1"/>
  <c r="NT36" i="1" s="1"/>
  <c r="BO33" i="1"/>
  <c r="BN33" i="1"/>
  <c r="BN36" i="1" s="1"/>
  <c r="DH89" i="1" l="1"/>
  <c r="DH88" i="1"/>
  <c r="DH85" i="1"/>
  <c r="DH39" i="1"/>
  <c r="DH106" i="1"/>
  <c r="DH87" i="1"/>
  <c r="DH83" i="1"/>
  <c r="DH82" i="1"/>
  <c r="DH84" i="1"/>
  <c r="DH93" i="1"/>
  <c r="DH86" i="1"/>
  <c r="DH40" i="1"/>
  <c r="DH98" i="1"/>
  <c r="DH110" i="1"/>
  <c r="DH101" i="1"/>
  <c r="DH41" i="1"/>
  <c r="DH109" i="1"/>
  <c r="DH108" i="1"/>
  <c r="DH107" i="1"/>
  <c r="DH99" i="1"/>
  <c r="DH95" i="1"/>
  <c r="DH102" i="1"/>
  <c r="DH94" i="1"/>
  <c r="DH96" i="1"/>
  <c r="DH100" i="1"/>
  <c r="DH97" i="1"/>
  <c r="AH17" i="4"/>
  <c r="AF235" i="7"/>
  <c r="AG17" i="4"/>
  <c r="AF235" i="8"/>
  <c r="Q16" i="4"/>
  <c r="AU368" i="6" s="1"/>
  <c r="P16" i="4"/>
  <c r="AH16" i="4" s="1"/>
  <c r="NH36" i="1"/>
  <c r="NH34" i="1"/>
  <c r="NH89" i="1" s="1"/>
  <c r="NI36" i="1"/>
  <c r="NI34" i="1"/>
  <c r="NI89" i="1" s="1"/>
  <c r="P13" i="4"/>
  <c r="Q13" i="4"/>
  <c r="P14" i="4"/>
  <c r="AT368" i="7" s="1"/>
  <c r="P12" i="4"/>
  <c r="AH12" i="4" s="1"/>
  <c r="Q12" i="4"/>
  <c r="AR377"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9" i="4"/>
  <c r="V749" i="4"/>
  <c r="C745" i="4"/>
  <c r="V745" i="4"/>
  <c r="DJ89" i="1" l="1"/>
  <c r="DJ87" i="1"/>
  <c r="DJ39" i="1"/>
  <c r="DJ106" i="1"/>
  <c r="DJ85" i="1"/>
  <c r="DJ82" i="1"/>
  <c r="DJ83" i="1"/>
  <c r="DJ86" i="1"/>
  <c r="DJ93" i="1"/>
  <c r="DJ84" i="1"/>
  <c r="DJ88" i="1"/>
  <c r="DJ98" i="1"/>
  <c r="DJ107" i="1"/>
  <c r="DJ94" i="1"/>
  <c r="DJ101" i="1"/>
  <c r="DJ108" i="1"/>
  <c r="DJ95" i="1"/>
  <c r="DJ109" i="1"/>
  <c r="DJ41" i="1"/>
  <c r="DJ102" i="1"/>
  <c r="DJ110" i="1"/>
  <c r="DJ99" i="1"/>
  <c r="DJ40" i="1"/>
  <c r="DJ96" i="1"/>
  <c r="DJ100" i="1"/>
  <c r="DJ97" i="1"/>
  <c r="DI89" i="1"/>
  <c r="DI85" i="1"/>
  <c r="DI82" i="1"/>
  <c r="DI39" i="1"/>
  <c r="DI106" i="1"/>
  <c r="DI84" i="1"/>
  <c r="DI83" i="1"/>
  <c r="DI86" i="1"/>
  <c r="DI87" i="1"/>
  <c r="DI93" i="1"/>
  <c r="DI88" i="1"/>
  <c r="DI101" i="1"/>
  <c r="DI108" i="1"/>
  <c r="DI109" i="1"/>
  <c r="DI99" i="1"/>
  <c r="DI107" i="1"/>
  <c r="DI95" i="1"/>
  <c r="DI40" i="1"/>
  <c r="DI94" i="1"/>
  <c r="DI110" i="1"/>
  <c r="DI102" i="1"/>
  <c r="DI41" i="1"/>
  <c r="DI98" i="1"/>
  <c r="DI96" i="1"/>
  <c r="DI97" i="1"/>
  <c r="DI100" i="1"/>
  <c r="NH84" i="1"/>
  <c r="NH85" i="1"/>
  <c r="NH86" i="1"/>
  <c r="NH88" i="1"/>
  <c r="NH87" i="1"/>
  <c r="NI84" i="1"/>
  <c r="NI85" i="1"/>
  <c r="NI87" i="1"/>
  <c r="NI88" i="1"/>
  <c r="NI86" i="1"/>
  <c r="NH106" i="1"/>
  <c r="NH83" i="1"/>
  <c r="NI106" i="1"/>
  <c r="NI83" i="1"/>
  <c r="NI39" i="1"/>
  <c r="NI41" i="1" s="1"/>
  <c r="NH39" i="1"/>
  <c r="NH40" i="1" s="1"/>
  <c r="NH82" i="1"/>
  <c r="NH93" i="1"/>
  <c r="NI82" i="1"/>
  <c r="NI93" i="1"/>
  <c r="NI45" i="1"/>
  <c r="NH45" i="1"/>
  <c r="C244" i="4"/>
  <c r="C235" i="6"/>
  <c r="AL236" i="6"/>
  <c r="AL245" i="4"/>
  <c r="AM235" i="8"/>
  <c r="H236" i="8"/>
  <c r="H245" i="4"/>
  <c r="H236" i="6"/>
  <c r="AM235" i="6"/>
  <c r="AM244" i="4"/>
  <c r="H236" i="7"/>
  <c r="AM235" i="7"/>
  <c r="AU377" i="4"/>
  <c r="AI16" i="4"/>
  <c r="AA18" i="4"/>
  <c r="T236" i="8"/>
  <c r="AB18" i="4"/>
  <c r="T236" i="7"/>
  <c r="Y18" i="4"/>
  <c r="N236" i="7"/>
  <c r="AE18" i="4"/>
  <c r="Z236" i="7"/>
  <c r="AF18" i="4"/>
  <c r="Z236" i="6"/>
  <c r="Z245" i="4"/>
  <c r="AC18" i="4"/>
  <c r="T236" i="6"/>
  <c r="T245" i="4"/>
  <c r="Z18" i="4"/>
  <c r="N245" i="4"/>
  <c r="N236" i="6"/>
  <c r="AJ18" i="4"/>
  <c r="AH18" i="4"/>
  <c r="AF236" i="7"/>
  <c r="AI18" i="4"/>
  <c r="AF236" i="6"/>
  <c r="AF245" i="4"/>
  <c r="X18" i="4"/>
  <c r="N236" i="8"/>
  <c r="AL18" i="4"/>
  <c r="AI17" i="4"/>
  <c r="AF244" i="4"/>
  <c r="AF235" i="6"/>
  <c r="AD18" i="4"/>
  <c r="Z236" i="8"/>
  <c r="AK18" i="4"/>
  <c r="AG18" i="4"/>
  <c r="AF236" i="8"/>
  <c r="AF239" i="8" s="1"/>
  <c r="AS368" i="6"/>
  <c r="AS368" i="7"/>
  <c r="AR369" i="7" s="1"/>
  <c r="AH13" i="4"/>
  <c r="AR368" i="6"/>
  <c r="AI13" i="4"/>
  <c r="W18" i="4"/>
  <c r="BK245" i="4"/>
  <c r="V18" i="4"/>
  <c r="U18" i="4"/>
  <c r="AT368" i="6"/>
  <c r="AS369" i="6" s="1"/>
  <c r="AT369" i="6" s="1"/>
  <c r="AU369" i="6" s="1"/>
  <c r="AV369" i="6" s="1"/>
  <c r="AW369" i="6" s="1"/>
  <c r="AX369" i="6" s="1"/>
  <c r="AS377" i="4"/>
  <c r="AI12" i="4"/>
  <c r="AH14" i="4"/>
  <c r="AT377" i="4"/>
  <c r="AR368" i="7"/>
  <c r="AS369" i="8"/>
  <c r="AT369" i="8" s="1"/>
  <c r="AU369" i="8" s="1"/>
  <c r="AV369" i="8" s="1"/>
  <c r="AW369" i="8" s="1"/>
  <c r="AX369" i="8" s="1"/>
  <c r="AS369" i="7"/>
  <c r="AT369" i="7" s="1"/>
  <c r="AU369" i="7" s="1"/>
  <c r="AV369" i="7" s="1"/>
  <c r="AW369" i="7" s="1"/>
  <c r="AX369" i="7" s="1"/>
  <c r="AR369" i="8"/>
  <c r="BG112" i="1"/>
  <c r="NH41" i="1" l="1"/>
  <c r="NI40" i="1"/>
  <c r="NH107" i="1"/>
  <c r="NH108" i="1"/>
  <c r="NH109" i="1"/>
  <c r="NH110" i="1"/>
  <c r="NI107" i="1"/>
  <c r="NI108" i="1"/>
  <c r="NI109" i="1"/>
  <c r="NI110" i="1"/>
  <c r="NH101" i="1"/>
  <c r="NH102" i="1"/>
  <c r="NI101" i="1"/>
  <c r="NI102" i="1"/>
  <c r="NI98" i="1"/>
  <c r="NI99" i="1"/>
  <c r="NH98" i="1"/>
  <c r="NH99" i="1"/>
  <c r="NI94" i="1"/>
  <c r="NI95" i="1" s="1"/>
  <c r="NI96" i="1"/>
  <c r="NH94" i="1"/>
  <c r="NH95" i="1" s="1"/>
  <c r="AS378" i="4"/>
  <c r="AT378" i="4" s="1"/>
  <c r="AU378" i="4" s="1"/>
  <c r="AV378" i="4" s="1"/>
  <c r="AW378" i="4" s="1"/>
  <c r="AX378" i="4" s="1"/>
  <c r="AF238" i="8"/>
  <c r="AR369" i="6"/>
  <c r="AR378" i="4"/>
  <c r="BG33" i="1"/>
  <c r="BG34" i="1" s="1"/>
  <c r="BG106" i="1" l="1"/>
  <c r="BG39" i="1"/>
  <c r="BG40" i="1" s="1"/>
  <c r="NH96" i="1"/>
  <c r="NH97" i="1" s="1"/>
  <c r="NI97" i="1"/>
  <c r="NI100" i="1"/>
  <c r="BG41" i="1"/>
  <c r="BG93" i="1"/>
  <c r="B281" i="4"/>
  <c r="B280" i="4"/>
  <c r="B279" i="4"/>
  <c r="B273" i="4"/>
  <c r="B272" i="4"/>
  <c r="B271" i="4"/>
  <c r="B265" i="4"/>
  <c r="B264" i="4"/>
  <c r="B263" i="4"/>
  <c r="B325" i="7"/>
  <c r="B307" i="7"/>
  <c r="B325" i="6"/>
  <c r="B307" i="6"/>
  <c r="B334" i="4"/>
  <c r="B316" i="4"/>
  <c r="B325" i="8"/>
  <c r="B307" i="8"/>
  <c r="C384" i="4"/>
  <c r="P384" i="4" s="1"/>
  <c r="F464" i="4"/>
  <c r="S464" i="4" s="1"/>
  <c r="E464" i="4"/>
  <c r="R464" i="4" s="1"/>
  <c r="D464" i="4"/>
  <c r="Q464" i="4" s="1"/>
  <c r="I400" i="4"/>
  <c r="V400" i="4" s="1"/>
  <c r="H400" i="4"/>
  <c r="U400" i="4" s="1"/>
  <c r="G400" i="4"/>
  <c r="T400" i="4" s="1"/>
  <c r="D400" i="4"/>
  <c r="I384" i="4"/>
  <c r="V384" i="4" s="1"/>
  <c r="H384" i="4"/>
  <c r="U384" i="4" s="1"/>
  <c r="G384" i="4"/>
  <c r="T384" i="4" s="1"/>
  <c r="F384" i="4"/>
  <c r="S384" i="4" s="1"/>
  <c r="E384" i="4"/>
  <c r="R384" i="4" s="1"/>
  <c r="Q384" i="4"/>
  <c r="H377" i="4"/>
  <c r="G377" i="4"/>
  <c r="H376" i="4"/>
  <c r="G376" i="4"/>
  <c r="H375" i="4"/>
  <c r="G375" i="4"/>
  <c r="H374" i="4"/>
  <c r="G374"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9" i="4"/>
  <c r="AC379" i="4" s="1"/>
  <c r="AJ379" i="4" s="1"/>
  <c r="U379" i="4"/>
  <c r="AB379" i="4" s="1"/>
  <c r="AI379" i="4" s="1"/>
  <c r="T379" i="4"/>
  <c r="AA379" i="4" s="1"/>
  <c r="AH379" i="4" s="1"/>
  <c r="S379" i="4"/>
  <c r="Z379" i="4" s="1"/>
  <c r="AG379" i="4" s="1"/>
  <c r="R379" i="4"/>
  <c r="Y379" i="4" s="1"/>
  <c r="AF379" i="4" s="1"/>
  <c r="P379" i="4"/>
  <c r="W379" i="4" s="1"/>
  <c r="AD379" i="4" s="1"/>
  <c r="C109" i="4"/>
  <c r="ES112" i="1"/>
  <c r="AY374" i="4"/>
  <c r="AK374" i="4"/>
  <c r="AD374" i="4"/>
  <c r="W374" i="4"/>
  <c r="P374" i="4"/>
  <c r="B352" i="4"/>
  <c r="B343" i="7"/>
  <c r="B343" i="6"/>
  <c r="B343" i="8"/>
  <c r="Q369" i="4"/>
  <c r="P369" i="4"/>
  <c r="O369" i="4"/>
  <c r="N369" i="4"/>
  <c r="M369" i="4"/>
  <c r="L369" i="4"/>
  <c r="K369" i="4"/>
  <c r="J369" i="4"/>
  <c r="I369" i="4"/>
  <c r="H369" i="4"/>
  <c r="G369" i="4"/>
  <c r="E369" i="4"/>
  <c r="D369" i="4"/>
  <c r="C369" i="4"/>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B367" i="4"/>
  <c r="Q363" i="4"/>
  <c r="P363" i="4"/>
  <c r="O363" i="4"/>
  <c r="N363" i="4"/>
  <c r="M363" i="4"/>
  <c r="L363" i="4"/>
  <c r="K363" i="4"/>
  <c r="J363" i="4"/>
  <c r="I363" i="4"/>
  <c r="H363" i="4"/>
  <c r="G363" i="4"/>
  <c r="E363" i="4"/>
  <c r="D363" i="4"/>
  <c r="C363"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B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B355" i="4"/>
  <c r="BN369" i="4"/>
  <c r="BB369" i="4"/>
  <c r="AX369" i="4"/>
  <c r="AL369" i="4"/>
  <c r="AH369" i="4"/>
  <c r="V369" i="4"/>
  <c r="Q354" i="4"/>
  <c r="P354" i="4"/>
  <c r="O354" i="4"/>
  <c r="N354" i="4"/>
  <c r="M354" i="4"/>
  <c r="L354" i="4"/>
  <c r="K354" i="4"/>
  <c r="J354" i="4"/>
  <c r="I354" i="4"/>
  <c r="H354" i="4"/>
  <c r="G354" i="4"/>
  <c r="E354" i="4"/>
  <c r="D354" i="4"/>
  <c r="C354" i="4"/>
  <c r="BN368" i="4"/>
  <c r="BB368" i="4"/>
  <c r="AX368" i="4"/>
  <c r="AL368" i="4"/>
  <c r="AH368" i="4"/>
  <c r="V368" i="4"/>
  <c r="Q353" i="4"/>
  <c r="P353" i="4"/>
  <c r="O353" i="4"/>
  <c r="N353" i="4"/>
  <c r="M353" i="4"/>
  <c r="L353" i="4"/>
  <c r="K353" i="4"/>
  <c r="J353" i="4"/>
  <c r="I353" i="4"/>
  <c r="H353" i="4"/>
  <c r="G353" i="4"/>
  <c r="E353" i="4"/>
  <c r="D353" i="4"/>
  <c r="C353" i="4"/>
  <c r="BN367" i="4"/>
  <c r="BB367" i="4"/>
  <c r="AX367" i="4"/>
  <c r="AL367" i="4"/>
  <c r="AH367" i="4"/>
  <c r="V367"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B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337" i="4"/>
  <c r="BN351" i="4"/>
  <c r="BB351" i="4"/>
  <c r="AX351" i="4"/>
  <c r="AL351" i="4"/>
  <c r="AH351" i="4"/>
  <c r="V351" i="4"/>
  <c r="Q336" i="4"/>
  <c r="P336" i="4"/>
  <c r="O336" i="4"/>
  <c r="N336" i="4"/>
  <c r="M336" i="4"/>
  <c r="L336" i="4"/>
  <c r="K336" i="4"/>
  <c r="J336" i="4"/>
  <c r="I336" i="4"/>
  <c r="H336" i="4"/>
  <c r="G336" i="4"/>
  <c r="E336" i="4"/>
  <c r="D336" i="4"/>
  <c r="C336" i="4"/>
  <c r="BN350" i="4"/>
  <c r="BB350" i="4"/>
  <c r="AL350" i="4"/>
  <c r="AH350" i="4"/>
  <c r="V350" i="4"/>
  <c r="Q335" i="4"/>
  <c r="P335" i="4"/>
  <c r="O335" i="4"/>
  <c r="N335" i="4"/>
  <c r="M335" i="4"/>
  <c r="L335" i="4"/>
  <c r="K335" i="4"/>
  <c r="J335" i="4"/>
  <c r="I335" i="4"/>
  <c r="H335" i="4"/>
  <c r="G335" i="4"/>
  <c r="E335" i="4"/>
  <c r="D335" i="4"/>
  <c r="C335" i="4"/>
  <c r="BN349" i="4"/>
  <c r="BB349" i="4"/>
  <c r="AX349" i="4"/>
  <c r="AL349" i="4"/>
  <c r="AH349" i="4"/>
  <c r="V349" i="4"/>
  <c r="Q334" i="4"/>
  <c r="P334" i="4"/>
  <c r="O334" i="4"/>
  <c r="N334" i="4"/>
  <c r="M334" i="4"/>
  <c r="L334" i="4"/>
  <c r="K334" i="4"/>
  <c r="J334" i="4"/>
  <c r="I334" i="4"/>
  <c r="H334" i="4"/>
  <c r="G334" i="4"/>
  <c r="E334" i="4"/>
  <c r="D334" i="4"/>
  <c r="C334"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31" i="4"/>
  <c r="B325" i="4"/>
  <c r="B322" i="4"/>
  <c r="B319" i="4"/>
  <c r="Q327" i="4"/>
  <c r="P327" i="4"/>
  <c r="O327" i="4"/>
  <c r="N327" i="4"/>
  <c r="M327" i="4"/>
  <c r="L327" i="4"/>
  <c r="K327" i="4"/>
  <c r="J327" i="4"/>
  <c r="I327" i="4"/>
  <c r="H327" i="4"/>
  <c r="G327" i="4"/>
  <c r="E327" i="4"/>
  <c r="D327" i="4"/>
  <c r="C327"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C205" i="8"/>
  <c r="H205" i="8" s="1"/>
  <c r="C205" i="7"/>
  <c r="H205" i="7" s="1"/>
  <c r="C205" i="6"/>
  <c r="H205" i="6" s="1"/>
  <c r="C214"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BN333" i="4"/>
  <c r="BB333" i="4"/>
  <c r="AX333" i="4"/>
  <c r="AL333" i="4"/>
  <c r="AH333" i="4"/>
  <c r="V333" i="4"/>
  <c r="Q318" i="4"/>
  <c r="P318" i="4"/>
  <c r="O318" i="4"/>
  <c r="N318" i="4"/>
  <c r="M318" i="4"/>
  <c r="L318" i="4"/>
  <c r="K318" i="4"/>
  <c r="J318" i="4"/>
  <c r="I318" i="4"/>
  <c r="H318" i="4"/>
  <c r="G318" i="4"/>
  <c r="E318" i="4"/>
  <c r="D318" i="4"/>
  <c r="C318" i="4"/>
  <c r="BN332" i="4"/>
  <c r="BB332" i="4"/>
  <c r="AX332" i="4"/>
  <c r="AL332" i="4"/>
  <c r="AH332" i="4"/>
  <c r="V332" i="4"/>
  <c r="Q317" i="4"/>
  <c r="P317" i="4"/>
  <c r="O317" i="4"/>
  <c r="N317" i="4"/>
  <c r="M317" i="4"/>
  <c r="L317" i="4"/>
  <c r="K317" i="4"/>
  <c r="J317" i="4"/>
  <c r="I317" i="4"/>
  <c r="H317" i="4"/>
  <c r="G317" i="4"/>
  <c r="E317" i="4"/>
  <c r="D317" i="4"/>
  <c r="C317" i="4"/>
  <c r="BN331" i="4"/>
  <c r="BB331" i="4"/>
  <c r="AX331" i="4"/>
  <c r="AL331" i="4"/>
  <c r="AH331" i="4"/>
  <c r="V331" i="4"/>
  <c r="Q316" i="4"/>
  <c r="P316" i="4"/>
  <c r="O316" i="4"/>
  <c r="N316" i="4"/>
  <c r="M316" i="4"/>
  <c r="L316" i="4"/>
  <c r="K316" i="4"/>
  <c r="J316" i="4"/>
  <c r="I316" i="4"/>
  <c r="H316" i="4"/>
  <c r="G316" i="4"/>
  <c r="E316" i="4"/>
  <c r="D316" i="4"/>
  <c r="C316" i="4"/>
  <c r="N333" i="4"/>
  <c r="M333" i="4"/>
  <c r="L333" i="4"/>
  <c r="K333" i="4"/>
  <c r="N332" i="4"/>
  <c r="M332" i="4"/>
  <c r="L332" i="4"/>
  <c r="K332" i="4"/>
  <c r="N331" i="4"/>
  <c r="M331" i="4"/>
  <c r="L331" i="4"/>
  <c r="K331" i="4"/>
  <c r="J333" i="4"/>
  <c r="I333" i="4"/>
  <c r="H333" i="4"/>
  <c r="G333" i="4"/>
  <c r="J332" i="4"/>
  <c r="I332" i="4"/>
  <c r="H332" i="4"/>
  <c r="G332" i="4"/>
  <c r="J331" i="4"/>
  <c r="I331" i="4"/>
  <c r="H331" i="4"/>
  <c r="G331" i="4"/>
  <c r="BG107" i="1" l="1"/>
  <c r="BG108" i="1"/>
  <c r="BG109" i="1"/>
  <c r="BG110" i="1"/>
  <c r="BG101" i="1"/>
  <c r="BG102" i="1"/>
  <c r="BG98" i="1"/>
  <c r="BG99" i="1"/>
  <c r="NH100" i="1"/>
  <c r="BG94" i="1"/>
  <c r="BG95" i="1" s="1"/>
  <c r="M15" i="7"/>
  <c r="M15" i="8"/>
  <c r="N15" i="6"/>
  <c r="N15" i="7"/>
  <c r="N15" i="8"/>
  <c r="L15" i="8"/>
  <c r="L15" i="6"/>
  <c r="L15" i="7"/>
  <c r="M15" i="6"/>
  <c r="N15" i="4"/>
  <c r="AF15" i="4" s="1"/>
  <c r="M15" i="4"/>
  <c r="AE15" i="4" s="1"/>
  <c r="L15" i="4"/>
  <c r="AD15" i="4" s="1"/>
  <c r="G109" i="4"/>
  <c r="F109" i="4"/>
  <c r="E109" i="4"/>
  <c r="R367" i="4"/>
  <c r="AK379" i="4"/>
  <c r="AY379" i="4" s="1"/>
  <c r="BF379" i="4" s="1"/>
  <c r="BM379" i="4" s="1"/>
  <c r="BT379" i="4" s="1"/>
  <c r="CA379" i="4" s="1"/>
  <c r="CH379" i="4" s="1"/>
  <c r="AR379" i="4"/>
  <c r="AR380" i="4" s="1"/>
  <c r="AM379" i="4"/>
  <c r="BA379" i="4" s="1"/>
  <c r="BH379" i="4" s="1"/>
  <c r="BO379" i="4" s="1"/>
  <c r="BV379" i="4" s="1"/>
  <c r="CC379" i="4" s="1"/>
  <c r="CJ379" i="4" s="1"/>
  <c r="AT379" i="4"/>
  <c r="AT380" i="4" s="1"/>
  <c r="AN379" i="4"/>
  <c r="BB379" i="4" s="1"/>
  <c r="BI379" i="4" s="1"/>
  <c r="BP379" i="4" s="1"/>
  <c r="BW379" i="4" s="1"/>
  <c r="CD379" i="4" s="1"/>
  <c r="CK379" i="4" s="1"/>
  <c r="AU379" i="4"/>
  <c r="AU380" i="4" s="1"/>
  <c r="AO379" i="4"/>
  <c r="BC379" i="4" s="1"/>
  <c r="BJ379" i="4" s="1"/>
  <c r="BQ379" i="4" s="1"/>
  <c r="BX379" i="4" s="1"/>
  <c r="CE379" i="4" s="1"/>
  <c r="CL379" i="4" s="1"/>
  <c r="AV379" i="4"/>
  <c r="AV380" i="4" s="1"/>
  <c r="AP379" i="4"/>
  <c r="BD379" i="4" s="1"/>
  <c r="BK379" i="4" s="1"/>
  <c r="BR379" i="4" s="1"/>
  <c r="BY379" i="4" s="1"/>
  <c r="CF379" i="4" s="1"/>
  <c r="CM379" i="4" s="1"/>
  <c r="AW379" i="4"/>
  <c r="AW380" i="4" s="1"/>
  <c r="AQ379" i="4"/>
  <c r="BE379" i="4" s="1"/>
  <c r="BL379" i="4" s="1"/>
  <c r="BS379" i="4" s="1"/>
  <c r="BZ379" i="4" s="1"/>
  <c r="CG379" i="4" s="1"/>
  <c r="CN379" i="4" s="1"/>
  <c r="AX379" i="4"/>
  <c r="AX380" i="4" s="1"/>
  <c r="AM370" i="6"/>
  <c r="BA370" i="6" s="1"/>
  <c r="BH370" i="6" s="1"/>
  <c r="AT370" i="6"/>
  <c r="AT371" i="6" s="1"/>
  <c r="AP370" i="6"/>
  <c r="BD370" i="6" s="1"/>
  <c r="AW370" i="6"/>
  <c r="AW371" i="6" s="1"/>
  <c r="R335" i="4"/>
  <c r="AX350" i="4"/>
  <c r="R350" i="4" s="1"/>
  <c r="F322" i="4"/>
  <c r="F317" i="4"/>
  <c r="R317" i="4"/>
  <c r="F369" i="4"/>
  <c r="R344" i="4"/>
  <c r="F319" i="4"/>
  <c r="R351" i="4"/>
  <c r="F339" i="4"/>
  <c r="F334" i="4"/>
  <c r="R345" i="4"/>
  <c r="R321" i="4"/>
  <c r="F351" i="4"/>
  <c r="R362" i="4"/>
  <c r="F318" i="4"/>
  <c r="F326" i="4"/>
  <c r="R342" i="4"/>
  <c r="R353" i="4"/>
  <c r="R349" i="4"/>
  <c r="F321" i="4"/>
  <c r="F324" i="4"/>
  <c r="F367" i="4"/>
  <c r="R356" i="4"/>
  <c r="F320" i="4"/>
  <c r="F355" i="4"/>
  <c r="R369" i="4"/>
  <c r="R357" i="4"/>
  <c r="R316" i="4"/>
  <c r="R324" i="4"/>
  <c r="F337" i="4"/>
  <c r="F340" i="4"/>
  <c r="R326" i="4"/>
  <c r="R340" i="4"/>
  <c r="F362" i="4"/>
  <c r="R337" i="4"/>
  <c r="F359" i="4"/>
  <c r="R334" i="4"/>
  <c r="F356" i="4"/>
  <c r="F342" i="4"/>
  <c r="F325" i="4"/>
  <c r="F316" i="4"/>
  <c r="F327" i="4"/>
  <c r="R355" i="4"/>
  <c r="R341" i="4"/>
  <c r="F363" i="4"/>
  <c r="R363" i="4"/>
  <c r="R352" i="4"/>
  <c r="R338" i="4"/>
  <c r="R360" i="4"/>
  <c r="F335" i="4"/>
  <c r="F349" i="4"/>
  <c r="F323" i="4"/>
  <c r="R339" i="4"/>
  <c r="F361" i="4"/>
  <c r="F336" i="4"/>
  <c r="F350" i="4"/>
  <c r="R361" i="4"/>
  <c r="R336" i="4"/>
  <c r="R319" i="4"/>
  <c r="R322" i="4"/>
  <c r="R358" i="4"/>
  <c r="C110" i="4"/>
  <c r="R325" i="4"/>
  <c r="F358" i="4"/>
  <c r="F344" i="4"/>
  <c r="F341" i="4"/>
  <c r="R327" i="4"/>
  <c r="F352" i="4"/>
  <c r="F338" i="4"/>
  <c r="F360" i="4"/>
  <c r="F357" i="4"/>
  <c r="F343" i="4"/>
  <c r="R343" i="4"/>
  <c r="F354" i="4"/>
  <c r="F368" i="4"/>
  <c r="R354" i="4"/>
  <c r="R368" i="4"/>
  <c r="R318" i="4"/>
  <c r="R320" i="4"/>
  <c r="R323" i="4"/>
  <c r="F345" i="4"/>
  <c r="R359" i="4"/>
  <c r="F353" i="4"/>
  <c r="AD11" i="4"/>
  <c r="AE11" i="4"/>
  <c r="AF11" i="4"/>
  <c r="H214"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S33" i="1"/>
  <c r="ES36" i="1" s="1"/>
  <c r="I214" i="4"/>
  <c r="DA112" i="1"/>
  <c r="BG96" i="1" l="1"/>
  <c r="BG97" i="1"/>
  <c r="BG100" i="1"/>
  <c r="JM45" i="1"/>
  <c r="JM46" i="1"/>
  <c r="JM47" i="1"/>
  <c r="JM48" i="1"/>
  <c r="JM49" i="1"/>
  <c r="JM50" i="1"/>
  <c r="JM51" i="1"/>
  <c r="JM52" i="1"/>
  <c r="JM53" i="1"/>
  <c r="JM54" i="1"/>
  <c r="JM55" i="1"/>
  <c r="JM56" i="1"/>
  <c r="JM57" i="1"/>
  <c r="JM58" i="1"/>
  <c r="JM59" i="1"/>
  <c r="JM60" i="1"/>
  <c r="JM61" i="1"/>
  <c r="AE17" i="4"/>
  <c r="Z235" i="7"/>
  <c r="Z239" i="7" s="1"/>
  <c r="AF17" i="4"/>
  <c r="Z235" i="6"/>
  <c r="Z244"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7" i="4"/>
  <c r="AK368" i="6"/>
  <c r="AL368" i="6"/>
  <c r="AM368" i="7"/>
  <c r="DB33" i="1"/>
  <c r="DB112" i="1"/>
  <c r="F314" i="8"/>
  <c r="E314" i="8"/>
  <c r="R315" i="8"/>
  <c r="Q315" i="8"/>
  <c r="AL368" i="7"/>
  <c r="BA370" i="7"/>
  <c r="BO370" i="6"/>
  <c r="BK370" i="6"/>
  <c r="BC370" i="6"/>
  <c r="AM377"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7" i="4"/>
  <c r="AL377" i="4"/>
  <c r="DA33" i="1"/>
  <c r="EB112" i="1"/>
  <c r="C331" i="4"/>
  <c r="D331" i="4"/>
  <c r="E331" i="4"/>
  <c r="O331" i="4"/>
  <c r="P331" i="4"/>
  <c r="Q331" i="4"/>
  <c r="C332" i="4"/>
  <c r="D332" i="4"/>
  <c r="E332" i="4"/>
  <c r="O332" i="4"/>
  <c r="P332" i="4"/>
  <c r="Q332" i="4"/>
  <c r="C333" i="4"/>
  <c r="D333" i="4"/>
  <c r="E333" i="4"/>
  <c r="O333" i="4"/>
  <c r="P333" i="4"/>
  <c r="Q333" i="4"/>
  <c r="D379" i="4"/>
  <c r="Q379" i="4" s="1"/>
  <c r="X379" i="4" s="1"/>
  <c r="AE379" i="4" s="1"/>
  <c r="B384" i="4"/>
  <c r="A385" i="4"/>
  <c r="A401" i="4"/>
  <c r="A465" i="4"/>
  <c r="F45" i="4"/>
  <c r="G45" i="4"/>
  <c r="DD112" i="1"/>
  <c r="A54" i="1"/>
  <c r="A48" i="1"/>
  <c r="A79" i="1"/>
  <c r="A45" i="1"/>
  <c r="A44" i="1"/>
  <c r="A43" i="1"/>
  <c r="M142" i="8"/>
  <c r="M142" i="7"/>
  <c r="M142" i="6"/>
  <c r="M141" i="8"/>
  <c r="M141" i="7"/>
  <c r="M141" i="6"/>
  <c r="NS112"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P89" i="1" l="1"/>
  <c r="AP82" i="1"/>
  <c r="AP84" i="1"/>
  <c r="AP93" i="1"/>
  <c r="AP88" i="1"/>
  <c r="AP86" i="1"/>
  <c r="AP85" i="1"/>
  <c r="AP106" i="1"/>
  <c r="AP87" i="1"/>
  <c r="AP83" i="1"/>
  <c r="AP39" i="1"/>
  <c r="AP109" i="1"/>
  <c r="AP41" i="1"/>
  <c r="AP101" i="1"/>
  <c r="AP110" i="1"/>
  <c r="AP98" i="1"/>
  <c r="AP107" i="1"/>
  <c r="AP40" i="1"/>
  <c r="AP102" i="1"/>
  <c r="AP108" i="1"/>
  <c r="AP95" i="1"/>
  <c r="AP94" i="1"/>
  <c r="AP99" i="1"/>
  <c r="AP96" i="1"/>
  <c r="AP100" i="1"/>
  <c r="AP97" i="1"/>
  <c r="DB36" i="1"/>
  <c r="B65" i="1"/>
  <c r="MB65" i="1" s="1"/>
  <c r="B50" i="1"/>
  <c r="MB50" i="1" s="1"/>
  <c r="B56" i="1"/>
  <c r="B71" i="1"/>
  <c r="B62" i="1"/>
  <c r="MB62" i="1" s="1"/>
  <c r="B47" i="1"/>
  <c r="MB47"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7" i="4"/>
  <c r="Z247" i="4"/>
  <c r="Z238" i="6"/>
  <c r="AF239" i="6"/>
  <c r="Z239" i="6"/>
  <c r="Z248" i="4"/>
  <c r="AF248"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8" i="4"/>
  <c r="AM18" i="8"/>
  <c r="O16" i="8"/>
  <c r="AN18" i="8"/>
  <c r="P16" i="8"/>
  <c r="AO17" i="8"/>
  <c r="Q16" i="8"/>
  <c r="AL379" i="4"/>
  <c r="AZ379" i="4" s="1"/>
  <c r="BG379" i="4" s="1"/>
  <c r="BN379" i="4" s="1"/>
  <c r="BU379" i="4" s="1"/>
  <c r="CB379" i="4" s="1"/>
  <c r="CI379" i="4" s="1"/>
  <c r="AS379" i="4"/>
  <c r="AS380" i="4" s="1"/>
  <c r="AM17" i="7"/>
  <c r="O16" i="7"/>
  <c r="AN17" i="7"/>
  <c r="P16" i="7"/>
  <c r="AO17" i="7"/>
  <c r="Q16" i="7"/>
  <c r="R331" i="4"/>
  <c r="F331" i="4"/>
  <c r="AL369" i="6"/>
  <c r="AL371" i="6" s="1"/>
  <c r="AL369" i="8"/>
  <c r="AM369" i="8" s="1"/>
  <c r="AN369" i="8" s="1"/>
  <c r="AO369" i="8" s="1"/>
  <c r="AP369" i="8" s="1"/>
  <c r="AQ369" i="8" s="1"/>
  <c r="AL369" i="7"/>
  <c r="AM369" i="7" s="1"/>
  <c r="AN369" i="7" s="1"/>
  <c r="AO369" i="7" s="1"/>
  <c r="AP369" i="7" s="1"/>
  <c r="AQ369" i="7" s="1"/>
  <c r="AQ371" i="7" s="1"/>
  <c r="AL378" i="4"/>
  <c r="AM378" i="4" s="1"/>
  <c r="AN378" i="4" s="1"/>
  <c r="AO378" i="4" s="1"/>
  <c r="AP378" i="4" s="1"/>
  <c r="AQ378" i="4" s="1"/>
  <c r="AK369" i="6"/>
  <c r="AK371" i="6" s="1"/>
  <c r="AK369" i="7"/>
  <c r="AK371" i="7" s="1"/>
  <c r="AK369" i="8"/>
  <c r="R333" i="4"/>
  <c r="F333" i="4"/>
  <c r="R332" i="4"/>
  <c r="F332" i="4"/>
  <c r="I401" i="4"/>
  <c r="V401" i="4" s="1"/>
  <c r="H401" i="4"/>
  <c r="U401" i="4" s="1"/>
  <c r="G401" i="4"/>
  <c r="T401" i="4" s="1"/>
  <c r="D401" i="4"/>
  <c r="Q401" i="4" s="1"/>
  <c r="I385" i="4"/>
  <c r="V385" i="4" s="1"/>
  <c r="H385" i="4"/>
  <c r="U385" i="4" s="1"/>
  <c r="G385" i="4"/>
  <c r="T385" i="4" s="1"/>
  <c r="F385" i="4"/>
  <c r="S385" i="4" s="1"/>
  <c r="E385" i="4"/>
  <c r="R385" i="4" s="1"/>
  <c r="F465" i="4"/>
  <c r="S465" i="4" s="1"/>
  <c r="E465" i="4"/>
  <c r="R465" i="4" s="1"/>
  <c r="D465" i="4"/>
  <c r="Q465" i="4" s="1"/>
  <c r="A466" i="4"/>
  <c r="A386"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81" i="4"/>
  <c r="Y381" i="4" s="1"/>
  <c r="AF381" i="4" s="1"/>
  <c r="P381" i="4"/>
  <c r="W381" i="4" s="1"/>
  <c r="AD381" i="4" s="1"/>
  <c r="V381" i="4"/>
  <c r="AC381" i="4" s="1"/>
  <c r="AJ381" i="4" s="1"/>
  <c r="S381" i="4"/>
  <c r="Z381" i="4" s="1"/>
  <c r="AG381" i="4" s="1"/>
  <c r="A402" i="4"/>
  <c r="EB33" i="1"/>
  <c r="EB36" i="1" s="1"/>
  <c r="DD33" i="1"/>
  <c r="NS33" i="1"/>
  <c r="NS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JS98" i="1" l="1"/>
  <c r="MI98" i="1"/>
  <c r="LG98" i="1"/>
  <c r="LI98" i="1"/>
  <c r="MK98" i="1"/>
  <c r="LH98" i="1"/>
  <c r="LJ98" i="1"/>
  <c r="ML98" i="1"/>
  <c r="MN98" i="1"/>
  <c r="MM98" i="1"/>
  <c r="LI101" i="1"/>
  <c r="ML101" i="1"/>
  <c r="LH101" i="1"/>
  <c r="LJ101" i="1"/>
  <c r="JS101" i="1"/>
  <c r="MM101" i="1"/>
  <c r="MN101" i="1"/>
  <c r="LG101" i="1"/>
  <c r="MK101" i="1"/>
  <c r="MI101" i="1"/>
  <c r="ML109" i="1"/>
  <c r="MI109" i="1"/>
  <c r="LG109" i="1"/>
  <c r="LH109" i="1"/>
  <c r="MM109" i="1"/>
  <c r="JS109" i="1"/>
  <c r="MN109" i="1"/>
  <c r="LJ109" i="1"/>
  <c r="MK109" i="1"/>
  <c r="LI109" i="1"/>
  <c r="MK40" i="1"/>
  <c r="MM40" i="1"/>
  <c r="JS40" i="1"/>
  <c r="LG40" i="1"/>
  <c r="LJ40" i="1"/>
  <c r="LI40" i="1"/>
  <c r="ML40" i="1"/>
  <c r="MI40" i="1"/>
  <c r="LH40" i="1"/>
  <c r="MN40" i="1"/>
  <c r="MN110" i="1"/>
  <c r="LG110" i="1"/>
  <c r="LH110" i="1"/>
  <c r="LI110" i="1"/>
  <c r="MK110" i="1"/>
  <c r="MM110" i="1"/>
  <c r="LJ110" i="1"/>
  <c r="ML110" i="1"/>
  <c r="MI110" i="1"/>
  <c r="JS110" i="1"/>
  <c r="LG39" i="1"/>
  <c r="LH39" i="1"/>
  <c r="MM39" i="1"/>
  <c r="ML39" i="1"/>
  <c r="LI39" i="1"/>
  <c r="LJ39" i="1"/>
  <c r="MK39" i="1"/>
  <c r="JS39" i="1"/>
  <c r="MI39" i="1"/>
  <c r="MN39" i="1"/>
  <c r="ML41" i="1"/>
  <c r="MN41" i="1"/>
  <c r="LH41" i="1"/>
  <c r="MM41" i="1"/>
  <c r="MI41" i="1"/>
  <c r="MK41" i="1"/>
  <c r="JS41" i="1"/>
  <c r="LI41" i="1"/>
  <c r="LJ41" i="1"/>
  <c r="LG41" i="1"/>
  <c r="LI83" i="1"/>
  <c r="LG83" i="1"/>
  <c r="JS83" i="1"/>
  <c r="LH83" i="1"/>
  <c r="MI83" i="1"/>
  <c r="MK83" i="1"/>
  <c r="MN83" i="1"/>
  <c r="ML83" i="1"/>
  <c r="MM83" i="1"/>
  <c r="LJ83" i="1"/>
  <c r="JS87" i="1"/>
  <c r="LJ87" i="1"/>
  <c r="LI87" i="1"/>
  <c r="LH87" i="1"/>
  <c r="LG87" i="1"/>
  <c r="MM87" i="1"/>
  <c r="MK87" i="1"/>
  <c r="MI87" i="1"/>
  <c r="ML87" i="1"/>
  <c r="MN87" i="1"/>
  <c r="LI85" i="1"/>
  <c r="MN85" i="1"/>
  <c r="MM85" i="1"/>
  <c r="LG85" i="1"/>
  <c r="ML85" i="1"/>
  <c r="MI85" i="1"/>
  <c r="MK85" i="1"/>
  <c r="LJ85" i="1"/>
  <c r="JS85" i="1"/>
  <c r="LH85" i="1"/>
  <c r="MK97" i="1"/>
  <c r="LH97" i="1"/>
  <c r="LI97" i="1"/>
  <c r="LG97" i="1"/>
  <c r="ML97" i="1"/>
  <c r="MI97" i="1"/>
  <c r="MN97" i="1"/>
  <c r="MM97" i="1"/>
  <c r="LJ97" i="1"/>
  <c r="JS97" i="1"/>
  <c r="LG86" i="1"/>
  <c r="MN86" i="1"/>
  <c r="JS86" i="1"/>
  <c r="MM86" i="1"/>
  <c r="ML86" i="1"/>
  <c r="MK86" i="1"/>
  <c r="MI86" i="1"/>
  <c r="LH86" i="1"/>
  <c r="LJ86" i="1"/>
  <c r="LI86" i="1"/>
  <c r="LI100" i="1"/>
  <c r="MK100" i="1"/>
  <c r="ML100" i="1"/>
  <c r="LJ100" i="1"/>
  <c r="MM100" i="1"/>
  <c r="LH100" i="1"/>
  <c r="MI100" i="1"/>
  <c r="JS100" i="1"/>
  <c r="MN100" i="1"/>
  <c r="LG100" i="1"/>
  <c r="MM88" i="1"/>
  <c r="ML88" i="1"/>
  <c r="MN88" i="1"/>
  <c r="MK88" i="1"/>
  <c r="JS88" i="1"/>
  <c r="LH88" i="1"/>
  <c r="MI88" i="1"/>
  <c r="LI88" i="1"/>
  <c r="LJ88" i="1"/>
  <c r="LG88" i="1"/>
  <c r="MI102" i="1"/>
  <c r="JS102" i="1"/>
  <c r="MM102" i="1"/>
  <c r="MK102" i="1"/>
  <c r="LJ102" i="1"/>
  <c r="LI102" i="1"/>
  <c r="LG102" i="1"/>
  <c r="MN102" i="1"/>
  <c r="LH102" i="1"/>
  <c r="ML102" i="1"/>
  <c r="ML96" i="1"/>
  <c r="LJ96" i="1"/>
  <c r="MM96" i="1"/>
  <c r="LI96" i="1"/>
  <c r="MK96" i="1"/>
  <c r="MI96" i="1"/>
  <c r="LG96" i="1"/>
  <c r="JS96" i="1"/>
  <c r="MN96" i="1"/>
  <c r="LH96" i="1"/>
  <c r="MI93" i="1"/>
  <c r="MM93" i="1"/>
  <c r="MK93" i="1"/>
  <c r="JS93" i="1"/>
  <c r="ML93" i="1"/>
  <c r="LI93" i="1"/>
  <c r="MN93" i="1"/>
  <c r="LH93" i="1"/>
  <c r="LG93" i="1"/>
  <c r="LJ93" i="1"/>
  <c r="LH106" i="1"/>
  <c r="LI106" i="1"/>
  <c r="MK106" i="1"/>
  <c r="ML106" i="1"/>
  <c r="LG106" i="1"/>
  <c r="MI106" i="1"/>
  <c r="LJ106" i="1"/>
  <c r="JS106" i="1"/>
  <c r="MM106" i="1"/>
  <c r="MN106" i="1"/>
  <c r="LG99" i="1"/>
  <c r="ML99" i="1"/>
  <c r="MI99" i="1"/>
  <c r="MK99" i="1"/>
  <c r="LJ99" i="1"/>
  <c r="MN99" i="1"/>
  <c r="LH99" i="1"/>
  <c r="JS99" i="1"/>
  <c r="MM99" i="1"/>
  <c r="LI99" i="1"/>
  <c r="LJ84" i="1"/>
  <c r="MK84" i="1"/>
  <c r="LH84" i="1"/>
  <c r="MI84" i="1"/>
  <c r="LG84" i="1"/>
  <c r="JS84" i="1"/>
  <c r="ML84" i="1"/>
  <c r="MM84" i="1"/>
  <c r="LI84" i="1"/>
  <c r="MN84" i="1"/>
  <c r="MM94" i="1"/>
  <c r="LI94" i="1"/>
  <c r="LH94" i="1"/>
  <c r="JS94" i="1"/>
  <c r="MN94" i="1"/>
  <c r="ML94" i="1"/>
  <c r="LJ94" i="1"/>
  <c r="MI94" i="1"/>
  <c r="MK94" i="1"/>
  <c r="LG94" i="1"/>
  <c r="MI82" i="1"/>
  <c r="ML82" i="1"/>
  <c r="MK82" i="1"/>
  <c r="MM82" i="1"/>
  <c r="LI82" i="1"/>
  <c r="LH82" i="1"/>
  <c r="MN82" i="1"/>
  <c r="LJ82" i="1"/>
  <c r="JS82" i="1"/>
  <c r="LG82" i="1"/>
  <c r="LH108" i="1"/>
  <c r="ML108" i="1"/>
  <c r="LI108" i="1"/>
  <c r="LG108" i="1"/>
  <c r="MK108" i="1"/>
  <c r="MN108" i="1"/>
  <c r="MI108" i="1"/>
  <c r="LJ108" i="1"/>
  <c r="MM108" i="1"/>
  <c r="JS108" i="1"/>
  <c r="LJ107" i="1"/>
  <c r="MI107" i="1"/>
  <c r="MK107" i="1"/>
  <c r="JS107" i="1"/>
  <c r="LH107" i="1"/>
  <c r="MM107" i="1"/>
  <c r="ML107" i="1"/>
  <c r="MN107" i="1"/>
  <c r="LI107" i="1"/>
  <c r="LG107" i="1"/>
  <c r="MK95" i="1"/>
  <c r="LJ95" i="1"/>
  <c r="MM95" i="1"/>
  <c r="MI95" i="1"/>
  <c r="ML95" i="1"/>
  <c r="LI95" i="1"/>
  <c r="MN95" i="1"/>
  <c r="LH95" i="1"/>
  <c r="LG95" i="1"/>
  <c r="JS95" i="1"/>
  <c r="MK89" i="1"/>
  <c r="LI89" i="1"/>
  <c r="LJ89" i="1"/>
  <c r="MM89" i="1"/>
  <c r="JS89" i="1"/>
  <c r="ML89" i="1"/>
  <c r="LG89" i="1"/>
  <c r="MI89" i="1"/>
  <c r="LH89" i="1"/>
  <c r="MN89" i="1"/>
  <c r="MB64" i="1"/>
  <c r="MB49" i="1"/>
  <c r="MB67" i="1"/>
  <c r="MB52" i="1"/>
  <c r="LZ62" i="1"/>
  <c r="MA62" i="1"/>
  <c r="LZ65" i="1"/>
  <c r="MA65" i="1"/>
  <c r="LZ50" i="1"/>
  <c r="LZ52" i="1" s="1"/>
  <c r="MA50" i="1"/>
  <c r="LZ47" i="1"/>
  <c r="LZ49" i="1" s="1"/>
  <c r="MA47" i="1"/>
  <c r="NK47" i="1"/>
  <c r="NL47" i="1"/>
  <c r="KD47" i="1"/>
  <c r="KD64" i="1" s="1"/>
  <c r="KD65" i="1"/>
  <c r="KB65" i="1"/>
  <c r="KC65" i="1"/>
  <c r="KD62" i="1"/>
  <c r="KB62" i="1"/>
  <c r="KC62" i="1"/>
  <c r="KD50" i="1"/>
  <c r="KC47" i="1"/>
  <c r="KB47" i="1"/>
  <c r="LO47" i="1"/>
  <c r="LO64" i="1" s="1"/>
  <c r="LO62" i="1"/>
  <c r="LO65" i="1"/>
  <c r="JW65" i="1"/>
  <c r="JW47" i="1"/>
  <c r="JW64" i="1" s="1"/>
  <c r="JW62" i="1"/>
  <c r="L62" i="1"/>
  <c r="L63" i="1" s="1"/>
  <c r="L64" i="1" s="1"/>
  <c r="L65" i="1" s="1"/>
  <c r="L66" i="1" s="1"/>
  <c r="L67" i="1" s="1"/>
  <c r="L68" i="1" s="1"/>
  <c r="L69" i="1" s="1"/>
  <c r="L70" i="1" s="1"/>
  <c r="L71" i="1" s="1"/>
  <c r="L72" i="1" s="1"/>
  <c r="L73" i="1" s="1"/>
  <c r="L74" i="1" s="1"/>
  <c r="L75" i="1" s="1"/>
  <c r="L76" i="1" s="1"/>
  <c r="L77" i="1" s="1"/>
  <c r="L78" i="1" s="1"/>
  <c r="JZ47" i="1"/>
  <c r="KA47" i="1"/>
  <c r="JY47" i="1"/>
  <c r="KA62" i="1"/>
  <c r="JZ62" i="1"/>
  <c r="JY62" i="1"/>
  <c r="KA65" i="1"/>
  <c r="JZ65" i="1"/>
  <c r="JY65" i="1"/>
  <c r="CU47" i="1"/>
  <c r="CT47" i="1"/>
  <c r="CP47" i="1"/>
  <c r="CS47" i="1"/>
  <c r="CR47" i="1"/>
  <c r="CO47" i="1"/>
  <c r="CQ47" i="1"/>
  <c r="CO62" i="1"/>
  <c r="CR62" i="1"/>
  <c r="CS62" i="1"/>
  <c r="CT62" i="1"/>
  <c r="CU62" i="1"/>
  <c r="CQ62" i="1"/>
  <c r="CP62" i="1"/>
  <c r="CU65" i="1"/>
  <c r="CT65" i="1"/>
  <c r="CS65" i="1"/>
  <c r="CR65" i="1"/>
  <c r="CQ65" i="1"/>
  <c r="CP65" i="1"/>
  <c r="CO65" i="1"/>
  <c r="KK62" i="1"/>
  <c r="KJ62" i="1"/>
  <c r="KI62" i="1"/>
  <c r="KH62" i="1"/>
  <c r="KG62" i="1"/>
  <c r="KF62" i="1"/>
  <c r="KE62" i="1"/>
  <c r="KG65" i="1"/>
  <c r="KH65" i="1"/>
  <c r="KI65" i="1"/>
  <c r="KJ65" i="1"/>
  <c r="KK65" i="1"/>
  <c r="KF65" i="1"/>
  <c r="KE65" i="1"/>
  <c r="KJ47" i="1"/>
  <c r="KI47" i="1"/>
  <c r="KH47" i="1"/>
  <c r="KG47" i="1"/>
  <c r="KF47" i="1"/>
  <c r="KE47" i="1"/>
  <c r="KK47" i="1"/>
  <c r="BY47" i="1"/>
  <c r="BY64" i="1" s="1"/>
  <c r="BY62" i="1"/>
  <c r="BY65" i="1"/>
  <c r="DY47" i="1"/>
  <c r="BG47" i="1"/>
  <c r="DS47" i="1"/>
  <c r="MT47" i="1"/>
  <c r="NY47" i="1"/>
  <c r="AZ47" i="1"/>
  <c r="MS47" i="1"/>
  <c r="OG47" i="1"/>
  <c r="NX47" i="1"/>
  <c r="OI47" i="1"/>
  <c r="BB47" i="1"/>
  <c r="OJ47" i="1"/>
  <c r="NW47" i="1"/>
  <c r="BC47" i="1"/>
  <c r="EC47" i="1"/>
  <c r="NV47" i="1"/>
  <c r="OK47" i="1"/>
  <c r="MX47" i="1"/>
  <c r="BD47" i="1"/>
  <c r="OH47" i="1"/>
  <c r="OE47" i="1"/>
  <c r="ED47" i="1"/>
  <c r="LY47" i="1"/>
  <c r="MW47" i="1"/>
  <c r="OL47" i="1"/>
  <c r="OD47" i="1"/>
  <c r="BE47" i="1"/>
  <c r="MV47" i="1"/>
  <c r="OM47" i="1"/>
  <c r="BA47" i="1"/>
  <c r="BF47" i="1"/>
  <c r="MU47" i="1"/>
  <c r="ON47" i="1"/>
  <c r="MR47" i="1"/>
  <c r="NC47" i="1"/>
  <c r="HR47" i="1"/>
  <c r="KU47" i="1"/>
  <c r="KX47" i="1"/>
  <c r="EK47" i="1"/>
  <c r="LD47" i="1"/>
  <c r="EQ47" i="1"/>
  <c r="LS47" i="1"/>
  <c r="IU47" i="1"/>
  <c r="LP47" i="1"/>
  <c r="FC47" i="1"/>
  <c r="HG47" i="1"/>
  <c r="GK47" i="1"/>
  <c r="JK47" i="1"/>
  <c r="HV47" i="1"/>
  <c r="LM47" i="1"/>
  <c r="JX47" i="1"/>
  <c r="GU47" i="1"/>
  <c r="DP47" i="1"/>
  <c r="FS47" i="1"/>
  <c r="KZ47" i="1"/>
  <c r="EL47" i="1"/>
  <c r="IQ47" i="1"/>
  <c r="JJ47" i="1"/>
  <c r="EM47" i="1"/>
  <c r="HI47" i="1"/>
  <c r="HO47" i="1"/>
  <c r="JH47" i="1"/>
  <c r="GW47" i="1"/>
  <c r="HK47" i="1"/>
  <c r="GH47" i="1"/>
  <c r="HD47" i="1"/>
  <c r="LR47" i="1"/>
  <c r="JF47" i="1"/>
  <c r="JB47" i="1"/>
  <c r="JE47" i="1"/>
  <c r="EN47" i="1"/>
  <c r="GZ47" i="1"/>
  <c r="GM47" i="1"/>
  <c r="GD47" i="1"/>
  <c r="IJ47" i="1"/>
  <c r="LF47" i="1"/>
  <c r="JA47" i="1"/>
  <c r="LA47" i="1"/>
  <c r="HY47" i="1"/>
  <c r="HW47" i="1"/>
  <c r="GR47" i="1"/>
  <c r="JG47" i="1"/>
  <c r="IZ47" i="1"/>
  <c r="IY47" i="1"/>
  <c r="IL47" i="1"/>
  <c r="GC47" i="1"/>
  <c r="KW47" i="1"/>
  <c r="KY47" i="1"/>
  <c r="IW47" i="1"/>
  <c r="HQ47" i="1"/>
  <c r="JC47" i="1"/>
  <c r="FV47" i="1"/>
  <c r="IS47" i="1"/>
  <c r="LV47" i="1"/>
  <c r="HM47" i="1"/>
  <c r="HP47" i="1"/>
  <c r="LK47" i="1"/>
  <c r="FO47" i="1"/>
  <c r="FK47" i="1"/>
  <c r="IH47" i="1"/>
  <c r="EX47" i="1"/>
  <c r="LW47" i="1"/>
  <c r="IB47" i="1"/>
  <c r="IP47" i="1"/>
  <c r="HL47" i="1"/>
  <c r="EO47" i="1"/>
  <c r="II47" i="1"/>
  <c r="LE47" i="1"/>
  <c r="JI47" i="1"/>
  <c r="IR47" i="1"/>
  <c r="IV47" i="1"/>
  <c r="LU47" i="1"/>
  <c r="HN47" i="1"/>
  <c r="GB47" i="1"/>
  <c r="HJ47" i="1"/>
  <c r="IT47" i="1"/>
  <c r="HX47" i="1"/>
  <c r="IF47" i="1"/>
  <c r="IG47" i="1"/>
  <c r="EI47" i="1"/>
  <c r="JU47" i="1"/>
  <c r="IK47" i="1"/>
  <c r="FY47" i="1"/>
  <c r="LB47" i="1"/>
  <c r="HF47" i="1"/>
  <c r="FX47" i="1"/>
  <c r="GA47" i="1"/>
  <c r="JT47" i="1"/>
  <c r="IC47" i="1"/>
  <c r="EP47" i="1"/>
  <c r="IO47" i="1"/>
  <c r="EW47" i="1"/>
  <c r="LC47" i="1"/>
  <c r="HH47" i="1"/>
  <c r="EH47" i="1"/>
  <c r="LN47" i="1"/>
  <c r="IX47" i="1"/>
  <c r="GF47" i="1"/>
  <c r="HU47" i="1"/>
  <c r="HZ47" i="1"/>
  <c r="EY47" i="1"/>
  <c r="IM47" i="1"/>
  <c r="IA47" i="1"/>
  <c r="HT47" i="1"/>
  <c r="HE47" i="1"/>
  <c r="LT47" i="1"/>
  <c r="JL47" i="1"/>
  <c r="FW47" i="1"/>
  <c r="IE47" i="1"/>
  <c r="EG47" i="1"/>
  <c r="EF47" i="1"/>
  <c r="IN47" i="1"/>
  <c r="HS47" i="1"/>
  <c r="GP47" i="1"/>
  <c r="FU47" i="1"/>
  <c r="JD47" i="1"/>
  <c r="FF47" i="1"/>
  <c r="EJ47" i="1"/>
  <c r="FZ47" i="1"/>
  <c r="KV47" i="1"/>
  <c r="ID47" i="1"/>
  <c r="FI47" i="1"/>
  <c r="FM47" i="1"/>
  <c r="GV47" i="1"/>
  <c r="FN47" i="1"/>
  <c r="FA47" i="1"/>
  <c r="HA47" i="1"/>
  <c r="FT47" i="1"/>
  <c r="GY47" i="1"/>
  <c r="GE47" i="1"/>
  <c r="FG47" i="1"/>
  <c r="GL47" i="1"/>
  <c r="GI47" i="1"/>
  <c r="FR47" i="1"/>
  <c r="GT47" i="1"/>
  <c r="EV47" i="1"/>
  <c r="GJ47" i="1"/>
  <c r="FL47" i="1"/>
  <c r="FH47" i="1"/>
  <c r="HC47" i="1"/>
  <c r="HB47" i="1"/>
  <c r="JQ47" i="1"/>
  <c r="FQ47" i="1"/>
  <c r="FE47" i="1"/>
  <c r="GO47" i="1"/>
  <c r="EU47" i="1"/>
  <c r="GQ47" i="1"/>
  <c r="GS47" i="1"/>
  <c r="FB47" i="1"/>
  <c r="FJ47" i="1"/>
  <c r="FP47" i="1"/>
  <c r="GG47" i="1"/>
  <c r="EZ47" i="1"/>
  <c r="GN47" i="1"/>
  <c r="GX47" i="1"/>
  <c r="FD47" i="1"/>
  <c r="NI47" i="1"/>
  <c r="NH47" i="1"/>
  <c r="G62" i="1"/>
  <c r="N62" i="1"/>
  <c r="Z62" i="1"/>
  <c r="BD62" i="1"/>
  <c r="BG62" i="1"/>
  <c r="DQ62" i="1"/>
  <c r="DR62" i="1"/>
  <c r="M62" i="1"/>
  <c r="NV62" i="1"/>
  <c r="CX62" i="1"/>
  <c r="BC62" i="1"/>
  <c r="AI62" i="1"/>
  <c r="AI63" i="1" s="1"/>
  <c r="AI64" i="1" s="1"/>
  <c r="AI65" i="1" s="1"/>
  <c r="AI66" i="1" s="1"/>
  <c r="AI67" i="1" s="1"/>
  <c r="AI68" i="1" s="1"/>
  <c r="AI69" i="1" s="1"/>
  <c r="AI70" i="1" s="1"/>
  <c r="AI71" i="1" s="1"/>
  <c r="AI72" i="1" s="1"/>
  <c r="AI73" i="1" s="1"/>
  <c r="AI74" i="1" s="1"/>
  <c r="AI75" i="1" s="1"/>
  <c r="AI76" i="1" s="1"/>
  <c r="AI77" i="1" s="1"/>
  <c r="AI78" i="1" s="1"/>
  <c r="OI62" i="1"/>
  <c r="O62" i="1"/>
  <c r="BE62" i="1"/>
  <c r="P62" i="1"/>
  <c r="BB62" i="1"/>
  <c r="BF62" i="1"/>
  <c r="AH62" i="1"/>
  <c r="AH63" i="1" s="1"/>
  <c r="AH64" i="1" s="1"/>
  <c r="AH65" i="1" s="1"/>
  <c r="AH66" i="1" s="1"/>
  <c r="AH67" i="1" s="1"/>
  <c r="AH68" i="1" s="1"/>
  <c r="AH69" i="1" s="1"/>
  <c r="AH70" i="1" s="1"/>
  <c r="AH71" i="1" s="1"/>
  <c r="AH72" i="1" s="1"/>
  <c r="AH73" i="1" s="1"/>
  <c r="AH74" i="1" s="1"/>
  <c r="AH75" i="1" s="1"/>
  <c r="AH76" i="1" s="1"/>
  <c r="AH77" i="1" s="1"/>
  <c r="AH78" i="1" s="1"/>
  <c r="OD62" i="1"/>
  <c r="S62" i="1"/>
  <c r="S63" i="1" s="1"/>
  <c r="S64" i="1" s="1"/>
  <c r="S65" i="1" s="1"/>
  <c r="S66" i="1" s="1"/>
  <c r="S67" i="1" s="1"/>
  <c r="S68" i="1" s="1"/>
  <c r="S69" i="1" s="1"/>
  <c r="S70" i="1" s="1"/>
  <c r="S71" i="1" s="1"/>
  <c r="S72" i="1" s="1"/>
  <c r="S73" i="1" s="1"/>
  <c r="S74" i="1" s="1"/>
  <c r="S75" i="1" s="1"/>
  <c r="S76" i="1" s="1"/>
  <c r="S77" i="1" s="1"/>
  <c r="S78" i="1" s="1"/>
  <c r="OE62" i="1"/>
  <c r="CW62" i="1"/>
  <c r="NX62" i="1"/>
  <c r="EC62" i="1"/>
  <c r="OK62" i="1"/>
  <c r="T62" i="1"/>
  <c r="T63" i="1" s="1"/>
  <c r="T64" i="1" s="1"/>
  <c r="T65" i="1" s="1"/>
  <c r="T66" i="1" s="1"/>
  <c r="T67" i="1" s="1"/>
  <c r="T68" i="1" s="1"/>
  <c r="T69" i="1" s="1"/>
  <c r="T70" i="1" s="1"/>
  <c r="T71" i="1" s="1"/>
  <c r="T72" i="1" s="1"/>
  <c r="T73" i="1" s="1"/>
  <c r="T74" i="1" s="1"/>
  <c r="T75" i="1" s="1"/>
  <c r="T76" i="1" s="1"/>
  <c r="T77" i="1" s="1"/>
  <c r="T78" i="1" s="1"/>
  <c r="ED62" i="1"/>
  <c r="DA62" i="1"/>
  <c r="OL62" i="1"/>
  <c r="AN62" i="1"/>
  <c r="U62" i="1"/>
  <c r="U63" i="1" s="1"/>
  <c r="U64" i="1" s="1"/>
  <c r="U65" i="1" s="1"/>
  <c r="U66" i="1" s="1"/>
  <c r="U67" i="1" s="1"/>
  <c r="U68" i="1" s="1"/>
  <c r="U69" i="1" s="1"/>
  <c r="U70" i="1" s="1"/>
  <c r="U71" i="1" s="1"/>
  <c r="U72" i="1" s="1"/>
  <c r="U73" i="1" s="1"/>
  <c r="U74" i="1" s="1"/>
  <c r="U75" i="1" s="1"/>
  <c r="U76" i="1" s="1"/>
  <c r="U77" i="1" s="1"/>
  <c r="U78" i="1" s="1"/>
  <c r="AM62" i="1"/>
  <c r="AF62" i="1"/>
  <c r="Y62" i="1"/>
  <c r="Y63" i="1" s="1"/>
  <c r="Y64" i="1" s="1"/>
  <c r="Y65" i="1" s="1"/>
  <c r="Y66" i="1" s="1"/>
  <c r="Y67" i="1" s="1"/>
  <c r="Y68" i="1" s="1"/>
  <c r="Y69" i="1" s="1"/>
  <c r="Y70" i="1" s="1"/>
  <c r="Y71" i="1" s="1"/>
  <c r="Y72" i="1" s="1"/>
  <c r="Y73" i="1" s="1"/>
  <c r="Y74" i="1" s="1"/>
  <c r="Y75" i="1" s="1"/>
  <c r="Y76" i="1" s="1"/>
  <c r="Y77" i="1" s="1"/>
  <c r="Y78" i="1" s="1"/>
  <c r="CY62" i="1"/>
  <c r="W62" i="1"/>
  <c r="OM62" i="1"/>
  <c r="Q62" i="1"/>
  <c r="V62" i="1"/>
  <c r="V63" i="1" s="1"/>
  <c r="V64" i="1" s="1"/>
  <c r="V65" i="1" s="1"/>
  <c r="V66" i="1" s="1"/>
  <c r="V67" i="1" s="1"/>
  <c r="V68" i="1" s="1"/>
  <c r="V69" i="1" s="1"/>
  <c r="V70" i="1" s="1"/>
  <c r="V71" i="1" s="1"/>
  <c r="V72" i="1" s="1"/>
  <c r="V73" i="1" s="1"/>
  <c r="V74" i="1" s="1"/>
  <c r="V75" i="1" s="1"/>
  <c r="V76" i="1" s="1"/>
  <c r="V77" i="1" s="1"/>
  <c r="V78" i="1" s="1"/>
  <c r="ON62" i="1"/>
  <c r="AL62" i="1"/>
  <c r="AZ62" i="1"/>
  <c r="X62" i="1"/>
  <c r="X63" i="1" s="1"/>
  <c r="X64" i="1" s="1"/>
  <c r="X65" i="1" s="1"/>
  <c r="X66" i="1" s="1"/>
  <c r="X67" i="1" s="1"/>
  <c r="X68" i="1" s="1"/>
  <c r="X69" i="1" s="1"/>
  <c r="X70" i="1" s="1"/>
  <c r="X71" i="1" s="1"/>
  <c r="X72" i="1" s="1"/>
  <c r="X73" i="1" s="1"/>
  <c r="X74" i="1" s="1"/>
  <c r="X75" i="1" s="1"/>
  <c r="X76" i="1" s="1"/>
  <c r="X77" i="1" s="1"/>
  <c r="X78" i="1" s="1"/>
  <c r="MW62" i="1"/>
  <c r="J62" i="1"/>
  <c r="DB62" i="1"/>
  <c r="AK62" i="1"/>
  <c r="BA62" i="1"/>
  <c r="MX62" i="1"/>
  <c r="NY62" i="1"/>
  <c r="K62" i="1"/>
  <c r="NW62" i="1"/>
  <c r="AJ62" i="1"/>
  <c r="AJ63" i="1" s="1"/>
  <c r="AJ64" i="1" s="1"/>
  <c r="AJ65" i="1" s="1"/>
  <c r="AJ66" i="1" s="1"/>
  <c r="AJ67" i="1" s="1"/>
  <c r="AJ68" i="1" s="1"/>
  <c r="AJ69" i="1" s="1"/>
  <c r="AJ70" i="1" s="1"/>
  <c r="AJ71" i="1" s="1"/>
  <c r="AJ72" i="1" s="1"/>
  <c r="AJ73" i="1" s="1"/>
  <c r="AJ74" i="1" s="1"/>
  <c r="AJ75" i="1" s="1"/>
  <c r="AJ76" i="1" s="1"/>
  <c r="AJ77" i="1" s="1"/>
  <c r="AJ78" i="1" s="1"/>
  <c r="NC62" i="1"/>
  <c r="OJ62" i="1"/>
  <c r="KX62" i="1"/>
  <c r="EK62" i="1"/>
  <c r="LD62" i="1"/>
  <c r="EQ62" i="1"/>
  <c r="LS62" i="1"/>
  <c r="HR62" i="1"/>
  <c r="KU62" i="1"/>
  <c r="HG62" i="1"/>
  <c r="GK62" i="1"/>
  <c r="JK62" i="1"/>
  <c r="HV62" i="1"/>
  <c r="DY62" i="1"/>
  <c r="IU62" i="1"/>
  <c r="LP62" i="1"/>
  <c r="FC62" i="1"/>
  <c r="DP62" i="1"/>
  <c r="FS62" i="1"/>
  <c r="KZ62" i="1"/>
  <c r="EL62" i="1"/>
  <c r="IQ62" i="1"/>
  <c r="JJ62" i="1"/>
  <c r="NK62" i="1"/>
  <c r="EM62" i="1"/>
  <c r="LM62" i="1"/>
  <c r="JX62" i="1"/>
  <c r="GU62" i="1"/>
  <c r="GW62" i="1"/>
  <c r="HK62" i="1"/>
  <c r="HI62" i="1"/>
  <c r="HO62" i="1"/>
  <c r="JH62" i="1"/>
  <c r="JF62" i="1"/>
  <c r="JB62" i="1"/>
  <c r="JE62" i="1"/>
  <c r="EN62" i="1"/>
  <c r="GZ62" i="1"/>
  <c r="GH62" i="1"/>
  <c r="HD62" i="1"/>
  <c r="LR62" i="1"/>
  <c r="LF62" i="1"/>
  <c r="JA62" i="1"/>
  <c r="LA62" i="1"/>
  <c r="HY62" i="1"/>
  <c r="HW62" i="1"/>
  <c r="GR62" i="1"/>
  <c r="MS62" i="1"/>
  <c r="GM62" i="1"/>
  <c r="GD62" i="1"/>
  <c r="IJ62" i="1"/>
  <c r="OG62" i="1"/>
  <c r="DS62" i="1"/>
  <c r="KW62" i="1"/>
  <c r="KY62" i="1"/>
  <c r="IW62" i="1"/>
  <c r="HQ62" i="1"/>
  <c r="JC62" i="1"/>
  <c r="JG62" i="1"/>
  <c r="IZ62" i="1"/>
  <c r="IY62" i="1"/>
  <c r="IL62" i="1"/>
  <c r="GC62" i="1"/>
  <c r="FK62" i="1"/>
  <c r="MU62" i="1"/>
  <c r="FV62" i="1"/>
  <c r="IS62" i="1"/>
  <c r="LV62" i="1"/>
  <c r="HM62" i="1"/>
  <c r="HP62" i="1"/>
  <c r="LK62" i="1"/>
  <c r="FO62" i="1"/>
  <c r="EO62" i="1"/>
  <c r="II62" i="1"/>
  <c r="LE62" i="1"/>
  <c r="JI62" i="1"/>
  <c r="IH62" i="1"/>
  <c r="EX62" i="1"/>
  <c r="LW62" i="1"/>
  <c r="IB62" i="1"/>
  <c r="IP62" i="1"/>
  <c r="HL62" i="1"/>
  <c r="HX62" i="1"/>
  <c r="IF62" i="1"/>
  <c r="IG62" i="1"/>
  <c r="IR62" i="1"/>
  <c r="IV62" i="1"/>
  <c r="LU62" i="1"/>
  <c r="HN62" i="1"/>
  <c r="GB62" i="1"/>
  <c r="HJ62" i="1"/>
  <c r="IT62" i="1"/>
  <c r="OH62" i="1"/>
  <c r="GA62" i="1"/>
  <c r="JT62" i="1"/>
  <c r="IC62" i="1"/>
  <c r="EI62" i="1"/>
  <c r="JU62" i="1"/>
  <c r="IK62" i="1"/>
  <c r="FY62" i="1"/>
  <c r="LB62" i="1"/>
  <c r="HF62" i="1"/>
  <c r="FX62" i="1"/>
  <c r="EH62" i="1"/>
  <c r="LN62" i="1"/>
  <c r="EP62" i="1"/>
  <c r="IO62" i="1"/>
  <c r="EW62" i="1"/>
  <c r="LC62" i="1"/>
  <c r="HH62" i="1"/>
  <c r="HU62" i="1"/>
  <c r="HZ62" i="1"/>
  <c r="EY62" i="1"/>
  <c r="IM62" i="1"/>
  <c r="IX62" i="1"/>
  <c r="GF62" i="1"/>
  <c r="JL62" i="1"/>
  <c r="FW62" i="1"/>
  <c r="IE62" i="1"/>
  <c r="EG62" i="1"/>
  <c r="EF62" i="1"/>
  <c r="MR62" i="1"/>
  <c r="IA62" i="1"/>
  <c r="HT62" i="1"/>
  <c r="HE62" i="1"/>
  <c r="LT62" i="1"/>
  <c r="MT62" i="1"/>
  <c r="MV62" i="1"/>
  <c r="GP62" i="1"/>
  <c r="NL62" i="1"/>
  <c r="FU62" i="1"/>
  <c r="JD62" i="1"/>
  <c r="IN62" i="1"/>
  <c r="HS62" i="1"/>
  <c r="KV62" i="1"/>
  <c r="ID62" i="1"/>
  <c r="FF62" i="1"/>
  <c r="EJ62" i="1"/>
  <c r="FZ62" i="1"/>
  <c r="FI62" i="1"/>
  <c r="FM62" i="1"/>
  <c r="FN62" i="1"/>
  <c r="GV62" i="1"/>
  <c r="HA62" i="1"/>
  <c r="FT62" i="1"/>
  <c r="FA62" i="1"/>
  <c r="GY62" i="1"/>
  <c r="GE62" i="1"/>
  <c r="FG62" i="1"/>
  <c r="FR62" i="1"/>
  <c r="GT62" i="1"/>
  <c r="GL62" i="1"/>
  <c r="GI62" i="1"/>
  <c r="FL62" i="1"/>
  <c r="EV62" i="1"/>
  <c r="GJ62" i="1"/>
  <c r="FH62" i="1"/>
  <c r="HC62" i="1"/>
  <c r="FQ62" i="1"/>
  <c r="FE62" i="1"/>
  <c r="HB62" i="1"/>
  <c r="JQ62" i="1"/>
  <c r="GO62" i="1"/>
  <c r="EU62" i="1"/>
  <c r="GQ62" i="1"/>
  <c r="GS62" i="1"/>
  <c r="FJ62" i="1"/>
  <c r="FB62" i="1"/>
  <c r="FP62" i="1"/>
  <c r="GG62" i="1"/>
  <c r="GX62" i="1"/>
  <c r="EZ62" i="1"/>
  <c r="GN62" i="1"/>
  <c r="FD62" i="1"/>
  <c r="NH62" i="1"/>
  <c r="NI62" i="1"/>
  <c r="G71" i="1"/>
  <c r="DQ71" i="1"/>
  <c r="DR71" i="1"/>
  <c r="DT71" i="1"/>
  <c r="DU71" i="1"/>
  <c r="DZ71" i="1"/>
  <c r="EA71" i="1"/>
  <c r="DB71" i="1"/>
  <c r="CX71" i="1"/>
  <c r="AL71" i="1"/>
  <c r="AM71" i="1"/>
  <c r="AK71" i="1"/>
  <c r="AN71" i="1"/>
  <c r="NP50" i="1"/>
  <c r="NB50" i="1"/>
  <c r="OJ50" i="1"/>
  <c r="OI50" i="1"/>
  <c r="JG50" i="1"/>
  <c r="EW50" i="1"/>
  <c r="IA50" i="1"/>
  <c r="HS50" i="1"/>
  <c r="KX50" i="1"/>
  <c r="FV50" i="1"/>
  <c r="LA50" i="1"/>
  <c r="KU50" i="1"/>
  <c r="IZ50" i="1"/>
  <c r="IJ50" i="1"/>
  <c r="LV50" i="1"/>
  <c r="HU50" i="1"/>
  <c r="JT50" i="1"/>
  <c r="DP50" i="1"/>
  <c r="DP67" i="1" s="1"/>
  <c r="HO50" i="1"/>
  <c r="EY50" i="1"/>
  <c r="NX50" i="1"/>
  <c r="LP50" i="1"/>
  <c r="ID50" i="1"/>
  <c r="HX50" i="1"/>
  <c r="HL50" i="1"/>
  <c r="FM50" i="1"/>
  <c r="FQ50" i="1"/>
  <c r="GE50" i="1"/>
  <c r="FR50" i="1"/>
  <c r="G65" i="1"/>
  <c r="CW65" i="1"/>
  <c r="CX65" i="1"/>
  <c r="CY65" i="1"/>
  <c r="DA65" i="1"/>
  <c r="DB65" i="1"/>
  <c r="EA65" i="1"/>
  <c r="DQ65" i="1"/>
  <c r="DR65" i="1"/>
  <c r="DT65" i="1"/>
  <c r="DU65" i="1"/>
  <c r="DZ65" i="1"/>
  <c r="BB65" i="1"/>
  <c r="AK65" i="1"/>
  <c r="NX65" i="1"/>
  <c r="NV65" i="1"/>
  <c r="AL65" i="1"/>
  <c r="AM65" i="1"/>
  <c r="MT65" i="1"/>
  <c r="BF65" i="1"/>
  <c r="NY65" i="1"/>
  <c r="NJ65" i="1"/>
  <c r="MK65" i="1"/>
  <c r="NA65" i="1"/>
  <c r="OH65" i="1"/>
  <c r="BG65" i="1"/>
  <c r="ML65" i="1"/>
  <c r="NL65" i="1"/>
  <c r="NC65" i="1"/>
  <c r="NP65" i="1"/>
  <c r="MI65" i="1"/>
  <c r="DS65" i="1"/>
  <c r="MW65" i="1"/>
  <c r="OK65" i="1"/>
  <c r="OL65" i="1"/>
  <c r="ED65" i="1"/>
  <c r="NO65" i="1"/>
  <c r="BA65" i="1"/>
  <c r="NK65" i="1"/>
  <c r="NW65" i="1"/>
  <c r="AZ65" i="1"/>
  <c r="AN65" i="1"/>
  <c r="NM65" i="1"/>
  <c r="MP65" i="1"/>
  <c r="OD65" i="1"/>
  <c r="ON65" i="1"/>
  <c r="MV65" i="1"/>
  <c r="MS65" i="1"/>
  <c r="MM65" i="1"/>
  <c r="NN65" i="1"/>
  <c r="NQ65" i="1"/>
  <c r="MJ65" i="1"/>
  <c r="MH65" i="1"/>
  <c r="NI65" i="1"/>
  <c r="BD65" i="1"/>
  <c r="OM65" i="1"/>
  <c r="MX65" i="1"/>
  <c r="DC65" i="1"/>
  <c r="NB65" i="1"/>
  <c r="MU65" i="1"/>
  <c r="OJ65" i="1"/>
  <c r="OE65" i="1"/>
  <c r="OI65" i="1"/>
  <c r="EC65" i="1"/>
  <c r="MN65" i="1"/>
  <c r="NH65" i="1"/>
  <c r="MR65" i="1"/>
  <c r="BE65" i="1"/>
  <c r="DY65" i="1"/>
  <c r="BC65" i="1"/>
  <c r="OG65" i="1"/>
  <c r="FO65" i="1"/>
  <c r="GC65" i="1"/>
  <c r="JB65" i="1"/>
  <c r="FS65" i="1"/>
  <c r="GH65" i="1"/>
  <c r="JG65" i="1"/>
  <c r="EK65" i="1"/>
  <c r="FU65" i="1"/>
  <c r="EW65" i="1"/>
  <c r="JJ65" i="1"/>
  <c r="HI65" i="1"/>
  <c r="EI65" i="1"/>
  <c r="KZ65" i="1"/>
  <c r="EJ65" i="1"/>
  <c r="IX65" i="1"/>
  <c r="FX65" i="1"/>
  <c r="EH65" i="1"/>
  <c r="LK65" i="1"/>
  <c r="JK65" i="1"/>
  <c r="IA65" i="1"/>
  <c r="FF65" i="1"/>
  <c r="HV65" i="1"/>
  <c r="HS65" i="1"/>
  <c r="IE65" i="1"/>
  <c r="KX65" i="1"/>
  <c r="FV65" i="1"/>
  <c r="LB65" i="1"/>
  <c r="JH65" i="1"/>
  <c r="HZ65" i="1"/>
  <c r="HM65" i="1"/>
  <c r="JC65" i="1"/>
  <c r="JI65" i="1"/>
  <c r="IF65" i="1"/>
  <c r="IL65" i="1"/>
  <c r="LA65" i="1"/>
  <c r="EQ65" i="1"/>
  <c r="FW65" i="1"/>
  <c r="IB65" i="1"/>
  <c r="EP65" i="1"/>
  <c r="JA65" i="1"/>
  <c r="IG65" i="1"/>
  <c r="GZ65" i="1"/>
  <c r="EX65" i="1"/>
  <c r="GU65" i="1"/>
  <c r="LT65" i="1"/>
  <c r="IK65" i="1"/>
  <c r="KU65" i="1"/>
  <c r="GA65" i="1"/>
  <c r="IO65" i="1"/>
  <c r="LE65" i="1"/>
  <c r="JU65" i="1"/>
  <c r="IW65" i="1"/>
  <c r="LS65" i="1"/>
  <c r="EM65" i="1"/>
  <c r="HY65" i="1"/>
  <c r="GD65" i="1"/>
  <c r="GK65" i="1"/>
  <c r="HW65" i="1"/>
  <c r="EO65" i="1"/>
  <c r="GW65" i="1"/>
  <c r="GF65" i="1"/>
  <c r="HH65" i="1"/>
  <c r="HE65" i="1"/>
  <c r="IM65" i="1"/>
  <c r="LC65" i="1"/>
  <c r="IZ65" i="1"/>
  <c r="HR65" i="1"/>
  <c r="IJ65" i="1"/>
  <c r="LV65" i="1"/>
  <c r="JE65" i="1"/>
  <c r="HU65" i="1"/>
  <c r="LD65" i="1"/>
  <c r="EF65" i="1"/>
  <c r="HP65" i="1"/>
  <c r="FY65" i="1"/>
  <c r="IY65" i="1"/>
  <c r="HJ65" i="1"/>
  <c r="LF65" i="1"/>
  <c r="IS65" i="1"/>
  <c r="LU65" i="1"/>
  <c r="IV65" i="1"/>
  <c r="JF65" i="1"/>
  <c r="LN65" i="1"/>
  <c r="JT65" i="1"/>
  <c r="IU65" i="1"/>
  <c r="DP65" i="1"/>
  <c r="GR65" i="1"/>
  <c r="HO65" i="1"/>
  <c r="LW65" i="1"/>
  <c r="HT65" i="1"/>
  <c r="JD65" i="1"/>
  <c r="LM65" i="1"/>
  <c r="GB65" i="1"/>
  <c r="GM65" i="1"/>
  <c r="FC65" i="1"/>
  <c r="HN65" i="1"/>
  <c r="EL65" i="1"/>
  <c r="IQ65" i="1"/>
  <c r="HD65" i="1"/>
  <c r="EY65" i="1"/>
  <c r="IC65" i="1"/>
  <c r="HQ65" i="1"/>
  <c r="IR65" i="1"/>
  <c r="JL65" i="1"/>
  <c r="KY65" i="1"/>
  <c r="EN65" i="1"/>
  <c r="IH65" i="1"/>
  <c r="KV65" i="1"/>
  <c r="JX65" i="1"/>
  <c r="EG65" i="1"/>
  <c r="KW65" i="1"/>
  <c r="IP65" i="1"/>
  <c r="LP65" i="1"/>
  <c r="II65" i="1"/>
  <c r="IN65" i="1"/>
  <c r="FZ65" i="1"/>
  <c r="HF65" i="1"/>
  <c r="IT65" i="1"/>
  <c r="FK65" i="1"/>
  <c r="HK65" i="1"/>
  <c r="LR65" i="1"/>
  <c r="HG65" i="1"/>
  <c r="ID65" i="1"/>
  <c r="GP65" i="1"/>
  <c r="HX65" i="1"/>
  <c r="HL65" i="1"/>
  <c r="GO65" i="1"/>
  <c r="HC65" i="1"/>
  <c r="GG65" i="1"/>
  <c r="GX65" i="1"/>
  <c r="GV65" i="1"/>
  <c r="HA65" i="1"/>
  <c r="EU65" i="1"/>
  <c r="GN65" i="1"/>
  <c r="GL65" i="1"/>
  <c r="FA65" i="1"/>
  <c r="GT65" i="1"/>
  <c r="FG65" i="1"/>
  <c r="GI65" i="1"/>
  <c r="FM65" i="1"/>
  <c r="FJ65" i="1"/>
  <c r="GJ65" i="1"/>
  <c r="EV65" i="1"/>
  <c r="FP65" i="1"/>
  <c r="GY65" i="1"/>
  <c r="FB65" i="1"/>
  <c r="FD65" i="1"/>
  <c r="GQ65" i="1"/>
  <c r="FQ65" i="1"/>
  <c r="GE65" i="1"/>
  <c r="FR65" i="1"/>
  <c r="FN65" i="1"/>
  <c r="FH65" i="1"/>
  <c r="FT65" i="1"/>
  <c r="FI65" i="1"/>
  <c r="JQ65" i="1"/>
  <c r="FL65" i="1"/>
  <c r="HB65" i="1"/>
  <c r="EZ65" i="1"/>
  <c r="GS65" i="1"/>
  <c r="FE65"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81" i="4"/>
  <c r="BB381" i="4" s="1"/>
  <c r="BI381" i="4" s="1"/>
  <c r="BP381" i="4" s="1"/>
  <c r="BW381" i="4" s="1"/>
  <c r="CD381" i="4" s="1"/>
  <c r="CK381" i="4" s="1"/>
  <c r="AU381" i="4"/>
  <c r="AU382" i="4" s="1"/>
  <c r="AO13" i="7"/>
  <c r="Q12" i="7"/>
  <c r="AI12" i="7" s="1"/>
  <c r="AQ381" i="4"/>
  <c r="BE381" i="4" s="1"/>
  <c r="BL381" i="4" s="1"/>
  <c r="BS381" i="4" s="1"/>
  <c r="BZ381" i="4" s="1"/>
  <c r="CG381" i="4" s="1"/>
  <c r="CN381" i="4" s="1"/>
  <c r="AX381" i="4"/>
  <c r="AX382" i="4" s="1"/>
  <c r="AM13" i="7"/>
  <c r="O12" i="7"/>
  <c r="AG12" i="7" s="1"/>
  <c r="O17" i="7"/>
  <c r="AM13" i="8"/>
  <c r="O12" i="8"/>
  <c r="AG12" i="8" s="1"/>
  <c r="AN13" i="8"/>
  <c r="P12" i="8"/>
  <c r="AH12" i="8" s="1"/>
  <c r="AK381" i="4"/>
  <c r="AY381" i="4" s="1"/>
  <c r="BF381" i="4" s="1"/>
  <c r="BM381" i="4" s="1"/>
  <c r="BT381" i="4" s="1"/>
  <c r="CA381" i="4" s="1"/>
  <c r="CH381" i="4" s="1"/>
  <c r="AR381" i="4"/>
  <c r="AR382" i="4" s="1"/>
  <c r="Q17" i="8"/>
  <c r="AM381" i="4"/>
  <c r="BA381" i="4" s="1"/>
  <c r="BH381" i="4" s="1"/>
  <c r="BO381" i="4" s="1"/>
  <c r="BV381" i="4" s="1"/>
  <c r="CC381" i="4" s="1"/>
  <c r="CJ381" i="4" s="1"/>
  <c r="AT381" i="4"/>
  <c r="AT382" i="4" s="1"/>
  <c r="P17" i="8"/>
  <c r="S18" i="8"/>
  <c r="P18" i="8"/>
  <c r="R18" i="8"/>
  <c r="O18" i="8"/>
  <c r="AL373" i="6"/>
  <c r="AM369" i="6"/>
  <c r="AN369" i="6" s="1"/>
  <c r="AO369" i="6" s="1"/>
  <c r="AO371" i="7"/>
  <c r="AM371" i="7"/>
  <c r="AP371" i="7"/>
  <c r="AN371" i="7"/>
  <c r="AK373" i="6"/>
  <c r="D385" i="4"/>
  <c r="C385" i="4" s="1"/>
  <c r="U231" i="7"/>
  <c r="AB141" i="8"/>
  <c r="AC141" i="8" s="1"/>
  <c r="U231" i="8"/>
  <c r="AK373" i="7"/>
  <c r="A467" i="4"/>
  <c r="F467" i="4" s="1"/>
  <c r="S467" i="4" s="1"/>
  <c r="F466" i="4"/>
  <c r="S466" i="4" s="1"/>
  <c r="E466" i="4"/>
  <c r="R466" i="4" s="1"/>
  <c r="D466" i="4"/>
  <c r="Q466" i="4" s="1"/>
  <c r="I386" i="4"/>
  <c r="V386" i="4" s="1"/>
  <c r="H386" i="4"/>
  <c r="U386" i="4" s="1"/>
  <c r="G386" i="4"/>
  <c r="T386" i="4" s="1"/>
  <c r="F386" i="4"/>
  <c r="S386" i="4" s="1"/>
  <c r="E386" i="4"/>
  <c r="R386" i="4" s="1"/>
  <c r="I402" i="4"/>
  <c r="V402" i="4" s="1"/>
  <c r="H402" i="4"/>
  <c r="U402" i="4" s="1"/>
  <c r="G402" i="4"/>
  <c r="T402" i="4" s="1"/>
  <c r="D402" i="4"/>
  <c r="Q402" i="4" s="1"/>
  <c r="A403" i="4"/>
  <c r="A387"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80" i="4"/>
  <c r="AM380" i="4"/>
  <c r="AN380" i="4"/>
  <c r="AO380" i="4"/>
  <c r="AP380" i="4"/>
  <c r="AQ380" i="4"/>
  <c r="T381" i="4"/>
  <c r="AA381" i="4" s="1"/>
  <c r="U381" i="4"/>
  <c r="AB381" i="4" s="1"/>
  <c r="AI381" i="4" s="1"/>
  <c r="Q381" i="4"/>
  <c r="AY148" i="8"/>
  <c r="AY149" i="8" s="1"/>
  <c r="AY150" i="8" s="1"/>
  <c r="AX149" i="8"/>
  <c r="AX150" i="8" s="1"/>
  <c r="D234"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MB69" i="1" l="1"/>
  <c r="MB54" i="1"/>
  <c r="MB71" i="1" s="1"/>
  <c r="MB66" i="1"/>
  <c r="MB51" i="1"/>
  <c r="LZ67" i="1"/>
  <c r="LZ64" i="1"/>
  <c r="MA64" i="1"/>
  <c r="MA49" i="1"/>
  <c r="MA67" i="1"/>
  <c r="MA52" i="1"/>
  <c r="LZ69" i="1"/>
  <c r="LZ54" i="1"/>
  <c r="LZ71" i="1" s="1"/>
  <c r="LZ66" i="1"/>
  <c r="LZ51" i="1"/>
  <c r="K63" i="1"/>
  <c r="J63" i="1"/>
  <c r="BP62" i="1" a="1"/>
  <c r="BP62" i="1" s="1"/>
  <c r="BS62" i="1" a="1"/>
  <c r="BS62" i="1" s="1"/>
  <c r="BT62" i="1" a="1"/>
  <c r="BT62" i="1" s="1"/>
  <c r="BQ62" i="1" a="1"/>
  <c r="BQ62" i="1" s="1"/>
  <c r="BR62" i="1" a="1"/>
  <c r="BR62" i="1" s="1"/>
  <c r="BV62" i="1" a="1"/>
  <c r="BV62" i="1" s="1"/>
  <c r="BW62" i="1" a="1"/>
  <c r="BW62" i="1" s="1"/>
  <c r="BU62" i="1" a="1"/>
  <c r="BU62" i="1" s="1"/>
  <c r="I63" i="1"/>
  <c r="BN62" i="1"/>
  <c r="BM62" i="1"/>
  <c r="BL62" i="1"/>
  <c r="BK62" i="1"/>
  <c r="BJ62" i="1"/>
  <c r="BI62" i="1"/>
  <c r="LY62" i="1"/>
  <c r="M63" i="1"/>
  <c r="KD52" i="1"/>
  <c r="KD67" i="1"/>
  <c r="KD49" i="1"/>
  <c r="KB64" i="1"/>
  <c r="KC64" i="1"/>
  <c r="JW49" i="1"/>
  <c r="JW50" i="1"/>
  <c r="JW52" i="1" s="1"/>
  <c r="JY50" i="1"/>
  <c r="JY64" i="1"/>
  <c r="KA64" i="1"/>
  <c r="JZ64" i="1"/>
  <c r="CQ64" i="1"/>
  <c r="CO64" i="1"/>
  <c r="CR64" i="1"/>
  <c r="CS64" i="1"/>
  <c r="CP64" i="1"/>
  <c r="CT64" i="1"/>
  <c r="CU64" i="1"/>
  <c r="KK64" i="1"/>
  <c r="KE64" i="1"/>
  <c r="KF64" i="1"/>
  <c r="KG64" i="1"/>
  <c r="KH64" i="1"/>
  <c r="KI64" i="1"/>
  <c r="KJ64" i="1"/>
  <c r="FI50" i="1"/>
  <c r="FI52" i="1" s="1"/>
  <c r="GS50" i="1"/>
  <c r="GS52" i="1" s="1"/>
  <c r="JJ50" i="1"/>
  <c r="JJ67" i="1" s="1"/>
  <c r="BG50" i="1"/>
  <c r="BG67" i="1" s="1"/>
  <c r="HJ50" i="1"/>
  <c r="HJ67" i="1" s="1"/>
  <c r="NK50" i="1"/>
  <c r="NK52" i="1" s="1"/>
  <c r="HC50" i="1"/>
  <c r="HC52" i="1" s="1"/>
  <c r="GO50" i="1"/>
  <c r="GO67" i="1" s="1"/>
  <c r="FE50" i="1"/>
  <c r="FE67" i="1" s="1"/>
  <c r="EQ50" i="1"/>
  <c r="EQ52" i="1" s="1"/>
  <c r="IX50" i="1"/>
  <c r="IX67" i="1" s="1"/>
  <c r="II50" i="1"/>
  <c r="II67" i="1" s="1"/>
  <c r="MQ62" i="1" a="1"/>
  <c r="MQ62" i="1" s="1"/>
  <c r="FF50" i="1"/>
  <c r="FF52" i="1" s="1"/>
  <c r="EO50" i="1"/>
  <c r="EO67" i="1" s="1"/>
  <c r="IK50" i="1"/>
  <c r="IK67" i="1" s="1"/>
  <c r="FM52" i="1"/>
  <c r="FM67" i="1"/>
  <c r="EY52" i="1"/>
  <c r="EY67" i="1"/>
  <c r="HL67" i="1"/>
  <c r="HL52" i="1"/>
  <c r="HU52" i="1"/>
  <c r="HU67" i="1"/>
  <c r="KX67" i="1"/>
  <c r="KX52" i="1"/>
  <c r="NX52" i="1"/>
  <c r="NX67" i="1"/>
  <c r="HS52" i="1"/>
  <c r="HS67" i="1"/>
  <c r="FR52" i="1"/>
  <c r="FR67" i="1"/>
  <c r="GE52" i="1"/>
  <c r="GE67" i="1"/>
  <c r="NP52" i="1"/>
  <c r="NP67" i="1"/>
  <c r="KU52" i="1"/>
  <c r="KU67" i="1"/>
  <c r="LV52" i="1"/>
  <c r="LV67" i="1"/>
  <c r="NQ50" i="1"/>
  <c r="GK50" i="1"/>
  <c r="EW52" i="1"/>
  <c r="EW67" i="1"/>
  <c r="HX52" i="1"/>
  <c r="HX67" i="1"/>
  <c r="HO52" i="1"/>
  <c r="HO67" i="1"/>
  <c r="IF50" i="1"/>
  <c r="HD50" i="1"/>
  <c r="IJ67" i="1"/>
  <c r="IJ52" i="1"/>
  <c r="JG67" i="1"/>
  <c r="JG52" i="1"/>
  <c r="MI50" i="1"/>
  <c r="FH50" i="1"/>
  <c r="GP50" i="1"/>
  <c r="IA52" i="1"/>
  <c r="IA67" i="1"/>
  <c r="HW50" i="1"/>
  <c r="MQ65" i="1" a="1"/>
  <c r="MQ65" i="1" s="1"/>
  <c r="MO65" i="1" a="1"/>
  <c r="MO65" i="1" s="1"/>
  <c r="FQ52" i="1"/>
  <c r="FQ67" i="1"/>
  <c r="ID67" i="1"/>
  <c r="ID52" i="1"/>
  <c r="JT67" i="1"/>
  <c r="JT52" i="1"/>
  <c r="IZ52" i="1"/>
  <c r="IZ67" i="1"/>
  <c r="NI50" i="1"/>
  <c r="HR50" i="1"/>
  <c r="KW50" i="1"/>
  <c r="MW50" i="1"/>
  <c r="NO50" i="1"/>
  <c r="NB52" i="1"/>
  <c r="NB67" i="1"/>
  <c r="OI67" i="1"/>
  <c r="OI52" i="1"/>
  <c r="LW50" i="1"/>
  <c r="JE50" i="1"/>
  <c r="OJ52" i="1"/>
  <c r="OJ67" i="1"/>
  <c r="GS64" i="1"/>
  <c r="EF64" i="1"/>
  <c r="HF64" i="1"/>
  <c r="EO64" i="1"/>
  <c r="IS64" i="1"/>
  <c r="HD64" i="1"/>
  <c r="EL64" i="1"/>
  <c r="MV64" i="1"/>
  <c r="GQ64" i="1"/>
  <c r="KV64" i="1"/>
  <c r="EG64" i="1"/>
  <c r="LB64" i="1"/>
  <c r="HW64" i="1"/>
  <c r="GH64" i="1"/>
  <c r="KZ64" i="1"/>
  <c r="IU64" i="1"/>
  <c r="BE64" i="1"/>
  <c r="DY64" i="1"/>
  <c r="GA50" i="1"/>
  <c r="EU64" i="1"/>
  <c r="IE64" i="1"/>
  <c r="FV64" i="1"/>
  <c r="HY64" i="1"/>
  <c r="OD64" i="1"/>
  <c r="IQ50" i="1"/>
  <c r="LK50" i="1"/>
  <c r="HV50" i="1"/>
  <c r="GG50" i="1"/>
  <c r="GI50" i="1"/>
  <c r="LD50" i="1"/>
  <c r="JI50" i="1"/>
  <c r="LA52" i="1"/>
  <c r="LA67" i="1"/>
  <c r="FV67" i="1"/>
  <c r="FV52" i="1"/>
  <c r="FL50" i="1"/>
  <c r="LP52" i="1"/>
  <c r="LP67" i="1"/>
  <c r="GR50" i="1"/>
  <c r="MU50" i="1"/>
  <c r="BA50" i="1"/>
  <c r="MT50" i="1"/>
  <c r="GO64" i="1"/>
  <c r="FW64" i="1"/>
  <c r="FY64" i="1"/>
  <c r="LA64" i="1"/>
  <c r="FS64" i="1"/>
  <c r="OL64" i="1"/>
  <c r="P63" i="1"/>
  <c r="JM62" i="1"/>
  <c r="ME62" i="1"/>
  <c r="MC62" i="1"/>
  <c r="MD62" i="1"/>
  <c r="FE64" i="1"/>
  <c r="FZ64" i="1"/>
  <c r="JC64" i="1"/>
  <c r="JA64" i="1"/>
  <c r="DP64" i="1"/>
  <c r="MW64" i="1"/>
  <c r="FQ64" i="1"/>
  <c r="JL64" i="1"/>
  <c r="IK64" i="1"/>
  <c r="HL64" i="1"/>
  <c r="LF64" i="1"/>
  <c r="ND62" i="1"/>
  <c r="NE62" i="1"/>
  <c r="NF62" i="1"/>
  <c r="NG62" i="1"/>
  <c r="JP62" i="1"/>
  <c r="AQ62" i="1"/>
  <c r="AR62" i="1"/>
  <c r="O63" i="1"/>
  <c r="JO62" i="1"/>
  <c r="JQ64" i="1"/>
  <c r="EJ64" i="1"/>
  <c r="LT64" i="1"/>
  <c r="LN64" i="1"/>
  <c r="JU64" i="1"/>
  <c r="IP64" i="1"/>
  <c r="HQ64" i="1"/>
  <c r="ED64" i="1"/>
  <c r="HB64" i="1"/>
  <c r="FF64" i="1"/>
  <c r="EI64" i="1"/>
  <c r="IB64" i="1"/>
  <c r="IW64" i="1"/>
  <c r="OE64" i="1"/>
  <c r="HC64" i="1"/>
  <c r="KY64" i="1"/>
  <c r="HK64" i="1"/>
  <c r="GU64" i="1"/>
  <c r="OH64" i="1"/>
  <c r="FH64" i="1"/>
  <c r="IG64" i="1"/>
  <c r="LW64" i="1"/>
  <c r="JX64" i="1"/>
  <c r="BD64" i="1"/>
  <c r="Q63" i="1"/>
  <c r="MF62" i="1"/>
  <c r="MG62" i="1"/>
  <c r="FL64" i="1"/>
  <c r="EH64" i="1"/>
  <c r="IF64" i="1"/>
  <c r="EX64" i="1"/>
  <c r="IJ64" i="1"/>
  <c r="LS64" i="1"/>
  <c r="MX64" i="1"/>
  <c r="GJ64" i="1"/>
  <c r="HX64" i="1"/>
  <c r="EQ64" i="1"/>
  <c r="OK64" i="1"/>
  <c r="JR62" i="1"/>
  <c r="W63" i="1"/>
  <c r="EV64" i="1"/>
  <c r="HE64" i="1"/>
  <c r="IT64" i="1"/>
  <c r="IH64" i="1"/>
  <c r="KW64" i="1"/>
  <c r="GW64" i="1"/>
  <c r="LD64" i="1"/>
  <c r="NV64" i="1"/>
  <c r="GT64" i="1"/>
  <c r="HH64" i="1"/>
  <c r="HJ64" i="1"/>
  <c r="LM64" i="1"/>
  <c r="EK64" i="1"/>
  <c r="EC64" i="1"/>
  <c r="FR64" i="1"/>
  <c r="HT64" i="1"/>
  <c r="GC64" i="1"/>
  <c r="BC64" i="1"/>
  <c r="GI64" i="1"/>
  <c r="JD64" i="1"/>
  <c r="GB64" i="1"/>
  <c r="NW64" i="1"/>
  <c r="AF63" i="1"/>
  <c r="NT62" i="1"/>
  <c r="GL64" i="1"/>
  <c r="FU64" i="1"/>
  <c r="IA64" i="1"/>
  <c r="GD64" i="1"/>
  <c r="OJ64" i="1"/>
  <c r="OA62" i="1"/>
  <c r="Z63" i="1"/>
  <c r="FG64" i="1"/>
  <c r="IM64" i="1"/>
  <c r="LC64" i="1"/>
  <c r="GM64" i="1"/>
  <c r="JH64" i="1"/>
  <c r="HV64" i="1"/>
  <c r="KX64" i="1"/>
  <c r="D62" i="1"/>
  <c r="N63" i="1"/>
  <c r="AS62" i="1"/>
  <c r="AO62" i="1"/>
  <c r="GE64" i="1"/>
  <c r="EW64" i="1"/>
  <c r="FK64" i="1"/>
  <c r="KU64" i="1"/>
  <c r="BB64" i="1"/>
  <c r="GY64" i="1"/>
  <c r="NL64" i="1"/>
  <c r="EY64" i="1"/>
  <c r="GZ64" i="1"/>
  <c r="HR64" i="1"/>
  <c r="OI64" i="1"/>
  <c r="FT64" i="1"/>
  <c r="HZ64" i="1"/>
  <c r="IO64" i="1"/>
  <c r="HN64" i="1"/>
  <c r="JK64" i="1"/>
  <c r="NX64" i="1"/>
  <c r="NH64" i="1"/>
  <c r="HA64" i="1"/>
  <c r="HO64" i="1"/>
  <c r="NI64" i="1"/>
  <c r="FA64" i="1"/>
  <c r="EP64" i="1"/>
  <c r="FO64" i="1"/>
  <c r="IL64" i="1"/>
  <c r="HI64" i="1"/>
  <c r="GK64" i="1"/>
  <c r="OG64" i="1"/>
  <c r="FD64" i="1"/>
  <c r="GP64" i="1"/>
  <c r="LU64" i="1"/>
  <c r="IY64" i="1"/>
  <c r="EN64" i="1"/>
  <c r="FN64" i="1"/>
  <c r="HU64" i="1"/>
  <c r="IV64" i="1"/>
  <c r="LK64" i="1"/>
  <c r="IZ64" i="1"/>
  <c r="JE64" i="1"/>
  <c r="NC64" i="1"/>
  <c r="MS64" i="1"/>
  <c r="GX64" i="1"/>
  <c r="GV64" i="1"/>
  <c r="IC64" i="1"/>
  <c r="IR64" i="1"/>
  <c r="JG64" i="1"/>
  <c r="JB64" i="1"/>
  <c r="EM64" i="1"/>
  <c r="AZ64" i="1"/>
  <c r="GN64" i="1"/>
  <c r="FM64" i="1"/>
  <c r="JF64" i="1"/>
  <c r="NK64" i="1"/>
  <c r="HG64" i="1"/>
  <c r="MQ47" i="1" a="1"/>
  <c r="MQ47" i="1" s="1"/>
  <c r="MR64" i="1"/>
  <c r="EZ64" i="1"/>
  <c r="FI64" i="1"/>
  <c r="HP64" i="1"/>
  <c r="JJ64" i="1"/>
  <c r="ON64" i="1"/>
  <c r="NY64" i="1"/>
  <c r="GG64" i="1"/>
  <c r="HS64" i="1"/>
  <c r="GF64" i="1"/>
  <c r="JT64" i="1"/>
  <c r="GR64" i="1"/>
  <c r="LR64" i="1"/>
  <c r="IQ64" i="1"/>
  <c r="MU64" i="1"/>
  <c r="MT64" i="1"/>
  <c r="FP64" i="1"/>
  <c r="IN64" i="1"/>
  <c r="IX64" i="1"/>
  <c r="GA64" i="1"/>
  <c r="JI64" i="1"/>
  <c r="HM64" i="1"/>
  <c r="FC64" i="1"/>
  <c r="BF64" i="1"/>
  <c r="FJ64" i="1"/>
  <c r="LE64" i="1"/>
  <c r="LV64" i="1"/>
  <c r="LP64" i="1"/>
  <c r="BA64" i="1"/>
  <c r="DS64" i="1"/>
  <c r="FB64" i="1"/>
  <c r="ID64" i="1"/>
  <c r="FX64" i="1"/>
  <c r="II64" i="1"/>
  <c r="OM64" i="1"/>
  <c r="BG64" i="1"/>
  <c r="Q231" i="8"/>
  <c r="Q231" i="7"/>
  <c r="U235" i="8"/>
  <c r="U236" i="8"/>
  <c r="AA231" i="7"/>
  <c r="U235" i="7"/>
  <c r="U236" i="7"/>
  <c r="AM382" i="4"/>
  <c r="AK382" i="4"/>
  <c r="AN382" i="4"/>
  <c r="AN371" i="6"/>
  <c r="AM371" i="6"/>
  <c r="AQ382" i="4"/>
  <c r="O13" i="7"/>
  <c r="Q13" i="7"/>
  <c r="P13" i="7"/>
  <c r="AP381" i="4"/>
  <c r="BD381" i="4" s="1"/>
  <c r="BK381" i="4" s="1"/>
  <c r="BR381" i="4" s="1"/>
  <c r="BY381" i="4" s="1"/>
  <c r="CF381" i="4" s="1"/>
  <c r="CM381" i="4" s="1"/>
  <c r="AW381" i="4"/>
  <c r="AW382" i="4" s="1"/>
  <c r="Q13" i="8"/>
  <c r="P13" i="8"/>
  <c r="O13" i="8"/>
  <c r="AA231" i="8"/>
  <c r="AB143" i="8"/>
  <c r="AW143" i="8" s="1"/>
  <c r="V231" i="7"/>
  <c r="D386" i="4"/>
  <c r="C386" i="4" s="1"/>
  <c r="V231" i="8"/>
  <c r="A468" i="4"/>
  <c r="F468" i="4" s="1"/>
  <c r="D467" i="4"/>
  <c r="Q467" i="4" s="1"/>
  <c r="E467" i="4"/>
  <c r="R467" i="4" s="1"/>
  <c r="Q385" i="4"/>
  <c r="B385" i="4"/>
  <c r="I403" i="4"/>
  <c r="V403" i="4" s="1"/>
  <c r="H403" i="4"/>
  <c r="U403" i="4" s="1"/>
  <c r="G403" i="4"/>
  <c r="T403" i="4" s="1"/>
  <c r="D403" i="4"/>
  <c r="Q403" i="4" s="1"/>
  <c r="A404" i="4"/>
  <c r="A405" i="4" s="1"/>
  <c r="I387" i="4"/>
  <c r="V387" i="4" s="1"/>
  <c r="H387" i="4"/>
  <c r="U387" i="4" s="1"/>
  <c r="G387" i="4"/>
  <c r="T387" i="4" s="1"/>
  <c r="F387" i="4"/>
  <c r="S387" i="4" s="1"/>
  <c r="E387" i="4"/>
  <c r="R387" i="4" s="1"/>
  <c r="A388"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81" i="4"/>
  <c r="AE381" i="4" s="1"/>
  <c r="AH381" i="4"/>
  <c r="AV381" i="4" s="1"/>
  <c r="AV382" i="4" s="1"/>
  <c r="M231" i="8"/>
  <c r="M13" i="8"/>
  <c r="M13" i="7"/>
  <c r="N13" i="7"/>
  <c r="L13" i="7"/>
  <c r="L13" i="8"/>
  <c r="N13" i="8"/>
  <c r="AY151" i="8"/>
  <c r="AZ148" i="8"/>
  <c r="AZ149" i="8" s="1"/>
  <c r="AZ150" i="8" s="1"/>
  <c r="AL380"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MB68" i="1" l="1"/>
  <c r="MB53" i="1"/>
  <c r="MA69" i="1"/>
  <c r="MA54" i="1"/>
  <c r="MA71" i="1" s="1"/>
  <c r="MA66" i="1"/>
  <c r="MA51" i="1"/>
  <c r="LZ68" i="1"/>
  <c r="LZ53" i="1"/>
  <c r="CZ63" i="1"/>
  <c r="AT63" i="1" s="1"/>
  <c r="DD63" i="1"/>
  <c r="CZ64" i="1" s="1"/>
  <c r="AT64" i="1" s="1"/>
  <c r="K64" i="1"/>
  <c r="J64" i="1"/>
  <c r="BR63" i="1" a="1"/>
  <c r="BR63" i="1" s="1"/>
  <c r="BU63" i="1" a="1"/>
  <c r="BU63" i="1" s="1"/>
  <c r="BP63" i="1" a="1"/>
  <c r="BP63" i="1" s="1"/>
  <c r="BS63" i="1" a="1"/>
  <c r="BS63" i="1" s="1"/>
  <c r="BT63" i="1" a="1"/>
  <c r="BT63" i="1" s="1"/>
  <c r="BV63" i="1" a="1"/>
  <c r="BV63" i="1" s="1"/>
  <c r="BW63" i="1" a="1"/>
  <c r="BW63" i="1" s="1"/>
  <c r="BQ63" i="1" a="1"/>
  <c r="BQ63" i="1" s="1"/>
  <c r="I64" i="1"/>
  <c r="BN63" i="1"/>
  <c r="BM63" i="1"/>
  <c r="BL63" i="1"/>
  <c r="BK63" i="1"/>
  <c r="BJ63" i="1"/>
  <c r="BI63" i="1"/>
  <c r="M64" i="1"/>
  <c r="LY63" i="1"/>
  <c r="KC50" i="1"/>
  <c r="KC67" i="1" s="1"/>
  <c r="LO49" i="1"/>
  <c r="LO66" i="1" s="1"/>
  <c r="KD66" i="1"/>
  <c r="KD54" i="1"/>
  <c r="KD69" i="1"/>
  <c r="KB50" i="1"/>
  <c r="KC49" i="1"/>
  <c r="KB49" i="1"/>
  <c r="LO50" i="1"/>
  <c r="JZ50" i="1"/>
  <c r="JZ67" i="1" s="1"/>
  <c r="JW67" i="1"/>
  <c r="KA50" i="1"/>
  <c r="KA52" i="1" s="1"/>
  <c r="JW66" i="1"/>
  <c r="JW54" i="1"/>
  <c r="JW69" i="1"/>
  <c r="JZ49" i="1"/>
  <c r="KA49" i="1"/>
  <c r="JY49" i="1"/>
  <c r="JY52" i="1"/>
  <c r="JY67" i="1"/>
  <c r="CT50" i="1"/>
  <c r="CT52" i="1" s="1"/>
  <c r="CU49" i="1"/>
  <c r="KK50" i="1"/>
  <c r="KK67" i="1" s="1"/>
  <c r="CT49" i="1"/>
  <c r="CP49" i="1"/>
  <c r="CS49" i="1"/>
  <c r="CR49" i="1"/>
  <c r="CO49" i="1"/>
  <c r="CQ49" i="1"/>
  <c r="CS50" i="1"/>
  <c r="CU50" i="1"/>
  <c r="CR50" i="1"/>
  <c r="CQ50" i="1"/>
  <c r="CP50" i="1"/>
  <c r="CO50" i="1"/>
  <c r="BY49" i="1"/>
  <c r="BY66" i="1" s="1"/>
  <c r="KG50" i="1"/>
  <c r="KF50" i="1"/>
  <c r="KE50" i="1"/>
  <c r="KI50" i="1"/>
  <c r="KJ50" i="1"/>
  <c r="KH50" i="1"/>
  <c r="KJ49" i="1"/>
  <c r="KI49" i="1"/>
  <c r="KH49" i="1"/>
  <c r="KG49" i="1"/>
  <c r="KF49" i="1"/>
  <c r="KE49" i="1"/>
  <c r="KK49" i="1"/>
  <c r="BY50" i="1"/>
  <c r="BY52" i="1" s="1"/>
  <c r="BY54" i="1" s="1"/>
  <c r="GS67" i="1"/>
  <c r="JJ52" i="1"/>
  <c r="JJ69" i="1" s="1"/>
  <c r="BG52" i="1"/>
  <c r="BG54" i="1" s="1"/>
  <c r="FI67" i="1"/>
  <c r="IX52" i="1"/>
  <c r="IX54" i="1" s="1"/>
  <c r="NK67" i="1"/>
  <c r="EO52" i="1"/>
  <c r="EO54" i="1" s="1"/>
  <c r="FF67" i="1"/>
  <c r="HJ52" i="1"/>
  <c r="HJ69" i="1" s="1"/>
  <c r="GO52" i="1"/>
  <c r="GO54" i="1" s="1"/>
  <c r="IK52" i="1"/>
  <c r="IK69" i="1" s="1"/>
  <c r="EQ67" i="1"/>
  <c r="HC67" i="1"/>
  <c r="JK50" i="1"/>
  <c r="FN50" i="1"/>
  <c r="FE52" i="1"/>
  <c r="FE69" i="1" s="1"/>
  <c r="II52" i="1"/>
  <c r="II54" i="1" s="1"/>
  <c r="GX49" i="1"/>
  <c r="KY50" i="1"/>
  <c r="IX49" i="1"/>
  <c r="GG49" i="1"/>
  <c r="GN49" i="1"/>
  <c r="HX49" i="1"/>
  <c r="EJ49" i="1"/>
  <c r="IK49" i="1"/>
  <c r="HB50" i="1"/>
  <c r="LA54" i="1"/>
  <c r="LA69" i="1"/>
  <c r="KZ49" i="1"/>
  <c r="IS49" i="1"/>
  <c r="IT50" i="1"/>
  <c r="EC50" i="1"/>
  <c r="EG50" i="1"/>
  <c r="NQ67" i="1"/>
  <c r="NQ52" i="1"/>
  <c r="LE49" i="1"/>
  <c r="EZ49" i="1"/>
  <c r="FN49" i="1"/>
  <c r="GP49" i="1"/>
  <c r="FA49" i="1"/>
  <c r="NH49" i="1"/>
  <c r="BB49" i="1"/>
  <c r="IT49" i="1"/>
  <c r="DA50" i="1"/>
  <c r="NV50" i="1"/>
  <c r="NA50" i="1"/>
  <c r="MH50" i="1"/>
  <c r="JF50" i="1"/>
  <c r="IJ69" i="1"/>
  <c r="IJ54" i="1"/>
  <c r="IN49" i="1"/>
  <c r="JQ49" i="1"/>
  <c r="GX50" i="1"/>
  <c r="HA50" i="1"/>
  <c r="MP50" i="1"/>
  <c r="GH49" i="1"/>
  <c r="EO49" i="1"/>
  <c r="HG50" i="1"/>
  <c r="FI69" i="1"/>
  <c r="FI54" i="1"/>
  <c r="IU50" i="1"/>
  <c r="FR54" i="1"/>
  <c r="FR69" i="1"/>
  <c r="NI49" i="1"/>
  <c r="KU49" i="1"/>
  <c r="FS49" i="1"/>
  <c r="FG50" i="1"/>
  <c r="MJ50" i="1"/>
  <c r="FF49" i="1"/>
  <c r="JO63" i="1"/>
  <c r="JP63" i="1"/>
  <c r="AQ63" i="1"/>
  <c r="AR63" i="1"/>
  <c r="ND63" i="1"/>
  <c r="NE63" i="1"/>
  <c r="NF63" i="1"/>
  <c r="O64" i="1"/>
  <c r="NG63" i="1"/>
  <c r="JL49" i="1"/>
  <c r="GG52" i="1"/>
  <c r="GG67" i="1"/>
  <c r="LM50" i="1"/>
  <c r="HW49" i="1"/>
  <c r="HF49" i="1"/>
  <c r="GQ50" i="1"/>
  <c r="HW52" i="1"/>
  <c r="HW67" i="1"/>
  <c r="HD67" i="1"/>
  <c r="HD52" i="1"/>
  <c r="FD49" i="1"/>
  <c r="KX49" i="1"/>
  <c r="HE49" i="1"/>
  <c r="FL49" i="1"/>
  <c r="MT67" i="1"/>
  <c r="MT52" i="1"/>
  <c r="GT50" i="1"/>
  <c r="OI54" i="1"/>
  <c r="OI69" i="1"/>
  <c r="GH50" i="1"/>
  <c r="JX50" i="1"/>
  <c r="FD50" i="1"/>
  <c r="LV54" i="1"/>
  <c r="LV69" i="1"/>
  <c r="LB50" i="1"/>
  <c r="II49" i="1"/>
  <c r="FP49" i="1"/>
  <c r="AZ49" i="1"/>
  <c r="GC49" i="1"/>
  <c r="HC49" i="1"/>
  <c r="HB49" i="1"/>
  <c r="OD49" i="1"/>
  <c r="EI50" i="1"/>
  <c r="GF50" i="1"/>
  <c r="FT50" i="1"/>
  <c r="FS50" i="1"/>
  <c r="IV50" i="1"/>
  <c r="FB50" i="1"/>
  <c r="BD50" i="1"/>
  <c r="IP50" i="1"/>
  <c r="HS69" i="1"/>
  <c r="HS54" i="1"/>
  <c r="MT49" i="1"/>
  <c r="NX49" i="1"/>
  <c r="OI49" i="1"/>
  <c r="HV49" i="1"/>
  <c r="GD49" i="1"/>
  <c r="HJ49" i="1"/>
  <c r="FH49" i="1"/>
  <c r="LA49" i="1"/>
  <c r="LK52" i="1"/>
  <c r="LK67" i="1"/>
  <c r="EH50" i="1"/>
  <c r="EX50" i="1"/>
  <c r="GA52" i="1"/>
  <c r="GA67" i="1"/>
  <c r="FX49" i="1"/>
  <c r="MQ64" i="1" a="1"/>
  <c r="MQ64" i="1" s="1"/>
  <c r="GJ49" i="1"/>
  <c r="Q64" i="1"/>
  <c r="MF63" i="1"/>
  <c r="MG63" i="1"/>
  <c r="FQ49" i="1"/>
  <c r="FZ49" i="1"/>
  <c r="BA52" i="1"/>
  <c r="BA67" i="1"/>
  <c r="HV52" i="1"/>
  <c r="HV67" i="1"/>
  <c r="IQ52" i="1"/>
  <c r="IQ67" i="1"/>
  <c r="EF49" i="1"/>
  <c r="IY50" i="1"/>
  <c r="HF50" i="1"/>
  <c r="LW67" i="1"/>
  <c r="LW52" i="1"/>
  <c r="MK50" i="1"/>
  <c r="NY49" i="1"/>
  <c r="DS50" i="1"/>
  <c r="HR49" i="1"/>
  <c r="JH49" i="1"/>
  <c r="HH49" i="1"/>
  <c r="EV49" i="1"/>
  <c r="MU52" i="1"/>
  <c r="MU67" i="1"/>
  <c r="NN50" i="1"/>
  <c r="HZ50" i="1"/>
  <c r="MU49" i="1"/>
  <c r="ON49" i="1"/>
  <c r="MR49" i="1"/>
  <c r="W64" i="1"/>
  <c r="JR63" i="1"/>
  <c r="FE49" i="1"/>
  <c r="JI67" i="1"/>
  <c r="JI52" i="1"/>
  <c r="CY50" i="1"/>
  <c r="BB50" i="1"/>
  <c r="LB49" i="1"/>
  <c r="GB50" i="1"/>
  <c r="FA50" i="1"/>
  <c r="NC50" i="1"/>
  <c r="NX69" i="1"/>
  <c r="NX54" i="1"/>
  <c r="FJ49" i="1"/>
  <c r="MS49" i="1"/>
  <c r="OG49" i="1"/>
  <c r="JK49" i="1"/>
  <c r="GM49" i="1"/>
  <c r="FW50" i="1"/>
  <c r="FC50" i="1"/>
  <c r="KX54" i="1"/>
  <c r="KX69" i="1"/>
  <c r="HG49" i="1"/>
  <c r="ED49" i="1"/>
  <c r="OL50" i="1"/>
  <c r="JU50" i="1"/>
  <c r="JL50" i="1"/>
  <c r="GS49" i="1"/>
  <c r="JB50" i="1"/>
  <c r="LS50" i="1"/>
  <c r="GY50" i="1"/>
  <c r="KW52" i="1"/>
  <c r="KW67" i="1"/>
  <c r="NM50" i="1"/>
  <c r="NI67" i="1"/>
  <c r="NI52" i="1"/>
  <c r="IF52" i="1"/>
  <c r="IF67" i="1"/>
  <c r="HK50" i="1"/>
  <c r="KU69" i="1"/>
  <c r="KU54" i="1"/>
  <c r="OL49" i="1"/>
  <c r="EM49" i="1"/>
  <c r="NC49" i="1"/>
  <c r="FK49" i="1"/>
  <c r="GB49" i="1"/>
  <c r="FY49" i="1"/>
  <c r="ED50" i="1"/>
  <c r="GZ50" i="1"/>
  <c r="EM50" i="1"/>
  <c r="GM50" i="1"/>
  <c r="KV50" i="1"/>
  <c r="BE50" i="1"/>
  <c r="HR52" i="1"/>
  <c r="HR67" i="1"/>
  <c r="IA69" i="1"/>
  <c r="IA54" i="1"/>
  <c r="ID49" i="1"/>
  <c r="IQ49" i="1"/>
  <c r="NK49" i="1"/>
  <c r="HT49" i="1"/>
  <c r="EQ69" i="1"/>
  <c r="EQ54" i="1"/>
  <c r="BC50" i="1"/>
  <c r="NH50" i="1"/>
  <c r="HY49" i="1"/>
  <c r="GW50" i="1"/>
  <c r="EG49" i="1"/>
  <c r="FZ50" i="1"/>
  <c r="GL50" i="1"/>
  <c r="FX50" i="1"/>
  <c r="HO69" i="1"/>
  <c r="HO54" i="1"/>
  <c r="JJ49" i="1"/>
  <c r="JB49" i="1"/>
  <c r="GK49" i="1"/>
  <c r="HO49" i="1"/>
  <c r="GZ49" i="1"/>
  <c r="GT49" i="1"/>
  <c r="MX49" i="1"/>
  <c r="OH49" i="1"/>
  <c r="MR50" i="1"/>
  <c r="GC50" i="1"/>
  <c r="IM50" i="1"/>
  <c r="IH50" i="1"/>
  <c r="MW67" i="1"/>
  <c r="MW52" i="1"/>
  <c r="OE49" i="1"/>
  <c r="MN50" i="1"/>
  <c r="HI50" i="1"/>
  <c r="FV49" i="1"/>
  <c r="FY50" i="1"/>
  <c r="KV49" i="1"/>
  <c r="GN50" i="1"/>
  <c r="OJ69" i="1"/>
  <c r="OJ54" i="1"/>
  <c r="IG50" i="1"/>
  <c r="LU50" i="1"/>
  <c r="HC54" i="1"/>
  <c r="HC69" i="1"/>
  <c r="LV49" i="1"/>
  <c r="HA49" i="1"/>
  <c r="LR49" i="1"/>
  <c r="JG49" i="1"/>
  <c r="HI49" i="1"/>
  <c r="EW49" i="1"/>
  <c r="IA49" i="1"/>
  <c r="OK49" i="1"/>
  <c r="LS49" i="1"/>
  <c r="BD49" i="1"/>
  <c r="AZ50" i="1"/>
  <c r="FW49" i="1"/>
  <c r="HE50" i="1"/>
  <c r="FP50" i="1"/>
  <c r="MX50" i="1"/>
  <c r="OH50" i="1"/>
  <c r="GP52" i="1"/>
  <c r="GP67" i="1"/>
  <c r="FB49" i="1"/>
  <c r="FC49" i="1"/>
  <c r="GR49" i="1"/>
  <c r="FR49" i="1"/>
  <c r="LY49" i="1"/>
  <c r="JQ50" i="1"/>
  <c r="P64" i="1"/>
  <c r="JM63" i="1"/>
  <c r="MC63" i="1"/>
  <c r="MD63" i="1"/>
  <c r="ME63" i="1"/>
  <c r="GR67" i="1"/>
  <c r="GR52" i="1"/>
  <c r="LD67" i="1"/>
  <c r="LD52" i="1"/>
  <c r="GQ49" i="1"/>
  <c r="IW50" i="1"/>
  <c r="OK50" i="1"/>
  <c r="DS49" i="1"/>
  <c r="JE49" i="1"/>
  <c r="LC49" i="1"/>
  <c r="FU49" i="1"/>
  <c r="JD49" i="1"/>
  <c r="NV49" i="1"/>
  <c r="MS50" i="1"/>
  <c r="IS50" i="1"/>
  <c r="LR50" i="1"/>
  <c r="EV50" i="1"/>
  <c r="DC50" i="1"/>
  <c r="MM50" i="1"/>
  <c r="BF49" i="1"/>
  <c r="BA49" i="1"/>
  <c r="EQ49" i="1"/>
  <c r="GU49" i="1"/>
  <c r="MW49" i="1"/>
  <c r="LP69" i="1"/>
  <c r="LP54" i="1"/>
  <c r="IO50" i="1"/>
  <c r="HH50" i="1"/>
  <c r="EN50" i="1"/>
  <c r="NO52" i="1"/>
  <c r="NO67" i="1"/>
  <c r="HX54" i="1"/>
  <c r="HX69" i="1"/>
  <c r="HU54" i="1"/>
  <c r="HU69" i="1"/>
  <c r="HP49" i="1"/>
  <c r="IR49" i="1"/>
  <c r="IZ49" i="1"/>
  <c r="EN49" i="1"/>
  <c r="IL49" i="1"/>
  <c r="HN49" i="1"/>
  <c r="IM49" i="1"/>
  <c r="GL49" i="1"/>
  <c r="GI49" i="1"/>
  <c r="LD49" i="1"/>
  <c r="JX49" i="1"/>
  <c r="GO49" i="1"/>
  <c r="FF54" i="1"/>
  <c r="FF69" i="1"/>
  <c r="FO50" i="1"/>
  <c r="JA50" i="1"/>
  <c r="GJ50" i="1"/>
  <c r="NK69" i="1"/>
  <c r="NK54" i="1"/>
  <c r="NK71" i="1" s="1"/>
  <c r="HL69" i="1"/>
  <c r="HL54" i="1"/>
  <c r="HK49" i="1"/>
  <c r="HQ49" i="1"/>
  <c r="FL52" i="1"/>
  <c r="FL67" i="1"/>
  <c r="EU50" i="1"/>
  <c r="MV49" i="1"/>
  <c r="JE52" i="1"/>
  <c r="JE67" i="1"/>
  <c r="NJ50" i="1"/>
  <c r="LF50" i="1"/>
  <c r="FJ50" i="1"/>
  <c r="IZ69" i="1"/>
  <c r="IZ54" i="1"/>
  <c r="EW54" i="1"/>
  <c r="EW69" i="1"/>
  <c r="FU50" i="1"/>
  <c r="BG49" i="1"/>
  <c r="LP49" i="1"/>
  <c r="IC49" i="1"/>
  <c r="LK49" i="1"/>
  <c r="IY49" i="1"/>
  <c r="FO49" i="1"/>
  <c r="IO49" i="1"/>
  <c r="GE49" i="1"/>
  <c r="NT63" i="1"/>
  <c r="AF64" i="1"/>
  <c r="IJ49" i="1"/>
  <c r="GI52" i="1"/>
  <c r="GI67" i="1"/>
  <c r="MV50" i="1"/>
  <c r="JC50" i="1"/>
  <c r="GD50" i="1"/>
  <c r="JT69" i="1"/>
  <c r="JT54" i="1"/>
  <c r="FI49" i="1"/>
  <c r="JT49" i="1"/>
  <c r="EC49" i="1"/>
  <c r="IP49" i="1"/>
  <c r="DP49" i="1"/>
  <c r="IE49" i="1"/>
  <c r="NY50" i="1"/>
  <c r="JH50" i="1"/>
  <c r="NB54" i="1"/>
  <c r="NB71" i="1" s="1"/>
  <c r="NB69" i="1"/>
  <c r="LE50" i="1"/>
  <c r="IE50" i="1"/>
  <c r="NP54" i="1"/>
  <c r="NP71" i="1" s="1"/>
  <c r="NP69" i="1"/>
  <c r="EY69" i="1"/>
  <c r="EY54" i="1"/>
  <c r="IH49" i="1"/>
  <c r="BF50" i="1"/>
  <c r="IV49" i="1"/>
  <c r="HZ49" i="1"/>
  <c r="EY49" i="1"/>
  <c r="DE62" i="1"/>
  <c r="DF62" i="1"/>
  <c r="DG62" i="1"/>
  <c r="FG49" i="1"/>
  <c r="GW49" i="1"/>
  <c r="LY50" i="1"/>
  <c r="HM50" i="1"/>
  <c r="LT50" i="1"/>
  <c r="EH49" i="1"/>
  <c r="OM49" i="1"/>
  <c r="HM49" i="1"/>
  <c r="GF49" i="1"/>
  <c r="D63" i="1"/>
  <c r="N64" i="1"/>
  <c r="AS63" i="1"/>
  <c r="AO63" i="1"/>
  <c r="Z64" i="1"/>
  <c r="OA63" i="1"/>
  <c r="KY49" i="1"/>
  <c r="IW49" i="1"/>
  <c r="JU49" i="1"/>
  <c r="LF49" i="1"/>
  <c r="HP50" i="1"/>
  <c r="HQ50" i="1"/>
  <c r="DY49" i="1"/>
  <c r="OG50" i="1"/>
  <c r="EL49" i="1"/>
  <c r="ON50" i="1"/>
  <c r="NW50" i="1"/>
  <c r="LC50" i="1"/>
  <c r="FH52" i="1"/>
  <c r="FH67" i="1"/>
  <c r="IL50" i="1"/>
  <c r="GE54" i="1"/>
  <c r="GE69" i="1"/>
  <c r="OJ49" i="1"/>
  <c r="LU49" i="1"/>
  <c r="EP49" i="1"/>
  <c r="NL49" i="1"/>
  <c r="EK49" i="1"/>
  <c r="EX49" i="1"/>
  <c r="OM50" i="1"/>
  <c r="BE49" i="1"/>
  <c r="OE50" i="1"/>
  <c r="EP50" i="1"/>
  <c r="GS69" i="1"/>
  <c r="GS54" i="1"/>
  <c r="NL50" i="1"/>
  <c r="GU50" i="1"/>
  <c r="ID54" i="1"/>
  <c r="ID69" i="1"/>
  <c r="MI67" i="1"/>
  <c r="MI52" i="1"/>
  <c r="IG49" i="1"/>
  <c r="JF49" i="1"/>
  <c r="JI49" i="1"/>
  <c r="HS49" i="1"/>
  <c r="BC49" i="1"/>
  <c r="IB49" i="1"/>
  <c r="LN49" i="1"/>
  <c r="JA49" i="1"/>
  <c r="EF50" i="1"/>
  <c r="EK50" i="1"/>
  <c r="HT50" i="1"/>
  <c r="IN50" i="1"/>
  <c r="JD50" i="1"/>
  <c r="EU49" i="1"/>
  <c r="OD50" i="1"/>
  <c r="HD49" i="1"/>
  <c r="FK50" i="1"/>
  <c r="LN50" i="1"/>
  <c r="HN50" i="1"/>
  <c r="GV49" i="1"/>
  <c r="HU49" i="1"/>
  <c r="FT49" i="1"/>
  <c r="GY49" i="1"/>
  <c r="LM49" i="1"/>
  <c r="KW49" i="1"/>
  <c r="IF49" i="1"/>
  <c r="LW49" i="1"/>
  <c r="EZ50" i="1"/>
  <c r="FV69" i="1"/>
  <c r="FV54" i="1"/>
  <c r="ML50" i="1"/>
  <c r="HY50" i="1"/>
  <c r="JG69" i="1"/>
  <c r="JG54" i="1"/>
  <c r="GK52" i="1"/>
  <c r="GK67" i="1"/>
  <c r="NW49" i="1"/>
  <c r="GA49" i="1"/>
  <c r="FM49" i="1"/>
  <c r="EI49" i="1"/>
  <c r="LT49" i="1"/>
  <c r="HL49" i="1"/>
  <c r="JC49" i="1"/>
  <c r="IC50" i="1"/>
  <c r="GV50" i="1"/>
  <c r="IR50" i="1"/>
  <c r="IU49" i="1"/>
  <c r="KZ50" i="1"/>
  <c r="EJ50" i="1"/>
  <c r="IB50" i="1"/>
  <c r="EL50" i="1"/>
  <c r="FQ69" i="1"/>
  <c r="FQ54" i="1"/>
  <c r="FM54" i="1"/>
  <c r="FM69" i="1"/>
  <c r="V235" i="7"/>
  <c r="V236" i="7"/>
  <c r="AA235" i="7"/>
  <c r="AA236" i="7"/>
  <c r="V235" i="8"/>
  <c r="V236" i="8"/>
  <c r="AA235" i="8"/>
  <c r="AA236" i="8"/>
  <c r="AG231" i="7"/>
  <c r="AH231" i="7" s="1"/>
  <c r="AB231" i="7"/>
  <c r="AD231" i="7" s="1"/>
  <c r="W231" i="8"/>
  <c r="X231" i="7"/>
  <c r="Y231" i="7" s="1"/>
  <c r="W231" i="7"/>
  <c r="U238" i="7"/>
  <c r="U238" i="8"/>
  <c r="AP382" i="4"/>
  <c r="U239" i="8"/>
  <c r="U239" i="7"/>
  <c r="AL381" i="4"/>
  <c r="AZ381" i="4" s="1"/>
  <c r="BG381" i="4" s="1"/>
  <c r="BN381" i="4" s="1"/>
  <c r="BU381" i="4" s="1"/>
  <c r="CB381" i="4" s="1"/>
  <c r="CI381" i="4" s="1"/>
  <c r="AS381" i="4"/>
  <c r="AS382" i="4" s="1"/>
  <c r="AB231" i="8"/>
  <c r="AG231" i="8"/>
  <c r="X231" i="8"/>
  <c r="Q386" i="4"/>
  <c r="D387" i="4"/>
  <c r="C387" i="4" s="1"/>
  <c r="AZ151" i="8"/>
  <c r="BA148" i="8"/>
  <c r="BA151" i="8" s="1"/>
  <c r="A469" i="4"/>
  <c r="E469" i="4" s="1"/>
  <c r="D468" i="4"/>
  <c r="Q468" i="4" s="1"/>
  <c r="E468" i="4"/>
  <c r="P385" i="4"/>
  <c r="I388" i="4"/>
  <c r="V388" i="4" s="1"/>
  <c r="H388" i="4"/>
  <c r="U388" i="4" s="1"/>
  <c r="G388" i="4"/>
  <c r="T388" i="4" s="1"/>
  <c r="F388" i="4"/>
  <c r="S388" i="4" s="1"/>
  <c r="E388" i="4"/>
  <c r="R388" i="4" s="1"/>
  <c r="D405" i="4"/>
  <c r="Q405" i="4" s="1"/>
  <c r="I405" i="4"/>
  <c r="V405" i="4" s="1"/>
  <c r="H405" i="4"/>
  <c r="U405" i="4" s="1"/>
  <c r="G405" i="4"/>
  <c r="T405" i="4" s="1"/>
  <c r="I404" i="4"/>
  <c r="V404" i="4" s="1"/>
  <c r="H404" i="4"/>
  <c r="U404" i="4" s="1"/>
  <c r="G404" i="4"/>
  <c r="T404" i="4" s="1"/>
  <c r="D404" i="4"/>
  <c r="Q404" i="4" s="1"/>
  <c r="A389"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81" i="4"/>
  <c r="A406"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MB70" i="1" l="1"/>
  <c r="MB55" i="1"/>
  <c r="MA68" i="1"/>
  <c r="MA53" i="1"/>
  <c r="LZ70" i="1"/>
  <c r="LZ55" i="1"/>
  <c r="K65" i="1"/>
  <c r="J65" i="1"/>
  <c r="BT64" i="1" a="1"/>
  <c r="BT64" i="1" s="1"/>
  <c r="BW64" i="1" a="1"/>
  <c r="BW64" i="1" s="1"/>
  <c r="BP64" i="1" a="1"/>
  <c r="BP64" i="1" s="1"/>
  <c r="BQ64" i="1" a="1"/>
  <c r="BQ64" i="1" s="1"/>
  <c r="BU64" i="1" a="1"/>
  <c r="BU64" i="1" s="1"/>
  <c r="BR64" i="1" a="1"/>
  <c r="BR64" i="1" s="1"/>
  <c r="BV64" i="1" a="1"/>
  <c r="BV64" i="1" s="1"/>
  <c r="BS64" i="1" a="1"/>
  <c r="BS64" i="1" s="1"/>
  <c r="I65" i="1"/>
  <c r="BL64" i="1"/>
  <c r="BK64" i="1"/>
  <c r="BJ64" i="1"/>
  <c r="BI64" i="1"/>
  <c r="BN64" i="1"/>
  <c r="BM64" i="1"/>
  <c r="M65" i="1"/>
  <c r="LY64" i="1"/>
  <c r="KC52" i="1"/>
  <c r="KC69" i="1" s="1"/>
  <c r="BG69" i="1"/>
  <c r="KB67" i="1"/>
  <c r="KB52" i="1"/>
  <c r="KD71" i="1"/>
  <c r="KD56" i="1"/>
  <c r="KD51" i="1"/>
  <c r="KB66" i="1"/>
  <c r="KC66" i="1"/>
  <c r="JZ52" i="1"/>
  <c r="JZ54" i="1" s="1"/>
  <c r="KA67" i="1"/>
  <c r="LO52" i="1"/>
  <c r="LO67" i="1"/>
  <c r="LO51" i="1"/>
  <c r="JW71" i="1"/>
  <c r="JW56" i="1"/>
  <c r="JW51" i="1"/>
  <c r="JJ54" i="1"/>
  <c r="JJ56" i="1" s="1"/>
  <c r="JY54" i="1"/>
  <c r="JY69" i="1"/>
  <c r="CT67" i="1"/>
  <c r="KA54" i="1"/>
  <c r="KA69" i="1"/>
  <c r="JY66" i="1"/>
  <c r="KA66" i="1"/>
  <c r="JZ66" i="1"/>
  <c r="EO69" i="1"/>
  <c r="GO69" i="1"/>
  <c r="IX69" i="1"/>
  <c r="CR52" i="1"/>
  <c r="CR67" i="1"/>
  <c r="CU52" i="1"/>
  <c r="CU67" i="1"/>
  <c r="CS52" i="1"/>
  <c r="CS67" i="1"/>
  <c r="CQ66" i="1"/>
  <c r="CO66" i="1"/>
  <c r="CT69" i="1"/>
  <c r="CT54" i="1"/>
  <c r="CR66" i="1"/>
  <c r="CS66" i="1"/>
  <c r="CP66" i="1"/>
  <c r="CT66" i="1"/>
  <c r="KK52" i="1"/>
  <c r="KK69" i="1" s="1"/>
  <c r="CO67" i="1"/>
  <c r="CO52" i="1"/>
  <c r="CP52" i="1"/>
  <c r="CP67" i="1"/>
  <c r="CQ52" i="1"/>
  <c r="CQ67" i="1"/>
  <c r="CU66" i="1"/>
  <c r="IK54" i="1"/>
  <c r="IK56" i="1" s="1"/>
  <c r="BY67" i="1"/>
  <c r="KK66" i="1"/>
  <c r="KE66" i="1"/>
  <c r="KF66" i="1"/>
  <c r="KG66" i="1"/>
  <c r="KH66" i="1"/>
  <c r="KI66" i="1"/>
  <c r="KJ66" i="1"/>
  <c r="KH67" i="1"/>
  <c r="KH52" i="1"/>
  <c r="BY69" i="1"/>
  <c r="KJ67" i="1"/>
  <c r="KJ52" i="1"/>
  <c r="KI67" i="1"/>
  <c r="KI52" i="1"/>
  <c r="KE67" i="1"/>
  <c r="KE52" i="1"/>
  <c r="KF67" i="1"/>
  <c r="KF52" i="1"/>
  <c r="KG67" i="1"/>
  <c r="KG52" i="1"/>
  <c r="HJ54" i="1"/>
  <c r="HJ71" i="1" s="1"/>
  <c r="BY71" i="1"/>
  <c r="BY56" i="1"/>
  <c r="II69" i="1"/>
  <c r="FE54" i="1"/>
  <c r="FE71" i="1" s="1"/>
  <c r="FN52" i="1"/>
  <c r="FN67" i="1"/>
  <c r="JK52" i="1"/>
  <c r="JK67" i="1"/>
  <c r="IZ71" i="1"/>
  <c r="IZ56" i="1"/>
  <c r="EL52" i="1"/>
  <c r="EL67" i="1"/>
  <c r="BG56" i="1"/>
  <c r="BG71" i="1"/>
  <c r="HT67" i="1"/>
  <c r="HT52" i="1"/>
  <c r="FI66" i="1"/>
  <c r="GE66" i="1"/>
  <c r="IZ66" i="1"/>
  <c r="MW69" i="1"/>
  <c r="MW54" i="1"/>
  <c r="GL67" i="1"/>
  <c r="GL52" i="1"/>
  <c r="JR64" i="1"/>
  <c r="W65" i="1"/>
  <c r="FD67" i="1"/>
  <c r="FD52" i="1"/>
  <c r="HF66" i="1"/>
  <c r="HU66" i="1"/>
  <c r="JF66" i="1"/>
  <c r="HQ52" i="1"/>
  <c r="HQ67" i="1"/>
  <c r="GF66" i="1"/>
  <c r="IH66" i="1"/>
  <c r="JT56" i="1"/>
  <c r="JT71" i="1"/>
  <c r="MW66" i="1"/>
  <c r="EV52" i="1"/>
  <c r="EV67" i="1"/>
  <c r="P65" i="1"/>
  <c r="JM64" i="1"/>
  <c r="MD64" i="1"/>
  <c r="MC64" i="1"/>
  <c r="ME64" i="1"/>
  <c r="FZ67" i="1"/>
  <c r="FZ52" i="1"/>
  <c r="FK66" i="1"/>
  <c r="GY52" i="1"/>
  <c r="GY67" i="1"/>
  <c r="II71" i="1"/>
  <c r="II56" i="1"/>
  <c r="MU69" i="1"/>
  <c r="MU54" i="1"/>
  <c r="OD66" i="1"/>
  <c r="EY71" i="1"/>
  <c r="EY56" i="1"/>
  <c r="HQ66" i="1"/>
  <c r="FO52" i="1"/>
  <c r="FO67" i="1"/>
  <c r="IR66" i="1"/>
  <c r="OJ56" i="1"/>
  <c r="OJ71" i="1"/>
  <c r="IA56" i="1"/>
  <c r="IA71" i="1"/>
  <c r="LS67" i="1"/>
  <c r="LS52" i="1"/>
  <c r="IQ69" i="1"/>
  <c r="IQ54" i="1"/>
  <c r="MT66" i="1"/>
  <c r="JX52" i="1"/>
  <c r="JX67" i="1"/>
  <c r="HW66" i="1"/>
  <c r="GV66" i="1"/>
  <c r="IG66" i="1"/>
  <c r="OJ66" i="1"/>
  <c r="HP52" i="1"/>
  <c r="HP67" i="1"/>
  <c r="HM66" i="1"/>
  <c r="GW66" i="1"/>
  <c r="LR67" i="1"/>
  <c r="LR52" i="1"/>
  <c r="JQ52" i="1"/>
  <c r="JQ67" i="1"/>
  <c r="ED66" i="1"/>
  <c r="EX52" i="1"/>
  <c r="EX67" i="1"/>
  <c r="LM52" i="1"/>
  <c r="LM67" i="1"/>
  <c r="EG67" i="1"/>
  <c r="EG52" i="1"/>
  <c r="OM67" i="1"/>
  <c r="OM52" i="1"/>
  <c r="GD67" i="1"/>
  <c r="GD52" i="1"/>
  <c r="IO66" i="1"/>
  <c r="FF56" i="1"/>
  <c r="FF71" i="1"/>
  <c r="HP66" i="1"/>
  <c r="IW52" i="1"/>
  <c r="IW67" i="1"/>
  <c r="GZ66" i="1"/>
  <c r="EG66" i="1"/>
  <c r="JB52" i="1"/>
  <c r="JB67" i="1"/>
  <c r="NC52" i="1"/>
  <c r="NC67" i="1"/>
  <c r="HV69" i="1"/>
  <c r="HV54" i="1"/>
  <c r="EO66" i="1"/>
  <c r="IK66" i="1"/>
  <c r="IB52" i="1"/>
  <c r="IB67" i="1"/>
  <c r="OM66" i="1"/>
  <c r="FG66" i="1"/>
  <c r="JC67" i="1"/>
  <c r="JC52" i="1"/>
  <c r="HE67" i="1"/>
  <c r="HE52" i="1"/>
  <c r="HI66" i="1"/>
  <c r="GN67" i="1"/>
  <c r="GN52" i="1"/>
  <c r="IH67" i="1"/>
  <c r="IH52" i="1"/>
  <c r="EV66" i="1"/>
  <c r="EH52" i="1"/>
  <c r="EH67" i="1"/>
  <c r="HS71" i="1"/>
  <c r="HS56" i="1"/>
  <c r="KW69" i="1"/>
  <c r="KW54" i="1"/>
  <c r="FJ67" i="1"/>
  <c r="FJ52" i="1"/>
  <c r="HK66" i="1"/>
  <c r="GO66" i="1"/>
  <c r="HU71" i="1"/>
  <c r="HU56" i="1"/>
  <c r="IS52" i="1"/>
  <c r="IS67" i="1"/>
  <c r="IM52" i="1"/>
  <c r="IM67" i="1"/>
  <c r="GW52" i="1"/>
  <c r="GW67" i="1"/>
  <c r="MR66" i="1"/>
  <c r="MQ49" i="1" a="1"/>
  <c r="MQ49" i="1" s="1"/>
  <c r="KX66" i="1"/>
  <c r="IT66" i="1"/>
  <c r="EJ66" i="1"/>
  <c r="EJ67" i="1"/>
  <c r="EJ52" i="1"/>
  <c r="FM66" i="1"/>
  <c r="EK67" i="1"/>
  <c r="EK52" i="1"/>
  <c r="GE56" i="1"/>
  <c r="GE71" i="1"/>
  <c r="IE67" i="1"/>
  <c r="IE52" i="1"/>
  <c r="DP66" i="1"/>
  <c r="LF67" i="1"/>
  <c r="LF52" i="1"/>
  <c r="KV66" i="1"/>
  <c r="HR69" i="1"/>
  <c r="HR54" i="1"/>
  <c r="GS66" i="1"/>
  <c r="HG66" i="1"/>
  <c r="HH66" i="1"/>
  <c r="EC52" i="1"/>
  <c r="EC67" i="1"/>
  <c r="FV71" i="1"/>
  <c r="FV56" i="1"/>
  <c r="HN52" i="1"/>
  <c r="HN67" i="1"/>
  <c r="FO66" i="1"/>
  <c r="JX66" i="1"/>
  <c r="HO66" i="1"/>
  <c r="HY66" i="1"/>
  <c r="BE52" i="1"/>
  <c r="BE67" i="1"/>
  <c r="BA54" i="1"/>
  <c r="BA69" i="1"/>
  <c r="IP52" i="1"/>
  <c r="IP67" i="1"/>
  <c r="GH67" i="1"/>
  <c r="GH52" i="1"/>
  <c r="GG54" i="1"/>
  <c r="GG69" i="1"/>
  <c r="GH66" i="1"/>
  <c r="EF67" i="1"/>
  <c r="EF52" i="1"/>
  <c r="EX66" i="1"/>
  <c r="IL52" i="1"/>
  <c r="IL67" i="1"/>
  <c r="EH66" i="1"/>
  <c r="LE67" i="1"/>
  <c r="LE52" i="1"/>
  <c r="NJ52" i="1"/>
  <c r="NJ67" i="1"/>
  <c r="FY67" i="1"/>
  <c r="FY52" i="1"/>
  <c r="JL52" i="1"/>
  <c r="JL67" i="1"/>
  <c r="GM66" i="1"/>
  <c r="ON66" i="1"/>
  <c r="MO50" i="1" a="1"/>
  <c r="MO50" i="1" s="1"/>
  <c r="MP52" i="1"/>
  <c r="MP67" i="1"/>
  <c r="IN66" i="1"/>
  <c r="IG52" i="1"/>
  <c r="IG67" i="1"/>
  <c r="MI54" i="1"/>
  <c r="MI71" i="1" s="1"/>
  <c r="MI69" i="1"/>
  <c r="IY66" i="1"/>
  <c r="HX56" i="1"/>
  <c r="HX71" i="1"/>
  <c r="GU66" i="1"/>
  <c r="MS67" i="1"/>
  <c r="MS52" i="1"/>
  <c r="JE66" i="1"/>
  <c r="GQ66" i="1"/>
  <c r="GK66" i="1"/>
  <c r="KV52" i="1"/>
  <c r="KV67" i="1"/>
  <c r="FA52" i="1"/>
  <c r="FA67" i="1"/>
  <c r="MU66" i="1"/>
  <c r="FZ66" i="1"/>
  <c r="LK69" i="1"/>
  <c r="LK54" i="1"/>
  <c r="FD66" i="1"/>
  <c r="JA66" i="1"/>
  <c r="EO71" i="1"/>
  <c r="EO56" i="1"/>
  <c r="IP66" i="1"/>
  <c r="JG66" i="1"/>
  <c r="FV66" i="1"/>
  <c r="GC52" i="1"/>
  <c r="GC67" i="1"/>
  <c r="NH52" i="1"/>
  <c r="NH67" i="1"/>
  <c r="FP67" i="1"/>
  <c r="FP52" i="1"/>
  <c r="LK66" i="1"/>
  <c r="JE54" i="1"/>
  <c r="JE69" i="1"/>
  <c r="LD66" i="1"/>
  <c r="EQ66" i="1"/>
  <c r="GB67" i="1"/>
  <c r="GB52" i="1"/>
  <c r="FQ66" i="1"/>
  <c r="LA66" i="1"/>
  <c r="HB66" i="1"/>
  <c r="OI71" i="1"/>
  <c r="OI56" i="1"/>
  <c r="KU66" i="1"/>
  <c r="IJ56" i="1"/>
  <c r="IJ71" i="1"/>
  <c r="HX66" i="1"/>
  <c r="EY66" i="1"/>
  <c r="MV66" i="1"/>
  <c r="FR66" i="1"/>
  <c r="FW66" i="1"/>
  <c r="HI52" i="1"/>
  <c r="HI67" i="1"/>
  <c r="BC52" i="1"/>
  <c r="BC67" i="1"/>
  <c r="GM67" i="1"/>
  <c r="GM52" i="1"/>
  <c r="NC66" i="1"/>
  <c r="JU67" i="1"/>
  <c r="JU52" i="1"/>
  <c r="KX56" i="1"/>
  <c r="KX71" i="1"/>
  <c r="JH66" i="1"/>
  <c r="FH66" i="1"/>
  <c r="BD67" i="1"/>
  <c r="BD52" i="1"/>
  <c r="HA67" i="1"/>
  <c r="HA52" i="1"/>
  <c r="IC66" i="1"/>
  <c r="GI66" i="1"/>
  <c r="MN67" i="1"/>
  <c r="MN52" i="1"/>
  <c r="MQ50" i="1" a="1"/>
  <c r="MQ50" i="1" s="1"/>
  <c r="MR52" i="1"/>
  <c r="MR67" i="1"/>
  <c r="EQ56" i="1"/>
  <c r="EQ71" i="1"/>
  <c r="EM67" i="1"/>
  <c r="EM52" i="1"/>
  <c r="HC66" i="1"/>
  <c r="GT52" i="1"/>
  <c r="GT67" i="1"/>
  <c r="JL66" i="1"/>
  <c r="NI66" i="1"/>
  <c r="BB66" i="1"/>
  <c r="IT67" i="1"/>
  <c r="IT52" i="1"/>
  <c r="AZ67" i="1"/>
  <c r="AZ52" i="1"/>
  <c r="LR66" i="1"/>
  <c r="EM66" i="1"/>
  <c r="JK66" i="1"/>
  <c r="MK67" i="1"/>
  <c r="MK52" i="1"/>
  <c r="MG64" i="1"/>
  <c r="Q65" i="1"/>
  <c r="MF64" i="1"/>
  <c r="EU67" i="1"/>
  <c r="EU52" i="1"/>
  <c r="JB66" i="1"/>
  <c r="OL52" i="1"/>
  <c r="OL67" i="1"/>
  <c r="FB52" i="1"/>
  <c r="FB67" i="1"/>
  <c r="NF64" i="1"/>
  <c r="JP64" i="1"/>
  <c r="NE64" i="1"/>
  <c r="ND64" i="1"/>
  <c r="NG64" i="1"/>
  <c r="O65" i="1"/>
  <c r="JO64" i="1"/>
  <c r="AQ64" i="1"/>
  <c r="AR64" i="1"/>
  <c r="MJ52" i="1"/>
  <c r="MJ67" i="1"/>
  <c r="JF67" i="1"/>
  <c r="JF52" i="1"/>
  <c r="NH66" i="1"/>
  <c r="LC67" i="1"/>
  <c r="LC52" i="1"/>
  <c r="HM52" i="1"/>
  <c r="HM67" i="1"/>
  <c r="GV52" i="1"/>
  <c r="GV67" i="1"/>
  <c r="IF66" i="1"/>
  <c r="IB66" i="1"/>
  <c r="GU52" i="1"/>
  <c r="GU67" i="1"/>
  <c r="NW52" i="1"/>
  <c r="NW67" i="1"/>
  <c r="IW66" i="1"/>
  <c r="JH52" i="1"/>
  <c r="JH67" i="1"/>
  <c r="HL56" i="1"/>
  <c r="HL71" i="1"/>
  <c r="GR66" i="1"/>
  <c r="BD66" i="1"/>
  <c r="GZ52" i="1"/>
  <c r="GZ67" i="1"/>
  <c r="FC52" i="1"/>
  <c r="FC67" i="1"/>
  <c r="HR66" i="1"/>
  <c r="LW54" i="1"/>
  <c r="LW69" i="1"/>
  <c r="GJ66" i="1"/>
  <c r="HD69" i="1"/>
  <c r="HD54" i="1"/>
  <c r="GX67" i="1"/>
  <c r="GX52" i="1"/>
  <c r="IC67" i="1"/>
  <c r="IC52" i="1"/>
  <c r="NL52" i="1"/>
  <c r="NL67" i="1"/>
  <c r="NY52" i="1"/>
  <c r="NY67" i="1"/>
  <c r="MV52" i="1"/>
  <c r="MV67" i="1"/>
  <c r="LP66" i="1"/>
  <c r="IM66" i="1"/>
  <c r="EN67" i="1"/>
  <c r="EN52" i="1"/>
  <c r="JJ66" i="1"/>
  <c r="HJ66" i="1"/>
  <c r="IV52" i="1"/>
  <c r="IV67" i="1"/>
  <c r="GC66" i="1"/>
  <c r="FA66" i="1"/>
  <c r="GN66" i="1"/>
  <c r="LP56" i="1"/>
  <c r="LP71" i="1"/>
  <c r="KZ52" i="1"/>
  <c r="KZ67" i="1"/>
  <c r="ID56" i="1"/>
  <c r="ID71" i="1"/>
  <c r="KW66" i="1"/>
  <c r="FK67" i="1"/>
  <c r="FK52" i="1"/>
  <c r="KY66" i="1"/>
  <c r="EC66" i="1"/>
  <c r="BA66" i="1"/>
  <c r="FC66" i="1"/>
  <c r="LS66" i="1"/>
  <c r="LV66" i="1"/>
  <c r="OL66" i="1"/>
  <c r="OG66" i="1"/>
  <c r="LB66" i="1"/>
  <c r="HF67" i="1"/>
  <c r="HF52" i="1"/>
  <c r="FS67" i="1"/>
  <c r="FS52" i="1"/>
  <c r="FG52" i="1"/>
  <c r="FG67" i="1"/>
  <c r="EI66" i="1"/>
  <c r="HB52" i="1"/>
  <c r="HB67" i="1"/>
  <c r="LN52" i="1"/>
  <c r="LN67" i="1"/>
  <c r="GS71" i="1"/>
  <c r="GS56" i="1"/>
  <c r="GI69" i="1"/>
  <c r="GI54" i="1"/>
  <c r="BG66" i="1"/>
  <c r="HH52" i="1"/>
  <c r="HH67" i="1"/>
  <c r="OE66" i="1"/>
  <c r="ED52" i="1"/>
  <c r="ED67" i="1"/>
  <c r="KU56" i="1"/>
  <c r="KU71" i="1"/>
  <c r="MS66" i="1"/>
  <c r="AZ66" i="1"/>
  <c r="HW69" i="1"/>
  <c r="HW54" i="1"/>
  <c r="MH52" i="1"/>
  <c r="MH67" i="1"/>
  <c r="GP66" i="1"/>
  <c r="IS66" i="1"/>
  <c r="GG66" i="1"/>
  <c r="FH54" i="1"/>
  <c r="FH69" i="1"/>
  <c r="LW66" i="1"/>
  <c r="GK69" i="1"/>
  <c r="GK54" i="1"/>
  <c r="LM66" i="1"/>
  <c r="EP66" i="1"/>
  <c r="LD69" i="1"/>
  <c r="LD54" i="1"/>
  <c r="FB66" i="1"/>
  <c r="OK66" i="1"/>
  <c r="HT66" i="1"/>
  <c r="HZ52" i="1"/>
  <c r="HZ67" i="1"/>
  <c r="IY52" i="1"/>
  <c r="IY67" i="1"/>
  <c r="MT54" i="1"/>
  <c r="MT69" i="1"/>
  <c r="IU66" i="1"/>
  <c r="GL66" i="1"/>
  <c r="JG71" i="1"/>
  <c r="JG56" i="1"/>
  <c r="ON52" i="1"/>
  <c r="ON67" i="1"/>
  <c r="BF66" i="1"/>
  <c r="NV66" i="1"/>
  <c r="OH66" i="1"/>
  <c r="GD66" i="1"/>
  <c r="FT67" i="1"/>
  <c r="FT52" i="1"/>
  <c r="FP66" i="1"/>
  <c r="GQ67" i="1"/>
  <c r="GQ52" i="1"/>
  <c r="FR71" i="1"/>
  <c r="FR56" i="1"/>
  <c r="FN66" i="1"/>
  <c r="KZ66" i="1"/>
  <c r="IX66" i="1"/>
  <c r="EZ52" i="1"/>
  <c r="EZ67" i="1"/>
  <c r="LN66" i="1"/>
  <c r="DS66" i="1"/>
  <c r="GY66" i="1"/>
  <c r="HD66" i="1"/>
  <c r="BC66" i="1"/>
  <c r="LU66" i="1"/>
  <c r="Z65" i="1"/>
  <c r="OA64" i="1"/>
  <c r="IV66" i="1"/>
  <c r="GR54" i="1"/>
  <c r="GR69" i="1"/>
  <c r="IX71" i="1"/>
  <c r="IX56" i="1"/>
  <c r="MX66" i="1"/>
  <c r="HO71" i="1"/>
  <c r="HO56" i="1"/>
  <c r="NK66" i="1"/>
  <c r="FY66" i="1"/>
  <c r="HK52" i="1"/>
  <c r="HK67" i="1"/>
  <c r="BB67" i="1"/>
  <c r="BB52" i="1"/>
  <c r="DY50" i="1"/>
  <c r="DY67" i="1" s="1"/>
  <c r="DS52" i="1"/>
  <c r="DS67" i="1"/>
  <c r="MZ50" i="1"/>
  <c r="MY50" i="1" s="1" a="1"/>
  <c r="MY50" i="1" s="1"/>
  <c r="NA52" i="1"/>
  <c r="NA67" i="1"/>
  <c r="GA66" i="1"/>
  <c r="NW66" i="1"/>
  <c r="LT52" i="1"/>
  <c r="LT67" i="1"/>
  <c r="IJ66" i="1"/>
  <c r="HN66" i="1"/>
  <c r="MM67" i="1"/>
  <c r="MM52" i="1"/>
  <c r="JD66" i="1"/>
  <c r="CY67" i="1"/>
  <c r="CW50" i="1"/>
  <c r="CW67" i="1" s="1"/>
  <c r="CY52" i="1"/>
  <c r="EF66" i="1"/>
  <c r="FX66" i="1"/>
  <c r="HV66" i="1"/>
  <c r="II66" i="1"/>
  <c r="IU52" i="1"/>
  <c r="IU67" i="1"/>
  <c r="EZ66" i="1"/>
  <c r="EI67" i="1"/>
  <c r="EI52" i="1"/>
  <c r="IR67" i="1"/>
  <c r="IR52" i="1"/>
  <c r="NL66" i="1"/>
  <c r="HZ66" i="1"/>
  <c r="JC66" i="1"/>
  <c r="FT66" i="1"/>
  <c r="OD52" i="1"/>
  <c r="OD67" i="1"/>
  <c r="EP67" i="1"/>
  <c r="EP52" i="1"/>
  <c r="EL66" i="1"/>
  <c r="FU67" i="1"/>
  <c r="FU52" i="1"/>
  <c r="DC67" i="1"/>
  <c r="DC52" i="1"/>
  <c r="GP54" i="1"/>
  <c r="GP69" i="1"/>
  <c r="IA66" i="1"/>
  <c r="HC56" i="1"/>
  <c r="HC71" i="1"/>
  <c r="IQ66" i="1"/>
  <c r="IF69" i="1"/>
  <c r="IF54" i="1"/>
  <c r="FJ66" i="1"/>
  <c r="NN52" i="1"/>
  <c r="NN67" i="1"/>
  <c r="LB52" i="1"/>
  <c r="LB67" i="1"/>
  <c r="FF66" i="1"/>
  <c r="FI56" i="1"/>
  <c r="FI71" i="1"/>
  <c r="KY52" i="1"/>
  <c r="KY67" i="1"/>
  <c r="LF66" i="1"/>
  <c r="JT66" i="1"/>
  <c r="FU66" i="1"/>
  <c r="OK52" i="1"/>
  <c r="OK67" i="1"/>
  <c r="OH67" i="1"/>
  <c r="OH52" i="1"/>
  <c r="GT66" i="1"/>
  <c r="NI69" i="1"/>
  <c r="NI54" i="1"/>
  <c r="NI71" i="1" s="1"/>
  <c r="FW52" i="1"/>
  <c r="FW67" i="1"/>
  <c r="GA54" i="1"/>
  <c r="GA69" i="1"/>
  <c r="LE66" i="1"/>
  <c r="JA52" i="1"/>
  <c r="JA67" i="1"/>
  <c r="FM56" i="1"/>
  <c r="FM71" i="1"/>
  <c r="HL66" i="1"/>
  <c r="HY67" i="1"/>
  <c r="HY52" i="1"/>
  <c r="EU66" i="1"/>
  <c r="HS66" i="1"/>
  <c r="OE52" i="1"/>
  <c r="OE67" i="1"/>
  <c r="OG52" i="1"/>
  <c r="OG67" i="1"/>
  <c r="DE63" i="1"/>
  <c r="DF63" i="1"/>
  <c r="DG63" i="1"/>
  <c r="MZ63" i="1"/>
  <c r="MY63" i="1" s="1" a="1"/>
  <c r="MY63" i="1" s="1"/>
  <c r="IE66" i="1"/>
  <c r="NT64" i="1"/>
  <c r="AF65" i="1"/>
  <c r="IO52" i="1"/>
  <c r="IO67" i="1"/>
  <c r="GB66" i="1"/>
  <c r="JI54" i="1"/>
  <c r="JI69" i="1"/>
  <c r="GF52" i="1"/>
  <c r="GF67" i="1"/>
  <c r="NV52" i="1"/>
  <c r="NV67" i="1"/>
  <c r="EK66" i="1"/>
  <c r="JU66" i="1"/>
  <c r="NO69" i="1"/>
  <c r="NO54" i="1"/>
  <c r="NO71" i="1" s="1"/>
  <c r="GO71" i="1"/>
  <c r="GO56" i="1"/>
  <c r="JD52" i="1"/>
  <c r="JD67" i="1"/>
  <c r="DY66" i="1"/>
  <c r="N65" i="1"/>
  <c r="D64" i="1"/>
  <c r="AS64" i="1"/>
  <c r="AO64" i="1"/>
  <c r="LY52" i="1"/>
  <c r="EW71" i="1"/>
  <c r="EW56" i="1"/>
  <c r="FL69" i="1"/>
  <c r="FL54" i="1"/>
  <c r="GJ67" i="1"/>
  <c r="GJ52" i="1"/>
  <c r="IL66" i="1"/>
  <c r="LC66" i="1"/>
  <c r="MX52" i="1"/>
  <c r="MX67" i="1"/>
  <c r="NX71" i="1"/>
  <c r="NX56" i="1"/>
  <c r="NY66" i="1"/>
  <c r="OI66" i="1"/>
  <c r="LV56" i="1"/>
  <c r="LV71" i="1"/>
  <c r="FL66" i="1"/>
  <c r="FS66" i="1"/>
  <c r="HG67" i="1"/>
  <c r="HG52" i="1"/>
  <c r="JQ66" i="1"/>
  <c r="NQ69" i="1"/>
  <c r="NQ54" i="1"/>
  <c r="NQ71" i="1" s="1"/>
  <c r="LT66" i="1"/>
  <c r="JI66" i="1"/>
  <c r="BE66" i="1"/>
  <c r="EW66" i="1"/>
  <c r="LU67" i="1"/>
  <c r="LU52" i="1"/>
  <c r="ID66" i="1"/>
  <c r="NM52" i="1"/>
  <c r="NM67" i="1"/>
  <c r="HA66" i="1"/>
  <c r="FQ71" i="1"/>
  <c r="FQ56" i="1"/>
  <c r="ML52" i="1"/>
  <c r="ML67" i="1"/>
  <c r="IN67" i="1"/>
  <c r="IN52" i="1"/>
  <c r="BF52" i="1"/>
  <c r="BF67" i="1"/>
  <c r="EN66" i="1"/>
  <c r="FX52" i="1"/>
  <c r="FX67" i="1"/>
  <c r="FE66" i="1"/>
  <c r="NX66" i="1"/>
  <c r="HE66" i="1"/>
  <c r="DA52" i="1"/>
  <c r="DA67" i="1"/>
  <c r="LA71" i="1"/>
  <c r="LA56" i="1"/>
  <c r="GX66"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82" i="4"/>
  <c r="V239" i="8"/>
  <c r="V239" i="7"/>
  <c r="AA239" i="8"/>
  <c r="AE231" i="7"/>
  <c r="AJ231" i="7"/>
  <c r="AH231" i="8"/>
  <c r="AD231" i="8"/>
  <c r="Y231" i="8"/>
  <c r="BB148" i="8"/>
  <c r="BB149" i="8" s="1"/>
  <c r="BB150" i="8" s="1"/>
  <c r="BA149" i="8"/>
  <c r="BA150" i="8" s="1"/>
  <c r="Q387" i="4"/>
  <c r="D388" i="4"/>
  <c r="C388" i="4" s="1"/>
  <c r="F469" i="4"/>
  <c r="A470" i="4"/>
  <c r="D470" i="4" s="1"/>
  <c r="Q470" i="4" s="1"/>
  <c r="D469" i="4"/>
  <c r="Q469" i="4" s="1"/>
  <c r="P386" i="4"/>
  <c r="B386" i="4"/>
  <c r="E389" i="4"/>
  <c r="R389" i="4" s="1"/>
  <c r="F389" i="4"/>
  <c r="S389" i="4" s="1"/>
  <c r="I389" i="4"/>
  <c r="V389" i="4" s="1"/>
  <c r="H389" i="4"/>
  <c r="U389" i="4" s="1"/>
  <c r="G389" i="4"/>
  <c r="T389" i="4" s="1"/>
  <c r="I406" i="4"/>
  <c r="V406" i="4" s="1"/>
  <c r="H406" i="4"/>
  <c r="U406" i="4" s="1"/>
  <c r="G406" i="4"/>
  <c r="T406" i="4" s="1"/>
  <c r="D406" i="4"/>
  <c r="Q406" i="4" s="1"/>
  <c r="A390"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81" i="4"/>
  <c r="AO382" i="4"/>
  <c r="A407"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50" i="4"/>
  <c r="L250" i="4"/>
  <c r="J250" i="4"/>
  <c r="I250" i="4"/>
  <c r="O250"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MW71" i="1" l="1"/>
  <c r="MW56" i="1"/>
  <c r="MU71" i="1"/>
  <c r="MU56" i="1"/>
  <c r="MT71" i="1"/>
  <c r="MT56" i="1"/>
  <c r="MB72" i="1"/>
  <c r="MB57" i="1"/>
  <c r="MA70" i="1"/>
  <c r="MA55" i="1"/>
  <c r="LZ72" i="1"/>
  <c r="LZ57" i="1"/>
  <c r="K66" i="1"/>
  <c r="J66" i="1"/>
  <c r="BV65" i="1" a="1"/>
  <c r="BV65" i="1" s="1"/>
  <c r="BP65" i="1" a="1"/>
  <c r="BP65" i="1" s="1"/>
  <c r="BS65" i="1" a="1"/>
  <c r="BS65" i="1" s="1"/>
  <c r="BW65" i="1" a="1"/>
  <c r="BW65" i="1" s="1"/>
  <c r="BT65" i="1" a="1"/>
  <c r="BT65" i="1" s="1"/>
  <c r="BQ65" i="1" a="1"/>
  <c r="BQ65" i="1" s="1"/>
  <c r="BR65" i="1" a="1"/>
  <c r="BR65" i="1" s="1"/>
  <c r="BU65" i="1" a="1"/>
  <c r="BU65" i="1" s="1"/>
  <c r="I66" i="1"/>
  <c r="BN65" i="1"/>
  <c r="BM65" i="1"/>
  <c r="BL65" i="1"/>
  <c r="BK65" i="1"/>
  <c r="BJ65" i="1"/>
  <c r="BI65" i="1"/>
  <c r="M66" i="1"/>
  <c r="LY65" i="1"/>
  <c r="KC54" i="1"/>
  <c r="KC71" i="1" s="1"/>
  <c r="KD53" i="1"/>
  <c r="KD68" i="1"/>
  <c r="KD73" i="1"/>
  <c r="KD58" i="1"/>
  <c r="KB69" i="1"/>
  <c r="KB54" i="1"/>
  <c r="KC51" i="1"/>
  <c r="KB51" i="1"/>
  <c r="JZ69" i="1"/>
  <c r="LO54" i="1"/>
  <c r="LO69" i="1"/>
  <c r="JJ71" i="1"/>
  <c r="LO53" i="1"/>
  <c r="LO68" i="1"/>
  <c r="AP64" i="1"/>
  <c r="JS64" i="1" s="1"/>
  <c r="JW53" i="1"/>
  <c r="JW68" i="1"/>
  <c r="JW58" i="1"/>
  <c r="JW73" i="1"/>
  <c r="JZ51" i="1"/>
  <c r="KA51" i="1"/>
  <c r="JY51" i="1"/>
  <c r="KA71" i="1"/>
  <c r="KA56" i="1"/>
  <c r="JZ71" i="1"/>
  <c r="JZ56" i="1"/>
  <c r="JY71" i="1"/>
  <c r="JY56" i="1"/>
  <c r="BY51" i="1"/>
  <c r="BY53" i="1" s="1"/>
  <c r="CO69" i="1"/>
  <c r="CO54" i="1"/>
  <c r="CT51" i="1"/>
  <c r="CP51" i="1"/>
  <c r="CS51" i="1"/>
  <c r="CR51" i="1"/>
  <c r="CT56" i="1"/>
  <c r="CT71" i="1"/>
  <c r="CO51" i="1"/>
  <c r="CQ51" i="1"/>
  <c r="KK54" i="1"/>
  <c r="KK71" i="1" s="1"/>
  <c r="CU51" i="1"/>
  <c r="CS54" i="1"/>
  <c r="CS69" i="1"/>
  <c r="CQ54" i="1"/>
  <c r="CQ69" i="1"/>
  <c r="CU69" i="1"/>
  <c r="CU54" i="1"/>
  <c r="CP54" i="1"/>
  <c r="CP69" i="1"/>
  <c r="CR69" i="1"/>
  <c r="CR54" i="1"/>
  <c r="IK71" i="1"/>
  <c r="HJ56" i="1"/>
  <c r="HJ58" i="1" s="1"/>
  <c r="KG69" i="1"/>
  <c r="KG54" i="1"/>
  <c r="KF69" i="1"/>
  <c r="KF54" i="1"/>
  <c r="KE69" i="1"/>
  <c r="KE54" i="1"/>
  <c r="KI69" i="1"/>
  <c r="KI54" i="1"/>
  <c r="KJ69" i="1"/>
  <c r="KJ54" i="1"/>
  <c r="KH69" i="1"/>
  <c r="KH54" i="1"/>
  <c r="KJ51" i="1"/>
  <c r="KI51" i="1"/>
  <c r="KH51" i="1"/>
  <c r="KG51" i="1"/>
  <c r="KF51" i="1"/>
  <c r="KE51" i="1"/>
  <c r="KK51" i="1"/>
  <c r="AP36" i="1"/>
  <c r="AP45" i="1"/>
  <c r="AP46" i="1"/>
  <c r="AP47" i="1"/>
  <c r="AP48" i="1"/>
  <c r="AP49" i="1"/>
  <c r="AP50" i="1"/>
  <c r="AP51" i="1"/>
  <c r="AP52" i="1"/>
  <c r="AP53" i="1"/>
  <c r="AP54" i="1"/>
  <c r="AP55" i="1"/>
  <c r="AP56" i="1"/>
  <c r="AP57" i="1"/>
  <c r="AP58" i="1"/>
  <c r="AP59" i="1"/>
  <c r="AP60" i="1"/>
  <c r="AP61" i="1"/>
  <c r="AP62" i="1"/>
  <c r="AP63" i="1"/>
  <c r="FE56" i="1"/>
  <c r="FE58" i="1" s="1"/>
  <c r="BY73" i="1"/>
  <c r="BY58" i="1"/>
  <c r="JK69" i="1"/>
  <c r="JK54" i="1"/>
  <c r="FN54" i="1"/>
  <c r="FN69" i="1"/>
  <c r="EW58" i="1"/>
  <c r="EW73" i="1"/>
  <c r="IN54" i="1"/>
  <c r="IN69" i="1"/>
  <c r="FT51" i="1"/>
  <c r="FX51" i="1"/>
  <c r="HK69" i="1"/>
  <c r="HK54" i="1"/>
  <c r="IY69" i="1"/>
  <c r="IY54" i="1"/>
  <c r="AZ51" i="1"/>
  <c r="HF69" i="1"/>
  <c r="HF54" i="1"/>
  <c r="KY51" i="1"/>
  <c r="IF51" i="1"/>
  <c r="MG65" i="1"/>
  <c r="MF65" i="1"/>
  <c r="JG51" i="1"/>
  <c r="FZ51" i="1"/>
  <c r="KV51" i="1"/>
  <c r="OM51" i="1"/>
  <c r="EG54" i="1"/>
  <c r="EG69" i="1"/>
  <c r="BE51" i="1"/>
  <c r="JT51" i="1"/>
  <c r="GY51" i="1"/>
  <c r="NY69" i="1"/>
  <c r="NY54" i="1"/>
  <c r="GZ69" i="1"/>
  <c r="GZ54" i="1"/>
  <c r="NI51" i="1"/>
  <c r="EJ51" i="1"/>
  <c r="JB69" i="1"/>
  <c r="JB54" i="1"/>
  <c r="JQ54" i="1"/>
  <c r="JQ69" i="1"/>
  <c r="HQ51" i="1"/>
  <c r="JF51" i="1"/>
  <c r="GL54" i="1"/>
  <c r="GL69" i="1"/>
  <c r="JI51" i="1"/>
  <c r="NY51" i="1"/>
  <c r="EF51" i="1"/>
  <c r="FY51" i="1"/>
  <c r="BF51" i="1"/>
  <c r="BG51" i="1"/>
  <c r="MK54" i="1"/>
  <c r="MK71" i="1" s="1"/>
  <c r="MK69" i="1"/>
  <c r="IC51" i="1"/>
  <c r="MU51" i="1"/>
  <c r="IN51" i="1"/>
  <c r="GH54" i="1"/>
  <c r="GH69" i="1"/>
  <c r="FO51" i="1"/>
  <c r="HS58" i="1"/>
  <c r="HS73" i="1"/>
  <c r="EG51" i="1"/>
  <c r="LR54" i="1"/>
  <c r="LR69" i="1"/>
  <c r="ML54" i="1"/>
  <c r="ML71" i="1" s="1"/>
  <c r="ML69" i="1"/>
  <c r="IQ51" i="1"/>
  <c r="NK51" i="1"/>
  <c r="LM51" i="1"/>
  <c r="GI56" i="1"/>
  <c r="GI71" i="1"/>
  <c r="GC51" i="1"/>
  <c r="GV54" i="1"/>
  <c r="GV69" i="1"/>
  <c r="JL51" i="1"/>
  <c r="HI54" i="1"/>
  <c r="HI69" i="1"/>
  <c r="JE71" i="1"/>
  <c r="JE56" i="1"/>
  <c r="MO67" i="1" a="1"/>
  <c r="MO67" i="1" s="1"/>
  <c r="IM69" i="1"/>
  <c r="IM54" i="1"/>
  <c r="HW51" i="1"/>
  <c r="FQ73" i="1"/>
  <c r="FQ58" i="1"/>
  <c r="GF54" i="1"/>
  <c r="GF69" i="1"/>
  <c r="LF51" i="1"/>
  <c r="CW52" i="1"/>
  <c r="CW69" i="1" s="1"/>
  <c r="CY69" i="1"/>
  <c r="CY54" i="1"/>
  <c r="LT69" i="1"/>
  <c r="LT54" i="1"/>
  <c r="HZ69" i="1"/>
  <c r="HZ54" i="1"/>
  <c r="LB51" i="1"/>
  <c r="FA54" i="1"/>
  <c r="FA69" i="1"/>
  <c r="MO52" i="1" a="1"/>
  <c r="MO52" i="1" s="1"/>
  <c r="MP69" i="1"/>
  <c r="MP54" i="1"/>
  <c r="GZ51" i="1"/>
  <c r="GW51" i="1"/>
  <c r="HU51" i="1"/>
  <c r="BC69" i="1"/>
  <c r="BC54" i="1"/>
  <c r="FE51" i="1"/>
  <c r="JC51" i="1"/>
  <c r="NW51" i="1"/>
  <c r="HO58" i="1"/>
  <c r="HO73" i="1"/>
  <c r="GK71" i="1"/>
  <c r="GK56" i="1"/>
  <c r="IV54" i="1"/>
  <c r="IV69" i="1"/>
  <c r="LK51" i="1"/>
  <c r="NJ54" i="1"/>
  <c r="NJ71" i="1" s="1"/>
  <c r="NJ69" i="1"/>
  <c r="EH54" i="1"/>
  <c r="EH69" i="1"/>
  <c r="HA51" i="1"/>
  <c r="NX58" i="1"/>
  <c r="NX73" i="1"/>
  <c r="LY54" i="1"/>
  <c r="DS51" i="1"/>
  <c r="MS51" i="1"/>
  <c r="OG51" i="1"/>
  <c r="FK54" i="1"/>
  <c r="FK69" i="1"/>
  <c r="HJ51" i="1"/>
  <c r="GT54" i="1"/>
  <c r="GT69" i="1"/>
  <c r="HA54" i="1"/>
  <c r="HA69" i="1"/>
  <c r="FW51" i="1"/>
  <c r="OI73" i="1"/>
  <c r="OI58" i="1"/>
  <c r="KV54" i="1"/>
  <c r="KV69" i="1"/>
  <c r="IT51" i="1"/>
  <c r="NE65" i="1"/>
  <c r="JP65" i="1"/>
  <c r="AQ65" i="1"/>
  <c r="NF65" i="1"/>
  <c r="AR65" i="1"/>
  <c r="ND65" i="1"/>
  <c r="JO65" i="1"/>
  <c r="NG65" i="1"/>
  <c r="LT51" i="1"/>
  <c r="OG69" i="1"/>
  <c r="OG54" i="1"/>
  <c r="HC58" i="1"/>
  <c r="HC73" i="1"/>
  <c r="NL54" i="1"/>
  <c r="NL71" i="1" s="1"/>
  <c r="NL69" i="1"/>
  <c r="HM69" i="1"/>
  <c r="HM54" i="1"/>
  <c r="HC51" i="1"/>
  <c r="IP51" i="1"/>
  <c r="IP69" i="1"/>
  <c r="IP54" i="1"/>
  <c r="JJ58" i="1"/>
  <c r="JJ73" i="1"/>
  <c r="IK58" i="1"/>
  <c r="IK73" i="1"/>
  <c r="LY51" i="1"/>
  <c r="LM69" i="1"/>
  <c r="LM54" i="1"/>
  <c r="HM51" i="1"/>
  <c r="JX69" i="1"/>
  <c r="JX54" i="1"/>
  <c r="DG64" i="1"/>
  <c r="DE64" i="1"/>
  <c r="DF64" i="1"/>
  <c r="IA51" i="1"/>
  <c r="MX51" i="1"/>
  <c r="LN51" i="1"/>
  <c r="HT51" i="1"/>
  <c r="IC69" i="1"/>
  <c r="IC54" i="1"/>
  <c r="FR51" i="1"/>
  <c r="HB51" i="1"/>
  <c r="FP54" i="1"/>
  <c r="FP69" i="1"/>
  <c r="GK51" i="1"/>
  <c r="MQ66" i="1" a="1"/>
  <c r="MQ66" i="1" s="1"/>
  <c r="EY58" i="1"/>
  <c r="EY73" i="1"/>
  <c r="MD65" i="1"/>
  <c r="ME65" i="1"/>
  <c r="JM65" i="1"/>
  <c r="AP65" i="1"/>
  <c r="MC65" i="1"/>
  <c r="KU51" i="1"/>
  <c r="FX54" i="1"/>
  <c r="FX69" i="1"/>
  <c r="GA71" i="1"/>
  <c r="GA56" i="1"/>
  <c r="KY69" i="1"/>
  <c r="KY54" i="1"/>
  <c r="HZ51" i="1"/>
  <c r="GA51" i="1"/>
  <c r="KW51" i="1"/>
  <c r="BD51" i="1"/>
  <c r="EM69" i="1"/>
  <c r="EM54" i="1"/>
  <c r="HN69" i="1"/>
  <c r="HN54" i="1"/>
  <c r="LF69" i="1"/>
  <c r="LF54" i="1"/>
  <c r="EV51" i="1"/>
  <c r="IW69" i="1"/>
  <c r="IW54" i="1"/>
  <c r="HP54" i="1"/>
  <c r="HP69" i="1"/>
  <c r="MT51" i="1"/>
  <c r="D65" i="1"/>
  <c r="AO65" i="1"/>
  <c r="AS65" i="1"/>
  <c r="JI71" i="1"/>
  <c r="JI56" i="1"/>
  <c r="NL51" i="1"/>
  <c r="EZ69" i="1"/>
  <c r="EZ54" i="1"/>
  <c r="GS58" i="1"/>
  <c r="GS73" i="1"/>
  <c r="GR51" i="1"/>
  <c r="LC54" i="1"/>
  <c r="LC69" i="1"/>
  <c r="JK51" i="1"/>
  <c r="BD69" i="1"/>
  <c r="BD54" i="1"/>
  <c r="LA51" i="1"/>
  <c r="GQ51" i="1"/>
  <c r="LE69" i="1"/>
  <c r="LE54" i="1"/>
  <c r="FV73" i="1"/>
  <c r="FV58" i="1"/>
  <c r="IQ56" i="1"/>
  <c r="IQ71" i="1"/>
  <c r="DY51" i="1"/>
  <c r="OE69" i="1"/>
  <c r="OE54" i="1"/>
  <c r="GP56" i="1"/>
  <c r="GP71" i="1"/>
  <c r="JD51" i="1"/>
  <c r="IX58" i="1"/>
  <c r="IX73" i="1"/>
  <c r="OL51" i="1"/>
  <c r="MV51" i="1"/>
  <c r="JE51" i="1"/>
  <c r="BA56" i="1"/>
  <c r="BA71" i="1"/>
  <c r="IS54" i="1"/>
  <c r="IS69" i="1"/>
  <c r="OJ51" i="1"/>
  <c r="DC69" i="1"/>
  <c r="DC54" i="1"/>
  <c r="IR69" i="1"/>
  <c r="IR54" i="1"/>
  <c r="IX51" i="1"/>
  <c r="OK51" i="1"/>
  <c r="LW51" i="1"/>
  <c r="KU73" i="1"/>
  <c r="KU58" i="1"/>
  <c r="GX54" i="1"/>
  <c r="GX69" i="1"/>
  <c r="FB69" i="1"/>
  <c r="FB54" i="1"/>
  <c r="EQ58" i="1"/>
  <c r="EQ73" i="1"/>
  <c r="FQ51" i="1"/>
  <c r="EO58" i="1"/>
  <c r="EO73" i="1"/>
  <c r="EH51" i="1"/>
  <c r="IB51" i="1"/>
  <c r="MM54" i="1"/>
  <c r="MM71" i="1" s="1"/>
  <c r="MM69" i="1"/>
  <c r="KZ51" i="1"/>
  <c r="FH51" i="1"/>
  <c r="MS69" i="1"/>
  <c r="MS54" i="1"/>
  <c r="IB69" i="1"/>
  <c r="IB54" i="1"/>
  <c r="EX69" i="1"/>
  <c r="EX54" i="1"/>
  <c r="MZ52" i="1"/>
  <c r="MY52" i="1" s="1" a="1"/>
  <c r="MY52" i="1" s="1"/>
  <c r="NA54" i="1"/>
  <c r="NA69" i="1"/>
  <c r="FB51" i="1"/>
  <c r="FH56" i="1"/>
  <c r="FH71" i="1"/>
  <c r="ED54" i="1"/>
  <c r="ED69" i="1"/>
  <c r="JJ51" i="1"/>
  <c r="HD71" i="1"/>
  <c r="HD56" i="1"/>
  <c r="DP51" i="1"/>
  <c r="HU58" i="1"/>
  <c r="HU73" i="1"/>
  <c r="IG51" i="1"/>
  <c r="OD51" i="1"/>
  <c r="EV54" i="1"/>
  <c r="EV69" i="1"/>
  <c r="IZ51" i="1"/>
  <c r="MV54" i="1"/>
  <c r="MV69" i="1"/>
  <c r="LN69" i="1"/>
  <c r="LN54" i="1"/>
  <c r="HL73" i="1"/>
  <c r="HL58" i="1"/>
  <c r="MQ67" i="1" a="1"/>
  <c r="MQ67" i="1" s="1"/>
  <c r="GU51" i="1"/>
  <c r="IL54" i="1"/>
  <c r="IL69" i="1"/>
  <c r="BE69" i="1"/>
  <c r="BE54" i="1"/>
  <c r="EC54" i="1"/>
  <c r="EC69" i="1"/>
  <c r="IE54" i="1"/>
  <c r="IE69" i="1"/>
  <c r="HP51" i="1"/>
  <c r="MQ52" i="1" a="1"/>
  <c r="MQ52" i="1" s="1"/>
  <c r="MR54" i="1"/>
  <c r="MR69" i="1"/>
  <c r="JH51" i="1"/>
  <c r="GB54" i="1"/>
  <c r="GB69" i="1"/>
  <c r="HY51" i="1"/>
  <c r="IK51" i="1"/>
  <c r="LS69" i="1"/>
  <c r="LS54" i="1"/>
  <c r="MW51" i="1"/>
  <c r="OD69" i="1"/>
  <c r="OD54" i="1"/>
  <c r="EM51" i="1"/>
  <c r="DA69" i="1"/>
  <c r="DA54" i="1"/>
  <c r="NM69" i="1"/>
  <c r="NM54" i="1"/>
  <c r="NM71" i="1" s="1"/>
  <c r="GO58" i="1"/>
  <c r="GO73" i="1"/>
  <c r="FI73" i="1"/>
  <c r="FI58" i="1"/>
  <c r="FR58" i="1"/>
  <c r="FR73" i="1"/>
  <c r="JG58" i="1"/>
  <c r="JG73" i="1"/>
  <c r="LV51" i="1"/>
  <c r="ID58" i="1"/>
  <c r="ID73" i="1"/>
  <c r="EY51" i="1"/>
  <c r="JA51" i="1"/>
  <c r="EX51" i="1"/>
  <c r="GO51" i="1"/>
  <c r="FF73" i="1"/>
  <c r="FF58" i="1"/>
  <c r="GE51" i="1"/>
  <c r="LA58" i="1"/>
  <c r="LA73" i="1"/>
  <c r="EI54" i="1"/>
  <c r="EI69" i="1"/>
  <c r="JQ51" i="1"/>
  <c r="HY69" i="1"/>
  <c r="HY54" i="1"/>
  <c r="GT51" i="1"/>
  <c r="FU69" i="1"/>
  <c r="FU54" i="1"/>
  <c r="HN51" i="1"/>
  <c r="GR56" i="1"/>
  <c r="GR71" i="1"/>
  <c r="GG51" i="1"/>
  <c r="GJ51" i="1"/>
  <c r="OL69" i="1"/>
  <c r="OL54" i="1"/>
  <c r="MN54" i="1"/>
  <c r="MN71" i="1" s="1"/>
  <c r="MN69" i="1"/>
  <c r="HX58" i="1"/>
  <c r="HX73" i="1"/>
  <c r="EF69" i="1"/>
  <c r="EF54" i="1"/>
  <c r="KX51" i="1"/>
  <c r="IH69" i="1"/>
  <c r="IH54" i="1"/>
  <c r="GV51" i="1"/>
  <c r="JT73" i="1"/>
  <c r="JT58" i="1"/>
  <c r="HF51" i="1"/>
  <c r="GQ54" i="1"/>
  <c r="GQ69" i="1"/>
  <c r="GL51" i="1"/>
  <c r="IS51" i="1"/>
  <c r="OE51" i="1"/>
  <c r="HB69" i="1"/>
  <c r="HB54" i="1"/>
  <c r="LS51" i="1"/>
  <c r="KZ69" i="1"/>
  <c r="KZ54" i="1"/>
  <c r="JH69" i="1"/>
  <c r="JH54" i="1"/>
  <c r="HO51" i="1"/>
  <c r="HH51" i="1"/>
  <c r="HK51" i="1"/>
  <c r="IA58" i="1"/>
  <c r="IA73" i="1"/>
  <c r="EP51" i="1"/>
  <c r="EJ69" i="1"/>
  <c r="EJ54" i="1"/>
  <c r="EN51" i="1"/>
  <c r="ID51" i="1"/>
  <c r="HG69" i="1"/>
  <c r="HG54" i="1"/>
  <c r="EI51" i="1"/>
  <c r="NH51" i="1"/>
  <c r="JB51" i="1"/>
  <c r="LR51" i="1"/>
  <c r="ON51" i="1"/>
  <c r="GE73" i="1"/>
  <c r="GE58" i="1"/>
  <c r="FJ54" i="1"/>
  <c r="FJ69" i="1"/>
  <c r="GN54" i="1"/>
  <c r="GN69" i="1"/>
  <c r="EO51" i="1"/>
  <c r="II58" i="1"/>
  <c r="II73" i="1"/>
  <c r="FI51" i="1"/>
  <c r="HD51" i="1"/>
  <c r="LC51" i="1"/>
  <c r="HL51" i="1"/>
  <c r="FF51" i="1"/>
  <c r="EZ51" i="1"/>
  <c r="FP51" i="1"/>
  <c r="FC51" i="1"/>
  <c r="LP58" i="1"/>
  <c r="LP73" i="1"/>
  <c r="LW71" i="1"/>
  <c r="LW56" i="1"/>
  <c r="EU69" i="1"/>
  <c r="EU54" i="1"/>
  <c r="AZ54" i="1"/>
  <c r="AZ69" i="1"/>
  <c r="IH51" i="1"/>
  <c r="FD54" i="1"/>
  <c r="FD69" i="1"/>
  <c r="HT54" i="1"/>
  <c r="HT69" i="1"/>
  <c r="NC69" i="1"/>
  <c r="NC54" i="1"/>
  <c r="NC71" i="1" s="1"/>
  <c r="LU54" i="1"/>
  <c r="LU69" i="1"/>
  <c r="FS51" i="1"/>
  <c r="JU51" i="1"/>
  <c r="OH54" i="1"/>
  <c r="OH69" i="1"/>
  <c r="EL51" i="1"/>
  <c r="IV51" i="1"/>
  <c r="GP51" i="1"/>
  <c r="EN54" i="1"/>
  <c r="EN69" i="1"/>
  <c r="JF69" i="1"/>
  <c r="JF54" i="1"/>
  <c r="GM51" i="1"/>
  <c r="JX51" i="1"/>
  <c r="GB51" i="1"/>
  <c r="FN51" i="1"/>
  <c r="EK51" i="1"/>
  <c r="FM73" i="1"/>
  <c r="FM58" i="1"/>
  <c r="LB54" i="1"/>
  <c r="LB69" i="1"/>
  <c r="IU54" i="1"/>
  <c r="IU69" i="1"/>
  <c r="IJ51" i="1"/>
  <c r="DY52" i="1"/>
  <c r="DY69" i="1" s="1"/>
  <c r="DS69" i="1"/>
  <c r="DS54" i="1"/>
  <c r="FT54" i="1"/>
  <c r="FT69" i="1"/>
  <c r="BA51" i="1"/>
  <c r="HR51" i="1"/>
  <c r="IW51" i="1"/>
  <c r="KX58" i="1"/>
  <c r="KX73" i="1"/>
  <c r="HI51" i="1"/>
  <c r="IO51" i="1"/>
  <c r="OJ58" i="1"/>
  <c r="OJ73" i="1"/>
  <c r="GX51" i="1"/>
  <c r="ON54" i="1"/>
  <c r="ON69" i="1"/>
  <c r="IO69" i="1"/>
  <c r="IO54" i="1"/>
  <c r="OA65" i="1"/>
  <c r="IU51" i="1"/>
  <c r="MH54" i="1"/>
  <c r="MH71" i="1" s="1"/>
  <c r="MH69" i="1"/>
  <c r="JU69" i="1"/>
  <c r="JU54" i="1"/>
  <c r="HX51" i="1"/>
  <c r="IY51" i="1"/>
  <c r="HG51" i="1"/>
  <c r="HE69" i="1"/>
  <c r="HE54" i="1"/>
  <c r="GD69" i="1"/>
  <c r="GD54" i="1"/>
  <c r="BG58" i="1"/>
  <c r="BG73" i="1"/>
  <c r="FO69" i="1"/>
  <c r="FO54" i="1"/>
  <c r="JD54" i="1"/>
  <c r="JD69" i="1"/>
  <c r="HE51" i="1"/>
  <c r="EW51" i="1"/>
  <c r="NT65" i="1"/>
  <c r="OK54" i="1"/>
  <c r="OK69" i="1"/>
  <c r="GD51" i="1"/>
  <c r="FG69" i="1"/>
  <c r="FG54" i="1"/>
  <c r="GN51" i="1"/>
  <c r="IM51" i="1"/>
  <c r="NW54" i="1"/>
  <c r="NW69" i="1"/>
  <c r="GS51" i="1"/>
  <c r="EK54" i="1"/>
  <c r="EK69" i="1"/>
  <c r="ED51" i="1"/>
  <c r="GY54" i="1"/>
  <c r="GY69" i="1"/>
  <c r="GW54" i="1"/>
  <c r="GW69" i="1"/>
  <c r="FL51" i="1"/>
  <c r="IL51" i="1"/>
  <c r="FU51" i="1"/>
  <c r="EP54" i="1"/>
  <c r="EP69" i="1"/>
  <c r="LU51" i="1"/>
  <c r="EQ51" i="1"/>
  <c r="FD51" i="1"/>
  <c r="MR51" i="1"/>
  <c r="JC69" i="1"/>
  <c r="JC54" i="1"/>
  <c r="OM54" i="1"/>
  <c r="OM69" i="1"/>
  <c r="GF51" i="1"/>
  <c r="EL69" i="1"/>
  <c r="EL54" i="1"/>
  <c r="FW69" i="1"/>
  <c r="FW54" i="1"/>
  <c r="MX54" i="1"/>
  <c r="MX69" i="1"/>
  <c r="LD71" i="1"/>
  <c r="LD56" i="1"/>
  <c r="GJ54" i="1"/>
  <c r="GJ69" i="1"/>
  <c r="IE51" i="1"/>
  <c r="JA69" i="1"/>
  <c r="JA54" i="1"/>
  <c r="NN54" i="1"/>
  <c r="NN71" i="1" s="1"/>
  <c r="NN69" i="1"/>
  <c r="BB69" i="1"/>
  <c r="BB54" i="1"/>
  <c r="MJ54" i="1"/>
  <c r="MJ71" i="1" s="1"/>
  <c r="MJ69" i="1"/>
  <c r="IT69" i="1"/>
  <c r="IT54" i="1"/>
  <c r="NC51" i="1"/>
  <c r="NH54" i="1"/>
  <c r="NH71" i="1" s="1"/>
  <c r="NH69" i="1"/>
  <c r="JL54" i="1"/>
  <c r="JL69" i="1"/>
  <c r="GH51" i="1"/>
  <c r="FK51" i="1"/>
  <c r="IZ58" i="1"/>
  <c r="IZ73" i="1"/>
  <c r="HS51" i="1"/>
  <c r="NX51" i="1"/>
  <c r="II51" i="1"/>
  <c r="FS54" i="1"/>
  <c r="FS69" i="1"/>
  <c r="EC51" i="1"/>
  <c r="GM54" i="1"/>
  <c r="GM69" i="1"/>
  <c r="KW56" i="1"/>
  <c r="KW71" i="1"/>
  <c r="HV71" i="1"/>
  <c r="HV56" i="1"/>
  <c r="FZ54" i="1"/>
  <c r="FZ69" i="1"/>
  <c r="HQ54" i="1"/>
  <c r="HQ69" i="1"/>
  <c r="BF69" i="1"/>
  <c r="BF54" i="1"/>
  <c r="HV51" i="1"/>
  <c r="GG56" i="1"/>
  <c r="GG71" i="1"/>
  <c r="EU51" i="1"/>
  <c r="LV73" i="1"/>
  <c r="LV58" i="1"/>
  <c r="FL56" i="1"/>
  <c r="FL71" i="1"/>
  <c r="FJ51" i="1"/>
  <c r="OH51" i="1"/>
  <c r="HW71" i="1"/>
  <c r="HW56" i="1"/>
  <c r="FA51" i="1"/>
  <c r="LP51" i="1"/>
  <c r="FC54" i="1"/>
  <c r="FC69" i="1"/>
  <c r="GU54" i="1"/>
  <c r="GU69" i="1"/>
  <c r="IJ58" i="1"/>
  <c r="IJ73" i="1"/>
  <c r="GC54" i="1"/>
  <c r="GC69" i="1"/>
  <c r="LK71" i="1"/>
  <c r="LK56" i="1"/>
  <c r="HR56" i="1"/>
  <c r="HR71" i="1"/>
  <c r="FM51" i="1"/>
  <c r="IR51" i="1"/>
  <c r="JR65" i="1"/>
  <c r="NV51" i="1"/>
  <c r="FG51" i="1"/>
  <c r="OI51" i="1"/>
  <c r="NV69" i="1"/>
  <c r="NV54" i="1"/>
  <c r="LE51" i="1"/>
  <c r="IF56" i="1"/>
  <c r="IF71" i="1"/>
  <c r="BC51" i="1"/>
  <c r="HH54" i="1"/>
  <c r="HH69" i="1"/>
  <c r="BB51" i="1"/>
  <c r="GI51" i="1"/>
  <c r="LD51" i="1"/>
  <c r="FV51" i="1"/>
  <c r="IG69" i="1"/>
  <c r="IG54" i="1"/>
  <c r="FY69" i="1"/>
  <c r="FY54"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9" i="4"/>
  <c r="BB151" i="8"/>
  <c r="BC148" i="8"/>
  <c r="BC149" i="8" s="1"/>
  <c r="BC150" i="8" s="1"/>
  <c r="D389" i="4"/>
  <c r="C389" i="4" s="1"/>
  <c r="NE112" i="1"/>
  <c r="NE33" i="1"/>
  <c r="NE36" i="1" s="1"/>
  <c r="NF112" i="1"/>
  <c r="NF33" i="1"/>
  <c r="NF36" i="1" s="1"/>
  <c r="NG112" i="1"/>
  <c r="NG33" i="1"/>
  <c r="NG36" i="1" s="1"/>
  <c r="A471" i="4"/>
  <c r="E471" i="4" s="1"/>
  <c r="E470" i="4"/>
  <c r="F470" i="4"/>
  <c r="Q388" i="4"/>
  <c r="P387" i="4"/>
  <c r="B387" i="4"/>
  <c r="I407" i="4"/>
  <c r="V407" i="4" s="1"/>
  <c r="H407" i="4"/>
  <c r="U407" i="4" s="1"/>
  <c r="G407" i="4"/>
  <c r="T407" i="4" s="1"/>
  <c r="D407" i="4"/>
  <c r="Q407" i="4" s="1"/>
  <c r="I390" i="4"/>
  <c r="V390" i="4" s="1"/>
  <c r="H390" i="4"/>
  <c r="U390" i="4" s="1"/>
  <c r="G390" i="4"/>
  <c r="T390" i="4" s="1"/>
  <c r="F390" i="4"/>
  <c r="S390" i="4" s="1"/>
  <c r="E390" i="4"/>
  <c r="R390" i="4" s="1"/>
  <c r="A391"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81" i="4"/>
  <c r="C304" i="6"/>
  <c r="C304" i="7"/>
  <c r="C304" i="8"/>
  <c r="C313" i="4"/>
  <c r="A408"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50" i="4"/>
  <c r="R250" i="4"/>
  <c r="S250" i="4"/>
  <c r="R92" i="4"/>
  <c r="Q92" i="4"/>
  <c r="P92" i="4"/>
  <c r="O92" i="4"/>
  <c r="MK112" i="1"/>
  <c r="MI112" i="1"/>
  <c r="M253" i="4"/>
  <c r="L253" i="4"/>
  <c r="J253" i="4"/>
  <c r="I253" i="4"/>
  <c r="O253" i="4" s="1"/>
  <c r="M252" i="4"/>
  <c r="L252" i="4"/>
  <c r="J252" i="4"/>
  <c r="I252" i="4"/>
  <c r="O252"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13" i="4"/>
  <c r="M251" i="4"/>
  <c r="L251" i="4"/>
  <c r="J251" i="4"/>
  <c r="I251" i="4"/>
  <c r="O251" i="4" s="1"/>
  <c r="I240" i="4"/>
  <c r="D240" i="4"/>
  <c r="MX71" i="1" l="1"/>
  <c r="MX56" i="1"/>
  <c r="MV71" i="1"/>
  <c r="MV56" i="1"/>
  <c r="MU58" i="1"/>
  <c r="MU73" i="1"/>
  <c r="MW73" i="1"/>
  <c r="MW58" i="1"/>
  <c r="MT73" i="1"/>
  <c r="MT58" i="1"/>
  <c r="MB74" i="1"/>
  <c r="MB59" i="1"/>
  <c r="MA72" i="1"/>
  <c r="MA57" i="1"/>
  <c r="LZ74" i="1"/>
  <c r="LZ59" i="1"/>
  <c r="K67" i="1"/>
  <c r="J67" i="1"/>
  <c r="BQ66" i="1" a="1"/>
  <c r="BQ66" i="1" s="1"/>
  <c r="BR66" i="1" a="1"/>
  <c r="BR66" i="1" s="1"/>
  <c r="BT66" i="1" a="1"/>
  <c r="BT66" i="1" s="1"/>
  <c r="BP66" i="1" a="1"/>
  <c r="BP66" i="1" s="1"/>
  <c r="BS66" i="1" a="1"/>
  <c r="BS66" i="1" s="1"/>
  <c r="BU66" i="1" a="1"/>
  <c r="BU66" i="1" s="1"/>
  <c r="BV66" i="1" a="1"/>
  <c r="BV66" i="1" s="1"/>
  <c r="BW66" i="1" a="1"/>
  <c r="BW66" i="1" s="1"/>
  <c r="I67" i="1"/>
  <c r="BN66" i="1"/>
  <c r="BM66" i="1"/>
  <c r="BL66" i="1"/>
  <c r="BK66" i="1"/>
  <c r="BJ66" i="1"/>
  <c r="BI66" i="1"/>
  <c r="KC56" i="1"/>
  <c r="KC73" i="1" s="1"/>
  <c r="M67" i="1"/>
  <c r="LY66" i="1"/>
  <c r="Y238" i="8"/>
  <c r="KB71" i="1"/>
  <c r="KB56" i="1"/>
  <c r="KD75" i="1"/>
  <c r="KD60" i="1"/>
  <c r="KD77" i="1" s="1"/>
  <c r="KD55" i="1"/>
  <c r="KD70" i="1"/>
  <c r="KB68" i="1"/>
  <c r="KB53" i="1"/>
  <c r="KC68" i="1"/>
  <c r="KC53" i="1"/>
  <c r="LO71" i="1"/>
  <c r="LO56" i="1"/>
  <c r="LO55" i="1"/>
  <c r="LO70" i="1"/>
  <c r="LI64" i="1"/>
  <c r="LH64" i="1"/>
  <c r="LG64" i="1"/>
  <c r="MN64" i="1"/>
  <c r="MM64" i="1"/>
  <c r="LJ64" i="1"/>
  <c r="ML64" i="1"/>
  <c r="HJ73" i="1"/>
  <c r="AD238" i="8"/>
  <c r="FV4" i="1" s="1"/>
  <c r="MK64" i="1"/>
  <c r="MI64" i="1"/>
  <c r="JW75" i="1"/>
  <c r="JW60" i="1"/>
  <c r="JW77" i="1" s="1"/>
  <c r="JW55" i="1"/>
  <c r="JW70" i="1"/>
  <c r="JY58" i="1"/>
  <c r="JY73" i="1"/>
  <c r="JZ58" i="1"/>
  <c r="JZ73" i="1"/>
  <c r="KA58" i="1"/>
  <c r="KA73" i="1"/>
  <c r="JY53" i="1"/>
  <c r="JY68" i="1"/>
  <c r="KA53" i="1"/>
  <c r="KA68" i="1"/>
  <c r="JZ53" i="1"/>
  <c r="JZ68" i="1"/>
  <c r="BY68" i="1"/>
  <c r="CQ56" i="1"/>
  <c r="CQ71" i="1"/>
  <c r="CS56" i="1"/>
  <c r="CS71" i="1"/>
  <c r="CU53" i="1"/>
  <c r="CU68" i="1"/>
  <c r="CQ53" i="1"/>
  <c r="CQ68" i="1"/>
  <c r="CO53" i="1"/>
  <c r="CO68" i="1"/>
  <c r="CT58" i="1"/>
  <c r="CT73" i="1"/>
  <c r="CR53" i="1"/>
  <c r="CR68" i="1"/>
  <c r="CS53" i="1"/>
  <c r="CS68" i="1"/>
  <c r="CP53" i="1"/>
  <c r="CP68" i="1"/>
  <c r="CT53" i="1"/>
  <c r="CT68" i="1"/>
  <c r="KK56" i="1"/>
  <c r="KK73" i="1" s="1"/>
  <c r="CR56" i="1"/>
  <c r="CR71" i="1"/>
  <c r="CP71" i="1"/>
  <c r="CP56" i="1"/>
  <c r="CU56" i="1"/>
  <c r="CU71" i="1"/>
  <c r="CO56" i="1"/>
  <c r="CO71" i="1"/>
  <c r="KK68" i="1"/>
  <c r="KK53" i="1"/>
  <c r="KE68" i="1"/>
  <c r="KE53" i="1"/>
  <c r="KF53" i="1"/>
  <c r="KF68" i="1"/>
  <c r="KG68" i="1"/>
  <c r="KG53" i="1"/>
  <c r="KH68" i="1"/>
  <c r="KH53" i="1"/>
  <c r="KI68" i="1"/>
  <c r="KI53" i="1"/>
  <c r="KJ68" i="1"/>
  <c r="KJ53" i="1"/>
  <c r="KH71" i="1"/>
  <c r="KH56" i="1"/>
  <c r="KJ71" i="1"/>
  <c r="KJ56" i="1"/>
  <c r="KI71" i="1"/>
  <c r="KI56" i="1"/>
  <c r="KE71" i="1"/>
  <c r="KE56" i="1"/>
  <c r="KF71" i="1"/>
  <c r="KF56" i="1"/>
  <c r="KG71" i="1"/>
  <c r="KG56" i="1"/>
  <c r="FE73" i="1"/>
  <c r="LG59" i="1"/>
  <c r="LH59" i="1"/>
  <c r="LI59" i="1"/>
  <c r="LJ59" i="1"/>
  <c r="JS59" i="1"/>
  <c r="MI59" i="1"/>
  <c r="MK59" i="1"/>
  <c r="ML59" i="1"/>
  <c r="MM59" i="1"/>
  <c r="MN59" i="1"/>
  <c r="JS63" i="1"/>
  <c r="LG63" i="1"/>
  <c r="LH63" i="1"/>
  <c r="LI63" i="1"/>
  <c r="LJ63" i="1"/>
  <c r="MK62" i="1"/>
  <c r="JS62" i="1"/>
  <c r="ML62" i="1"/>
  <c r="MM62" i="1"/>
  <c r="MN62" i="1"/>
  <c r="LG62" i="1"/>
  <c r="LH62" i="1"/>
  <c r="LI62" i="1"/>
  <c r="LJ62" i="1"/>
  <c r="MI62" i="1"/>
  <c r="MI58" i="1"/>
  <c r="MK58" i="1"/>
  <c r="ML58" i="1"/>
  <c r="MM58" i="1"/>
  <c r="MN58" i="1"/>
  <c r="LH58" i="1"/>
  <c r="LI58" i="1"/>
  <c r="JS58" i="1"/>
  <c r="LG58" i="1"/>
  <c r="LJ58" i="1"/>
  <c r="LJ49" i="1"/>
  <c r="LI49" i="1"/>
  <c r="LH49" i="1"/>
  <c r="MM49" i="1"/>
  <c r="MI49" i="1"/>
  <c r="MK49" i="1"/>
  <c r="ML49" i="1"/>
  <c r="LG49" i="1"/>
  <c r="MN49" i="1"/>
  <c r="JS49" i="1"/>
  <c r="MM57" i="1"/>
  <c r="ML57" i="1"/>
  <c r="JS57" i="1"/>
  <c r="LJ57" i="1"/>
  <c r="LI57" i="1"/>
  <c r="LH57" i="1"/>
  <c r="LG57" i="1"/>
  <c r="MK57" i="1"/>
  <c r="MN57" i="1"/>
  <c r="MI57" i="1"/>
  <c r="LH56" i="1"/>
  <c r="MN56" i="1"/>
  <c r="LG56" i="1"/>
  <c r="MI56" i="1"/>
  <c r="MK56" i="1"/>
  <c r="LI56" i="1"/>
  <c r="LJ56" i="1"/>
  <c r="ML56" i="1"/>
  <c r="MM56" i="1"/>
  <c r="JS56" i="1"/>
  <c r="LG55" i="1"/>
  <c r="LH55" i="1"/>
  <c r="LI55" i="1"/>
  <c r="LJ55" i="1"/>
  <c r="MM55" i="1"/>
  <c r="MN55" i="1"/>
  <c r="JS55" i="1"/>
  <c r="MI55" i="1"/>
  <c r="MK55" i="1"/>
  <c r="ML55" i="1"/>
  <c r="LG48" i="1"/>
  <c r="JS48" i="1"/>
  <c r="LJ48" i="1"/>
  <c r="LI48" i="1"/>
  <c r="LH48" i="1"/>
  <c r="JS54" i="1"/>
  <c r="LI54" i="1"/>
  <c r="LH54" i="1"/>
  <c r="LG54" i="1"/>
  <c r="LJ54" i="1"/>
  <c r="MK47" i="1"/>
  <c r="LI47" i="1"/>
  <c r="LJ47" i="1"/>
  <c r="MM47" i="1"/>
  <c r="LG47" i="1"/>
  <c r="MI47" i="1"/>
  <c r="LH47" i="1"/>
  <c r="ML47" i="1"/>
  <c r="JS47" i="1"/>
  <c r="MN47" i="1"/>
  <c r="MK53" i="1"/>
  <c r="JS53" i="1"/>
  <c r="LJ53" i="1"/>
  <c r="LI53" i="1"/>
  <c r="LH53" i="1"/>
  <c r="MM53" i="1"/>
  <c r="LG53" i="1"/>
  <c r="MN53" i="1"/>
  <c r="ML53" i="1"/>
  <c r="MI53" i="1"/>
  <c r="LI46" i="1"/>
  <c r="LH46" i="1"/>
  <c r="LG46" i="1"/>
  <c r="JS46" i="1"/>
  <c r="LJ46" i="1"/>
  <c r="LG52" i="1"/>
  <c r="JS52" i="1"/>
  <c r="LH52" i="1"/>
  <c r="LI52" i="1"/>
  <c r="LJ52" i="1"/>
  <c r="LH45" i="1"/>
  <c r="LI45" i="1"/>
  <c r="ML45" i="1"/>
  <c r="MK45" i="1"/>
  <c r="JS45" i="1"/>
  <c r="MI45" i="1"/>
  <c r="LG45" i="1"/>
  <c r="MM45" i="1"/>
  <c r="LJ45" i="1"/>
  <c r="MN45" i="1"/>
  <c r="LG51" i="1"/>
  <c r="LJ51" i="1"/>
  <c r="MN51" i="1"/>
  <c r="LI51" i="1"/>
  <c r="MM51" i="1"/>
  <c r="MI51" i="1"/>
  <c r="LH51" i="1"/>
  <c r="ML51" i="1"/>
  <c r="MK51" i="1"/>
  <c r="JS51" i="1"/>
  <c r="LH61" i="1"/>
  <c r="LJ61" i="1"/>
  <c r="JS61" i="1"/>
  <c r="LG61" i="1"/>
  <c r="MN61" i="1"/>
  <c r="LI61" i="1"/>
  <c r="MI61" i="1"/>
  <c r="MM61" i="1"/>
  <c r="ML61" i="1"/>
  <c r="MK61" i="1"/>
  <c r="JS50" i="1"/>
  <c r="LG50" i="1"/>
  <c r="LH50" i="1"/>
  <c r="LJ50" i="1"/>
  <c r="LI50" i="1"/>
  <c r="MK60" i="1"/>
  <c r="JS60" i="1"/>
  <c r="MI60" i="1"/>
  <c r="LJ60" i="1"/>
  <c r="LI60" i="1"/>
  <c r="MN60" i="1"/>
  <c r="LH60" i="1"/>
  <c r="LG60" i="1"/>
  <c r="MM60" i="1"/>
  <c r="ML60" i="1"/>
  <c r="BY75" i="1"/>
  <c r="BY60" i="1"/>
  <c r="BY77" i="1" s="1"/>
  <c r="BY55" i="1"/>
  <c r="BY70" i="1"/>
  <c r="FN56" i="1"/>
  <c r="FN71" i="1"/>
  <c r="JK56" i="1"/>
  <c r="JK71" i="1"/>
  <c r="MQ69" i="1" a="1"/>
  <c r="MQ69" i="1" s="1"/>
  <c r="JX53" i="1"/>
  <c r="JX68" i="1"/>
  <c r="OH56" i="1"/>
  <c r="OH71" i="1"/>
  <c r="EZ53" i="1"/>
  <c r="EZ68" i="1"/>
  <c r="FV53" i="1"/>
  <c r="FV68" i="1"/>
  <c r="FW56" i="1"/>
  <c r="FW71" i="1"/>
  <c r="GW56" i="1"/>
  <c r="GW71" i="1"/>
  <c r="GN68" i="1"/>
  <c r="GN53" i="1"/>
  <c r="BA68" i="1"/>
  <c r="BA53" i="1"/>
  <c r="JH71" i="1"/>
  <c r="JH56" i="1"/>
  <c r="JT75" i="1"/>
  <c r="JT60" i="1"/>
  <c r="JT77" i="1" s="1"/>
  <c r="DA71" i="1"/>
  <c r="DA56" i="1"/>
  <c r="IG53" i="1"/>
  <c r="IG68" i="1"/>
  <c r="EO75" i="1"/>
  <c r="EO60" i="1"/>
  <c r="EO77" i="1" s="1"/>
  <c r="HM53" i="1"/>
  <c r="HM68" i="1"/>
  <c r="OI75" i="1"/>
  <c r="OI60" i="1"/>
  <c r="OI77" i="1" s="1"/>
  <c r="LY56" i="1"/>
  <c r="CW54" i="1"/>
  <c r="CW71" i="1" s="1"/>
  <c r="CY71" i="1"/>
  <c r="CY56" i="1"/>
  <c r="GU71" i="1"/>
  <c r="GU56" i="1"/>
  <c r="FF68" i="1"/>
  <c r="FF53" i="1"/>
  <c r="GR58" i="1"/>
  <c r="GR73" i="1"/>
  <c r="EX53" i="1"/>
  <c r="EX68" i="1"/>
  <c r="NA71" i="1"/>
  <c r="MZ54" i="1"/>
  <c r="MY54" i="1" s="1" a="1"/>
  <c r="MY54" i="1" s="1"/>
  <c r="BD56" i="1"/>
  <c r="BD71" i="1"/>
  <c r="MT53" i="1"/>
  <c r="MT68" i="1"/>
  <c r="LM71" i="1"/>
  <c r="LM56" i="1"/>
  <c r="GV56" i="1"/>
  <c r="GV71" i="1"/>
  <c r="IF53" i="1"/>
  <c r="IF68" i="1"/>
  <c r="LD53" i="1"/>
  <c r="LD68" i="1"/>
  <c r="BG75" i="1"/>
  <c r="BG60" i="1"/>
  <c r="BG77" i="1" s="1"/>
  <c r="OJ75" i="1"/>
  <c r="OJ60" i="1"/>
  <c r="OJ77" i="1" s="1"/>
  <c r="ON68" i="1"/>
  <c r="ON53" i="1"/>
  <c r="EJ71" i="1"/>
  <c r="EJ56" i="1"/>
  <c r="KZ56" i="1"/>
  <c r="KZ71" i="1"/>
  <c r="GV68" i="1"/>
  <c r="GV53" i="1"/>
  <c r="EM68" i="1"/>
  <c r="EM53" i="1"/>
  <c r="IL56" i="1"/>
  <c r="IL71" i="1"/>
  <c r="GP58" i="1"/>
  <c r="GP73" i="1"/>
  <c r="FW53" i="1"/>
  <c r="FW68" i="1"/>
  <c r="NX75" i="1"/>
  <c r="NX60" i="1"/>
  <c r="NX77" i="1" s="1"/>
  <c r="IV71" i="1"/>
  <c r="IV56" i="1"/>
  <c r="BE68" i="1"/>
  <c r="BE53" i="1"/>
  <c r="JD68" i="1"/>
  <c r="JD53" i="1"/>
  <c r="FG68" i="1"/>
  <c r="FG53" i="1"/>
  <c r="FC71" i="1"/>
  <c r="FC56" i="1"/>
  <c r="IZ60" i="1"/>
  <c r="IZ77" i="1" s="1"/>
  <c r="IZ75" i="1"/>
  <c r="FG71" i="1"/>
  <c r="FG56" i="1"/>
  <c r="JU53" i="1"/>
  <c r="JU68" i="1"/>
  <c r="HL53" i="1"/>
  <c r="HL68" i="1"/>
  <c r="HN53" i="1"/>
  <c r="HN68" i="1"/>
  <c r="JA68" i="1"/>
  <c r="JA53" i="1"/>
  <c r="GB56" i="1"/>
  <c r="GB71" i="1"/>
  <c r="GU68" i="1"/>
  <c r="GU53" i="1"/>
  <c r="HU60" i="1"/>
  <c r="HU77" i="1" s="1"/>
  <c r="HU75" i="1"/>
  <c r="FQ53" i="1"/>
  <c r="FQ68" i="1"/>
  <c r="JK53" i="1"/>
  <c r="JK68" i="1"/>
  <c r="BG53" i="1"/>
  <c r="BG68" i="1"/>
  <c r="JQ71" i="1"/>
  <c r="JQ56" i="1"/>
  <c r="KY68" i="1"/>
  <c r="KY53" i="1"/>
  <c r="LA68" i="1"/>
  <c r="LA53" i="1"/>
  <c r="NV68" i="1"/>
  <c r="NV53" i="1"/>
  <c r="EL71" i="1"/>
  <c r="EL56" i="1"/>
  <c r="GY56" i="1"/>
  <c r="GY71" i="1"/>
  <c r="FT71" i="1"/>
  <c r="FT56" i="1"/>
  <c r="FS53" i="1"/>
  <c r="FS68" i="1"/>
  <c r="LC68" i="1"/>
  <c r="LC53" i="1"/>
  <c r="EP53" i="1"/>
  <c r="EP68" i="1"/>
  <c r="JH68" i="1"/>
  <c r="JH53" i="1"/>
  <c r="OJ68" i="1"/>
  <c r="OJ53" i="1"/>
  <c r="HP71" i="1"/>
  <c r="HP56" i="1"/>
  <c r="HT68" i="1"/>
  <c r="HT53" i="1"/>
  <c r="LY53" i="1"/>
  <c r="HC60" i="1"/>
  <c r="HC77" i="1" s="1"/>
  <c r="HC75" i="1"/>
  <c r="HA53" i="1"/>
  <c r="HA68" i="1"/>
  <c r="JB56" i="1"/>
  <c r="JB71" i="1"/>
  <c r="GI53" i="1"/>
  <c r="GI68" i="1"/>
  <c r="LP53" i="1"/>
  <c r="LP68" i="1"/>
  <c r="EU53" i="1"/>
  <c r="EU68" i="1"/>
  <c r="GM56" i="1"/>
  <c r="GM71" i="1"/>
  <c r="FK68" i="1"/>
  <c r="FK53" i="1"/>
  <c r="IO53" i="1"/>
  <c r="IO68" i="1"/>
  <c r="DY54" i="1"/>
  <c r="DY71" i="1" s="1"/>
  <c r="DS56" i="1"/>
  <c r="DS71" i="1"/>
  <c r="LS53" i="1"/>
  <c r="LS68" i="1"/>
  <c r="OE71" i="1"/>
  <c r="OE56" i="1"/>
  <c r="EY60" i="1"/>
  <c r="EY77" i="1" s="1"/>
  <c r="EY75" i="1"/>
  <c r="HA56" i="1"/>
  <c r="HA71" i="1"/>
  <c r="GK73" i="1"/>
  <c r="GK58" i="1"/>
  <c r="LF53" i="1"/>
  <c r="LF68" i="1"/>
  <c r="HF71" i="1"/>
  <c r="HF56" i="1"/>
  <c r="BE56" i="1"/>
  <c r="BE71" i="1"/>
  <c r="LU53" i="1"/>
  <c r="LU68" i="1"/>
  <c r="HB71" i="1"/>
  <c r="HB56" i="1"/>
  <c r="IH71" i="1"/>
  <c r="IH56" i="1"/>
  <c r="FU56" i="1"/>
  <c r="FU71" i="1"/>
  <c r="EQ60" i="1"/>
  <c r="EQ77" i="1" s="1"/>
  <c r="EQ75" i="1"/>
  <c r="GA53" i="1"/>
  <c r="GA68" i="1"/>
  <c r="GC53" i="1"/>
  <c r="GC68" i="1"/>
  <c r="BB68" i="1"/>
  <c r="BB53" i="1"/>
  <c r="FA53" i="1"/>
  <c r="FA68" i="1"/>
  <c r="GF68" i="1"/>
  <c r="GF53" i="1"/>
  <c r="ED68" i="1"/>
  <c r="ED53" i="1"/>
  <c r="GD53" i="1"/>
  <c r="GD68" i="1"/>
  <c r="GD56" i="1"/>
  <c r="GD71" i="1"/>
  <c r="LU71" i="1"/>
  <c r="LU56" i="1"/>
  <c r="IA75" i="1"/>
  <c r="IA60" i="1"/>
  <c r="IA77" i="1" s="1"/>
  <c r="EY53" i="1"/>
  <c r="EY68" i="1"/>
  <c r="MQ54" i="1" a="1"/>
  <c r="MQ54" i="1" s="1"/>
  <c r="MR56" i="1"/>
  <c r="MR71" i="1"/>
  <c r="DP53" i="1"/>
  <c r="DP68" i="1"/>
  <c r="FB71" i="1"/>
  <c r="FB56" i="1"/>
  <c r="IW56" i="1"/>
  <c r="IW71" i="1"/>
  <c r="OG56" i="1"/>
  <c r="OG71" i="1"/>
  <c r="GT71" i="1"/>
  <c r="GT56" i="1"/>
  <c r="MO54" i="1" a="1"/>
  <c r="MO54" i="1" s="1"/>
  <c r="MP71" i="1"/>
  <c r="MO71" i="1" s="1" a="1"/>
  <c r="MO71" i="1" s="1"/>
  <c r="LR56" i="1"/>
  <c r="LR71" i="1"/>
  <c r="HW73" i="1"/>
  <c r="HW58" i="1"/>
  <c r="EC68" i="1"/>
  <c r="EC53" i="1"/>
  <c r="IU53" i="1"/>
  <c r="IU68" i="1"/>
  <c r="IJ53" i="1"/>
  <c r="IJ68" i="1"/>
  <c r="KX68" i="1"/>
  <c r="KX53" i="1"/>
  <c r="GT68" i="1"/>
  <c r="GT53" i="1"/>
  <c r="LC56" i="1"/>
  <c r="LC71" i="1"/>
  <c r="LN53" i="1"/>
  <c r="LN68" i="1"/>
  <c r="MO69" i="1" a="1"/>
  <c r="MO69" i="1" s="1"/>
  <c r="GF71" i="1"/>
  <c r="GF56" i="1"/>
  <c r="BF68" i="1"/>
  <c r="BF53" i="1"/>
  <c r="IR53" i="1"/>
  <c r="IR68" i="1"/>
  <c r="GG58" i="1"/>
  <c r="GG73" i="1"/>
  <c r="OM56" i="1"/>
  <c r="OM71" i="1"/>
  <c r="HE56" i="1"/>
  <c r="HE71" i="1"/>
  <c r="GM68" i="1"/>
  <c r="GM53" i="1"/>
  <c r="LR53" i="1"/>
  <c r="LR68" i="1"/>
  <c r="OE68" i="1"/>
  <c r="OE53" i="1"/>
  <c r="KZ68" i="1"/>
  <c r="KZ53" i="1"/>
  <c r="GR68" i="1"/>
  <c r="GR53" i="1"/>
  <c r="HZ68" i="1"/>
  <c r="HZ53" i="1"/>
  <c r="MX68" i="1"/>
  <c r="MX53" i="1"/>
  <c r="GI58" i="1"/>
  <c r="GI73" i="1"/>
  <c r="EG56" i="1"/>
  <c r="EG71" i="1"/>
  <c r="HV68" i="1"/>
  <c r="HV53" i="1"/>
  <c r="BB56" i="1"/>
  <c r="BB71" i="1"/>
  <c r="JC56" i="1"/>
  <c r="JC71" i="1"/>
  <c r="HI53" i="1"/>
  <c r="HI68" i="1"/>
  <c r="HD53" i="1"/>
  <c r="HD68" i="1"/>
  <c r="EF71" i="1"/>
  <c r="EF56" i="1"/>
  <c r="HY56" i="1"/>
  <c r="HY71" i="1"/>
  <c r="OD71" i="1"/>
  <c r="OD56" i="1"/>
  <c r="IS56" i="1"/>
  <c r="IS71" i="1"/>
  <c r="DY68" i="1"/>
  <c r="DY53" i="1"/>
  <c r="IK75" i="1"/>
  <c r="IK60" i="1"/>
  <c r="IK77" i="1" s="1"/>
  <c r="LT53" i="1"/>
  <c r="LT68" i="1"/>
  <c r="HO75" i="1"/>
  <c r="HO60" i="1"/>
  <c r="HO77" i="1" s="1"/>
  <c r="EG68" i="1"/>
  <c r="EG53" i="1"/>
  <c r="EJ68" i="1"/>
  <c r="EJ53" i="1"/>
  <c r="AZ53" i="1"/>
  <c r="AZ68" i="1"/>
  <c r="OH53" i="1"/>
  <c r="OH68" i="1"/>
  <c r="FS71" i="1"/>
  <c r="FS56" i="1"/>
  <c r="IU71" i="1"/>
  <c r="IU56" i="1"/>
  <c r="AZ56" i="1"/>
  <c r="AZ71" i="1"/>
  <c r="JB68" i="1"/>
  <c r="JB53" i="1"/>
  <c r="IS53" i="1"/>
  <c r="IS68" i="1"/>
  <c r="EX71" i="1"/>
  <c r="EX56" i="1"/>
  <c r="KY71" i="1"/>
  <c r="KY56" i="1"/>
  <c r="GK68" i="1"/>
  <c r="GK53" i="1"/>
  <c r="HJ53" i="1"/>
  <c r="HJ68" i="1"/>
  <c r="NW53" i="1"/>
  <c r="NW68" i="1"/>
  <c r="FA56" i="1"/>
  <c r="FA71" i="1"/>
  <c r="LM68" i="1"/>
  <c r="LM53" i="1"/>
  <c r="FY68" i="1"/>
  <c r="FY53" i="1"/>
  <c r="OM68" i="1"/>
  <c r="OM53" i="1"/>
  <c r="IY71" i="1"/>
  <c r="IY56" i="1"/>
  <c r="BF71" i="1"/>
  <c r="BF56" i="1"/>
  <c r="EK71" i="1"/>
  <c r="EK56" i="1"/>
  <c r="OK56" i="1"/>
  <c r="OK71" i="1"/>
  <c r="EU71" i="1"/>
  <c r="EU56" i="1"/>
  <c r="NH68" i="1"/>
  <c r="NH53" i="1"/>
  <c r="BA58" i="1"/>
  <c r="BA73" i="1"/>
  <c r="EV53" i="1"/>
  <c r="EV68" i="1"/>
  <c r="NK53" i="1"/>
  <c r="NK68" i="1"/>
  <c r="HH71" i="1"/>
  <c r="HH56" i="1"/>
  <c r="GS68" i="1"/>
  <c r="GS53" i="1"/>
  <c r="LB71" i="1"/>
  <c r="LB56" i="1"/>
  <c r="FI68" i="1"/>
  <c r="FI53" i="1"/>
  <c r="HK53" i="1"/>
  <c r="HK68" i="1"/>
  <c r="IB56" i="1"/>
  <c r="IB71" i="1"/>
  <c r="LF71" i="1"/>
  <c r="LF56" i="1"/>
  <c r="GA58" i="1"/>
  <c r="GA73" i="1"/>
  <c r="FK71" i="1"/>
  <c r="FK56" i="1"/>
  <c r="FQ75" i="1"/>
  <c r="FQ60" i="1"/>
  <c r="FQ77" i="1" s="1"/>
  <c r="HS60" i="1"/>
  <c r="HS77" i="1" s="1"/>
  <c r="HS75" i="1"/>
  <c r="KV68" i="1"/>
  <c r="KV53" i="1"/>
  <c r="HK71" i="1"/>
  <c r="HK56" i="1"/>
  <c r="HF53" i="1"/>
  <c r="HF68" i="1"/>
  <c r="JA71" i="1"/>
  <c r="JA56" i="1"/>
  <c r="EP56" i="1"/>
  <c r="EP71" i="1"/>
  <c r="FM75" i="1"/>
  <c r="FM60" i="1"/>
  <c r="FM77" i="1" s="1"/>
  <c r="JF71" i="1"/>
  <c r="JF56" i="1"/>
  <c r="GL53" i="1"/>
  <c r="GL68" i="1"/>
  <c r="GX71" i="1"/>
  <c r="GX56" i="1"/>
  <c r="GS75" i="1"/>
  <c r="GS60" i="1"/>
  <c r="GS77" i="1" s="1"/>
  <c r="OG68" i="1"/>
  <c r="OG53" i="1"/>
  <c r="JC68" i="1"/>
  <c r="JC53" i="1"/>
  <c r="EF68" i="1"/>
  <c r="EF53" i="1"/>
  <c r="FM68" i="1"/>
  <c r="FM53" i="1"/>
  <c r="MR68" i="1"/>
  <c r="MR53" i="1"/>
  <c r="MQ51" i="1" a="1"/>
  <c r="MQ51" i="1" s="1"/>
  <c r="FU53" i="1"/>
  <c r="FU68" i="1"/>
  <c r="HX75" i="1"/>
  <c r="HX60" i="1"/>
  <c r="HX77" i="1" s="1"/>
  <c r="JQ53" i="1"/>
  <c r="JQ68" i="1"/>
  <c r="ID60" i="1"/>
  <c r="ID77" i="1" s="1"/>
  <c r="ID75" i="1"/>
  <c r="MW53" i="1"/>
  <c r="MW68" i="1"/>
  <c r="IB68" i="1"/>
  <c r="IB53" i="1"/>
  <c r="JE68" i="1"/>
  <c r="JE53" i="1"/>
  <c r="HN71" i="1"/>
  <c r="HN56" i="1"/>
  <c r="IA68" i="1"/>
  <c r="IA53" i="1"/>
  <c r="HW68" i="1"/>
  <c r="HW53" i="1"/>
  <c r="GH53" i="1"/>
  <c r="GH68" i="1"/>
  <c r="IE53" i="1"/>
  <c r="IE68" i="1"/>
  <c r="EW53" i="1"/>
  <c r="EW68" i="1"/>
  <c r="HG68" i="1"/>
  <c r="HG53" i="1"/>
  <c r="EK53" i="1"/>
  <c r="EK68" i="1"/>
  <c r="LW73" i="1"/>
  <c r="LW58" i="1"/>
  <c r="EI68" i="1"/>
  <c r="EI53" i="1"/>
  <c r="LS56" i="1"/>
  <c r="LS71" i="1"/>
  <c r="HD73" i="1"/>
  <c r="HD58" i="1"/>
  <c r="IQ58" i="1"/>
  <c r="IQ73" i="1"/>
  <c r="FP71" i="1"/>
  <c r="FP56" i="1"/>
  <c r="JJ60" i="1"/>
  <c r="JJ77" i="1" s="1"/>
  <c r="JJ75" i="1"/>
  <c r="IQ53" i="1"/>
  <c r="IQ68" i="1"/>
  <c r="FO68" i="1"/>
  <c r="FO53" i="1"/>
  <c r="NI68" i="1"/>
  <c r="NI53" i="1"/>
  <c r="LJ65" i="1"/>
  <c r="JS65" i="1"/>
  <c r="LG65" i="1"/>
  <c r="LH65" i="1"/>
  <c r="LI65" i="1"/>
  <c r="BC68" i="1"/>
  <c r="BC53" i="1"/>
  <c r="HR73" i="1"/>
  <c r="HR58" i="1"/>
  <c r="HQ56" i="1"/>
  <c r="HQ71" i="1"/>
  <c r="IO71" i="1"/>
  <c r="IO56" i="1"/>
  <c r="EN56" i="1"/>
  <c r="EN71" i="1"/>
  <c r="HT56" i="1"/>
  <c r="HT71" i="1"/>
  <c r="HH53" i="1"/>
  <c r="HH68" i="1"/>
  <c r="GQ56" i="1"/>
  <c r="GQ71" i="1"/>
  <c r="LV53" i="1"/>
  <c r="LV68" i="1"/>
  <c r="KU60" i="1"/>
  <c r="KU77" i="1" s="1"/>
  <c r="KU75" i="1"/>
  <c r="HB53" i="1"/>
  <c r="HB68" i="1"/>
  <c r="IP71" i="1"/>
  <c r="IP56" i="1"/>
  <c r="FX53" i="1"/>
  <c r="FX68" i="1"/>
  <c r="HL75" i="1"/>
  <c r="HL60" i="1"/>
  <c r="HL77" i="1" s="1"/>
  <c r="JJ53" i="1"/>
  <c r="JJ68" i="1"/>
  <c r="EH56" i="1"/>
  <c r="EH71" i="1"/>
  <c r="GZ56" i="1"/>
  <c r="GZ71" i="1"/>
  <c r="IF73" i="1"/>
  <c r="IF58" i="1"/>
  <c r="FJ68" i="1"/>
  <c r="FJ53" i="1"/>
  <c r="FZ56" i="1"/>
  <c r="FZ71" i="1"/>
  <c r="JL56" i="1"/>
  <c r="JL71" i="1"/>
  <c r="FD56" i="1"/>
  <c r="FD71" i="1"/>
  <c r="LP60" i="1"/>
  <c r="LP77" i="1" s="1"/>
  <c r="LP75" i="1"/>
  <c r="II60" i="1"/>
  <c r="II77" i="1" s="1"/>
  <c r="II75" i="1"/>
  <c r="HO53" i="1"/>
  <c r="HO68" i="1"/>
  <c r="EI71" i="1"/>
  <c r="EI56" i="1"/>
  <c r="JG60" i="1"/>
  <c r="JG77" i="1" s="1"/>
  <c r="JG75" i="1"/>
  <c r="MV53" i="1"/>
  <c r="MV68" i="1"/>
  <c r="EZ71" i="1"/>
  <c r="EZ56" i="1"/>
  <c r="FR53" i="1"/>
  <c r="FR68" i="1"/>
  <c r="IM71" i="1"/>
  <c r="IM56" i="1"/>
  <c r="GH71" i="1"/>
  <c r="GH56" i="1"/>
  <c r="FT53" i="1"/>
  <c r="FT68" i="1"/>
  <c r="FO56" i="1"/>
  <c r="FO71" i="1"/>
  <c r="LE68" i="1"/>
  <c r="LE53" i="1"/>
  <c r="FD53" i="1"/>
  <c r="FD68" i="1"/>
  <c r="IL53" i="1"/>
  <c r="IL68" i="1"/>
  <c r="HE53" i="1"/>
  <c r="HE68" i="1"/>
  <c r="IY68" i="1"/>
  <c r="IY53" i="1"/>
  <c r="IH53" i="1"/>
  <c r="IH68" i="1"/>
  <c r="OL56" i="1"/>
  <c r="OL71" i="1"/>
  <c r="LN71" i="1"/>
  <c r="LN56" i="1"/>
  <c r="LW53" i="1"/>
  <c r="LW68" i="1"/>
  <c r="FX56" i="1"/>
  <c r="FX71" i="1"/>
  <c r="MS53" i="1"/>
  <c r="MS68" i="1"/>
  <c r="FE68" i="1"/>
  <c r="FE53" i="1"/>
  <c r="LB68" i="1"/>
  <c r="LB53" i="1"/>
  <c r="NY71" i="1"/>
  <c r="NY56" i="1"/>
  <c r="GJ71" i="1"/>
  <c r="GJ56" i="1"/>
  <c r="EQ53" i="1"/>
  <c r="EQ68" i="1"/>
  <c r="FL68" i="1"/>
  <c r="FL53" i="1"/>
  <c r="FC53" i="1"/>
  <c r="FC68" i="1"/>
  <c r="FE75" i="1"/>
  <c r="FE60" i="1"/>
  <c r="FE77" i="1" s="1"/>
  <c r="LA60" i="1"/>
  <c r="LA77" i="1" s="1"/>
  <c r="LA75" i="1"/>
  <c r="FR75" i="1"/>
  <c r="FR60" i="1"/>
  <c r="FR77" i="1" s="1"/>
  <c r="OK68" i="1"/>
  <c r="OK53" i="1"/>
  <c r="NL53" i="1"/>
  <c r="NL68" i="1"/>
  <c r="EM56" i="1"/>
  <c r="EM71" i="1"/>
  <c r="BC71" i="1"/>
  <c r="BC56" i="1"/>
  <c r="NV71" i="1"/>
  <c r="NV56" i="1"/>
  <c r="LK73" i="1"/>
  <c r="LK58" i="1"/>
  <c r="II53" i="1"/>
  <c r="II68" i="1"/>
  <c r="FN68" i="1"/>
  <c r="FN53" i="1"/>
  <c r="EO53" i="1"/>
  <c r="EO68" i="1"/>
  <c r="GJ53" i="1"/>
  <c r="GJ68" i="1"/>
  <c r="GE53" i="1"/>
  <c r="GE68" i="1"/>
  <c r="FI75" i="1"/>
  <c r="FI60" i="1"/>
  <c r="FI77" i="1" s="1"/>
  <c r="HP53" i="1"/>
  <c r="HP68" i="1"/>
  <c r="KU68" i="1"/>
  <c r="KU53" i="1"/>
  <c r="IP53" i="1"/>
  <c r="IP68" i="1"/>
  <c r="NC68" i="1"/>
  <c r="NC53" i="1"/>
  <c r="GP68" i="1"/>
  <c r="GP53" i="1"/>
  <c r="IK53" i="1"/>
  <c r="IK68" i="1"/>
  <c r="FV75" i="1"/>
  <c r="FV60" i="1"/>
  <c r="FV77" i="1" s="1"/>
  <c r="HC53" i="1"/>
  <c r="HC68" i="1"/>
  <c r="IT53" i="1"/>
  <c r="IT68" i="1"/>
  <c r="IN53" i="1"/>
  <c r="IN68" i="1"/>
  <c r="NY53" i="1"/>
  <c r="NY68" i="1"/>
  <c r="FZ53" i="1"/>
  <c r="FZ68" i="1"/>
  <c r="HQ68" i="1"/>
  <c r="HQ53" i="1"/>
  <c r="OI53" i="1"/>
  <c r="OI68" i="1"/>
  <c r="HV73" i="1"/>
  <c r="HV58" i="1"/>
  <c r="ON56" i="1"/>
  <c r="ON71" i="1"/>
  <c r="KX60" i="1"/>
  <c r="KX77" i="1" s="1"/>
  <c r="KX75" i="1"/>
  <c r="IX68" i="1"/>
  <c r="IX53" i="1"/>
  <c r="DS53" i="1"/>
  <c r="DS68" i="1"/>
  <c r="HZ56" i="1"/>
  <c r="HZ71" i="1"/>
  <c r="JE58" i="1"/>
  <c r="JE73" i="1"/>
  <c r="JI53" i="1"/>
  <c r="JI68" i="1"/>
  <c r="JG68" i="1"/>
  <c r="JG53" i="1"/>
  <c r="GC71" i="1"/>
  <c r="GC56" i="1"/>
  <c r="HX68" i="1"/>
  <c r="HX53" i="1"/>
  <c r="IV53" i="1"/>
  <c r="IV68" i="1"/>
  <c r="GN71" i="1"/>
  <c r="GN56" i="1"/>
  <c r="IZ68" i="1"/>
  <c r="IZ53" i="1"/>
  <c r="ED56" i="1"/>
  <c r="ED71" i="1"/>
  <c r="MS56" i="1"/>
  <c r="MS71" i="1"/>
  <c r="LE56" i="1"/>
  <c r="LE71" i="1"/>
  <c r="JI58" i="1"/>
  <c r="JI73" i="1"/>
  <c r="MU53" i="1"/>
  <c r="MU68" i="1"/>
  <c r="NX68" i="1"/>
  <c r="NX53" i="1"/>
  <c r="IT56" i="1"/>
  <c r="IT71" i="1"/>
  <c r="NW56" i="1"/>
  <c r="NW71" i="1"/>
  <c r="FP68" i="1"/>
  <c r="FP53" i="1"/>
  <c r="HG71" i="1"/>
  <c r="HG56" i="1"/>
  <c r="FF75" i="1"/>
  <c r="FF60" i="1"/>
  <c r="FF77" i="1" s="1"/>
  <c r="OL68" i="1"/>
  <c r="OL53" i="1"/>
  <c r="BD68" i="1"/>
  <c r="BD53" i="1"/>
  <c r="HJ60" i="1"/>
  <c r="HJ77" i="1" s="1"/>
  <c r="HJ75" i="1"/>
  <c r="HU68" i="1"/>
  <c r="HU53" i="1"/>
  <c r="IC53" i="1"/>
  <c r="IC68" i="1"/>
  <c r="GY53" i="1"/>
  <c r="GY68" i="1"/>
  <c r="IN71" i="1"/>
  <c r="IN56" i="1"/>
  <c r="IJ60" i="1"/>
  <c r="IJ77" i="1" s="1"/>
  <c r="IJ75" i="1"/>
  <c r="FL58" i="1"/>
  <c r="FL73" i="1"/>
  <c r="KW58" i="1"/>
  <c r="KW73" i="1"/>
  <c r="JU71" i="1"/>
  <c r="JU56" i="1"/>
  <c r="GX53" i="1"/>
  <c r="GX68" i="1"/>
  <c r="GB53" i="1"/>
  <c r="GB68" i="1"/>
  <c r="FJ56" i="1"/>
  <c r="FJ71" i="1"/>
  <c r="GO75" i="1"/>
  <c r="GO60" i="1"/>
  <c r="GO77" i="1" s="1"/>
  <c r="FH58" i="1"/>
  <c r="FH73" i="1"/>
  <c r="IR71" i="1"/>
  <c r="IR56" i="1"/>
  <c r="MZ65" i="1"/>
  <c r="MY65" i="1" s="1" a="1"/>
  <c r="MY65" i="1" s="1"/>
  <c r="DE65" i="1"/>
  <c r="DF65" i="1"/>
  <c r="DG65" i="1"/>
  <c r="IC56" i="1"/>
  <c r="IC71" i="1"/>
  <c r="HM71" i="1"/>
  <c r="HM56" i="1"/>
  <c r="GW53" i="1"/>
  <c r="GW68" i="1"/>
  <c r="GL71" i="1"/>
  <c r="GL56" i="1"/>
  <c r="JT53" i="1"/>
  <c r="JT68" i="1"/>
  <c r="FY56" i="1"/>
  <c r="FY71" i="1"/>
  <c r="LV60" i="1"/>
  <c r="LV77" i="1" s="1"/>
  <c r="LV75" i="1"/>
  <c r="LD58" i="1"/>
  <c r="LD73" i="1"/>
  <c r="JD56" i="1"/>
  <c r="JD71" i="1"/>
  <c r="IW68" i="1"/>
  <c r="IW53" i="1"/>
  <c r="EL68" i="1"/>
  <c r="EL53" i="1"/>
  <c r="GE60" i="1"/>
  <c r="GE77" i="1" s="1"/>
  <c r="GE75" i="1"/>
  <c r="ID53" i="1"/>
  <c r="ID68" i="1"/>
  <c r="IE56" i="1"/>
  <c r="IE71" i="1"/>
  <c r="GQ68" i="1"/>
  <c r="GQ53" i="1"/>
  <c r="KW68" i="1"/>
  <c r="KW53" i="1"/>
  <c r="LK53" i="1"/>
  <c r="LK68" i="1"/>
  <c r="JF68" i="1"/>
  <c r="JF53" i="1"/>
  <c r="HS68" i="1"/>
  <c r="HS53" i="1"/>
  <c r="IM53" i="1"/>
  <c r="IM68" i="1"/>
  <c r="GG68" i="1"/>
  <c r="GG53" i="1"/>
  <c r="GO68" i="1"/>
  <c r="GO53" i="1"/>
  <c r="EV71" i="1"/>
  <c r="EV56" i="1"/>
  <c r="FB53" i="1"/>
  <c r="FB68" i="1"/>
  <c r="EH68" i="1"/>
  <c r="EH53" i="1"/>
  <c r="DC56" i="1"/>
  <c r="DC71" i="1"/>
  <c r="JX71" i="1"/>
  <c r="JX56" i="1"/>
  <c r="KV56" i="1"/>
  <c r="KV71" i="1"/>
  <c r="GZ53" i="1"/>
  <c r="GZ68" i="1"/>
  <c r="HI71" i="1"/>
  <c r="HI56" i="1"/>
  <c r="IG71" i="1"/>
  <c r="IG56" i="1"/>
  <c r="HR68" i="1"/>
  <c r="HR53" i="1"/>
  <c r="EN53" i="1"/>
  <c r="EN68" i="1"/>
  <c r="HY68" i="1"/>
  <c r="HY53" i="1"/>
  <c r="EC56" i="1"/>
  <c r="EC71" i="1"/>
  <c r="OD53" i="1"/>
  <c r="OD68" i="1"/>
  <c r="FH68" i="1"/>
  <c r="FH53" i="1"/>
  <c r="IX60" i="1"/>
  <c r="IX77" i="1" s="1"/>
  <c r="IX75" i="1"/>
  <c r="LT56" i="1"/>
  <c r="LT71" i="1"/>
  <c r="JL53" i="1"/>
  <c r="JL68" i="1"/>
  <c r="EW75" i="1"/>
  <c r="EW60" i="1"/>
  <c r="EW77" i="1" s="1"/>
  <c r="FN4" i="1"/>
  <c r="E240" i="4"/>
  <c r="J15" i="7"/>
  <c r="J15" i="8"/>
  <c r="K15" i="6"/>
  <c r="K15" i="7"/>
  <c r="K15" i="8"/>
  <c r="I15" i="6"/>
  <c r="I15" i="8"/>
  <c r="I15" i="7"/>
  <c r="J15" i="6"/>
  <c r="K15" i="4"/>
  <c r="AC15" i="4" s="1"/>
  <c r="J15" i="4"/>
  <c r="AB15" i="4" s="1"/>
  <c r="I15" i="4"/>
  <c r="AA15" i="4" s="1"/>
  <c r="E231" i="6"/>
  <c r="AC239" i="8"/>
  <c r="F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46" i="4"/>
  <c r="Z246" i="4"/>
  <c r="AF237" i="6"/>
  <c r="Z237" i="6"/>
  <c r="AC239" i="7"/>
  <c r="AC238" i="7"/>
  <c r="I244"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112" i="1"/>
  <c r="Q389" i="4"/>
  <c r="D390" i="4"/>
  <c r="C390" i="4" s="1"/>
  <c r="Y250" i="4"/>
  <c r="X250" i="4"/>
  <c r="V250" i="4"/>
  <c r="BM377" i="8"/>
  <c r="BF377" i="8"/>
  <c r="CH377" i="8"/>
  <c r="CA377" i="8"/>
  <c r="BT377" i="8"/>
  <c r="BF377" i="7"/>
  <c r="CH377" i="7"/>
  <c r="CA377" i="7"/>
  <c r="BT377" i="7"/>
  <c r="BM377" i="7"/>
  <c r="BF377" i="6"/>
  <c r="BM377" i="6"/>
  <c r="CH377" i="6"/>
  <c r="CA377" i="6"/>
  <c r="BT377" i="6"/>
  <c r="S253" i="4"/>
  <c r="R253" i="4"/>
  <c r="AA11" i="4"/>
  <c r="AB11" i="4"/>
  <c r="AC11" i="4"/>
  <c r="K12" i="4"/>
  <c r="AC12" i="4" s="1"/>
  <c r="I17" i="4"/>
  <c r="J17" i="4"/>
  <c r="I16" i="4"/>
  <c r="K17" i="4"/>
  <c r="I13" i="4"/>
  <c r="J16" i="4"/>
  <c r="I12" i="4"/>
  <c r="K13" i="4"/>
  <c r="J14" i="4"/>
  <c r="J12" i="4"/>
  <c r="J13" i="4"/>
  <c r="I14" i="4"/>
  <c r="K14" i="4"/>
  <c r="AC14" i="4" s="1"/>
  <c r="K16" i="4"/>
  <c r="D471" i="4"/>
  <c r="Q471" i="4" s="1"/>
  <c r="A472" i="4"/>
  <c r="D472" i="4" s="1"/>
  <c r="Q472" i="4" s="1"/>
  <c r="F471" i="4"/>
  <c r="AS147" i="4"/>
  <c r="X147" i="4"/>
  <c r="P388" i="4"/>
  <c r="B388" i="4"/>
  <c r="I391" i="4"/>
  <c r="V391" i="4" s="1"/>
  <c r="H391" i="4"/>
  <c r="U391" i="4" s="1"/>
  <c r="G391" i="4"/>
  <c r="T391" i="4" s="1"/>
  <c r="F391" i="4"/>
  <c r="S391" i="4" s="1"/>
  <c r="E391" i="4"/>
  <c r="R391" i="4" s="1"/>
  <c r="I408" i="4"/>
  <c r="V408" i="4" s="1"/>
  <c r="H408" i="4"/>
  <c r="U408" i="4" s="1"/>
  <c r="G408" i="4"/>
  <c r="T408" i="4" s="1"/>
  <c r="D408" i="4"/>
  <c r="Q408" i="4" s="1"/>
  <c r="A392"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81" i="4"/>
  <c r="AP17" i="6"/>
  <c r="L16" i="6"/>
  <c r="I16" i="6"/>
  <c r="AQ17" i="6"/>
  <c r="M16" i="6"/>
  <c r="J16" i="6"/>
  <c r="AR17" i="6"/>
  <c r="N16" i="6"/>
  <c r="K16" i="6"/>
  <c r="F231" i="6"/>
  <c r="F240" i="4"/>
  <c r="O240" i="4"/>
  <c r="H213"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50" i="4"/>
  <c r="I213" i="4"/>
  <c r="A409" i="4"/>
  <c r="FP147" i="4"/>
  <c r="EU147" i="4"/>
  <c r="DZ147" i="4"/>
  <c r="DE147" i="4"/>
  <c r="CJ147" i="4"/>
  <c r="BO147"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51" i="4"/>
  <c r="R252" i="4"/>
  <c r="S252" i="4"/>
  <c r="R251" i="4"/>
  <c r="S251" i="4"/>
  <c r="P253" i="4"/>
  <c r="MK33" i="1"/>
  <c r="MK36" i="1" s="1"/>
  <c r="MI33" i="1"/>
  <c r="MI36" i="1" s="1"/>
  <c r="P252"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40" i="4"/>
  <c r="C216" i="4"/>
  <c r="C212" i="4"/>
  <c r="C211" i="4"/>
  <c r="MV73" i="1" l="1"/>
  <c r="MV58" i="1"/>
  <c r="MT60" i="1"/>
  <c r="MT77" i="1" s="1"/>
  <c r="MT75" i="1"/>
  <c r="MW75" i="1"/>
  <c r="MW60" i="1"/>
  <c r="MW77" i="1" s="1"/>
  <c r="MX73" i="1"/>
  <c r="MX58" i="1"/>
  <c r="MU75" i="1"/>
  <c r="MU60" i="1"/>
  <c r="MU77" i="1" s="1"/>
  <c r="MB76" i="1"/>
  <c r="MB61" i="1"/>
  <c r="MB78" i="1" s="1"/>
  <c r="MA74" i="1"/>
  <c r="MA59" i="1"/>
  <c r="LZ76" i="1"/>
  <c r="LZ61" i="1"/>
  <c r="LZ78" i="1" s="1"/>
  <c r="K68" i="1"/>
  <c r="J68" i="1"/>
  <c r="BP67" i="1" a="1"/>
  <c r="BP67" i="1" s="1"/>
  <c r="BR67" i="1" a="1"/>
  <c r="BR67" i="1" s="1"/>
  <c r="BS67" i="1" a="1"/>
  <c r="BS67" i="1" s="1"/>
  <c r="BQ67" i="1" a="1"/>
  <c r="BQ67" i="1" s="1"/>
  <c r="BW67" i="1" a="1"/>
  <c r="BW67" i="1" s="1"/>
  <c r="BT67" i="1" a="1"/>
  <c r="BT67" i="1" s="1"/>
  <c r="BV67" i="1" a="1"/>
  <c r="BV67" i="1" s="1"/>
  <c r="BU67" i="1" a="1"/>
  <c r="BU67" i="1" s="1"/>
  <c r="KC58" i="1"/>
  <c r="KC75" i="1" s="1"/>
  <c r="I68" i="1"/>
  <c r="BJ67" i="1"/>
  <c r="BI67" i="1"/>
  <c r="BL67" i="1"/>
  <c r="BK67" i="1"/>
  <c r="BN67" i="1"/>
  <c r="BM67" i="1"/>
  <c r="M68" i="1"/>
  <c r="LY67" i="1"/>
  <c r="KD72" i="1"/>
  <c r="KD57" i="1"/>
  <c r="KB73" i="1"/>
  <c r="KB58" i="1"/>
  <c r="KC70" i="1"/>
  <c r="KC55" i="1"/>
  <c r="KB70" i="1"/>
  <c r="KB55" i="1"/>
  <c r="LO58" i="1"/>
  <c r="LO73" i="1"/>
  <c r="LO72" i="1"/>
  <c r="LO57" i="1"/>
  <c r="JW72" i="1"/>
  <c r="JW57" i="1"/>
  <c r="JZ55" i="1"/>
  <c r="JZ70" i="1"/>
  <c r="KA55" i="1"/>
  <c r="KA70" i="1"/>
  <c r="JY55" i="1"/>
  <c r="JY70" i="1"/>
  <c r="KA60" i="1"/>
  <c r="KA77" i="1" s="1"/>
  <c r="KA75" i="1"/>
  <c r="JZ60" i="1"/>
  <c r="JZ77" i="1" s="1"/>
  <c r="JZ75" i="1"/>
  <c r="JY60" i="1"/>
  <c r="JY77" i="1" s="1"/>
  <c r="JY75" i="1"/>
  <c r="CR58" i="1"/>
  <c r="CR73" i="1"/>
  <c r="CT55" i="1"/>
  <c r="CT70" i="1"/>
  <c r="CP55" i="1"/>
  <c r="CP70" i="1"/>
  <c r="CS55" i="1"/>
  <c r="CS70" i="1"/>
  <c r="CR55" i="1"/>
  <c r="CR70" i="1"/>
  <c r="CT75" i="1"/>
  <c r="CT60" i="1"/>
  <c r="CT77" i="1" s="1"/>
  <c r="CO55" i="1"/>
  <c r="CO70" i="1"/>
  <c r="CQ55" i="1"/>
  <c r="CQ70" i="1"/>
  <c r="CO58" i="1"/>
  <c r="CO73" i="1"/>
  <c r="CU55" i="1"/>
  <c r="CU70" i="1"/>
  <c r="KK58" i="1"/>
  <c r="KK75" i="1" s="1"/>
  <c r="CU58" i="1"/>
  <c r="CU73" i="1"/>
  <c r="CS58" i="1"/>
  <c r="CS73" i="1"/>
  <c r="CP58" i="1"/>
  <c r="CP73" i="1"/>
  <c r="CQ58" i="1"/>
  <c r="CQ73" i="1"/>
  <c r="KG73" i="1"/>
  <c r="KG58" i="1"/>
  <c r="KF73" i="1"/>
  <c r="KF58" i="1"/>
  <c r="KE73" i="1"/>
  <c r="KE58" i="1"/>
  <c r="KI73" i="1"/>
  <c r="KI58" i="1"/>
  <c r="KJ73" i="1"/>
  <c r="KJ58" i="1"/>
  <c r="KH73" i="1"/>
  <c r="KH58" i="1"/>
  <c r="KJ70" i="1"/>
  <c r="KJ55" i="1"/>
  <c r="KI70" i="1"/>
  <c r="KI55" i="1"/>
  <c r="KH70" i="1"/>
  <c r="KH55" i="1"/>
  <c r="KG70" i="1"/>
  <c r="KG55" i="1"/>
  <c r="KF70" i="1"/>
  <c r="KF55" i="1"/>
  <c r="KE70" i="1"/>
  <c r="KE55" i="1"/>
  <c r="KK70" i="1"/>
  <c r="KK55" i="1"/>
  <c r="BY72" i="1"/>
  <c r="BY57" i="1"/>
  <c r="JK73" i="1"/>
  <c r="JK58" i="1"/>
  <c r="FN58" i="1"/>
  <c r="FN73" i="1"/>
  <c r="BD58" i="1"/>
  <c r="BD73" i="1"/>
  <c r="OD55" i="1"/>
  <c r="OD70" i="1"/>
  <c r="JD58" i="1"/>
  <c r="JD73" i="1"/>
  <c r="OL70" i="1"/>
  <c r="OL55" i="1"/>
  <c r="HH55" i="1"/>
  <c r="HH70" i="1"/>
  <c r="EI70" i="1"/>
  <c r="EI55" i="1"/>
  <c r="IA55" i="1"/>
  <c r="IA70" i="1"/>
  <c r="GG70" i="1"/>
  <c r="GG55" i="1"/>
  <c r="LK70" i="1"/>
  <c r="LK55" i="1"/>
  <c r="KW60" i="1"/>
  <c r="KW77" i="1" s="1"/>
  <c r="KW75" i="1"/>
  <c r="IT73" i="1"/>
  <c r="IT58" i="1"/>
  <c r="LW70" i="1"/>
  <c r="LW55" i="1"/>
  <c r="MR70" i="1"/>
  <c r="MR55" i="1"/>
  <c r="MQ53" i="1" a="1"/>
  <c r="MQ53" i="1" s="1"/>
  <c r="HI55" i="1"/>
  <c r="HI70" i="1"/>
  <c r="OM58" i="1"/>
  <c r="OM73" i="1"/>
  <c r="GT58" i="1"/>
  <c r="GT73" i="1"/>
  <c r="GD58" i="1"/>
  <c r="GD73" i="1"/>
  <c r="GA70" i="1"/>
  <c r="GA55" i="1"/>
  <c r="LU55" i="1"/>
  <c r="LU70" i="1"/>
  <c r="FG70" i="1"/>
  <c r="FG55" i="1"/>
  <c r="CW56" i="1"/>
  <c r="CW73" i="1" s="1"/>
  <c r="CY58" i="1"/>
  <c r="CY73" i="1"/>
  <c r="EC58" i="1"/>
  <c r="EC73" i="1"/>
  <c r="LD75" i="1"/>
  <c r="LD60" i="1"/>
  <c r="LD77" i="1" s="1"/>
  <c r="IR58" i="1"/>
  <c r="IR73" i="1"/>
  <c r="NX70" i="1"/>
  <c r="NX55" i="1"/>
  <c r="IX70" i="1"/>
  <c r="IX55" i="1"/>
  <c r="KU70" i="1"/>
  <c r="KU55" i="1"/>
  <c r="LE70" i="1"/>
  <c r="LE55" i="1"/>
  <c r="EI58" i="1"/>
  <c r="EI73" i="1"/>
  <c r="NI70" i="1"/>
  <c r="NI55" i="1"/>
  <c r="LW60" i="1"/>
  <c r="LW77" i="1" s="1"/>
  <c r="LW75" i="1"/>
  <c r="MQ68" i="1" a="1"/>
  <c r="MQ68" i="1" s="1"/>
  <c r="HK55" i="1"/>
  <c r="HK70" i="1"/>
  <c r="EX58" i="1"/>
  <c r="EX73" i="1"/>
  <c r="Z66" i="1"/>
  <c r="GR70" i="1"/>
  <c r="GR55" i="1"/>
  <c r="HY70" i="1"/>
  <c r="HY55" i="1"/>
  <c r="HI58" i="1"/>
  <c r="HI73" i="1"/>
  <c r="FL75" i="1"/>
  <c r="FL60" i="1"/>
  <c r="FL77" i="1" s="1"/>
  <c r="IV70" i="1"/>
  <c r="IV55" i="1"/>
  <c r="FZ70" i="1"/>
  <c r="FZ55" i="1"/>
  <c r="EH58" i="1"/>
  <c r="EH73" i="1"/>
  <c r="FI70" i="1"/>
  <c r="FI55" i="1"/>
  <c r="IY73" i="1"/>
  <c r="IY58" i="1"/>
  <c r="GD70" i="1"/>
  <c r="GD55" i="1"/>
  <c r="JD70" i="1"/>
  <c r="JD55" i="1"/>
  <c r="HT73" i="1"/>
  <c r="HT58" i="1"/>
  <c r="HN58" i="1"/>
  <c r="HN73" i="1"/>
  <c r="GL70" i="1"/>
  <c r="GL55" i="1"/>
  <c r="BA60" i="1"/>
  <c r="BA77" i="1" s="1"/>
  <c r="BA75" i="1"/>
  <c r="OG73" i="1"/>
  <c r="OG58" i="1"/>
  <c r="ED70" i="1"/>
  <c r="ED55" i="1"/>
  <c r="W66" i="1"/>
  <c r="HA55" i="1"/>
  <c r="HA70" i="1"/>
  <c r="BA70" i="1"/>
  <c r="BA55" i="1"/>
  <c r="MU55" i="1"/>
  <c r="MU70" i="1"/>
  <c r="FO73" i="1"/>
  <c r="FO58" i="1"/>
  <c r="FX70" i="1"/>
  <c r="FX55" i="1"/>
  <c r="EK70" i="1"/>
  <c r="EK55" i="1"/>
  <c r="LB58" i="1"/>
  <c r="LB73" i="1"/>
  <c r="OM70" i="1"/>
  <c r="OM55" i="1"/>
  <c r="IS55" i="1"/>
  <c r="IS70" i="1"/>
  <c r="LT55" i="1"/>
  <c r="LT70" i="1"/>
  <c r="GT70" i="1"/>
  <c r="GT55" i="1"/>
  <c r="GU70" i="1"/>
  <c r="GU55" i="1"/>
  <c r="BE70" i="1"/>
  <c r="BE55" i="1"/>
  <c r="EN70" i="1"/>
  <c r="EN55" i="1"/>
  <c r="FY73" i="1"/>
  <c r="FY58" i="1"/>
  <c r="HX70" i="1"/>
  <c r="HX55" i="1"/>
  <c r="GP70" i="1"/>
  <c r="GP55" i="1"/>
  <c r="BC58" i="1"/>
  <c r="BC73" i="1"/>
  <c r="FL70" i="1"/>
  <c r="FL55" i="1"/>
  <c r="LN73" i="1"/>
  <c r="LN58" i="1"/>
  <c r="EN73" i="1"/>
  <c r="EN58" i="1"/>
  <c r="FO55" i="1"/>
  <c r="FO70" i="1"/>
  <c r="KZ70" i="1"/>
  <c r="KZ55" i="1"/>
  <c r="GY58" i="1"/>
  <c r="GY73" i="1"/>
  <c r="LY58" i="1"/>
  <c r="FH75" i="1"/>
  <c r="FH60" i="1"/>
  <c r="FH77" i="1" s="1"/>
  <c r="NY55" i="1"/>
  <c r="NY70" i="1"/>
  <c r="HO70" i="1"/>
  <c r="HO55" i="1"/>
  <c r="FM70" i="1"/>
  <c r="FM55" i="1"/>
  <c r="JF73" i="1"/>
  <c r="JF58" i="1"/>
  <c r="GS70" i="1"/>
  <c r="GS55" i="1"/>
  <c r="FY70" i="1"/>
  <c r="FY55" i="1"/>
  <c r="GG75" i="1"/>
  <c r="GG60" i="1"/>
  <c r="GG77" i="1" s="1"/>
  <c r="KX70" i="1"/>
  <c r="KX55" i="1"/>
  <c r="BE58" i="1"/>
  <c r="BE73" i="1"/>
  <c r="LS55" i="1"/>
  <c r="LS70" i="1"/>
  <c r="LY55" i="1"/>
  <c r="IV73" i="1"/>
  <c r="IV58" i="1"/>
  <c r="GZ55" i="1"/>
  <c r="GZ70" i="1"/>
  <c r="JT55" i="1"/>
  <c r="JT70" i="1"/>
  <c r="JE70" i="1"/>
  <c r="JE55" i="1"/>
  <c r="JB70" i="1"/>
  <c r="JB55" i="1"/>
  <c r="DY70" i="1"/>
  <c r="DY55" i="1"/>
  <c r="GF70" i="1"/>
  <c r="GF55" i="1"/>
  <c r="HF58" i="1"/>
  <c r="HF73" i="1"/>
  <c r="GB73" i="1"/>
  <c r="GB58" i="1"/>
  <c r="EX55" i="1"/>
  <c r="EX70" i="1"/>
  <c r="GL58" i="1"/>
  <c r="GL73" i="1"/>
  <c r="IN70" i="1"/>
  <c r="IN55" i="1"/>
  <c r="EM58" i="1"/>
  <c r="EM73" i="1"/>
  <c r="EQ70" i="1"/>
  <c r="EQ55" i="1"/>
  <c r="FT55" i="1"/>
  <c r="FT70" i="1"/>
  <c r="IO58" i="1"/>
  <c r="IO73" i="1"/>
  <c r="IQ55" i="1"/>
  <c r="IQ70" i="1"/>
  <c r="FK73" i="1"/>
  <c r="FK58" i="1"/>
  <c r="LM55" i="1"/>
  <c r="LM70" i="1"/>
  <c r="JC73" i="1"/>
  <c r="JC58" i="1"/>
  <c r="IR55" i="1"/>
  <c r="IR70" i="1"/>
  <c r="HT70" i="1"/>
  <c r="HT55" i="1"/>
  <c r="EL58" i="1"/>
  <c r="EL73" i="1"/>
  <c r="JA70" i="1"/>
  <c r="JA55" i="1"/>
  <c r="KV58" i="1"/>
  <c r="KV73" i="1"/>
  <c r="P66" i="1"/>
  <c r="IN73" i="1"/>
  <c r="IN58" i="1"/>
  <c r="GJ58" i="1"/>
  <c r="GJ73" i="1"/>
  <c r="HG55" i="1"/>
  <c r="HG70" i="1"/>
  <c r="IB70" i="1"/>
  <c r="IB55" i="1"/>
  <c r="IJ70" i="1"/>
  <c r="IJ55" i="1"/>
  <c r="IW58" i="1"/>
  <c r="IW73" i="1"/>
  <c r="LD70" i="1"/>
  <c r="LD55" i="1"/>
  <c r="GR60" i="1"/>
  <c r="GR77" i="1" s="1"/>
  <c r="GR75" i="1"/>
  <c r="GN70" i="1"/>
  <c r="GN55" i="1"/>
  <c r="HR70" i="1"/>
  <c r="HR55" i="1"/>
  <c r="JX73" i="1"/>
  <c r="JX58" i="1"/>
  <c r="KW70" i="1"/>
  <c r="KW55" i="1"/>
  <c r="JI75" i="1"/>
  <c r="JI60" i="1"/>
  <c r="JI77" i="1" s="1"/>
  <c r="NL55" i="1"/>
  <c r="NL70" i="1"/>
  <c r="OL73" i="1"/>
  <c r="OL58" i="1"/>
  <c r="AZ73" i="1"/>
  <c r="AZ58" i="1"/>
  <c r="IS58" i="1"/>
  <c r="IS73" i="1"/>
  <c r="BB58" i="1"/>
  <c r="BB73" i="1"/>
  <c r="FB58" i="1"/>
  <c r="FB73" i="1"/>
  <c r="DY56" i="1"/>
  <c r="DY73" i="1" s="1"/>
  <c r="DS73" i="1"/>
  <c r="DS58" i="1"/>
  <c r="HP58" i="1"/>
  <c r="HP73" i="1"/>
  <c r="HM55" i="1"/>
  <c r="HM70" i="1"/>
  <c r="JL55" i="1"/>
  <c r="JL70" i="1"/>
  <c r="IM55" i="1"/>
  <c r="IM70" i="1"/>
  <c r="GC58" i="1"/>
  <c r="GC73" i="1"/>
  <c r="GH58" i="1"/>
  <c r="GH73" i="1"/>
  <c r="IU58" i="1"/>
  <c r="IU73" i="1"/>
  <c r="HV55" i="1"/>
  <c r="HV70" i="1"/>
  <c r="BF70" i="1"/>
  <c r="BF55" i="1"/>
  <c r="HN70" i="1"/>
  <c r="HN55" i="1"/>
  <c r="FW55" i="1"/>
  <c r="FW70" i="1"/>
  <c r="GQ70" i="1"/>
  <c r="GQ55" i="1"/>
  <c r="LE58" i="1"/>
  <c r="LE73" i="1"/>
  <c r="HP70" i="1"/>
  <c r="HP55" i="1"/>
  <c r="FD58" i="1"/>
  <c r="FD73" i="1"/>
  <c r="JJ55" i="1"/>
  <c r="JJ70" i="1"/>
  <c r="IP58" i="1"/>
  <c r="IP73" i="1"/>
  <c r="EW55" i="1"/>
  <c r="EW70" i="1"/>
  <c r="NH55" i="1"/>
  <c r="NH70" i="1"/>
  <c r="NV70" i="1"/>
  <c r="NV55" i="1"/>
  <c r="FF70" i="1"/>
  <c r="FF55" i="1"/>
  <c r="GW58" i="1"/>
  <c r="GW73" i="1"/>
  <c r="LT73" i="1"/>
  <c r="LT58" i="1"/>
  <c r="HG73" i="1"/>
  <c r="HG58" i="1"/>
  <c r="JG55" i="1"/>
  <c r="JG70" i="1"/>
  <c r="OK70" i="1"/>
  <c r="OK55" i="1"/>
  <c r="IM58" i="1"/>
  <c r="IM73" i="1"/>
  <c r="GA60" i="1"/>
  <c r="GA77" i="1" s="1"/>
  <c r="GA75" i="1"/>
  <c r="FA73" i="1"/>
  <c r="FA58" i="1"/>
  <c r="OE55" i="1"/>
  <c r="OE70" i="1"/>
  <c r="IU70" i="1"/>
  <c r="IU55" i="1"/>
  <c r="DP55" i="1"/>
  <c r="DP70" i="1"/>
  <c r="IO70" i="1"/>
  <c r="IO55" i="1"/>
  <c r="HL55" i="1"/>
  <c r="HL70" i="1"/>
  <c r="IF70" i="1"/>
  <c r="IF55" i="1"/>
  <c r="GY55" i="1"/>
  <c r="GY70" i="1"/>
  <c r="MS58" i="1"/>
  <c r="MS73" i="1"/>
  <c r="IT70" i="1"/>
  <c r="IT55" i="1"/>
  <c r="IH70" i="1"/>
  <c r="IH55" i="1"/>
  <c r="EF70" i="1"/>
  <c r="EF55" i="1"/>
  <c r="LF58" i="1"/>
  <c r="LF73" i="1"/>
  <c r="HH73" i="1"/>
  <c r="HH58" i="1"/>
  <c r="EU58" i="1"/>
  <c r="EU73" i="1"/>
  <c r="EC70" i="1"/>
  <c r="EC55" i="1"/>
  <c r="OJ70" i="1"/>
  <c r="OJ55" i="1"/>
  <c r="LA70" i="1"/>
  <c r="LA55" i="1"/>
  <c r="GW70" i="1"/>
  <c r="GW55" i="1"/>
  <c r="FP55" i="1"/>
  <c r="FP70" i="1"/>
  <c r="HB55" i="1"/>
  <c r="HB70" i="1"/>
  <c r="NW55" i="1"/>
  <c r="NW70" i="1"/>
  <c r="GF73" i="1"/>
  <c r="GF58" i="1"/>
  <c r="GP60" i="1"/>
  <c r="GP77" i="1" s="1"/>
  <c r="GP75" i="1"/>
  <c r="HS70" i="1"/>
  <c r="HS55" i="1"/>
  <c r="FJ58" i="1"/>
  <c r="FJ73" i="1"/>
  <c r="IC55" i="1"/>
  <c r="IC70" i="1"/>
  <c r="ED73" i="1"/>
  <c r="ED58" i="1"/>
  <c r="ON58" i="1"/>
  <c r="ON73" i="1"/>
  <c r="HC55" i="1"/>
  <c r="HC70" i="1"/>
  <c r="GE55" i="1"/>
  <c r="GE70" i="1"/>
  <c r="JL73" i="1"/>
  <c r="JL58" i="1"/>
  <c r="IE70" i="1"/>
  <c r="IE55" i="1"/>
  <c r="MW70" i="1"/>
  <c r="MW55" i="1"/>
  <c r="JC70" i="1"/>
  <c r="JC55" i="1"/>
  <c r="AF66" i="1"/>
  <c r="EG58" i="1"/>
  <c r="EG73" i="1"/>
  <c r="HW60" i="1"/>
  <c r="HW77" i="1" s="1"/>
  <c r="HW75" i="1"/>
  <c r="MQ71" i="1" a="1"/>
  <c r="MQ71" i="1" s="1"/>
  <c r="FA55" i="1"/>
  <c r="FA70" i="1"/>
  <c r="FU73" i="1"/>
  <c r="FU58" i="1"/>
  <c r="FK70" i="1"/>
  <c r="FK55" i="1"/>
  <c r="JH55" i="1"/>
  <c r="JH70" i="1"/>
  <c r="KY70" i="1"/>
  <c r="KY55" i="1"/>
  <c r="FW58" i="1"/>
  <c r="FW73" i="1"/>
  <c r="N66" i="1"/>
  <c r="IE58" i="1"/>
  <c r="IE73" i="1"/>
  <c r="HU55" i="1"/>
  <c r="HU70" i="1"/>
  <c r="IZ70" i="1"/>
  <c r="IZ55" i="1"/>
  <c r="NC70" i="1"/>
  <c r="NC55" i="1"/>
  <c r="NY73" i="1"/>
  <c r="NY58" i="1"/>
  <c r="HQ58" i="1"/>
  <c r="HQ73" i="1"/>
  <c r="FP58" i="1"/>
  <c r="FP73" i="1"/>
  <c r="HJ55" i="1"/>
  <c r="HJ70" i="1"/>
  <c r="OD73" i="1"/>
  <c r="OD58" i="1"/>
  <c r="MQ56" i="1" a="1"/>
  <c r="MQ56" i="1" s="1"/>
  <c r="MR58" i="1"/>
  <c r="MR73" i="1"/>
  <c r="BB70" i="1"/>
  <c r="BB55" i="1"/>
  <c r="IH58" i="1"/>
  <c r="IH73" i="1"/>
  <c r="JU55" i="1"/>
  <c r="JU70" i="1"/>
  <c r="HM58" i="1"/>
  <c r="HM73" i="1"/>
  <c r="JI55" i="1"/>
  <c r="JI70" i="1"/>
  <c r="GJ70" i="1"/>
  <c r="GJ55" i="1"/>
  <c r="FZ73" i="1"/>
  <c r="FZ58" i="1"/>
  <c r="GH70" i="1"/>
  <c r="GH55" i="1"/>
  <c r="LR55" i="1"/>
  <c r="LR70" i="1"/>
  <c r="LF55" i="1"/>
  <c r="LF70" i="1"/>
  <c r="JQ58" i="1"/>
  <c r="JQ73" i="1"/>
  <c r="FG73" i="1"/>
  <c r="FG58" i="1"/>
  <c r="LB70" i="1"/>
  <c r="LB55" i="1"/>
  <c r="IY70" i="1"/>
  <c r="IY55" i="1"/>
  <c r="FJ70" i="1"/>
  <c r="FJ55" i="1"/>
  <c r="EP73" i="1"/>
  <c r="EP58" i="1"/>
  <c r="NK70" i="1"/>
  <c r="NK55" i="1"/>
  <c r="FS58" i="1"/>
  <c r="FS73" i="1"/>
  <c r="HB58" i="1"/>
  <c r="HB73" i="1"/>
  <c r="GK60" i="1"/>
  <c r="GK77" i="1" s="1"/>
  <c r="GK75" i="1"/>
  <c r="GM73" i="1"/>
  <c r="GM58" i="1"/>
  <c r="IL58" i="1"/>
  <c r="IL73" i="1"/>
  <c r="GV73" i="1"/>
  <c r="GV58" i="1"/>
  <c r="GB70" i="1"/>
  <c r="GB55" i="1"/>
  <c r="JE60" i="1"/>
  <c r="JE77" i="1" s="1"/>
  <c r="JE75" i="1"/>
  <c r="EO70" i="1"/>
  <c r="EO55" i="1"/>
  <c r="FR55" i="1"/>
  <c r="FR70" i="1"/>
  <c r="HR75" i="1"/>
  <c r="HR60" i="1"/>
  <c r="HR77" i="1" s="1"/>
  <c r="IQ75" i="1"/>
  <c r="IQ60" i="1"/>
  <c r="IQ77" i="1" s="1"/>
  <c r="JQ55" i="1"/>
  <c r="JQ70" i="1"/>
  <c r="OG70" i="1"/>
  <c r="OG55" i="1"/>
  <c r="JA58" i="1"/>
  <c r="JA73" i="1"/>
  <c r="GI60" i="1"/>
  <c r="GI77" i="1" s="1"/>
  <c r="GI75" i="1"/>
  <c r="EM70" i="1"/>
  <c r="EM55" i="1"/>
  <c r="IG70" i="1"/>
  <c r="IG55" i="1"/>
  <c r="DC58" i="1"/>
  <c r="DC73" i="1"/>
  <c r="ID70" i="1"/>
  <c r="ID55" i="1"/>
  <c r="HV75" i="1"/>
  <c r="HV60" i="1"/>
  <c r="HV77" i="1" s="1"/>
  <c r="FN70" i="1"/>
  <c r="FN55" i="1"/>
  <c r="FE55" i="1"/>
  <c r="FE70" i="1"/>
  <c r="HD75" i="1"/>
  <c r="HD60" i="1"/>
  <c r="HD77" i="1" s="1"/>
  <c r="EU55" i="1"/>
  <c r="EU70" i="1"/>
  <c r="EP70" i="1"/>
  <c r="EP55" i="1"/>
  <c r="BG70" i="1"/>
  <c r="BG55" i="1"/>
  <c r="EH70" i="1"/>
  <c r="EH55" i="1"/>
  <c r="GX70" i="1"/>
  <c r="GX55" i="1"/>
  <c r="HZ58" i="1"/>
  <c r="HZ73" i="1"/>
  <c r="HE55" i="1"/>
  <c r="HE70" i="1"/>
  <c r="BC70" i="1"/>
  <c r="BC55" i="1"/>
  <c r="OH70" i="1"/>
  <c r="OH55" i="1"/>
  <c r="HY58" i="1"/>
  <c r="HY73" i="1"/>
  <c r="EY55" i="1"/>
  <c r="EY70" i="1"/>
  <c r="GC70" i="1"/>
  <c r="GC55" i="1"/>
  <c r="LC70" i="1"/>
  <c r="LC55" i="1"/>
  <c r="GV70" i="1"/>
  <c r="GV55" i="1"/>
  <c r="LM73" i="1"/>
  <c r="LM58" i="1"/>
  <c r="FV55" i="1"/>
  <c r="FV70" i="1"/>
  <c r="IC58" i="1"/>
  <c r="IC73" i="1"/>
  <c r="JU73" i="1"/>
  <c r="JU58" i="1"/>
  <c r="EZ58" i="1"/>
  <c r="EZ73" i="1"/>
  <c r="IF75" i="1"/>
  <c r="IF60" i="1"/>
  <c r="IF77" i="1" s="1"/>
  <c r="IB73" i="1"/>
  <c r="IB58" i="1"/>
  <c r="EF58" i="1"/>
  <c r="EF73" i="1"/>
  <c r="LN55" i="1"/>
  <c r="LN70" i="1"/>
  <c r="LP55" i="1"/>
  <c r="LP70" i="1"/>
  <c r="DA58" i="1"/>
  <c r="DA73" i="1"/>
  <c r="NW58" i="1"/>
  <c r="NW73" i="1"/>
  <c r="MS70" i="1"/>
  <c r="MS55" i="1"/>
  <c r="HA58" i="1"/>
  <c r="HA73" i="1"/>
  <c r="EZ55" i="1"/>
  <c r="EZ70" i="1"/>
  <c r="FB70" i="1"/>
  <c r="FB55" i="1"/>
  <c r="OK58" i="1"/>
  <c r="OK73" i="1"/>
  <c r="O66" i="1"/>
  <c r="MX70" i="1"/>
  <c r="MX55" i="1"/>
  <c r="GM70" i="1"/>
  <c r="GM55" i="1"/>
  <c r="LC58" i="1"/>
  <c r="LC73" i="1"/>
  <c r="GI70" i="1"/>
  <c r="GI55" i="1"/>
  <c r="KZ73" i="1"/>
  <c r="KZ58" i="1"/>
  <c r="FH70" i="1"/>
  <c r="FH55" i="1"/>
  <c r="IG58" i="1"/>
  <c r="IG73" i="1"/>
  <c r="EV73" i="1"/>
  <c r="EV58" i="1"/>
  <c r="Q66" i="1"/>
  <c r="EL55" i="1"/>
  <c r="EL70" i="1"/>
  <c r="DS70" i="1"/>
  <c r="DS55" i="1"/>
  <c r="OI70" i="1"/>
  <c r="OI55" i="1"/>
  <c r="IK55" i="1"/>
  <c r="IK70" i="1"/>
  <c r="II55" i="1"/>
  <c r="II70" i="1"/>
  <c r="IL70" i="1"/>
  <c r="IL55" i="1"/>
  <c r="LS58" i="1"/>
  <c r="LS73" i="1"/>
  <c r="EK73" i="1"/>
  <c r="EK58" i="1"/>
  <c r="AZ70" i="1"/>
  <c r="AZ55" i="1"/>
  <c r="HD55" i="1"/>
  <c r="HD70" i="1"/>
  <c r="EJ58" i="1"/>
  <c r="EJ73" i="1"/>
  <c r="GU58" i="1"/>
  <c r="GU73" i="1"/>
  <c r="OH73" i="1"/>
  <c r="OH58" i="1"/>
  <c r="LK75" i="1"/>
  <c r="LK60" i="1"/>
  <c r="LK77" i="1" s="1"/>
  <c r="LV55" i="1"/>
  <c r="LV70" i="1"/>
  <c r="HW70" i="1"/>
  <c r="HW55" i="1"/>
  <c r="HF55" i="1"/>
  <c r="HF70" i="1"/>
  <c r="GK70" i="1"/>
  <c r="GK55" i="1"/>
  <c r="EJ70" i="1"/>
  <c r="EJ55" i="1"/>
  <c r="LR58" i="1"/>
  <c r="LR73" i="1"/>
  <c r="OE58" i="1"/>
  <c r="OE73" i="1"/>
  <c r="JB58" i="1"/>
  <c r="JB73" i="1"/>
  <c r="FS70" i="1"/>
  <c r="FS55" i="1"/>
  <c r="JK55" i="1"/>
  <c r="JK70" i="1"/>
  <c r="JH73" i="1"/>
  <c r="JH58" i="1"/>
  <c r="IW70" i="1"/>
  <c r="IW55" i="1"/>
  <c r="FC70" i="1"/>
  <c r="FC55" i="1"/>
  <c r="FD70" i="1"/>
  <c r="FD55" i="1"/>
  <c r="MV70" i="1"/>
  <c r="MV55" i="1"/>
  <c r="GZ73" i="1"/>
  <c r="GZ58" i="1"/>
  <c r="GX58" i="1"/>
  <c r="GX73" i="1"/>
  <c r="HK73" i="1"/>
  <c r="HK58" i="1"/>
  <c r="BF58" i="1"/>
  <c r="BF73" i="1"/>
  <c r="HE58" i="1"/>
  <c r="HE73" i="1"/>
  <c r="ON70" i="1"/>
  <c r="ON55" i="1"/>
  <c r="JX55" i="1"/>
  <c r="JX70" i="1"/>
  <c r="JF55" i="1"/>
  <c r="JF70" i="1"/>
  <c r="BD70" i="1"/>
  <c r="BD55" i="1"/>
  <c r="GN73" i="1"/>
  <c r="GN58" i="1"/>
  <c r="HQ70" i="1"/>
  <c r="HQ55" i="1"/>
  <c r="NV58" i="1"/>
  <c r="NV73" i="1"/>
  <c r="GQ73" i="1"/>
  <c r="GQ58" i="1"/>
  <c r="EV55" i="1"/>
  <c r="EV70" i="1"/>
  <c r="KY58" i="1"/>
  <c r="KY73" i="1"/>
  <c r="EG70" i="1"/>
  <c r="EG55" i="1"/>
  <c r="HZ70" i="1"/>
  <c r="HZ55" i="1"/>
  <c r="LU58" i="1"/>
  <c r="LU73" i="1"/>
  <c r="FQ55" i="1"/>
  <c r="FQ70" i="1"/>
  <c r="MT70" i="1"/>
  <c r="MT55" i="1"/>
  <c r="GO70" i="1"/>
  <c r="GO55" i="1"/>
  <c r="IP70" i="1"/>
  <c r="IP55" i="1"/>
  <c r="FX73" i="1"/>
  <c r="FX58" i="1"/>
  <c r="FU55" i="1"/>
  <c r="FU70" i="1"/>
  <c r="KV70" i="1"/>
  <c r="KV55" i="1"/>
  <c r="FT58" i="1"/>
  <c r="FT73" i="1"/>
  <c r="FC73" i="1"/>
  <c r="FC58" i="1"/>
  <c r="FM4" i="1"/>
  <c r="D15" i="7"/>
  <c r="D15" i="8"/>
  <c r="E15" i="6"/>
  <c r="E15" i="7"/>
  <c r="E15" i="8"/>
  <c r="C15" i="6"/>
  <c r="C15" i="8"/>
  <c r="C15" i="7"/>
  <c r="D15" i="6"/>
  <c r="E15" i="4"/>
  <c r="W15" i="4" s="1"/>
  <c r="D15" i="4"/>
  <c r="C15" i="4"/>
  <c r="I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S15" i="4"/>
  <c r="AK15" i="4" s="1"/>
  <c r="R15" i="4"/>
  <c r="AJ15" i="4" s="1"/>
  <c r="FO4" i="1"/>
  <c r="FW4" i="1"/>
  <c r="FP4" i="1"/>
  <c r="FX4" i="1"/>
  <c r="O236" i="7"/>
  <c r="P235" i="7"/>
  <c r="R236" i="7"/>
  <c r="S235" i="7"/>
  <c r="R236" i="8"/>
  <c r="S235" i="8"/>
  <c r="AB14" i="4"/>
  <c r="R235" i="7"/>
  <c r="Q236" i="7"/>
  <c r="T235" i="7"/>
  <c r="S236" i="7"/>
  <c r="T235" i="8"/>
  <c r="S236" i="8"/>
  <c r="O236" i="8"/>
  <c r="P235" i="8"/>
  <c r="P236" i="8"/>
  <c r="Q235" i="8"/>
  <c r="AC17" i="4"/>
  <c r="T235" i="6"/>
  <c r="T244" i="4"/>
  <c r="K231" i="6"/>
  <c r="K240" i="4"/>
  <c r="AA14" i="4"/>
  <c r="R235" i="8"/>
  <c r="Q236" i="8"/>
  <c r="O236" i="6"/>
  <c r="O235" i="6"/>
  <c r="P240" i="4"/>
  <c r="R240" i="4" s="1"/>
  <c r="O245" i="4"/>
  <c r="O244"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C22" i="4"/>
  <c r="C31" i="4"/>
  <c r="AY236" i="8" s="1"/>
  <c r="D42" i="4"/>
  <c r="V42" i="4" s="1"/>
  <c r="E20" i="4"/>
  <c r="C37" i="4"/>
  <c r="U37" i="4" s="1"/>
  <c r="C27" i="4"/>
  <c r="C25" i="4"/>
  <c r="AT235" i="8" s="1"/>
  <c r="E25" i="4"/>
  <c r="C42" i="4"/>
  <c r="U42" i="4" s="1"/>
  <c r="D27" i="4"/>
  <c r="D32" i="4"/>
  <c r="V32" i="4" s="1"/>
  <c r="D41" i="4"/>
  <c r="BI236" i="7" s="1"/>
  <c r="E22" i="4"/>
  <c r="E42" i="4"/>
  <c r="W42" i="4" s="1"/>
  <c r="D25" i="4"/>
  <c r="AT235" i="7" s="1"/>
  <c r="C41" i="4"/>
  <c r="BI236" i="8" s="1"/>
  <c r="E40" i="4"/>
  <c r="D21" i="4"/>
  <c r="E21" i="4"/>
  <c r="C21" i="4"/>
  <c r="C26" i="4"/>
  <c r="AT236" i="8" s="1"/>
  <c r="D20" i="4"/>
  <c r="E31" i="4"/>
  <c r="E36" i="4"/>
  <c r="D30" i="4"/>
  <c r="AY235" i="7" s="1"/>
  <c r="D31" i="4"/>
  <c r="AY236" i="7" s="1"/>
  <c r="E27" i="4"/>
  <c r="E26" i="4"/>
  <c r="D37" i="4"/>
  <c r="V37" i="4" s="1"/>
  <c r="D35" i="4"/>
  <c r="C32" i="4"/>
  <c r="U32" i="4" s="1"/>
  <c r="BD151" i="8"/>
  <c r="BE148" i="8"/>
  <c r="BE151" i="8" s="1"/>
  <c r="AD250" i="4"/>
  <c r="AE237" i="8"/>
  <c r="AE239" i="8"/>
  <c r="AE250" i="4"/>
  <c r="AA250" i="4"/>
  <c r="AG250" i="4" s="1"/>
  <c r="AM250" i="4" s="1"/>
  <c r="AB250" i="4"/>
  <c r="R18" i="6"/>
  <c r="O18" i="6"/>
  <c r="S18" i="6"/>
  <c r="P18" i="6"/>
  <c r="R17" i="4"/>
  <c r="T13" i="4"/>
  <c r="R12" i="4"/>
  <c r="S13" i="4"/>
  <c r="T14" i="8"/>
  <c r="T14" i="7"/>
  <c r="T14" i="6"/>
  <c r="T14" i="4"/>
  <c r="AL14" i="4" s="1"/>
  <c r="R13" i="4"/>
  <c r="S14" i="8"/>
  <c r="S14" i="7"/>
  <c r="S14" i="6"/>
  <c r="S14" i="4"/>
  <c r="R14" i="8"/>
  <c r="R14" i="7"/>
  <c r="R14" i="6"/>
  <c r="T16" i="4"/>
  <c r="R14" i="4"/>
  <c r="S16" i="4"/>
  <c r="T17" i="4"/>
  <c r="R16" i="4"/>
  <c r="AJ236" i="8" s="1"/>
  <c r="T12" i="4"/>
  <c r="AL12" i="4"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53" i="4"/>
  <c r="AD253" i="4" s="1"/>
  <c r="Y253" i="4"/>
  <c r="AE253" i="4" s="1"/>
  <c r="U253" i="4"/>
  <c r="AB13" i="4"/>
  <c r="AC13" i="4"/>
  <c r="AA13" i="4"/>
  <c r="AE368" i="8"/>
  <c r="AE368" i="7"/>
  <c r="AE368" i="6"/>
  <c r="Q390" i="4"/>
  <c r="D391" i="4"/>
  <c r="C391" i="4" s="1"/>
  <c r="AA16" i="4"/>
  <c r="AG368" i="8"/>
  <c r="AC16" i="4"/>
  <c r="AG368" i="6"/>
  <c r="AG377" i="4"/>
  <c r="AB16" i="4"/>
  <c r="AG368" i="7"/>
  <c r="U252" i="4"/>
  <c r="A473" i="4"/>
  <c r="E473" i="4" s="1"/>
  <c r="Y251" i="4"/>
  <c r="AE251" i="4" s="1"/>
  <c r="Y252" i="4"/>
  <c r="AE252" i="4" s="1"/>
  <c r="V253" i="4"/>
  <c r="X252" i="4"/>
  <c r="AD252" i="4" s="1"/>
  <c r="AF368" i="8"/>
  <c r="AF368" i="7"/>
  <c r="X11" i="4"/>
  <c r="Y11" i="4"/>
  <c r="Z11" i="4"/>
  <c r="AJ11" i="4"/>
  <c r="AK11" i="4"/>
  <c r="AL11" i="4"/>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L33" i="1"/>
  <c r="ML112" i="1"/>
  <c r="E472" i="4"/>
  <c r="F472" i="4"/>
  <c r="P389" i="4"/>
  <c r="B389" i="4"/>
  <c r="I392" i="4"/>
  <c r="V392" i="4" s="1"/>
  <c r="H392" i="4"/>
  <c r="U392" i="4" s="1"/>
  <c r="G392" i="4"/>
  <c r="T392" i="4" s="1"/>
  <c r="F392" i="4"/>
  <c r="S392" i="4" s="1"/>
  <c r="E392" i="4"/>
  <c r="R392" i="4" s="1"/>
  <c r="I409" i="4"/>
  <c r="V409" i="4" s="1"/>
  <c r="H409" i="4"/>
  <c r="U409" i="4" s="1"/>
  <c r="G409" i="4"/>
  <c r="T409" i="4" s="1"/>
  <c r="D409" i="4"/>
  <c r="Q409" i="4" s="1"/>
  <c r="A393" i="4"/>
  <c r="F325" i="8"/>
  <c r="E325" i="8"/>
  <c r="R326" i="8"/>
  <c r="Q326" i="8"/>
  <c r="BY372" i="6"/>
  <c r="BW372" i="7"/>
  <c r="AD368" i="7"/>
  <c r="BZ372" i="6"/>
  <c r="AD377" i="4"/>
  <c r="AD368" i="6"/>
  <c r="CI372" i="7"/>
  <c r="BY372" i="7"/>
  <c r="BW372" i="6"/>
  <c r="BV372" i="6"/>
  <c r="BX372" i="6"/>
  <c r="AF377" i="4"/>
  <c r="AF368" i="6"/>
  <c r="BZ372" i="7"/>
  <c r="BV372" i="7"/>
  <c r="BX372" i="7"/>
  <c r="AD368" i="8"/>
  <c r="CI372" i="8"/>
  <c r="BZ372" i="8"/>
  <c r="BY372" i="8"/>
  <c r="BX372" i="8"/>
  <c r="BW372" i="8"/>
  <c r="BV372" i="8"/>
  <c r="AE377" i="4"/>
  <c r="BX381" i="4"/>
  <c r="U240" i="4"/>
  <c r="M18" i="6"/>
  <c r="J18" i="6"/>
  <c r="G18" i="6"/>
  <c r="D18" i="6"/>
  <c r="H211"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40" i="4"/>
  <c r="E16" i="6"/>
  <c r="H16" i="6"/>
  <c r="L240"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12"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16" i="4"/>
  <c r="U251" i="4"/>
  <c r="V251" i="4"/>
  <c r="I216" i="4"/>
  <c r="I211" i="4"/>
  <c r="I212" i="4"/>
  <c r="A410"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51" i="4"/>
  <c r="AD251" i="4" s="1"/>
  <c r="V252"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MX60" i="1" l="1"/>
  <c r="MX77" i="1" s="1"/>
  <c r="MX75" i="1"/>
  <c r="MV60" i="1"/>
  <c r="MV77" i="1" s="1"/>
  <c r="MV75" i="1"/>
  <c r="MA76" i="1"/>
  <c r="MA61" i="1"/>
  <c r="MA78" i="1" s="1"/>
  <c r="PE68" i="1" a="1"/>
  <c r="PE68" i="1" s="1"/>
  <c r="K69" i="1"/>
  <c r="J69" i="1"/>
  <c r="BR68" i="1" a="1"/>
  <c r="BR68" i="1" s="1"/>
  <c r="BU68" i="1" a="1"/>
  <c r="BU68" i="1" s="1"/>
  <c r="BT68" i="1" a="1"/>
  <c r="BT68" i="1" s="1"/>
  <c r="BP68" i="1" a="1"/>
  <c r="BP68" i="1" s="1"/>
  <c r="BS68" i="1" a="1"/>
  <c r="BS68" i="1" s="1"/>
  <c r="BV68" i="1" a="1"/>
  <c r="BV68" i="1" s="1"/>
  <c r="BW68" i="1" a="1"/>
  <c r="BW68" i="1" s="1"/>
  <c r="BQ68" i="1" a="1"/>
  <c r="BQ68" i="1" s="1"/>
  <c r="KC60" i="1"/>
  <c r="KC77" i="1" s="1"/>
  <c r="I69" i="1"/>
  <c r="BN68" i="1"/>
  <c r="BM68" i="1"/>
  <c r="BL68" i="1"/>
  <c r="BK68" i="1"/>
  <c r="BJ68" i="1"/>
  <c r="BI68" i="1"/>
  <c r="M69" i="1"/>
  <c r="LY68" i="1"/>
  <c r="KB75" i="1"/>
  <c r="KB60" i="1"/>
  <c r="KB77" i="1" s="1"/>
  <c r="KD59" i="1"/>
  <c r="KD74" i="1"/>
  <c r="KB72" i="1"/>
  <c r="KB57" i="1"/>
  <c r="KC72" i="1"/>
  <c r="KC57" i="1"/>
  <c r="LO75" i="1"/>
  <c r="LO60" i="1"/>
  <c r="LO77" i="1" s="1"/>
  <c r="LO59" i="1"/>
  <c r="LO74" i="1"/>
  <c r="JW59" i="1"/>
  <c r="JW74" i="1"/>
  <c r="JY72" i="1"/>
  <c r="JY57" i="1"/>
  <c r="KA72" i="1"/>
  <c r="KA57" i="1"/>
  <c r="JZ72" i="1"/>
  <c r="JZ57" i="1"/>
  <c r="CU75" i="1"/>
  <c r="CU60" i="1"/>
  <c r="CU77" i="1" s="1"/>
  <c r="CU72" i="1"/>
  <c r="CU57" i="1"/>
  <c r="CO75" i="1"/>
  <c r="CO60" i="1"/>
  <c r="CO77" i="1" s="1"/>
  <c r="CQ72" i="1"/>
  <c r="CQ57" i="1"/>
  <c r="CO72" i="1"/>
  <c r="CO57" i="1"/>
  <c r="CR72" i="1"/>
  <c r="CR57" i="1"/>
  <c r="CS72" i="1"/>
  <c r="CS57" i="1"/>
  <c r="CP72" i="1"/>
  <c r="CP57" i="1"/>
  <c r="CT72" i="1"/>
  <c r="CT57" i="1"/>
  <c r="KK60" i="1"/>
  <c r="KK77" i="1" s="1"/>
  <c r="CQ75" i="1"/>
  <c r="CQ60" i="1"/>
  <c r="CQ77" i="1" s="1"/>
  <c r="CP75" i="1"/>
  <c r="CP60" i="1"/>
  <c r="CP77" i="1" s="1"/>
  <c r="CS75" i="1"/>
  <c r="CS60" i="1"/>
  <c r="CS77" i="1" s="1"/>
  <c r="CR75" i="1"/>
  <c r="CR60" i="1"/>
  <c r="CR77" i="1" s="1"/>
  <c r="KK72" i="1"/>
  <c r="KK57" i="1"/>
  <c r="KE72" i="1"/>
  <c r="KE57" i="1"/>
  <c r="KF72" i="1"/>
  <c r="KF57" i="1"/>
  <c r="KG72" i="1"/>
  <c r="KG57" i="1"/>
  <c r="KH72" i="1"/>
  <c r="KH57" i="1"/>
  <c r="KI72" i="1"/>
  <c r="KI57" i="1"/>
  <c r="KJ72" i="1"/>
  <c r="KJ57" i="1"/>
  <c r="KH75" i="1"/>
  <c r="KH60" i="1"/>
  <c r="KH77" i="1" s="1"/>
  <c r="KJ75" i="1"/>
  <c r="KJ60" i="1"/>
  <c r="KJ77" i="1" s="1"/>
  <c r="KI75" i="1"/>
  <c r="KI60" i="1"/>
  <c r="KI77" i="1" s="1"/>
  <c r="KE75" i="1"/>
  <c r="KE60" i="1"/>
  <c r="KE77" i="1" s="1"/>
  <c r="KF75" i="1"/>
  <c r="KF60" i="1"/>
  <c r="KF77" i="1" s="1"/>
  <c r="KG75" i="1"/>
  <c r="KG60" i="1"/>
  <c r="KG77" i="1" s="1"/>
  <c r="DH45" i="1"/>
  <c r="DH46" i="1"/>
  <c r="DH47" i="1"/>
  <c r="DH48" i="1"/>
  <c r="DH49" i="1"/>
  <c r="DH50" i="1"/>
  <c r="DH51" i="1"/>
  <c r="DH52" i="1"/>
  <c r="DH53" i="1"/>
  <c r="DH54" i="1"/>
  <c r="DH55" i="1"/>
  <c r="DH56" i="1"/>
  <c r="DH57" i="1"/>
  <c r="DH58" i="1"/>
  <c r="DH59" i="1"/>
  <c r="DH60" i="1"/>
  <c r="DH61" i="1"/>
  <c r="DH62" i="1"/>
  <c r="DH63" i="1"/>
  <c r="DH64" i="1"/>
  <c r="DH65" i="1"/>
  <c r="DI45" i="1"/>
  <c r="DI46" i="1"/>
  <c r="DI47" i="1"/>
  <c r="DI48" i="1"/>
  <c r="DI49" i="1"/>
  <c r="DI50" i="1"/>
  <c r="DI51" i="1"/>
  <c r="DI52" i="1"/>
  <c r="DI53" i="1"/>
  <c r="DI54" i="1"/>
  <c r="DI55" i="1"/>
  <c r="DI56" i="1"/>
  <c r="DI57" i="1"/>
  <c r="DI58" i="1"/>
  <c r="DI59" i="1"/>
  <c r="DI60" i="1"/>
  <c r="DI61" i="1"/>
  <c r="DI62" i="1"/>
  <c r="DI63" i="1"/>
  <c r="DI64" i="1"/>
  <c r="DI65" i="1"/>
  <c r="DJ45" i="1"/>
  <c r="DJ46" i="1"/>
  <c r="DJ47" i="1"/>
  <c r="DJ48" i="1"/>
  <c r="DJ49" i="1"/>
  <c r="DJ50" i="1"/>
  <c r="DJ51" i="1"/>
  <c r="DJ52" i="1"/>
  <c r="DJ53" i="1"/>
  <c r="DJ54" i="1"/>
  <c r="DJ55" i="1"/>
  <c r="DJ56" i="1"/>
  <c r="DJ57" i="1"/>
  <c r="DJ58" i="1"/>
  <c r="DJ59" i="1"/>
  <c r="DJ60" i="1"/>
  <c r="DJ61" i="1"/>
  <c r="DJ62" i="1"/>
  <c r="DJ63" i="1"/>
  <c r="DJ64" i="1"/>
  <c r="DJ65" i="1"/>
  <c r="BY59" i="1"/>
  <c r="BY74" i="1"/>
  <c r="FN75" i="1"/>
  <c r="FN60" i="1"/>
  <c r="FN77" i="1" s="1"/>
  <c r="JK75" i="1"/>
  <c r="JK60" i="1"/>
  <c r="JK77" i="1" s="1"/>
  <c r="LR75" i="1"/>
  <c r="LR60" i="1"/>
  <c r="LR77" i="1" s="1"/>
  <c r="AQ66" i="1"/>
  <c r="AR66" i="1"/>
  <c r="ND66" i="1"/>
  <c r="NE66" i="1"/>
  <c r="NF66" i="1"/>
  <c r="NG66" i="1"/>
  <c r="JO66" i="1"/>
  <c r="JP66" i="1"/>
  <c r="HA60" i="1"/>
  <c r="HA77" i="1" s="1"/>
  <c r="HA75" i="1"/>
  <c r="EF60" i="1"/>
  <c r="EF77" i="1" s="1"/>
  <c r="EF75" i="1"/>
  <c r="JI72" i="1"/>
  <c r="JI57" i="1"/>
  <c r="NY60" i="1"/>
  <c r="NY77" i="1" s="1"/>
  <c r="NY75" i="1"/>
  <c r="ON75" i="1"/>
  <c r="ON60" i="1"/>
  <c r="ON77" i="1" s="1"/>
  <c r="FP72" i="1"/>
  <c r="FP57" i="1"/>
  <c r="JG72" i="1"/>
  <c r="JG57" i="1"/>
  <c r="FM72" i="1"/>
  <c r="FM57" i="1"/>
  <c r="KZ72" i="1"/>
  <c r="KZ57" i="1"/>
  <c r="IR75" i="1"/>
  <c r="IR60" i="1"/>
  <c r="IR77" i="1" s="1"/>
  <c r="FX60" i="1"/>
  <c r="FX77" i="1" s="1"/>
  <c r="FX75" i="1"/>
  <c r="EG72" i="1"/>
  <c r="EG57" i="1"/>
  <c r="FC72" i="1"/>
  <c r="FC57" i="1"/>
  <c r="GB72" i="1"/>
  <c r="GB57" i="1"/>
  <c r="NK72" i="1"/>
  <c r="NK57" i="1"/>
  <c r="FA72" i="1"/>
  <c r="FA57" i="1"/>
  <c r="ED60" i="1"/>
  <c r="ED77" i="1" s="1"/>
  <c r="ED75" i="1"/>
  <c r="GW72" i="1"/>
  <c r="GW57" i="1"/>
  <c r="HG60" i="1"/>
  <c r="HG77" i="1" s="1"/>
  <c r="HG75" i="1"/>
  <c r="IO60" i="1"/>
  <c r="IO77" i="1" s="1"/>
  <c r="IO75" i="1"/>
  <c r="HF60" i="1"/>
  <c r="HF77" i="1" s="1"/>
  <c r="HF75" i="1"/>
  <c r="HN75" i="1"/>
  <c r="HN60" i="1"/>
  <c r="HN77" i="1" s="1"/>
  <c r="LK72" i="1"/>
  <c r="LK57" i="1"/>
  <c r="JX72" i="1"/>
  <c r="JX57" i="1"/>
  <c r="IC60" i="1"/>
  <c r="IC77" i="1" s="1"/>
  <c r="IC75" i="1"/>
  <c r="HE72" i="1"/>
  <c r="HE57" i="1"/>
  <c r="JQ60" i="1"/>
  <c r="JQ77" i="1" s="1"/>
  <c r="JQ75" i="1"/>
  <c r="NC72" i="1"/>
  <c r="NC57" i="1"/>
  <c r="EW72" i="1"/>
  <c r="EW57" i="1"/>
  <c r="GF72" i="1"/>
  <c r="GF57" i="1"/>
  <c r="BE72" i="1"/>
  <c r="BE57" i="1"/>
  <c r="IP57" i="1"/>
  <c r="IP72" i="1"/>
  <c r="ON72" i="1"/>
  <c r="ON57" i="1"/>
  <c r="EJ72" i="1"/>
  <c r="EJ57" i="1"/>
  <c r="EP60" i="1"/>
  <c r="EP77" i="1" s="1"/>
  <c r="EP75" i="1"/>
  <c r="LT60" i="1"/>
  <c r="LT77" i="1" s="1"/>
  <c r="LT75" i="1"/>
  <c r="GG72" i="1"/>
  <c r="GG57" i="1"/>
  <c r="KY60" i="1"/>
  <c r="KY77" i="1" s="1"/>
  <c r="KY75" i="1"/>
  <c r="HD72" i="1"/>
  <c r="HD57" i="1"/>
  <c r="EL72" i="1"/>
  <c r="EL57" i="1"/>
  <c r="LF72" i="1"/>
  <c r="LF57" i="1"/>
  <c r="HM75" i="1"/>
  <c r="HM60" i="1"/>
  <c r="HM77" i="1" s="1"/>
  <c r="IC57" i="1"/>
  <c r="IC72" i="1"/>
  <c r="DP57" i="1"/>
  <c r="DP72" i="1"/>
  <c r="FW72" i="1"/>
  <c r="FW57" i="1"/>
  <c r="IM72" i="1"/>
  <c r="IM57" i="1"/>
  <c r="IW60" i="1"/>
  <c r="IW77" i="1" s="1"/>
  <c r="IW75" i="1"/>
  <c r="DY72" i="1"/>
  <c r="DY57" i="1"/>
  <c r="GU72" i="1"/>
  <c r="GU57" i="1"/>
  <c r="HT75" i="1"/>
  <c r="HT60" i="1"/>
  <c r="HT77" i="1" s="1"/>
  <c r="GK72" i="1"/>
  <c r="GK57" i="1"/>
  <c r="AZ57" i="1"/>
  <c r="AZ72" i="1"/>
  <c r="MF66" i="1"/>
  <c r="MG66" i="1"/>
  <c r="IH72" i="1"/>
  <c r="IH57" i="1"/>
  <c r="IU57" i="1"/>
  <c r="IU72" i="1"/>
  <c r="HN57" i="1"/>
  <c r="HN72" i="1"/>
  <c r="OL75" i="1"/>
  <c r="OL60" i="1"/>
  <c r="OL77" i="1" s="1"/>
  <c r="IJ72" i="1"/>
  <c r="IJ57" i="1"/>
  <c r="FT72" i="1"/>
  <c r="FT57" i="1"/>
  <c r="GZ72" i="1"/>
  <c r="GZ57" i="1"/>
  <c r="EV72" i="1"/>
  <c r="EV57" i="1"/>
  <c r="FV72" i="1"/>
  <c r="FV57" i="1"/>
  <c r="LR72" i="1"/>
  <c r="LR57" i="1"/>
  <c r="IZ72" i="1"/>
  <c r="IZ57" i="1"/>
  <c r="FJ75" i="1"/>
  <c r="FJ60" i="1"/>
  <c r="FJ77" i="1" s="1"/>
  <c r="GW60" i="1"/>
  <c r="GW77" i="1" s="1"/>
  <c r="GW75" i="1"/>
  <c r="IP60" i="1"/>
  <c r="IP77" i="1" s="1"/>
  <c r="IP75" i="1"/>
  <c r="JL72" i="1"/>
  <c r="JL57" i="1"/>
  <c r="JB72" i="1"/>
  <c r="JB57" i="1"/>
  <c r="IV75" i="1"/>
  <c r="IV60" i="1"/>
  <c r="IV77" i="1" s="1"/>
  <c r="HO72" i="1"/>
  <c r="HO57" i="1"/>
  <c r="GT72" i="1"/>
  <c r="GT57" i="1"/>
  <c r="GR72" i="1"/>
  <c r="GR57" i="1"/>
  <c r="EC60" i="1"/>
  <c r="EC77" i="1" s="1"/>
  <c r="EC75" i="1"/>
  <c r="FC60" i="1"/>
  <c r="FC77" i="1" s="1"/>
  <c r="FC75" i="1"/>
  <c r="GO72" i="1"/>
  <c r="GO57" i="1"/>
  <c r="GQ75" i="1"/>
  <c r="GQ60" i="1"/>
  <c r="GQ77" i="1" s="1"/>
  <c r="EK60" i="1"/>
  <c r="EK77" i="1" s="1"/>
  <c r="EK75" i="1"/>
  <c r="IB60" i="1"/>
  <c r="IB77" i="1" s="1"/>
  <c r="IB75" i="1"/>
  <c r="LM75" i="1"/>
  <c r="LM60" i="1"/>
  <c r="LM77" i="1" s="1"/>
  <c r="HS72" i="1"/>
  <c r="HS57" i="1"/>
  <c r="LA72" i="1"/>
  <c r="LA57" i="1"/>
  <c r="IT72" i="1"/>
  <c r="IT57" i="1"/>
  <c r="KV75" i="1"/>
  <c r="KV60" i="1"/>
  <c r="KV77" i="1" s="1"/>
  <c r="FO72" i="1"/>
  <c r="FO57" i="1"/>
  <c r="EH60" i="1"/>
  <c r="EH77" i="1" s="1"/>
  <c r="EH75" i="1"/>
  <c r="EV75" i="1"/>
  <c r="EV60" i="1"/>
  <c r="EV77" i="1" s="1"/>
  <c r="EG60" i="1"/>
  <c r="EG77" i="1" s="1"/>
  <c r="EG75" i="1"/>
  <c r="OE57" i="1"/>
  <c r="OE72" i="1"/>
  <c r="JJ72" i="1"/>
  <c r="JJ57" i="1"/>
  <c r="HM72" i="1"/>
  <c r="HM57" i="1"/>
  <c r="NL72" i="1"/>
  <c r="NL57" i="1"/>
  <c r="EQ72" i="1"/>
  <c r="EQ57" i="1"/>
  <c r="EN60" i="1"/>
  <c r="EN77" i="1" s="1"/>
  <c r="EN75" i="1"/>
  <c r="MS72" i="1"/>
  <c r="MS57" i="1"/>
  <c r="GV72" i="1"/>
  <c r="GV57" i="1"/>
  <c r="FJ72" i="1"/>
  <c r="FJ57" i="1"/>
  <c r="HU72" i="1"/>
  <c r="HU57" i="1"/>
  <c r="OJ72" i="1"/>
  <c r="OJ57" i="1"/>
  <c r="FF72" i="1"/>
  <c r="FF57" i="1"/>
  <c r="BF72" i="1"/>
  <c r="BF57" i="1"/>
  <c r="OA66" i="1"/>
  <c r="HF72" i="1"/>
  <c r="HF57" i="1"/>
  <c r="OK75" i="1"/>
  <c r="OK60" i="1"/>
  <c r="OK77" i="1" s="1"/>
  <c r="HZ75" i="1"/>
  <c r="HZ60" i="1"/>
  <c r="HZ77" i="1" s="1"/>
  <c r="MS75" i="1"/>
  <c r="MS60" i="1"/>
  <c r="MS77" i="1" s="1"/>
  <c r="FD75" i="1"/>
  <c r="FD60" i="1"/>
  <c r="FD77" i="1" s="1"/>
  <c r="HP75" i="1"/>
  <c r="HP60" i="1"/>
  <c r="HP77" i="1" s="1"/>
  <c r="JE72" i="1"/>
  <c r="JE57" i="1"/>
  <c r="LN75" i="1"/>
  <c r="LN60" i="1"/>
  <c r="LN77" i="1" s="1"/>
  <c r="CW58" i="1"/>
  <c r="CW75" i="1" s="1"/>
  <c r="CY75" i="1"/>
  <c r="CY60" i="1"/>
  <c r="IA72" i="1"/>
  <c r="IA57" i="1"/>
  <c r="FG60" i="1"/>
  <c r="FG77" i="1" s="1"/>
  <c r="FG75" i="1"/>
  <c r="IG60" i="1"/>
  <c r="IG77" i="1" s="1"/>
  <c r="IG75" i="1"/>
  <c r="GV75" i="1"/>
  <c r="GV60" i="1"/>
  <c r="GV77" i="1" s="1"/>
  <c r="IY72" i="1"/>
  <c r="IY57" i="1"/>
  <c r="DY58" i="1"/>
  <c r="DY75" i="1" s="1"/>
  <c r="DS60" i="1"/>
  <c r="DS75" i="1"/>
  <c r="EM60" i="1"/>
  <c r="EM77" i="1" s="1"/>
  <c r="EM75" i="1"/>
  <c r="LY57" i="1"/>
  <c r="NY57" i="1"/>
  <c r="NY72" i="1"/>
  <c r="MU72" i="1"/>
  <c r="MU57" i="1"/>
  <c r="EX60" i="1"/>
  <c r="EX77" i="1" s="1"/>
  <c r="EX75" i="1"/>
  <c r="EI72" i="1"/>
  <c r="EI57" i="1"/>
  <c r="FT75" i="1"/>
  <c r="FT60" i="1"/>
  <c r="FT77" i="1" s="1"/>
  <c r="HE60" i="1"/>
  <c r="HE77" i="1" s="1"/>
  <c r="HE75" i="1"/>
  <c r="FH72" i="1"/>
  <c r="FH57" i="1"/>
  <c r="FE72" i="1"/>
  <c r="FE57" i="1"/>
  <c r="NT66" i="1"/>
  <c r="GY72" i="1"/>
  <c r="GY57" i="1"/>
  <c r="HV72" i="1"/>
  <c r="HV57" i="1"/>
  <c r="FL72" i="1"/>
  <c r="FL57" i="1"/>
  <c r="BA57" i="1"/>
  <c r="BA72" i="1"/>
  <c r="FG72" i="1"/>
  <c r="FG57" i="1"/>
  <c r="IW57" i="1"/>
  <c r="IW72" i="1"/>
  <c r="HW72" i="1"/>
  <c r="HW57" i="1"/>
  <c r="LC72" i="1"/>
  <c r="LC57" i="1"/>
  <c r="GX72" i="1"/>
  <c r="GX57" i="1"/>
  <c r="FN57" i="1"/>
  <c r="FN72" i="1"/>
  <c r="LB72" i="1"/>
  <c r="LB57" i="1"/>
  <c r="GH72" i="1"/>
  <c r="GH57" i="1"/>
  <c r="IE60" i="1"/>
  <c r="IE77" i="1" s="1"/>
  <c r="IE75" i="1"/>
  <c r="JC72" i="1"/>
  <c r="JC57" i="1"/>
  <c r="FA75" i="1"/>
  <c r="FA60" i="1"/>
  <c r="FA77" i="1" s="1"/>
  <c r="NV72" i="1"/>
  <c r="NV57" i="1"/>
  <c r="LS72" i="1"/>
  <c r="LS57" i="1"/>
  <c r="LT72" i="1"/>
  <c r="LT57" i="1"/>
  <c r="HK72" i="1"/>
  <c r="HK57" i="1"/>
  <c r="MR57" i="1"/>
  <c r="MR72" i="1"/>
  <c r="MQ55" i="1" a="1"/>
  <c r="MQ55" i="1" s="1"/>
  <c r="NV75" i="1"/>
  <c r="NV60" i="1"/>
  <c r="NV77" i="1" s="1"/>
  <c r="LS75" i="1"/>
  <c r="LS60" i="1"/>
  <c r="LS77" i="1" s="1"/>
  <c r="IL60" i="1"/>
  <c r="IL77" i="1" s="1"/>
  <c r="IL75" i="1"/>
  <c r="JU72" i="1"/>
  <c r="JU57" i="1"/>
  <c r="IU75" i="1"/>
  <c r="IU60" i="1"/>
  <c r="IU77" i="1" s="1"/>
  <c r="JA72" i="1"/>
  <c r="JA57" i="1"/>
  <c r="IN72" i="1"/>
  <c r="IN57" i="1"/>
  <c r="FZ72" i="1"/>
  <c r="FZ57" i="1"/>
  <c r="EM72" i="1"/>
  <c r="EM57" i="1"/>
  <c r="GC57" i="1"/>
  <c r="GC72" i="1"/>
  <c r="EH72" i="1"/>
  <c r="EH57" i="1"/>
  <c r="MW72" i="1"/>
  <c r="MW57" i="1"/>
  <c r="EC72" i="1"/>
  <c r="EC57" i="1"/>
  <c r="HP72" i="1"/>
  <c r="HP57" i="1"/>
  <c r="BE75" i="1"/>
  <c r="BE60" i="1"/>
  <c r="BE77" i="1" s="1"/>
  <c r="BC75" i="1"/>
  <c r="BC60" i="1"/>
  <c r="BC77" i="1" s="1"/>
  <c r="IS57" i="1"/>
  <c r="IS72" i="1"/>
  <c r="HA72" i="1"/>
  <c r="HA57" i="1"/>
  <c r="IH75" i="1"/>
  <c r="IH60" i="1"/>
  <c r="IH77" i="1" s="1"/>
  <c r="D66" i="1"/>
  <c r="AS66" i="1"/>
  <c r="AO66" i="1"/>
  <c r="OM72" i="1"/>
  <c r="OM57" i="1"/>
  <c r="IV72" i="1"/>
  <c r="IV57" i="1"/>
  <c r="HH72" i="1"/>
  <c r="HH57" i="1"/>
  <c r="HQ57" i="1"/>
  <c r="HQ72" i="1"/>
  <c r="GM60" i="1"/>
  <c r="GM77" i="1" s="1"/>
  <c r="GM75" i="1"/>
  <c r="BB72" i="1"/>
  <c r="BB57" i="1"/>
  <c r="IE72" i="1"/>
  <c r="IE57" i="1"/>
  <c r="GF75" i="1"/>
  <c r="GF60" i="1"/>
  <c r="GF77" i="1" s="1"/>
  <c r="FB75" i="1"/>
  <c r="FB60" i="1"/>
  <c r="FB77" i="1" s="1"/>
  <c r="IB72" i="1"/>
  <c r="IB57" i="1"/>
  <c r="EL60" i="1"/>
  <c r="EL77" i="1" s="1"/>
  <c r="EL75" i="1"/>
  <c r="NI72" i="1"/>
  <c r="NI57" i="1"/>
  <c r="AP66" i="1"/>
  <c r="JM66" i="1"/>
  <c r="MC66" i="1"/>
  <c r="MD66" i="1"/>
  <c r="ME66" i="1"/>
  <c r="FQ72" i="1"/>
  <c r="FQ57" i="1"/>
  <c r="EY72" i="1"/>
  <c r="EY57" i="1"/>
  <c r="JA60" i="1"/>
  <c r="JA77" i="1" s="1"/>
  <c r="JA75" i="1"/>
  <c r="HT72" i="1"/>
  <c r="HT57" i="1"/>
  <c r="KX72" i="1"/>
  <c r="KX57" i="1"/>
  <c r="GP72" i="1"/>
  <c r="GP57" i="1"/>
  <c r="HK75" i="1"/>
  <c r="HK60" i="1"/>
  <c r="HK77" i="1" s="1"/>
  <c r="ID72" i="1"/>
  <c r="ID57" i="1"/>
  <c r="OG72" i="1"/>
  <c r="OG57" i="1"/>
  <c r="MQ73" i="1" a="1"/>
  <c r="MQ73" i="1" s="1"/>
  <c r="FW60" i="1"/>
  <c r="FW77" i="1" s="1"/>
  <c r="FW75" i="1"/>
  <c r="BB75" i="1"/>
  <c r="BB60" i="1"/>
  <c r="BB77" i="1" s="1"/>
  <c r="KW72" i="1"/>
  <c r="KW57" i="1"/>
  <c r="LB60" i="1"/>
  <c r="LB77" i="1" s="1"/>
  <c r="LB75" i="1"/>
  <c r="JR66" i="1"/>
  <c r="LU72" i="1"/>
  <c r="LU57" i="1"/>
  <c r="LW72" i="1"/>
  <c r="LW57" i="1"/>
  <c r="JU60" i="1"/>
  <c r="JU77" i="1" s="1"/>
  <c r="JU75" i="1"/>
  <c r="GI57" i="1"/>
  <c r="GI72" i="1"/>
  <c r="DA75" i="1"/>
  <c r="DA60" i="1"/>
  <c r="DA77" i="1" s="1"/>
  <c r="EZ60" i="1"/>
  <c r="EZ77" i="1" s="1"/>
  <c r="EZ75" i="1"/>
  <c r="MQ58" i="1" a="1"/>
  <c r="MQ58" i="1" s="1"/>
  <c r="MR75" i="1"/>
  <c r="MR60" i="1"/>
  <c r="HG72" i="1"/>
  <c r="HG57" i="1"/>
  <c r="HX72" i="1"/>
  <c r="HX57" i="1"/>
  <c r="JD72" i="1"/>
  <c r="JD57" i="1"/>
  <c r="GA72" i="1"/>
  <c r="GA57" i="1"/>
  <c r="KV72" i="1"/>
  <c r="KV57" i="1"/>
  <c r="GN75" i="1"/>
  <c r="GN60" i="1"/>
  <c r="GN77" i="1" s="1"/>
  <c r="IL72" i="1"/>
  <c r="IL57" i="1"/>
  <c r="FB72" i="1"/>
  <c r="FB57" i="1"/>
  <c r="BG72" i="1"/>
  <c r="BG57" i="1"/>
  <c r="FZ60" i="1"/>
  <c r="FZ77" i="1" s="1"/>
  <c r="FZ75" i="1"/>
  <c r="JL60" i="1"/>
  <c r="JL77" i="1" s="1"/>
  <c r="JL75" i="1"/>
  <c r="IS60" i="1"/>
  <c r="IS77" i="1" s="1"/>
  <c r="IS75" i="1"/>
  <c r="JX75" i="1"/>
  <c r="JX60" i="1"/>
  <c r="DD60" i="1" s="1"/>
  <c r="IR72" i="1"/>
  <c r="IR57" i="1"/>
  <c r="OL72" i="1"/>
  <c r="OL57" i="1"/>
  <c r="NW75" i="1"/>
  <c r="NW60" i="1"/>
  <c r="NW77" i="1" s="1"/>
  <c r="GX60" i="1"/>
  <c r="GX77" i="1" s="1"/>
  <c r="GX75" i="1"/>
  <c r="JK72" i="1"/>
  <c r="JK57" i="1"/>
  <c r="HY60" i="1"/>
  <c r="HY77" i="1" s="1"/>
  <c r="HY75" i="1"/>
  <c r="DC75" i="1"/>
  <c r="DC60" i="1"/>
  <c r="DC77" i="1" s="1"/>
  <c r="JQ72" i="1"/>
  <c r="JQ57" i="1"/>
  <c r="HB75" i="1"/>
  <c r="HB60" i="1"/>
  <c r="HB77" i="1" s="1"/>
  <c r="OD60" i="1"/>
  <c r="OD77" i="1" s="1"/>
  <c r="OD75" i="1"/>
  <c r="KY72" i="1"/>
  <c r="KY57" i="1"/>
  <c r="NW57" i="1"/>
  <c r="NW72" i="1"/>
  <c r="EU75" i="1"/>
  <c r="EU60" i="1"/>
  <c r="EU77" i="1" s="1"/>
  <c r="LE60" i="1"/>
  <c r="LE77" i="1" s="1"/>
  <c r="LE75" i="1"/>
  <c r="GH75" i="1"/>
  <c r="GH60" i="1"/>
  <c r="GH77" i="1" s="1"/>
  <c r="AZ60" i="1"/>
  <c r="AZ77" i="1" s="1"/>
  <c r="AZ75" i="1"/>
  <c r="GJ75" i="1"/>
  <c r="GJ60" i="1"/>
  <c r="GJ77" i="1" s="1"/>
  <c r="EK72" i="1"/>
  <c r="EK57" i="1"/>
  <c r="ED72" i="1"/>
  <c r="ED57" i="1"/>
  <c r="EI60" i="1"/>
  <c r="EI77" i="1" s="1"/>
  <c r="EI75" i="1"/>
  <c r="FS72" i="1"/>
  <c r="FS57" i="1"/>
  <c r="OH72" i="1"/>
  <c r="OH57" i="1"/>
  <c r="EP72" i="1"/>
  <c r="EP57" i="1"/>
  <c r="HH60" i="1"/>
  <c r="HH77" i="1" s="1"/>
  <c r="HH75" i="1"/>
  <c r="HR72" i="1"/>
  <c r="HR57" i="1"/>
  <c r="GL75" i="1"/>
  <c r="GL60" i="1"/>
  <c r="GL77" i="1" s="1"/>
  <c r="JT57" i="1"/>
  <c r="JT72" i="1"/>
  <c r="HI60" i="1"/>
  <c r="HI77" i="1" s="1"/>
  <c r="HI75" i="1"/>
  <c r="LE72" i="1"/>
  <c r="LE57" i="1"/>
  <c r="GD60" i="1"/>
  <c r="GD77" i="1" s="1"/>
  <c r="GD75" i="1"/>
  <c r="FD72" i="1"/>
  <c r="FD57" i="1"/>
  <c r="LU75" i="1"/>
  <c r="LU60" i="1"/>
  <c r="LU77" i="1" s="1"/>
  <c r="II72" i="1"/>
  <c r="II57" i="1"/>
  <c r="LP57" i="1"/>
  <c r="LP72" i="1"/>
  <c r="HB72" i="1"/>
  <c r="HB57" i="1"/>
  <c r="IM60" i="1"/>
  <c r="IM77" i="1" s="1"/>
  <c r="IM75" i="1"/>
  <c r="JC75" i="1"/>
  <c r="JC60" i="1"/>
  <c r="JC77" i="1" s="1"/>
  <c r="FY60" i="1"/>
  <c r="FY77" i="1" s="1"/>
  <c r="FY75" i="1"/>
  <c r="FX72" i="1"/>
  <c r="FX57" i="1"/>
  <c r="OG75" i="1"/>
  <c r="OG60" i="1"/>
  <c r="OG77" i="1" s="1"/>
  <c r="HY72" i="1"/>
  <c r="HY57" i="1"/>
  <c r="KZ60" i="1"/>
  <c r="KZ77" i="1" s="1"/>
  <c r="KZ75" i="1"/>
  <c r="BD72" i="1"/>
  <c r="BD57" i="1"/>
  <c r="OH75" i="1"/>
  <c r="OH60" i="1"/>
  <c r="OH77" i="1" s="1"/>
  <c r="IG72" i="1"/>
  <c r="IG57" i="1"/>
  <c r="HJ72" i="1"/>
  <c r="HJ57" i="1"/>
  <c r="JH72" i="1"/>
  <c r="JH57" i="1"/>
  <c r="IF72" i="1"/>
  <c r="IF57" i="1"/>
  <c r="GQ72" i="1"/>
  <c r="GQ57" i="1"/>
  <c r="GN72" i="1"/>
  <c r="GN57" i="1"/>
  <c r="IN60" i="1"/>
  <c r="IN77" i="1" s="1"/>
  <c r="IN75" i="1"/>
  <c r="EX72" i="1"/>
  <c r="EX57" i="1"/>
  <c r="LY60" i="1"/>
  <c r="KU72" i="1"/>
  <c r="KU57" i="1"/>
  <c r="GT75" i="1"/>
  <c r="GT60" i="1"/>
  <c r="GT77" i="1" s="1"/>
  <c r="FU72" i="1"/>
  <c r="FU57" i="1"/>
  <c r="JB75" i="1"/>
  <c r="JB60" i="1"/>
  <c r="JB77" i="1" s="1"/>
  <c r="IK57" i="1"/>
  <c r="IK72" i="1"/>
  <c r="EZ72" i="1"/>
  <c r="EZ57" i="1"/>
  <c r="EU72" i="1"/>
  <c r="EU57" i="1"/>
  <c r="FK72" i="1"/>
  <c r="FK57" i="1"/>
  <c r="GE72" i="1"/>
  <c r="GE57" i="1"/>
  <c r="LF60" i="1"/>
  <c r="LF77" i="1" s="1"/>
  <c r="LF75" i="1"/>
  <c r="NH57" i="1"/>
  <c r="NH72" i="1"/>
  <c r="FY72" i="1"/>
  <c r="FY57" i="1"/>
  <c r="GD72" i="1"/>
  <c r="GD57" i="1"/>
  <c r="JD60" i="1"/>
  <c r="JD77" i="1" s="1"/>
  <c r="JD75" i="1"/>
  <c r="HI72" i="1"/>
  <c r="HI57" i="1"/>
  <c r="GZ60" i="1"/>
  <c r="GZ77" i="1" s="1"/>
  <c r="GZ75" i="1"/>
  <c r="OI72" i="1"/>
  <c r="OI57" i="1"/>
  <c r="LC60" i="1"/>
  <c r="LC77" i="1" s="1"/>
  <c r="LC75" i="1"/>
  <c r="BC72" i="1"/>
  <c r="BC57" i="1"/>
  <c r="GJ72" i="1"/>
  <c r="GJ57" i="1"/>
  <c r="FP60" i="1"/>
  <c r="FP77" i="1" s="1"/>
  <c r="FP75" i="1"/>
  <c r="EF72" i="1"/>
  <c r="EF57" i="1"/>
  <c r="OK72" i="1"/>
  <c r="OK57" i="1"/>
  <c r="LM72" i="1"/>
  <c r="LM57" i="1"/>
  <c r="GY75" i="1"/>
  <c r="GY60" i="1"/>
  <c r="GY77" i="1" s="1"/>
  <c r="IX57" i="1"/>
  <c r="IX72" i="1"/>
  <c r="JH75" i="1"/>
  <c r="JH60" i="1"/>
  <c r="JH77" i="1" s="1"/>
  <c r="LV72" i="1"/>
  <c r="LV57" i="1"/>
  <c r="JF72" i="1"/>
  <c r="JF57" i="1"/>
  <c r="OE75" i="1"/>
  <c r="OE60" i="1"/>
  <c r="OE77" i="1" s="1"/>
  <c r="GU75" i="1"/>
  <c r="GU60" i="1"/>
  <c r="GU77" i="1" s="1"/>
  <c r="GM72" i="1"/>
  <c r="GM57" i="1"/>
  <c r="LN72" i="1"/>
  <c r="LN57" i="1"/>
  <c r="FR72" i="1"/>
  <c r="FR57" i="1"/>
  <c r="HL72" i="1"/>
  <c r="HL57" i="1"/>
  <c r="GC60" i="1"/>
  <c r="GC77" i="1" s="1"/>
  <c r="GC75" i="1"/>
  <c r="FK60" i="1"/>
  <c r="FK77" i="1" s="1"/>
  <c r="FK75" i="1"/>
  <c r="GB75" i="1"/>
  <c r="GB60" i="1"/>
  <c r="GB77" i="1" s="1"/>
  <c r="GS72" i="1"/>
  <c r="GS57" i="1"/>
  <c r="FO60" i="1"/>
  <c r="FO77" i="1" s="1"/>
  <c r="FO75" i="1"/>
  <c r="IY75" i="1"/>
  <c r="IY60" i="1"/>
  <c r="IY77" i="1" s="1"/>
  <c r="OD72" i="1"/>
  <c r="OD57" i="1"/>
  <c r="IQ57" i="1"/>
  <c r="IQ72" i="1"/>
  <c r="HZ72" i="1"/>
  <c r="HZ57" i="1"/>
  <c r="MV57" i="1"/>
  <c r="MV72" i="1"/>
  <c r="DS72" i="1"/>
  <c r="DS57" i="1"/>
  <c r="EO72" i="1"/>
  <c r="EO57" i="1"/>
  <c r="HQ60" i="1"/>
  <c r="HQ77" i="1" s="1"/>
  <c r="HQ75" i="1"/>
  <c r="IO57" i="1"/>
  <c r="IO72" i="1"/>
  <c r="LD72" i="1"/>
  <c r="LD57" i="1"/>
  <c r="NX72" i="1"/>
  <c r="NX57" i="1"/>
  <c r="OM75" i="1"/>
  <c r="OM60" i="1"/>
  <c r="OM77" i="1" s="1"/>
  <c r="IT75" i="1"/>
  <c r="IT60" i="1"/>
  <c r="IT77" i="1" s="1"/>
  <c r="MT72" i="1"/>
  <c r="MT57" i="1"/>
  <c r="MQ70" i="1" a="1"/>
  <c r="MQ70" i="1" s="1"/>
  <c r="BF75" i="1"/>
  <c r="BF60" i="1"/>
  <c r="BF77" i="1" s="1"/>
  <c r="EJ75" i="1"/>
  <c r="EJ60" i="1"/>
  <c r="EJ77" i="1" s="1"/>
  <c r="MX72" i="1"/>
  <c r="MX57" i="1"/>
  <c r="FS60" i="1"/>
  <c r="FS77" i="1" s="1"/>
  <c r="FS75" i="1"/>
  <c r="FU60" i="1"/>
  <c r="FU77" i="1" s="1"/>
  <c r="FU75" i="1"/>
  <c r="HC72" i="1"/>
  <c r="HC57" i="1"/>
  <c r="JF75" i="1"/>
  <c r="JF60" i="1"/>
  <c r="JF77" i="1" s="1"/>
  <c r="EN72" i="1"/>
  <c r="EN57" i="1"/>
  <c r="GL72" i="1"/>
  <c r="GL57" i="1"/>
  <c r="FI72" i="1"/>
  <c r="FI57" i="1"/>
  <c r="BD60" i="1"/>
  <c r="BD77" i="1" s="1"/>
  <c r="BD75" i="1"/>
  <c r="J236" i="6"/>
  <c r="J238" i="6" s="1"/>
  <c r="D236" i="7"/>
  <c r="D236" i="8"/>
  <c r="F244" i="4"/>
  <c r="E245" i="4"/>
  <c r="F236" i="8"/>
  <c r="G235" i="8"/>
  <c r="H235" i="7"/>
  <c r="G236" i="7"/>
  <c r="AK236" i="8"/>
  <c r="AL235" i="8"/>
  <c r="H235" i="8"/>
  <c r="G236" i="8"/>
  <c r="G235" i="6"/>
  <c r="G236" i="6"/>
  <c r="AN236" i="7"/>
  <c r="AO235" i="7"/>
  <c r="G244" i="4"/>
  <c r="G245" i="4"/>
  <c r="AO236" i="8"/>
  <c r="AP235" i="8"/>
  <c r="AP235" i="6"/>
  <c r="AO236" i="6"/>
  <c r="AO245" i="4"/>
  <c r="AP244" i="4"/>
  <c r="AO236" i="7"/>
  <c r="AP235" i="7"/>
  <c r="AP236" i="6"/>
  <c r="AQ235" i="6"/>
  <c r="AP245" i="4"/>
  <c r="AQ244" i="4"/>
  <c r="AL244" i="4"/>
  <c r="AL235" i="6"/>
  <c r="AM236" i="6"/>
  <c r="AM245" i="4"/>
  <c r="AN244" i="4"/>
  <c r="AN235" i="6"/>
  <c r="F245" i="4"/>
  <c r="U15" i="4"/>
  <c r="E236" i="8"/>
  <c r="E239" i="8" s="1"/>
  <c r="F235" i="8"/>
  <c r="AM236" i="7"/>
  <c r="AN235" i="7"/>
  <c r="V15" i="4"/>
  <c r="F235" i="7"/>
  <c r="E236" i="7"/>
  <c r="AM236" i="8"/>
  <c r="AN235" i="8"/>
  <c r="E244" i="4"/>
  <c r="C245" i="4"/>
  <c r="C236" i="6"/>
  <c r="D244" i="4"/>
  <c r="D235" i="6"/>
  <c r="C236" i="7"/>
  <c r="D235" i="7"/>
  <c r="AN236" i="6"/>
  <c r="AO235" i="6"/>
  <c r="AN245" i="4"/>
  <c r="AO244" i="4"/>
  <c r="D245" i="4"/>
  <c r="D236" i="6"/>
  <c r="C236" i="8"/>
  <c r="C238" i="8" s="1"/>
  <c r="D235" i="8"/>
  <c r="AP236" i="8"/>
  <c r="AQ235" i="8"/>
  <c r="AQ238" i="8" s="1"/>
  <c r="E236" i="6"/>
  <c r="F236" i="7"/>
  <c r="G235" i="7"/>
  <c r="AN236" i="8"/>
  <c r="AO235" i="8"/>
  <c r="F235" i="6"/>
  <c r="F238" i="6" s="1"/>
  <c r="AP236" i="7"/>
  <c r="AQ235" i="7"/>
  <c r="AQ238" i="7" s="1"/>
  <c r="H244" i="4"/>
  <c r="H235" i="6"/>
  <c r="S238" i="8"/>
  <c r="S238" i="7"/>
  <c r="AY237" i="7"/>
  <c r="X14" i="4"/>
  <c r="K236" i="8"/>
  <c r="L235" i="8"/>
  <c r="J236" i="7"/>
  <c r="K235" i="7"/>
  <c r="BI244" i="4"/>
  <c r="BI235" i="6"/>
  <c r="J244" i="4"/>
  <c r="L236" i="7"/>
  <c r="M235" i="7"/>
  <c r="AH235" i="7"/>
  <c r="AG236" i="7"/>
  <c r="AG238" i="7" s="1"/>
  <c r="J245" i="4"/>
  <c r="J236" i="8"/>
  <c r="K235" i="8"/>
  <c r="AK236" i="7"/>
  <c r="AT238" i="7"/>
  <c r="AT239" i="7"/>
  <c r="K245" i="4"/>
  <c r="K244" i="4"/>
  <c r="Z17" i="4"/>
  <c r="N235" i="6"/>
  <c r="N244" i="4"/>
  <c r="L236" i="8"/>
  <c r="M235" i="8"/>
  <c r="N235" i="7"/>
  <c r="M236" i="7"/>
  <c r="AL17" i="4"/>
  <c r="K236" i="6"/>
  <c r="K235" i="6"/>
  <c r="AA240" i="4"/>
  <c r="AB240" i="4" s="1"/>
  <c r="U244" i="4"/>
  <c r="U245" i="4"/>
  <c r="N235" i="8"/>
  <c r="M236" i="8"/>
  <c r="AJ236" i="7"/>
  <c r="AK235" i="7"/>
  <c r="AJ14" i="4"/>
  <c r="AI236" i="8"/>
  <c r="AJ235" i="8"/>
  <c r="T248" i="4"/>
  <c r="T247" i="4"/>
  <c r="T246" i="4"/>
  <c r="W14" i="4"/>
  <c r="AT235" i="6"/>
  <c r="AT244" i="4"/>
  <c r="T239" i="6"/>
  <c r="T238" i="6"/>
  <c r="T237" i="6"/>
  <c r="AT239" i="8"/>
  <c r="GM4" i="1" s="1"/>
  <c r="AT238" i="8"/>
  <c r="GL4" i="1" s="1"/>
  <c r="AT237" i="8"/>
  <c r="AK14" i="4"/>
  <c r="AJ235" i="7"/>
  <c r="AI236" i="7"/>
  <c r="W20" i="4"/>
  <c r="O238" i="8"/>
  <c r="O239" i="8"/>
  <c r="O237" i="8"/>
  <c r="U14" i="4"/>
  <c r="AH236" i="8"/>
  <c r="AI235" i="8"/>
  <c r="T239" i="8"/>
  <c r="T238" i="8"/>
  <c r="T237" i="8"/>
  <c r="Q231" i="6"/>
  <c r="P235" i="6"/>
  <c r="P236" i="6"/>
  <c r="AK235" i="8"/>
  <c r="AA231" i="6"/>
  <c r="AB231" i="6" s="1"/>
  <c r="U235" i="6"/>
  <c r="U236" i="6"/>
  <c r="BD237" i="8"/>
  <c r="BD239" i="8"/>
  <c r="BD238" i="8"/>
  <c r="R244" i="4"/>
  <c r="R245" i="4"/>
  <c r="L245" i="4"/>
  <c r="L244" i="4"/>
  <c r="BH236" i="7"/>
  <c r="BD235" i="7"/>
  <c r="BD239" i="7" s="1"/>
  <c r="U20" i="4"/>
  <c r="T238" i="7"/>
  <c r="T239" i="7"/>
  <c r="T237" i="7"/>
  <c r="AH236" i="7"/>
  <c r="AI235" i="7"/>
  <c r="AT245" i="4"/>
  <c r="AT236" i="6"/>
  <c r="L236" i="6"/>
  <c r="L235" i="6"/>
  <c r="AG236" i="8"/>
  <c r="AG238" i="8" s="1"/>
  <c r="AH235" i="8"/>
  <c r="BI237" i="8"/>
  <c r="BI238" i="8"/>
  <c r="BI239" i="8"/>
  <c r="V14" i="4"/>
  <c r="Z12" i="4"/>
  <c r="I245" i="4"/>
  <c r="I236" i="6"/>
  <c r="AJ17" i="4"/>
  <c r="AY238" i="7"/>
  <c r="AY239" i="7"/>
  <c r="BI238" i="7"/>
  <c r="BI239" i="7"/>
  <c r="BI237" i="7"/>
  <c r="O247" i="4"/>
  <c r="O248" i="4"/>
  <c r="O246" i="4"/>
  <c r="BD245" i="4"/>
  <c r="BD236" i="6"/>
  <c r="AT237" i="7"/>
  <c r="I236" i="7"/>
  <c r="J235" i="7"/>
  <c r="AY245" i="4"/>
  <c r="AY236" i="6"/>
  <c r="BD244" i="4"/>
  <c r="BD235" i="6"/>
  <c r="Q240" i="4"/>
  <c r="P245" i="4"/>
  <c r="P244" i="4"/>
  <c r="Y14" i="4"/>
  <c r="K236" i="7"/>
  <c r="L235" i="7"/>
  <c r="V20" i="4"/>
  <c r="BI245" i="4"/>
  <c r="BI236" i="6"/>
  <c r="O239" i="6"/>
  <c r="O238" i="6"/>
  <c r="O237" i="6"/>
  <c r="AY244" i="4"/>
  <c r="AY235" i="6"/>
  <c r="I236" i="8"/>
  <c r="J235" i="8"/>
  <c r="AY239" i="8"/>
  <c r="GR4" i="1" s="1"/>
  <c r="AY238" i="8"/>
  <c r="GQ4" i="1" s="1"/>
  <c r="AY237" i="8"/>
  <c r="O238" i="7"/>
  <c r="O239" i="7"/>
  <c r="O237" i="7"/>
  <c r="U24" i="4"/>
  <c r="AS236" i="8"/>
  <c r="V24" i="4"/>
  <c r="AS236" i="7"/>
  <c r="W24" i="4"/>
  <c r="AS236" i="6"/>
  <c r="AS245" i="4"/>
  <c r="Y17" i="4"/>
  <c r="X17" i="4"/>
  <c r="BC236" i="8"/>
  <c r="BH236" i="8"/>
  <c r="BC236" i="7"/>
  <c r="P238" i="8"/>
  <c r="BC235" i="7"/>
  <c r="BA236" i="7"/>
  <c r="U34" i="4"/>
  <c r="BH235" i="8"/>
  <c r="BF236" i="8"/>
  <c r="Y12" i="4"/>
  <c r="BE236" i="6"/>
  <c r="AX235" i="7"/>
  <c r="AV236" i="7"/>
  <c r="V34" i="4"/>
  <c r="BH235" i="7"/>
  <c r="BF236" i="7"/>
  <c r="AZ236" i="6"/>
  <c r="BC236" i="6"/>
  <c r="BC245" i="4"/>
  <c r="BH236" i="6"/>
  <c r="BH245" i="4"/>
  <c r="W34" i="4"/>
  <c r="BH235" i="6"/>
  <c r="BH244" i="4"/>
  <c r="BF236" i="6"/>
  <c r="BF245" i="4"/>
  <c r="BJ236" i="6"/>
  <c r="X12" i="4"/>
  <c r="AX235" i="8"/>
  <c r="AV236" i="8"/>
  <c r="BC235" i="6"/>
  <c r="BC244" i="4"/>
  <c r="BA236" i="6"/>
  <c r="BA245" i="4"/>
  <c r="BC235" i="8"/>
  <c r="BA236" i="8"/>
  <c r="AU250" i="4"/>
  <c r="BA250" i="4" s="1"/>
  <c r="BG250" i="4" s="1"/>
  <c r="AS250" i="4"/>
  <c r="AY250" i="4" s="1"/>
  <c r="W19" i="4"/>
  <c r="V19" i="4"/>
  <c r="U19" i="4"/>
  <c r="W22" i="4"/>
  <c r="AS235" i="6"/>
  <c r="AS244" i="4"/>
  <c r="V27" i="4"/>
  <c r="AX236" i="7"/>
  <c r="R238" i="7"/>
  <c r="U27" i="4"/>
  <c r="AX236" i="8"/>
  <c r="R238" i="8"/>
  <c r="U22" i="4"/>
  <c r="AS235" i="8"/>
  <c r="Q239" i="8"/>
  <c r="Q238" i="8"/>
  <c r="Q237" i="8"/>
  <c r="AU236" i="6"/>
  <c r="AX244" i="4"/>
  <c r="AX235" i="6"/>
  <c r="AV236" i="6"/>
  <c r="AV245" i="4"/>
  <c r="V22" i="4"/>
  <c r="AS235" i="7"/>
  <c r="Q239" i="7"/>
  <c r="Q238" i="7"/>
  <c r="Q237" i="7"/>
  <c r="W27" i="4"/>
  <c r="AX236" i="6"/>
  <c r="AX245" i="4"/>
  <c r="P238" i="7"/>
  <c r="V25" i="4"/>
  <c r="AR236" i="7"/>
  <c r="V41" i="4"/>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BJ236" i="8"/>
  <c r="W26" i="4"/>
  <c r="AU245" i="4"/>
  <c r="W36" i="4"/>
  <c r="BE245" i="4"/>
  <c r="W31" i="4"/>
  <c r="AZ245" i="4"/>
  <c r="W41" i="4"/>
  <c r="BJ245" i="4"/>
  <c r="W21" i="4"/>
  <c r="W12" i="4"/>
  <c r="BG235" i="6"/>
  <c r="BG244" i="4"/>
  <c r="BB235" i="6"/>
  <c r="BB244" i="4"/>
  <c r="AW235" i="6"/>
  <c r="AW244" i="4"/>
  <c r="AR235" i="6"/>
  <c r="AR244" i="4"/>
  <c r="V12" i="4"/>
  <c r="AR235" i="7"/>
  <c r="BG235" i="7"/>
  <c r="BB235" i="7"/>
  <c r="AW235" i="7"/>
  <c r="BG245" i="4"/>
  <c r="BB245" i="4"/>
  <c r="AW245" i="4"/>
  <c r="AR245" i="4"/>
  <c r="BJ235" i="6"/>
  <c r="BJ244" i="4"/>
  <c r="BE235" i="6"/>
  <c r="BE244" i="4"/>
  <c r="AZ235" i="6"/>
  <c r="AZ244" i="4"/>
  <c r="AU235" i="6"/>
  <c r="AU244" i="4"/>
  <c r="U12" i="4"/>
  <c r="AR235" i="8"/>
  <c r="BG235" i="8"/>
  <c r="BB235" i="8"/>
  <c r="AW235" i="8"/>
  <c r="W16" i="4"/>
  <c r="AU235" i="7"/>
  <c r="BJ235" i="7"/>
  <c r="BE235" i="7"/>
  <c r="AZ235" i="7"/>
  <c r="V16" i="4"/>
  <c r="BJ235" i="8"/>
  <c r="BE235" i="8"/>
  <c r="AZ235" i="8"/>
  <c r="AU235" i="8"/>
  <c r="W17" i="4"/>
  <c r="BK235" i="6"/>
  <c r="BK238" i="6" s="1"/>
  <c r="BK244" i="4"/>
  <c r="BK247" i="4" s="1"/>
  <c r="BF235" i="6"/>
  <c r="BF244" i="4"/>
  <c r="BA235" i="6"/>
  <c r="BA244" i="4"/>
  <c r="AV235" i="6"/>
  <c r="AV244" i="4"/>
  <c r="V17" i="4"/>
  <c r="BK235" i="7"/>
  <c r="BK238" i="7" s="1"/>
  <c r="BF235" i="7"/>
  <c r="BA235" i="7"/>
  <c r="AV235" i="7"/>
  <c r="U17" i="4"/>
  <c r="BK235" i="8"/>
  <c r="BK238" i="8" s="1"/>
  <c r="BF235" i="8"/>
  <c r="BA235" i="8"/>
  <c r="AV235" i="8"/>
  <c r="U16" i="4"/>
  <c r="BE149" i="8"/>
  <c r="BE150" i="8" s="1"/>
  <c r="BF148" i="8"/>
  <c r="BF151" i="8" s="1"/>
  <c r="AE369" i="6"/>
  <c r="AF369" i="6" s="1"/>
  <c r="AH250" i="4"/>
  <c r="AJ250" i="4"/>
  <c r="AQ250" i="4" s="1"/>
  <c r="AW250" i="4" s="1"/>
  <c r="AK250" i="4"/>
  <c r="AR250" i="4" s="1"/>
  <c r="AJ252" i="4"/>
  <c r="AQ252" i="4" s="1"/>
  <c r="AW252" i="4" s="1"/>
  <c r="AJ253" i="4"/>
  <c r="AQ253" i="4" s="1"/>
  <c r="AW253" i="4" s="1"/>
  <c r="AK252" i="4"/>
  <c r="AR252" i="4" s="1"/>
  <c r="AK251" i="4"/>
  <c r="AR251" i="4" s="1"/>
  <c r="AK253" i="4"/>
  <c r="AR253" i="4" s="1"/>
  <c r="R237" i="8"/>
  <c r="R239" i="8"/>
  <c r="S237" i="7"/>
  <c r="S239" i="7"/>
  <c r="AJ251" i="4"/>
  <c r="AQ251" i="4" s="1"/>
  <c r="AW251" i="4" s="1"/>
  <c r="P239" i="7"/>
  <c r="P237" i="7"/>
  <c r="P239" i="8"/>
  <c r="P237" i="8"/>
  <c r="R237" i="7"/>
  <c r="R239" i="7"/>
  <c r="S239" i="8"/>
  <c r="S237" i="8"/>
  <c r="T13" i="6"/>
  <c r="Q13" i="6"/>
  <c r="R13" i="6"/>
  <c r="O13" i="6"/>
  <c r="S13" i="6"/>
  <c r="P13" i="6"/>
  <c r="AA253" i="4"/>
  <c r="AB253" i="4"/>
  <c r="AK12" i="4"/>
  <c r="AB251" i="4"/>
  <c r="AG231" i="6"/>
  <c r="AB252" i="4"/>
  <c r="AJ12" i="4"/>
  <c r="AK17" i="4"/>
  <c r="AA251" i="4"/>
  <c r="AA252" i="4"/>
  <c r="AE378" i="4"/>
  <c r="AE382" i="4" s="1"/>
  <c r="AE369" i="7"/>
  <c r="AF369" i="7" s="1"/>
  <c r="AF371" i="7" s="1"/>
  <c r="AY368" i="7"/>
  <c r="AE369" i="8"/>
  <c r="AF369" i="8" s="1"/>
  <c r="Z13" i="4"/>
  <c r="AK13" i="4"/>
  <c r="AJ13" i="4"/>
  <c r="AL13" i="4"/>
  <c r="Y13" i="4"/>
  <c r="X13" i="4"/>
  <c r="Y368" i="8"/>
  <c r="U11" i="4"/>
  <c r="Q391" i="4"/>
  <c r="S368" i="6"/>
  <c r="BH368" i="6" s="1"/>
  <c r="BO368" i="6" s="1"/>
  <c r="BV368" i="6" s="1"/>
  <c r="CC368" i="6" s="1"/>
  <c r="CJ368" i="6" s="1"/>
  <c r="X368" i="7"/>
  <c r="X368" i="8"/>
  <c r="F473" i="4"/>
  <c r="D392" i="4"/>
  <c r="C392" i="4" s="1"/>
  <c r="W368" i="8"/>
  <c r="P368" i="7"/>
  <c r="BF368" i="7" s="1"/>
  <c r="BF375" i="7" s="1"/>
  <c r="BE375" i="7" s="1"/>
  <c r="BF376" i="7" s="1"/>
  <c r="BF378" i="7" s="1"/>
  <c r="AZ368" i="6"/>
  <c r="A474" i="4"/>
  <c r="A475" i="4" s="1"/>
  <c r="D473" i="4"/>
  <c r="Q473" i="4" s="1"/>
  <c r="AL16" i="4"/>
  <c r="BB368" i="6"/>
  <c r="BB377" i="4"/>
  <c r="AK16" i="4"/>
  <c r="BB368" i="7"/>
  <c r="AJ16" i="4"/>
  <c r="BB368" i="8"/>
  <c r="AD369" i="8"/>
  <c r="AD373" i="8" s="1"/>
  <c r="W368" i="6"/>
  <c r="Z16" i="4"/>
  <c r="Z368" i="6"/>
  <c r="Z377" i="4"/>
  <c r="Y16" i="4"/>
  <c r="Z368" i="7"/>
  <c r="V13" i="4"/>
  <c r="Q368" i="7"/>
  <c r="AD378" i="4"/>
  <c r="U13" i="4"/>
  <c r="Q368" i="8"/>
  <c r="X16" i="4"/>
  <c r="Z368" i="8"/>
  <c r="X368" i="6"/>
  <c r="AZ368" i="8"/>
  <c r="AD369" i="6"/>
  <c r="AD371" i="6" s="1"/>
  <c r="W13" i="4"/>
  <c r="Q368" i="6"/>
  <c r="Q377" i="4"/>
  <c r="AY368" i="8"/>
  <c r="Y368" i="7"/>
  <c r="AD369" i="7"/>
  <c r="AD371" i="7" s="1"/>
  <c r="W368" i="7"/>
  <c r="AZ368" i="7"/>
  <c r="R368" i="7"/>
  <c r="BG368" i="7" s="1"/>
  <c r="AY368" i="6"/>
  <c r="R368" i="6"/>
  <c r="BG368" i="6" s="1"/>
  <c r="R368" i="8"/>
  <c r="BG368" i="8" s="1"/>
  <c r="BA368" i="7"/>
  <c r="BA368" i="8"/>
  <c r="P390" i="4"/>
  <c r="B390" i="4"/>
  <c r="G410" i="4"/>
  <c r="T410" i="4" s="1"/>
  <c r="D410" i="4"/>
  <c r="Q410" i="4" s="1"/>
  <c r="H410" i="4"/>
  <c r="U410" i="4" s="1"/>
  <c r="I410" i="4"/>
  <c r="V410" i="4" s="1"/>
  <c r="I393" i="4"/>
  <c r="V393" i="4" s="1"/>
  <c r="H393" i="4"/>
  <c r="U393" i="4" s="1"/>
  <c r="G393" i="4"/>
  <c r="T393" i="4" s="1"/>
  <c r="F393" i="4"/>
  <c r="S393" i="4" s="1"/>
  <c r="E393" i="4"/>
  <c r="R393" i="4" s="1"/>
  <c r="A394" i="4"/>
  <c r="R327" i="8"/>
  <c r="Q327" i="8"/>
  <c r="E326" i="8"/>
  <c r="F326" i="8"/>
  <c r="CC372" i="7"/>
  <c r="BA377" i="4"/>
  <c r="BA368" i="6"/>
  <c r="CG372" i="7"/>
  <c r="CE372" i="6"/>
  <c r="CC372" i="6"/>
  <c r="CD372" i="6"/>
  <c r="P377" i="4"/>
  <c r="BF377" i="4" s="1"/>
  <c r="P368" i="6"/>
  <c r="CF372" i="7"/>
  <c r="Y377"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7" i="4"/>
  <c r="BH377" i="4" s="1"/>
  <c r="BO377" i="4" s="1"/>
  <c r="BV377" i="4" s="1"/>
  <c r="CC377" i="4" s="1"/>
  <c r="CJ377" i="4" s="1"/>
  <c r="X377" i="4"/>
  <c r="W377" i="4"/>
  <c r="R377" i="4"/>
  <c r="CE381" i="4"/>
  <c r="AZ377" i="4"/>
  <c r="AY377" i="4"/>
  <c r="M240" i="4"/>
  <c r="M13" i="6"/>
  <c r="J13" i="6"/>
  <c r="G13" i="6"/>
  <c r="D13" i="6"/>
  <c r="N13" i="6"/>
  <c r="K13" i="6"/>
  <c r="H13" i="6"/>
  <c r="E13" i="6"/>
  <c r="V240" i="4"/>
  <c r="L13" i="6"/>
  <c r="I13" i="6"/>
  <c r="F13" i="6"/>
  <c r="C13" i="6"/>
  <c r="S240" i="4"/>
  <c r="A411"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7" i="4"/>
  <c r="R160" i="4" s="1"/>
  <c r="AU203" i="4"/>
  <c r="AU204" i="4" s="1"/>
  <c r="AU205" i="4" s="1"/>
  <c r="AT203" i="4"/>
  <c r="AT204" i="4" s="1"/>
  <c r="AT205" i="4" s="1"/>
  <c r="AS203" i="4"/>
  <c r="AS204" i="4" s="1"/>
  <c r="AS205" i="4" s="1"/>
  <c r="AR203" i="4"/>
  <c r="AR204" i="4" s="1"/>
  <c r="AR205" i="4" s="1"/>
  <c r="AQ203" i="4"/>
  <c r="AQ204" i="4" s="1"/>
  <c r="AQ205" i="4" s="1"/>
  <c r="AP203" i="4"/>
  <c r="AP204" i="4" s="1"/>
  <c r="AP205" i="4" s="1"/>
  <c r="AO203" i="4"/>
  <c r="AO204" i="4" s="1"/>
  <c r="AO205" i="4" s="1"/>
  <c r="AN203" i="4"/>
  <c r="AN204" i="4" s="1"/>
  <c r="AN205" i="4" s="1"/>
  <c r="AM203" i="4"/>
  <c r="AM204" i="4" s="1"/>
  <c r="AM205" i="4" s="1"/>
  <c r="AL203" i="4"/>
  <c r="AL204" i="4" s="1"/>
  <c r="AL205" i="4" s="1"/>
  <c r="Q203" i="4"/>
  <c r="Q204" i="4" s="1"/>
  <c r="Q205" i="4" s="1"/>
  <c r="P203" i="4"/>
  <c r="P204" i="4" s="1"/>
  <c r="P205" i="4" s="1"/>
  <c r="O203" i="4"/>
  <c r="O204" i="4" s="1"/>
  <c r="O205" i="4" s="1"/>
  <c r="N203" i="4"/>
  <c r="N204" i="4" s="1"/>
  <c r="N205" i="4" s="1"/>
  <c r="M203" i="4"/>
  <c r="M204" i="4" s="1"/>
  <c r="M205" i="4" s="1"/>
  <c r="L203" i="4"/>
  <c r="L204" i="4" s="1"/>
  <c r="L205" i="4" s="1"/>
  <c r="K203" i="4"/>
  <c r="K204" i="4" s="1"/>
  <c r="K205" i="4" s="1"/>
  <c r="J203" i="4"/>
  <c r="J204" i="4" s="1"/>
  <c r="J205" i="4" s="1"/>
  <c r="I203" i="4"/>
  <c r="I204" i="4" s="1"/>
  <c r="I205" i="4" s="1"/>
  <c r="H203" i="4"/>
  <c r="H204" i="4" s="1"/>
  <c r="H205" i="4" s="1"/>
  <c r="G203" i="4"/>
  <c r="G204" i="4" s="1"/>
  <c r="G205" i="4" s="1"/>
  <c r="F203" i="4"/>
  <c r="F204" i="4" s="1"/>
  <c r="F205" i="4" s="1"/>
  <c r="E203" i="4"/>
  <c r="E204" i="4" s="1"/>
  <c r="E205" i="4" s="1"/>
  <c r="D203" i="4"/>
  <c r="D204" i="4" s="1"/>
  <c r="D205" i="4" s="1"/>
  <c r="C203" i="4"/>
  <c r="C204" i="4" s="1"/>
  <c r="C205" i="4" s="1"/>
  <c r="AU198" i="4"/>
  <c r="AU199" i="4" s="1"/>
  <c r="AU200" i="4" s="1"/>
  <c r="AT198" i="4"/>
  <c r="AT199" i="4" s="1"/>
  <c r="AT200" i="4" s="1"/>
  <c r="AS198" i="4"/>
  <c r="AS199" i="4" s="1"/>
  <c r="AS200" i="4" s="1"/>
  <c r="AR198" i="4"/>
  <c r="AR199" i="4" s="1"/>
  <c r="AR200" i="4" s="1"/>
  <c r="AQ198" i="4"/>
  <c r="AQ199" i="4" s="1"/>
  <c r="AQ200" i="4" s="1"/>
  <c r="AP198" i="4"/>
  <c r="AP199" i="4" s="1"/>
  <c r="AP200" i="4" s="1"/>
  <c r="AO198" i="4"/>
  <c r="AO199" i="4" s="1"/>
  <c r="AO200" i="4" s="1"/>
  <c r="AN198" i="4"/>
  <c r="AN199" i="4" s="1"/>
  <c r="AN200" i="4" s="1"/>
  <c r="AM198" i="4"/>
  <c r="AM199" i="4" s="1"/>
  <c r="AM200" i="4" s="1"/>
  <c r="AL198" i="4"/>
  <c r="AL199" i="4" s="1"/>
  <c r="AL200" i="4" s="1"/>
  <c r="Q198" i="4"/>
  <c r="Q199" i="4" s="1"/>
  <c r="Q200" i="4" s="1"/>
  <c r="P198" i="4"/>
  <c r="P199" i="4" s="1"/>
  <c r="P200" i="4" s="1"/>
  <c r="O198" i="4"/>
  <c r="O199" i="4" s="1"/>
  <c r="O200" i="4" s="1"/>
  <c r="N198" i="4"/>
  <c r="N199" i="4" s="1"/>
  <c r="N200" i="4" s="1"/>
  <c r="M198" i="4"/>
  <c r="M199" i="4" s="1"/>
  <c r="M200" i="4" s="1"/>
  <c r="L198" i="4"/>
  <c r="L199" i="4" s="1"/>
  <c r="L200" i="4" s="1"/>
  <c r="K198" i="4"/>
  <c r="K199" i="4" s="1"/>
  <c r="K200" i="4" s="1"/>
  <c r="J198" i="4"/>
  <c r="J199" i="4" s="1"/>
  <c r="J200" i="4" s="1"/>
  <c r="I198" i="4"/>
  <c r="I199" i="4" s="1"/>
  <c r="I200" i="4" s="1"/>
  <c r="H198" i="4"/>
  <c r="H199" i="4" s="1"/>
  <c r="H200" i="4" s="1"/>
  <c r="G198" i="4"/>
  <c r="G199" i="4" s="1"/>
  <c r="G200" i="4" s="1"/>
  <c r="F198" i="4"/>
  <c r="F199" i="4" s="1"/>
  <c r="F200" i="4" s="1"/>
  <c r="E198" i="4"/>
  <c r="E199" i="4" s="1"/>
  <c r="E200" i="4" s="1"/>
  <c r="D198" i="4"/>
  <c r="D199" i="4" s="1"/>
  <c r="D200" i="4" s="1"/>
  <c r="C198" i="4"/>
  <c r="C199" i="4" s="1"/>
  <c r="C200" i="4" s="1"/>
  <c r="AU193" i="4"/>
  <c r="AU194" i="4" s="1"/>
  <c r="AU195" i="4" s="1"/>
  <c r="AT193" i="4"/>
  <c r="AT194" i="4" s="1"/>
  <c r="AT195" i="4" s="1"/>
  <c r="AS193" i="4"/>
  <c r="AS194" i="4" s="1"/>
  <c r="AS195" i="4" s="1"/>
  <c r="AR193" i="4"/>
  <c r="AR194" i="4" s="1"/>
  <c r="AR195" i="4" s="1"/>
  <c r="AQ193" i="4"/>
  <c r="AQ194" i="4" s="1"/>
  <c r="AQ195" i="4" s="1"/>
  <c r="AP193" i="4"/>
  <c r="AP194" i="4" s="1"/>
  <c r="AP195" i="4" s="1"/>
  <c r="AO193" i="4"/>
  <c r="AO194" i="4" s="1"/>
  <c r="AO195" i="4" s="1"/>
  <c r="AN193" i="4"/>
  <c r="AN194" i="4" s="1"/>
  <c r="AN195" i="4" s="1"/>
  <c r="AM193" i="4"/>
  <c r="AM194" i="4" s="1"/>
  <c r="AM195" i="4" s="1"/>
  <c r="AL193" i="4"/>
  <c r="AL194" i="4" s="1"/>
  <c r="AL195" i="4" s="1"/>
  <c r="Q193" i="4"/>
  <c r="Q194" i="4" s="1"/>
  <c r="Q195" i="4" s="1"/>
  <c r="P193" i="4"/>
  <c r="P194" i="4" s="1"/>
  <c r="P195" i="4" s="1"/>
  <c r="O193" i="4"/>
  <c r="O194" i="4" s="1"/>
  <c r="O195" i="4" s="1"/>
  <c r="N193" i="4"/>
  <c r="N194" i="4" s="1"/>
  <c r="N195" i="4" s="1"/>
  <c r="M193" i="4"/>
  <c r="M194" i="4" s="1"/>
  <c r="M195" i="4" s="1"/>
  <c r="L193" i="4"/>
  <c r="L194" i="4" s="1"/>
  <c r="L195" i="4" s="1"/>
  <c r="K193" i="4"/>
  <c r="K194" i="4" s="1"/>
  <c r="K195" i="4" s="1"/>
  <c r="J193" i="4"/>
  <c r="J194" i="4" s="1"/>
  <c r="J195" i="4" s="1"/>
  <c r="I193" i="4"/>
  <c r="I194" i="4" s="1"/>
  <c r="I195" i="4" s="1"/>
  <c r="H193" i="4"/>
  <c r="H194" i="4" s="1"/>
  <c r="H195" i="4" s="1"/>
  <c r="G193" i="4"/>
  <c r="G194" i="4" s="1"/>
  <c r="G195" i="4" s="1"/>
  <c r="F193" i="4"/>
  <c r="F194" i="4" s="1"/>
  <c r="F195" i="4" s="1"/>
  <c r="E193" i="4"/>
  <c r="E194" i="4" s="1"/>
  <c r="E195" i="4" s="1"/>
  <c r="D193" i="4"/>
  <c r="D194" i="4" s="1"/>
  <c r="D195" i="4" s="1"/>
  <c r="C193" i="4"/>
  <c r="C194" i="4" s="1"/>
  <c r="C195" i="4" s="1"/>
  <c r="AU188" i="4"/>
  <c r="AU189" i="4" s="1"/>
  <c r="AU190" i="4" s="1"/>
  <c r="AT188" i="4"/>
  <c r="AT189" i="4" s="1"/>
  <c r="AT190" i="4" s="1"/>
  <c r="AS188" i="4"/>
  <c r="AS189" i="4" s="1"/>
  <c r="AS190" i="4" s="1"/>
  <c r="AR188" i="4"/>
  <c r="AR189" i="4" s="1"/>
  <c r="AR190" i="4" s="1"/>
  <c r="AQ188" i="4"/>
  <c r="AQ189" i="4" s="1"/>
  <c r="AQ190" i="4" s="1"/>
  <c r="AP188" i="4"/>
  <c r="AP189" i="4" s="1"/>
  <c r="AP190" i="4" s="1"/>
  <c r="AO188" i="4"/>
  <c r="AO189" i="4" s="1"/>
  <c r="AO190" i="4" s="1"/>
  <c r="AN188" i="4"/>
  <c r="AN189" i="4" s="1"/>
  <c r="AN190" i="4" s="1"/>
  <c r="AM188" i="4"/>
  <c r="AM189" i="4" s="1"/>
  <c r="AM190" i="4" s="1"/>
  <c r="AL188" i="4"/>
  <c r="AL189" i="4" s="1"/>
  <c r="AL190" i="4" s="1"/>
  <c r="Q188" i="4"/>
  <c r="Q189" i="4" s="1"/>
  <c r="Q190" i="4" s="1"/>
  <c r="P188" i="4"/>
  <c r="P189" i="4" s="1"/>
  <c r="P190" i="4" s="1"/>
  <c r="O188" i="4"/>
  <c r="O189" i="4" s="1"/>
  <c r="O190" i="4" s="1"/>
  <c r="N188" i="4"/>
  <c r="N189" i="4" s="1"/>
  <c r="N190" i="4" s="1"/>
  <c r="M188" i="4"/>
  <c r="M189" i="4" s="1"/>
  <c r="M190" i="4" s="1"/>
  <c r="L188" i="4"/>
  <c r="L189" i="4" s="1"/>
  <c r="L190" i="4" s="1"/>
  <c r="K188" i="4"/>
  <c r="J188" i="4"/>
  <c r="I188" i="4"/>
  <c r="H188" i="4"/>
  <c r="G188" i="4"/>
  <c r="F188" i="4"/>
  <c r="E188" i="4"/>
  <c r="D188" i="4"/>
  <c r="C188" i="4"/>
  <c r="AU183" i="4"/>
  <c r="AU184" i="4" s="1"/>
  <c r="AU185" i="4" s="1"/>
  <c r="AT183" i="4"/>
  <c r="AT184" i="4" s="1"/>
  <c r="AT185" i="4" s="1"/>
  <c r="AS183" i="4"/>
  <c r="AS184" i="4" s="1"/>
  <c r="AS185" i="4" s="1"/>
  <c r="AR183" i="4"/>
  <c r="AR184" i="4" s="1"/>
  <c r="AR185" i="4" s="1"/>
  <c r="AQ183" i="4"/>
  <c r="AQ184" i="4" s="1"/>
  <c r="AQ185" i="4" s="1"/>
  <c r="AP183" i="4"/>
  <c r="AP184" i="4" s="1"/>
  <c r="AP185" i="4" s="1"/>
  <c r="AO183" i="4"/>
  <c r="AO184" i="4" s="1"/>
  <c r="AO185" i="4" s="1"/>
  <c r="AN183" i="4"/>
  <c r="AN184" i="4" s="1"/>
  <c r="AN185" i="4" s="1"/>
  <c r="AM183" i="4"/>
  <c r="AM184" i="4" s="1"/>
  <c r="AM185" i="4" s="1"/>
  <c r="AL183" i="4"/>
  <c r="AL184" i="4" s="1"/>
  <c r="AL185" i="4" s="1"/>
  <c r="Q183" i="4"/>
  <c r="Q184" i="4" s="1"/>
  <c r="Q185" i="4" s="1"/>
  <c r="P183" i="4"/>
  <c r="P184" i="4" s="1"/>
  <c r="P185" i="4" s="1"/>
  <c r="O183" i="4"/>
  <c r="O184" i="4" s="1"/>
  <c r="O185" i="4" s="1"/>
  <c r="N183" i="4"/>
  <c r="N184" i="4" s="1"/>
  <c r="N185" i="4" s="1"/>
  <c r="M183" i="4"/>
  <c r="M184" i="4" s="1"/>
  <c r="M185" i="4" s="1"/>
  <c r="L183" i="4"/>
  <c r="K183" i="4"/>
  <c r="J183" i="4"/>
  <c r="I183" i="4"/>
  <c r="H183" i="4"/>
  <c r="G183" i="4"/>
  <c r="F183" i="4"/>
  <c r="E183" i="4"/>
  <c r="D183" i="4"/>
  <c r="C183" i="4"/>
  <c r="AU178" i="4"/>
  <c r="AU179" i="4" s="1"/>
  <c r="AU180" i="4" s="1"/>
  <c r="AT178" i="4"/>
  <c r="AT179" i="4" s="1"/>
  <c r="AT180" i="4" s="1"/>
  <c r="AS178" i="4"/>
  <c r="AS179" i="4" s="1"/>
  <c r="AS180" i="4" s="1"/>
  <c r="AR178" i="4"/>
  <c r="AR179" i="4" s="1"/>
  <c r="AR180" i="4" s="1"/>
  <c r="AQ178" i="4"/>
  <c r="AQ179" i="4" s="1"/>
  <c r="AQ180" i="4" s="1"/>
  <c r="AP178" i="4"/>
  <c r="AP179" i="4" s="1"/>
  <c r="AP180" i="4" s="1"/>
  <c r="AO178" i="4"/>
  <c r="AO179" i="4" s="1"/>
  <c r="AO180" i="4" s="1"/>
  <c r="AN178" i="4"/>
  <c r="AN179" i="4" s="1"/>
  <c r="AN180" i="4" s="1"/>
  <c r="AM178" i="4"/>
  <c r="AM179" i="4" s="1"/>
  <c r="AM180" i="4" s="1"/>
  <c r="AL178" i="4"/>
  <c r="AL179" i="4" s="1"/>
  <c r="AL180" i="4" s="1"/>
  <c r="Q178" i="4"/>
  <c r="Q179" i="4" s="1"/>
  <c r="Q180" i="4" s="1"/>
  <c r="P178" i="4"/>
  <c r="P179" i="4" s="1"/>
  <c r="P180" i="4" s="1"/>
  <c r="O178" i="4"/>
  <c r="O179" i="4" s="1"/>
  <c r="O180" i="4" s="1"/>
  <c r="N178" i="4"/>
  <c r="N179" i="4" s="1"/>
  <c r="N180" i="4" s="1"/>
  <c r="M178" i="4"/>
  <c r="M179" i="4" s="1"/>
  <c r="M180" i="4" s="1"/>
  <c r="L178" i="4"/>
  <c r="L179" i="4" s="1"/>
  <c r="L180" i="4" s="1"/>
  <c r="K178" i="4"/>
  <c r="J178" i="4"/>
  <c r="I178" i="4"/>
  <c r="H178" i="4"/>
  <c r="G178" i="4"/>
  <c r="F178" i="4"/>
  <c r="E178" i="4"/>
  <c r="D178" i="4"/>
  <c r="C178" i="4"/>
  <c r="AU173" i="4"/>
  <c r="AU174" i="4" s="1"/>
  <c r="AU175" i="4" s="1"/>
  <c r="AT173" i="4"/>
  <c r="AT174" i="4" s="1"/>
  <c r="AT175" i="4" s="1"/>
  <c r="AS173" i="4"/>
  <c r="AS174" i="4" s="1"/>
  <c r="AS175" i="4" s="1"/>
  <c r="AR173" i="4"/>
  <c r="AR174" i="4" s="1"/>
  <c r="AR175" i="4" s="1"/>
  <c r="AQ173" i="4"/>
  <c r="AQ174" i="4" s="1"/>
  <c r="AQ175" i="4" s="1"/>
  <c r="AP173" i="4"/>
  <c r="AP174" i="4" s="1"/>
  <c r="AP175" i="4" s="1"/>
  <c r="AO173" i="4"/>
  <c r="AO174" i="4" s="1"/>
  <c r="AO175" i="4" s="1"/>
  <c r="AN173" i="4"/>
  <c r="AN174" i="4" s="1"/>
  <c r="AN175" i="4" s="1"/>
  <c r="AM173" i="4"/>
  <c r="AM174" i="4" s="1"/>
  <c r="AM175" i="4" s="1"/>
  <c r="AL173" i="4"/>
  <c r="AL174" i="4" s="1"/>
  <c r="AL175" i="4" s="1"/>
  <c r="Q173" i="4"/>
  <c r="Q174" i="4" s="1"/>
  <c r="Q175" i="4" s="1"/>
  <c r="P173" i="4"/>
  <c r="P174" i="4" s="1"/>
  <c r="P175" i="4" s="1"/>
  <c r="O173" i="4"/>
  <c r="O174" i="4" s="1"/>
  <c r="O175" i="4" s="1"/>
  <c r="N173" i="4"/>
  <c r="N174" i="4" s="1"/>
  <c r="N175" i="4" s="1"/>
  <c r="M173" i="4"/>
  <c r="M174" i="4" s="1"/>
  <c r="M175" i="4" s="1"/>
  <c r="L173" i="4"/>
  <c r="K173" i="4"/>
  <c r="J173" i="4"/>
  <c r="I173" i="4"/>
  <c r="H173" i="4"/>
  <c r="G173" i="4"/>
  <c r="F173" i="4"/>
  <c r="E173" i="4"/>
  <c r="D173" i="4"/>
  <c r="C173" i="4"/>
  <c r="AU168" i="4"/>
  <c r="AU169" i="4" s="1"/>
  <c r="AU170" i="4" s="1"/>
  <c r="AT168" i="4"/>
  <c r="AT169" i="4" s="1"/>
  <c r="AT170" i="4" s="1"/>
  <c r="AS168" i="4"/>
  <c r="AS169" i="4" s="1"/>
  <c r="AS170" i="4" s="1"/>
  <c r="AR168" i="4"/>
  <c r="AR169" i="4" s="1"/>
  <c r="AR170" i="4" s="1"/>
  <c r="AQ168" i="4"/>
  <c r="AQ169" i="4" s="1"/>
  <c r="AQ170" i="4" s="1"/>
  <c r="AP168" i="4"/>
  <c r="AP169" i="4" s="1"/>
  <c r="AP170" i="4" s="1"/>
  <c r="AO168" i="4"/>
  <c r="AO169" i="4" s="1"/>
  <c r="AO170" i="4" s="1"/>
  <c r="AN168" i="4"/>
  <c r="AN169" i="4" s="1"/>
  <c r="AN170" i="4" s="1"/>
  <c r="AM168" i="4"/>
  <c r="AM169" i="4" s="1"/>
  <c r="AM170" i="4" s="1"/>
  <c r="AL168" i="4"/>
  <c r="AL169" i="4" s="1"/>
  <c r="AL170" i="4" s="1"/>
  <c r="Q168" i="4"/>
  <c r="Q169" i="4" s="1"/>
  <c r="Q170" i="4" s="1"/>
  <c r="P168" i="4"/>
  <c r="P169" i="4" s="1"/>
  <c r="P170" i="4" s="1"/>
  <c r="O168" i="4"/>
  <c r="O169" i="4" s="1"/>
  <c r="O170" i="4" s="1"/>
  <c r="N168" i="4"/>
  <c r="N169" i="4" s="1"/>
  <c r="N170" i="4" s="1"/>
  <c r="M168" i="4"/>
  <c r="M169" i="4" s="1"/>
  <c r="M170" i="4" s="1"/>
  <c r="L168" i="4"/>
  <c r="K168" i="4"/>
  <c r="J168" i="4"/>
  <c r="I168" i="4"/>
  <c r="H168" i="4"/>
  <c r="G168" i="4"/>
  <c r="F168" i="4"/>
  <c r="E168" i="4"/>
  <c r="D168" i="4"/>
  <c r="C168" i="4"/>
  <c r="DE157" i="4"/>
  <c r="CP157" i="4"/>
  <c r="CA157" i="4"/>
  <c r="BL157" i="4"/>
  <c r="AW157" i="4"/>
  <c r="AH157" i="4"/>
  <c r="S157" i="4"/>
  <c r="D157" i="4"/>
  <c r="P247" i="4" l="1"/>
  <c r="PE106" i="1" a="1"/>
  <c r="PE106" i="1" s="1"/>
  <c r="PE89" i="1" a="1"/>
  <c r="PE89" i="1" s="1"/>
  <c r="PE86" i="1" a="1"/>
  <c r="PE86" i="1" s="1"/>
  <c r="PE82" i="1" a="1"/>
  <c r="PE82" i="1" s="1"/>
  <c r="PE85" i="1" a="1"/>
  <c r="PE85" i="1" s="1"/>
  <c r="PE84" i="1" a="1"/>
  <c r="PE84" i="1" s="1"/>
  <c r="PE93" i="1" a="1"/>
  <c r="PE93" i="1" s="1"/>
  <c r="PE45" i="1" a="1"/>
  <c r="PE45" i="1" s="1"/>
  <c r="PE88" i="1" a="1"/>
  <c r="PE88" i="1" s="1"/>
  <c r="PE83" i="1" a="1"/>
  <c r="PE83" i="1" s="1"/>
  <c r="PE87" i="1" a="1"/>
  <c r="PE87" i="1" s="1"/>
  <c r="PE39" i="1" a="1"/>
  <c r="PE39" i="1" s="1"/>
  <c r="PE40" i="1" a="1"/>
  <c r="PE40" i="1" s="1"/>
  <c r="PE108" i="1" a="1"/>
  <c r="PE108" i="1" s="1"/>
  <c r="PE41" i="1" a="1"/>
  <c r="PE41" i="1" s="1"/>
  <c r="PE99" i="1" a="1"/>
  <c r="PE99" i="1" s="1"/>
  <c r="PE109" i="1" a="1"/>
  <c r="PE109" i="1" s="1"/>
  <c r="PE94" i="1" a="1"/>
  <c r="PE94" i="1" s="1"/>
  <c r="PE107" i="1" a="1"/>
  <c r="PE107" i="1" s="1"/>
  <c r="PE95" i="1" a="1"/>
  <c r="PE95" i="1" s="1"/>
  <c r="PE98" i="1" a="1"/>
  <c r="PE98" i="1" s="1"/>
  <c r="PE46" i="1" a="1"/>
  <c r="PE46" i="1" s="1"/>
  <c r="PE101" i="1" a="1"/>
  <c r="PE101" i="1" s="1"/>
  <c r="PE102" i="1" a="1"/>
  <c r="PE102" i="1" s="1"/>
  <c r="PE110" i="1" a="1"/>
  <c r="PE110" i="1" s="1"/>
  <c r="PE47" i="1" a="1"/>
  <c r="PE47" i="1" s="1"/>
  <c r="PE96" i="1" a="1"/>
  <c r="PE96" i="1" s="1"/>
  <c r="PE48" i="1" a="1"/>
  <c r="PE48" i="1" s="1"/>
  <c r="PE97" i="1" a="1"/>
  <c r="PE97" i="1" s="1"/>
  <c r="PE100" i="1" a="1"/>
  <c r="PE100" i="1" s="1"/>
  <c r="PE49" i="1" a="1"/>
  <c r="PE49" i="1" s="1"/>
  <c r="PE50" i="1" a="1"/>
  <c r="PE50" i="1" s="1"/>
  <c r="PE51" i="1" a="1"/>
  <c r="PE51" i="1" s="1"/>
  <c r="PE52" i="1" a="1"/>
  <c r="PE52" i="1" s="1"/>
  <c r="PE53" i="1" a="1"/>
  <c r="PE53" i="1" s="1"/>
  <c r="PE54" i="1" a="1"/>
  <c r="PE54" i="1" s="1"/>
  <c r="PE55" i="1" a="1"/>
  <c r="PE55" i="1" s="1"/>
  <c r="PE56" i="1" a="1"/>
  <c r="PE56" i="1" s="1"/>
  <c r="PE57" i="1" a="1"/>
  <c r="PE57" i="1" s="1"/>
  <c r="PE58" i="1" a="1"/>
  <c r="PE58" i="1" s="1"/>
  <c r="PE59" i="1" a="1"/>
  <c r="PE59" i="1" s="1"/>
  <c r="PE60" i="1" a="1"/>
  <c r="PE60" i="1" s="1"/>
  <c r="PE61" i="1" a="1"/>
  <c r="PE61" i="1" s="1"/>
  <c r="PE62" i="1" a="1"/>
  <c r="PE62" i="1" s="1"/>
  <c r="PE63" i="1" a="1"/>
  <c r="PE63" i="1" s="1"/>
  <c r="PE64" i="1" a="1"/>
  <c r="PE64" i="1" s="1"/>
  <c r="PE65" i="1" a="1"/>
  <c r="PE65" i="1" s="1"/>
  <c r="PE66" i="1" a="1"/>
  <c r="PE66" i="1" s="1"/>
  <c r="PE67" i="1" a="1"/>
  <c r="PE67" i="1" s="1"/>
  <c r="JX77" i="1"/>
  <c r="PE69" i="1" a="1"/>
  <c r="PE69" i="1" s="1"/>
  <c r="RM69" i="1" a="1"/>
  <c r="RM69" i="1" s="1"/>
  <c r="PU69" i="1" a="1"/>
  <c r="PU69" i="1" s="1"/>
  <c r="QX69" i="1" a="1"/>
  <c r="QX69" i="1" s="1"/>
  <c r="QI69" i="1" a="1"/>
  <c r="QI69" i="1" s="1"/>
  <c r="QY69" i="1" a="1"/>
  <c r="QY69" i="1" s="1"/>
  <c r="SB69" i="1" a="1"/>
  <c r="SB69" i="1" s="1"/>
  <c r="QJ69" i="1" a="1"/>
  <c r="QJ69" i="1" s="1"/>
  <c r="K70" i="1"/>
  <c r="J70" i="1"/>
  <c r="BT69" i="1" a="1"/>
  <c r="BT69" i="1" s="1"/>
  <c r="BW69" i="1" a="1"/>
  <c r="BW69" i="1" s="1"/>
  <c r="BU69" i="1" a="1"/>
  <c r="BU69" i="1" s="1"/>
  <c r="BP69" i="1" a="1"/>
  <c r="BP69" i="1" s="1"/>
  <c r="BQ69" i="1" a="1"/>
  <c r="BQ69" i="1" s="1"/>
  <c r="BV69" i="1" a="1"/>
  <c r="BV69" i="1" s="1"/>
  <c r="BR69" i="1" a="1"/>
  <c r="BR69" i="1" s="1"/>
  <c r="BS69" i="1" a="1"/>
  <c r="BS69" i="1" s="1"/>
  <c r="I70" i="1"/>
  <c r="BN69" i="1"/>
  <c r="BM69" i="1"/>
  <c r="BL69" i="1"/>
  <c r="BK69" i="1"/>
  <c r="BJ69" i="1"/>
  <c r="BI69" i="1"/>
  <c r="M70" i="1"/>
  <c r="LY69" i="1"/>
  <c r="BE238" i="6"/>
  <c r="R247" i="4"/>
  <c r="BA238" i="7"/>
  <c r="KD76" i="1"/>
  <c r="KD61" i="1"/>
  <c r="KC74" i="1"/>
  <c r="KC59" i="1"/>
  <c r="KB74" i="1"/>
  <c r="KB59" i="1"/>
  <c r="LO76" i="1"/>
  <c r="LO61" i="1"/>
  <c r="BA238" i="6"/>
  <c r="BA247" i="4"/>
  <c r="JW76" i="1"/>
  <c r="JW61" i="1"/>
  <c r="JZ59" i="1"/>
  <c r="JZ74" i="1"/>
  <c r="KA59" i="1"/>
  <c r="KA74" i="1"/>
  <c r="JY59" i="1"/>
  <c r="JY74" i="1"/>
  <c r="CT59" i="1"/>
  <c r="CT74" i="1"/>
  <c r="CP59" i="1"/>
  <c r="CP74" i="1"/>
  <c r="CS59" i="1"/>
  <c r="CS74" i="1"/>
  <c r="CR59" i="1"/>
  <c r="CR74" i="1"/>
  <c r="CO59" i="1"/>
  <c r="CO74" i="1"/>
  <c r="CQ59" i="1"/>
  <c r="CQ74" i="1"/>
  <c r="CU59" i="1"/>
  <c r="CU74" i="1"/>
  <c r="G238" i="6"/>
  <c r="KJ74" i="1"/>
  <c r="KJ59" i="1"/>
  <c r="KI74" i="1"/>
  <c r="KI59" i="1"/>
  <c r="KH74" i="1"/>
  <c r="KH59" i="1"/>
  <c r="KG74" i="1"/>
  <c r="KG59" i="1"/>
  <c r="KF74" i="1"/>
  <c r="KF59" i="1"/>
  <c r="KE74" i="1"/>
  <c r="KE59" i="1"/>
  <c r="KK74" i="1"/>
  <c r="KK59" i="1"/>
  <c r="P248" i="4"/>
  <c r="P246" i="4"/>
  <c r="BF238" i="8"/>
  <c r="MQ75" i="1" a="1"/>
  <c r="MQ75" i="1" s="1"/>
  <c r="BY76" i="1"/>
  <c r="BY61" i="1"/>
  <c r="NH59" i="1"/>
  <c r="NH74" i="1"/>
  <c r="BD59" i="1"/>
  <c r="BD74" i="1"/>
  <c r="EK59" i="1"/>
  <c r="EK74" i="1"/>
  <c r="CW60" i="1"/>
  <c r="CW77" i="1" s="1"/>
  <c r="CY77" i="1"/>
  <c r="IM74" i="1"/>
  <c r="IM59" i="1"/>
  <c r="GG74" i="1"/>
  <c r="GG59" i="1"/>
  <c r="FP59" i="1"/>
  <c r="FP74" i="1"/>
  <c r="FG59" i="1"/>
  <c r="FG74" i="1"/>
  <c r="IV59" i="1"/>
  <c r="IV74" i="1"/>
  <c r="EM74" i="1"/>
  <c r="EM59" i="1"/>
  <c r="FH59" i="1"/>
  <c r="FH74" i="1"/>
  <c r="GV74" i="1"/>
  <c r="GV59" i="1"/>
  <c r="HC74" i="1"/>
  <c r="HC59" i="1"/>
  <c r="BC59" i="1"/>
  <c r="BC74" i="1"/>
  <c r="GN74" i="1"/>
  <c r="GN59" i="1"/>
  <c r="IS74" i="1"/>
  <c r="IS59" i="1"/>
  <c r="OE74" i="1"/>
  <c r="OE59" i="1"/>
  <c r="FW74" i="1"/>
  <c r="FW59" i="1"/>
  <c r="LP74" i="1"/>
  <c r="LP59" i="1"/>
  <c r="LW59" i="1"/>
  <c r="LW74" i="1"/>
  <c r="OM74" i="1"/>
  <c r="OM59" i="1"/>
  <c r="MS74" i="1"/>
  <c r="MS59" i="1"/>
  <c r="JB59" i="1"/>
  <c r="JB74" i="1"/>
  <c r="HL74" i="1"/>
  <c r="HL59" i="1"/>
  <c r="GE74" i="1"/>
  <c r="GE59" i="1"/>
  <c r="II74" i="1"/>
  <c r="II59" i="1"/>
  <c r="HR59" i="1"/>
  <c r="HR74" i="1"/>
  <c r="BG74" i="1"/>
  <c r="BG59" i="1"/>
  <c r="BA59" i="1"/>
  <c r="BA74" i="1"/>
  <c r="DY60" i="1"/>
  <c r="DY77" i="1" s="1"/>
  <c r="DS77" i="1"/>
  <c r="GF74" i="1"/>
  <c r="GF59" i="1"/>
  <c r="HA74" i="1"/>
  <c r="HA59" i="1"/>
  <c r="IX74" i="1"/>
  <c r="IX59" i="1"/>
  <c r="LU74" i="1"/>
  <c r="LU59" i="1"/>
  <c r="IE74" i="1"/>
  <c r="IE59" i="1"/>
  <c r="FZ74" i="1"/>
  <c r="FZ59" i="1"/>
  <c r="JC59" i="1"/>
  <c r="JC74" i="1"/>
  <c r="FL59" i="1"/>
  <c r="FL74" i="1"/>
  <c r="DS74" i="1"/>
  <c r="DS59" i="1"/>
  <c r="FK59" i="1"/>
  <c r="FK74" i="1"/>
  <c r="GQ59" i="1"/>
  <c r="GQ74" i="1"/>
  <c r="HY59" i="1"/>
  <c r="HY74" i="1"/>
  <c r="MQ60" i="1" a="1"/>
  <c r="MQ60" i="1" s="1"/>
  <c r="MR77" i="1"/>
  <c r="MQ77" i="1" s="1" a="1"/>
  <c r="MQ77" i="1" s="1"/>
  <c r="FC74" i="1"/>
  <c r="FC59" i="1"/>
  <c r="JI74" i="1"/>
  <c r="JI59" i="1"/>
  <c r="BB59" i="1"/>
  <c r="BB74" i="1"/>
  <c r="JE59" i="1"/>
  <c r="JE74" i="1"/>
  <c r="JL74" i="1"/>
  <c r="JL59" i="1"/>
  <c r="DP74" i="1"/>
  <c r="DP59" i="1"/>
  <c r="OI59" i="1"/>
  <c r="OI74" i="1"/>
  <c r="EU74" i="1"/>
  <c r="EU59" i="1"/>
  <c r="FB74" i="1"/>
  <c r="FB59" i="1"/>
  <c r="FQ59" i="1"/>
  <c r="FQ74" i="1"/>
  <c r="EG74" i="1"/>
  <c r="EG59" i="1"/>
  <c r="IN74" i="1"/>
  <c r="IN59" i="1"/>
  <c r="GH74" i="1"/>
  <c r="GH59" i="1"/>
  <c r="AZ59" i="1"/>
  <c r="AZ74" i="1"/>
  <c r="FR59" i="1"/>
  <c r="FR74" i="1"/>
  <c r="IF74" i="1"/>
  <c r="IF59" i="1"/>
  <c r="FX74" i="1"/>
  <c r="FX59" i="1"/>
  <c r="OL74" i="1"/>
  <c r="OL59" i="1"/>
  <c r="IL74" i="1"/>
  <c r="IL59" i="1"/>
  <c r="IY74" i="1"/>
  <c r="IY59" i="1"/>
  <c r="GK59" i="1"/>
  <c r="GK74" i="1"/>
  <c r="MV74" i="1"/>
  <c r="MV59" i="1"/>
  <c r="JA74" i="1"/>
  <c r="JA59" i="1"/>
  <c r="LB59" i="1"/>
  <c r="LB74" i="1"/>
  <c r="IC59" i="1"/>
  <c r="IC74" i="1"/>
  <c r="EZ74" i="1"/>
  <c r="EZ59" i="1"/>
  <c r="JH74" i="1"/>
  <c r="JH59" i="1"/>
  <c r="FD74" i="1"/>
  <c r="FD59" i="1"/>
  <c r="GP74" i="1"/>
  <c r="GP59" i="1"/>
  <c r="EW74" i="1"/>
  <c r="EW59" i="1"/>
  <c r="FI59" i="1"/>
  <c r="FI74" i="1"/>
  <c r="HP74" i="1"/>
  <c r="HP59" i="1"/>
  <c r="HV59" i="1"/>
  <c r="HV74" i="1"/>
  <c r="GZ74" i="1"/>
  <c r="GZ59" i="1"/>
  <c r="LD59" i="1"/>
  <c r="LD74" i="1"/>
  <c r="HZ59" i="1"/>
  <c r="HZ74" i="1"/>
  <c r="LN74" i="1"/>
  <c r="LN59" i="1"/>
  <c r="LM74" i="1"/>
  <c r="LM59" i="1"/>
  <c r="HJ74" i="1"/>
  <c r="HJ59" i="1"/>
  <c r="EP74" i="1"/>
  <c r="EP59" i="1"/>
  <c r="KX59" i="1"/>
  <c r="KX74" i="1"/>
  <c r="MR59" i="1"/>
  <c r="MR74" i="1"/>
  <c r="MQ57" i="1" a="1"/>
  <c r="MQ57" i="1" s="1"/>
  <c r="GL59" i="1"/>
  <c r="GL74" i="1"/>
  <c r="IK74" i="1"/>
  <c r="IK59" i="1"/>
  <c r="NW59" i="1"/>
  <c r="NW74" i="1"/>
  <c r="EC74" i="1"/>
  <c r="EC59" i="1"/>
  <c r="HK74" i="1"/>
  <c r="HK59" i="1"/>
  <c r="EI59" i="1"/>
  <c r="EI74" i="1"/>
  <c r="BF59" i="1"/>
  <c r="BF74" i="1"/>
  <c r="FO59" i="1"/>
  <c r="FO74" i="1"/>
  <c r="FT74" i="1"/>
  <c r="FT59" i="1"/>
  <c r="OH59" i="1"/>
  <c r="OH74" i="1"/>
  <c r="KY59" i="1"/>
  <c r="KY74" i="1"/>
  <c r="HT59" i="1"/>
  <c r="HT74" i="1"/>
  <c r="FN59" i="1"/>
  <c r="FN74" i="1"/>
  <c r="LF59" i="1"/>
  <c r="LF74" i="1"/>
  <c r="NC59" i="1"/>
  <c r="NC74" i="1"/>
  <c r="EN74" i="1"/>
  <c r="EN59" i="1"/>
  <c r="KW59" i="1"/>
  <c r="KW74" i="1"/>
  <c r="GX74" i="1"/>
  <c r="GX59" i="1"/>
  <c r="GY74" i="1"/>
  <c r="GY59" i="1"/>
  <c r="FF59" i="1"/>
  <c r="FF74" i="1"/>
  <c r="GO74" i="1"/>
  <c r="GO59" i="1"/>
  <c r="IZ74" i="1"/>
  <c r="IZ59" i="1"/>
  <c r="IJ74" i="1"/>
  <c r="IJ59" i="1"/>
  <c r="MX59" i="1"/>
  <c r="MX74" i="1"/>
  <c r="GM59" i="1"/>
  <c r="GM74" i="1"/>
  <c r="HI74" i="1"/>
  <c r="HI59" i="1"/>
  <c r="LE59" i="1"/>
  <c r="LE74" i="1"/>
  <c r="FS59" i="1"/>
  <c r="FS74" i="1"/>
  <c r="KV59" i="1"/>
  <c r="KV74" i="1"/>
  <c r="GI59" i="1"/>
  <c r="GI74" i="1"/>
  <c r="ML66" i="1"/>
  <c r="MM66" i="1"/>
  <c r="MN66" i="1"/>
  <c r="MK66" i="1"/>
  <c r="JS66" i="1"/>
  <c r="LG66" i="1"/>
  <c r="LH66" i="1"/>
  <c r="LI66" i="1"/>
  <c r="LJ66" i="1"/>
  <c r="MI66" i="1"/>
  <c r="EJ59" i="1"/>
  <c r="EJ74" i="1"/>
  <c r="GW74" i="1"/>
  <c r="GW59" i="1"/>
  <c r="IQ74" i="1"/>
  <c r="IQ59" i="1"/>
  <c r="MW74" i="1"/>
  <c r="MW59" i="1"/>
  <c r="LT74" i="1"/>
  <c r="LT59" i="1"/>
  <c r="LC59" i="1"/>
  <c r="LC74" i="1"/>
  <c r="OJ59" i="1"/>
  <c r="OJ74" i="1"/>
  <c r="LR74" i="1"/>
  <c r="LR59" i="1"/>
  <c r="HO59" i="1"/>
  <c r="HO74" i="1"/>
  <c r="OD74" i="1"/>
  <c r="OD59" i="1"/>
  <c r="OK74" i="1"/>
  <c r="OK59" i="1"/>
  <c r="FU74" i="1"/>
  <c r="FU59" i="1"/>
  <c r="IG74" i="1"/>
  <c r="IG59" i="1"/>
  <c r="IR74" i="1"/>
  <c r="IR59" i="1"/>
  <c r="GA74" i="1"/>
  <c r="GA59" i="1"/>
  <c r="ON59" i="1"/>
  <c r="ON74" i="1"/>
  <c r="HE74" i="1"/>
  <c r="HE59" i="1"/>
  <c r="KZ59" i="1"/>
  <c r="KZ74" i="1"/>
  <c r="MU74" i="1"/>
  <c r="MU59" i="1"/>
  <c r="EF74" i="1"/>
  <c r="EF59" i="1"/>
  <c r="JQ74" i="1"/>
  <c r="JQ59" i="1"/>
  <c r="DE66" i="1"/>
  <c r="DF66" i="1"/>
  <c r="DG66" i="1"/>
  <c r="DH66" i="1"/>
  <c r="DI66" i="1"/>
  <c r="DJ66" i="1"/>
  <c r="HN74" i="1"/>
  <c r="HN59" i="1"/>
  <c r="GU59" i="1"/>
  <c r="GU74" i="1"/>
  <c r="EL74" i="1"/>
  <c r="EL59" i="1"/>
  <c r="FA74" i="1"/>
  <c r="FA59" i="1"/>
  <c r="FM59" i="1"/>
  <c r="FM74" i="1"/>
  <c r="IO59" i="1"/>
  <c r="IO74" i="1"/>
  <c r="NI59" i="1"/>
  <c r="NI74" i="1"/>
  <c r="EH74" i="1"/>
  <c r="EH59" i="1"/>
  <c r="LS74" i="1"/>
  <c r="LS59" i="1"/>
  <c r="HW59" i="1"/>
  <c r="HW74" i="1"/>
  <c r="HU59" i="1"/>
  <c r="HU74" i="1"/>
  <c r="EQ74" i="1"/>
  <c r="EQ59" i="1"/>
  <c r="IT74" i="1"/>
  <c r="IT59" i="1"/>
  <c r="IP74" i="1"/>
  <c r="IP59" i="1"/>
  <c r="NX59" i="1"/>
  <c r="NX74" i="1"/>
  <c r="JF59" i="1"/>
  <c r="JF74" i="1"/>
  <c r="GD74" i="1"/>
  <c r="GD59" i="1"/>
  <c r="KU59" i="1"/>
  <c r="KU74" i="1"/>
  <c r="HB74" i="1"/>
  <c r="HB59" i="1"/>
  <c r="JD59" i="1"/>
  <c r="JD74" i="1"/>
  <c r="HQ59" i="1"/>
  <c r="HQ74" i="1"/>
  <c r="IU59" i="1"/>
  <c r="IU74" i="1"/>
  <c r="DY59" i="1"/>
  <c r="DY74" i="1"/>
  <c r="HD74" i="1"/>
  <c r="HD59" i="1"/>
  <c r="NK59" i="1"/>
  <c r="NK74" i="1"/>
  <c r="JJ59" i="1"/>
  <c r="JJ74" i="1"/>
  <c r="MT59" i="1"/>
  <c r="MT74" i="1"/>
  <c r="HF74" i="1"/>
  <c r="HF59" i="1"/>
  <c r="NL74" i="1"/>
  <c r="NL59" i="1"/>
  <c r="LA59" i="1"/>
  <c r="LA74" i="1"/>
  <c r="GR74" i="1"/>
  <c r="GR59" i="1"/>
  <c r="FV74" i="1"/>
  <c r="FV59" i="1"/>
  <c r="IH74" i="1"/>
  <c r="IH59" i="1"/>
  <c r="MQ72" i="1" a="1"/>
  <c r="MQ72" i="1" s="1"/>
  <c r="GS59" i="1"/>
  <c r="GS74" i="1"/>
  <c r="GC74" i="1"/>
  <c r="GC59" i="1"/>
  <c r="JU74" i="1"/>
  <c r="JU59" i="1"/>
  <c r="IW74" i="1"/>
  <c r="IW59" i="1"/>
  <c r="NY74" i="1"/>
  <c r="NY59" i="1"/>
  <c r="JX59" i="1"/>
  <c r="JX74" i="1"/>
  <c r="GB74" i="1"/>
  <c r="GB59" i="1"/>
  <c r="FE74" i="1"/>
  <c r="FE59" i="1"/>
  <c r="LY59" i="1"/>
  <c r="HM74" i="1"/>
  <c r="HM59" i="1"/>
  <c r="HS59" i="1"/>
  <c r="HS74" i="1"/>
  <c r="LV74" i="1"/>
  <c r="LV59" i="1"/>
  <c r="FY74" i="1"/>
  <c r="FY59" i="1"/>
  <c r="HX74" i="1"/>
  <c r="HX59" i="1"/>
  <c r="OG59" i="1"/>
  <c r="OG74" i="1"/>
  <c r="IA59" i="1"/>
  <c r="IA74" i="1"/>
  <c r="LK74" i="1"/>
  <c r="LK59" i="1"/>
  <c r="JG74" i="1"/>
  <c r="JG59" i="1"/>
  <c r="EV59" i="1"/>
  <c r="EV74" i="1"/>
  <c r="JT74" i="1"/>
  <c r="JT59" i="1"/>
  <c r="IB59" i="1"/>
  <c r="IB74" i="1"/>
  <c r="HH74" i="1"/>
  <c r="HH59" i="1"/>
  <c r="NV74" i="1"/>
  <c r="NV59" i="1"/>
  <c r="FJ59" i="1"/>
  <c r="FJ74" i="1"/>
  <c r="GT59" i="1"/>
  <c r="GT74" i="1"/>
  <c r="EO74" i="1"/>
  <c r="EO59" i="1"/>
  <c r="GJ59" i="1"/>
  <c r="GJ74" i="1"/>
  <c r="EX74" i="1"/>
  <c r="EX59" i="1"/>
  <c r="ED74" i="1"/>
  <c r="ED59" i="1"/>
  <c r="JK59" i="1"/>
  <c r="JK74" i="1"/>
  <c r="HG74" i="1"/>
  <c r="HG59" i="1"/>
  <c r="ID59" i="1"/>
  <c r="ID74" i="1"/>
  <c r="EY59" i="1"/>
  <c r="EY74" i="1"/>
  <c r="BE59" i="1"/>
  <c r="BE74" i="1"/>
  <c r="M238" i="8"/>
  <c r="AV238" i="7"/>
  <c r="AG240" i="4"/>
  <c r="AG245" i="4" s="1"/>
  <c r="BA238" i="8"/>
  <c r="J238" i="8"/>
  <c r="FI4" i="1"/>
  <c r="G238" i="8"/>
  <c r="GW4" i="1"/>
  <c r="HB4" i="1"/>
  <c r="HA4" i="1"/>
  <c r="AK238" i="8"/>
  <c r="G238" i="7"/>
  <c r="AV238" i="8"/>
  <c r="BF238" i="6"/>
  <c r="AU238" i="6"/>
  <c r="BJ238" i="6"/>
  <c r="AV247" i="4"/>
  <c r="AV238" i="6"/>
  <c r="BF247" i="4"/>
  <c r="AK238" i="7"/>
  <c r="E237" i="8"/>
  <c r="E238" i="8"/>
  <c r="BG148" i="8"/>
  <c r="BG153" i="8" s="1"/>
  <c r="BF149" i="8"/>
  <c r="BF150" i="8" s="1"/>
  <c r="FJ4" i="1"/>
  <c r="FH4" i="1"/>
  <c r="FL4" i="1"/>
  <c r="AJ237" i="7"/>
  <c r="FG4" i="1"/>
  <c r="FK4" i="1"/>
  <c r="HU4" i="1"/>
  <c r="F239" i="8"/>
  <c r="F238" i="8"/>
  <c r="F237" i="8"/>
  <c r="AI237" i="8"/>
  <c r="AP238" i="6"/>
  <c r="AQ247" i="4"/>
  <c r="AI239" i="7"/>
  <c r="BB238" i="7"/>
  <c r="E239" i="7"/>
  <c r="EW4" i="1" s="1"/>
  <c r="BJ238" i="8"/>
  <c r="AI239" i="8"/>
  <c r="AI238" i="8"/>
  <c r="AW238" i="8"/>
  <c r="M238" i="7"/>
  <c r="BD238" i="6"/>
  <c r="JE4" i="1" s="1"/>
  <c r="AP238" i="7"/>
  <c r="BF238" i="7"/>
  <c r="AZ238" i="6"/>
  <c r="E237" i="7"/>
  <c r="AQ238" i="6"/>
  <c r="E238" i="7"/>
  <c r="BD238" i="7"/>
  <c r="GV4" i="1" s="1"/>
  <c r="BD237" i="7"/>
  <c r="N239" i="7"/>
  <c r="N238" i="7"/>
  <c r="N237" i="7"/>
  <c r="H238" i="7"/>
  <c r="H239" i="7"/>
  <c r="H237" i="7"/>
  <c r="H248" i="4"/>
  <c r="H247" i="4"/>
  <c r="H246" i="4"/>
  <c r="N246" i="4"/>
  <c r="N248" i="4"/>
  <c r="N247" i="4"/>
  <c r="H239" i="6"/>
  <c r="H238" i="6"/>
  <c r="H237" i="6"/>
  <c r="HI4" i="1" s="1"/>
  <c r="N239" i="6"/>
  <c r="N238" i="6"/>
  <c r="N237" i="6"/>
  <c r="AY238" i="6"/>
  <c r="IZ4" i="1" s="1"/>
  <c r="AY237" i="6"/>
  <c r="AL239" i="8"/>
  <c r="AL238" i="8"/>
  <c r="AL237" i="8"/>
  <c r="AT247" i="4"/>
  <c r="AT246" i="4"/>
  <c r="AY248" i="4"/>
  <c r="AY247" i="4"/>
  <c r="AY246" i="4"/>
  <c r="AT238" i="6"/>
  <c r="IU4" i="1" s="1"/>
  <c r="AT239" i="6"/>
  <c r="IV4" i="1" s="1"/>
  <c r="AC240" i="4"/>
  <c r="AB244" i="4"/>
  <c r="AB245"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Z4" i="1" s="1"/>
  <c r="W240" i="4"/>
  <c r="V244" i="4"/>
  <c r="V245" i="4"/>
  <c r="Q245" i="4"/>
  <c r="Q244" i="4"/>
  <c r="BI239" i="6"/>
  <c r="JK4" i="1" s="1"/>
  <c r="BI238" i="6"/>
  <c r="JJ4" i="1" s="1"/>
  <c r="BI237" i="6"/>
  <c r="R235" i="6"/>
  <c r="R236" i="6"/>
  <c r="BD239" i="6"/>
  <c r="JF4" i="1" s="1"/>
  <c r="BD237" i="6"/>
  <c r="BI248" i="4"/>
  <c r="BI247" i="4"/>
  <c r="BI246" i="4"/>
  <c r="BD247" i="4"/>
  <c r="BD248" i="4"/>
  <c r="BD246" i="4"/>
  <c r="AT237" i="6"/>
  <c r="N239" i="8"/>
  <c r="N238" i="8"/>
  <c r="N237" i="8"/>
  <c r="AY239" i="6"/>
  <c r="JA4" i="1" s="1"/>
  <c r="AT248" i="4"/>
  <c r="AO238" i="7"/>
  <c r="AA244" i="4"/>
  <c r="AA245" i="4"/>
  <c r="AO239" i="6"/>
  <c r="IQ4" i="1" s="1"/>
  <c r="AO238" i="6"/>
  <c r="IP4" i="1" s="1"/>
  <c r="AO237" i="6"/>
  <c r="M245" i="4"/>
  <c r="M244" i="4"/>
  <c r="AO248" i="4"/>
  <c r="AO247" i="4"/>
  <c r="AL239" i="6"/>
  <c r="AL238" i="6"/>
  <c r="AL237" i="6"/>
  <c r="S244" i="4"/>
  <c r="S245" i="4"/>
  <c r="AO238" i="8"/>
  <c r="GG4" i="1" s="1"/>
  <c r="AO239" i="8"/>
  <c r="GH4" i="1" s="1"/>
  <c r="AO237" i="8"/>
  <c r="AL247" i="4"/>
  <c r="AL248" i="4"/>
  <c r="AL246" i="4"/>
  <c r="AO246" i="4"/>
  <c r="BE238" i="7"/>
  <c r="BB238" i="8"/>
  <c r="BB247" i="4"/>
  <c r="BG247" i="4"/>
  <c r="AR238" i="8"/>
  <c r="BG238" i="6"/>
  <c r="AU247" i="4"/>
  <c r="BE247" i="4"/>
  <c r="C238" i="7"/>
  <c r="AP247" i="4"/>
  <c r="C238" i="6"/>
  <c r="C247" i="4"/>
  <c r="AZ238" i="8"/>
  <c r="J238" i="7"/>
  <c r="G247" i="4"/>
  <c r="BJ238" i="7"/>
  <c r="AZ250" i="4"/>
  <c r="BF250" i="4" s="1"/>
  <c r="AX250" i="4"/>
  <c r="BD250" i="4" s="1"/>
  <c r="BE250" i="4"/>
  <c r="BK250" i="4" s="1"/>
  <c r="BC250" i="4"/>
  <c r="BI250" i="4" s="1"/>
  <c r="BC248" i="4"/>
  <c r="BC247" i="4"/>
  <c r="BC246" i="4"/>
  <c r="AP250" i="4"/>
  <c r="AV250" i="4" s="1"/>
  <c r="BB250" i="4" s="1"/>
  <c r="AN250" i="4"/>
  <c r="AT250" i="4" s="1"/>
  <c r="BC239" i="6"/>
  <c r="JD4" i="1" s="1"/>
  <c r="BC238" i="6"/>
  <c r="JC4" i="1" s="1"/>
  <c r="BC237" i="6"/>
  <c r="E248" i="4"/>
  <c r="E247" i="4"/>
  <c r="E246" i="4"/>
  <c r="AX239" i="8"/>
  <c r="AX238" i="8"/>
  <c r="AX237" i="8"/>
  <c r="AS239" i="7"/>
  <c r="AS238" i="7"/>
  <c r="AS237" i="7"/>
  <c r="E239" i="6"/>
  <c r="HF4" i="1" s="1"/>
  <c r="E238" i="6"/>
  <c r="HE4" i="1" s="1"/>
  <c r="E237" i="6"/>
  <c r="K239" i="8"/>
  <c r="K238" i="8"/>
  <c r="K237" i="8"/>
  <c r="BE252" i="4"/>
  <c r="BK252" i="4" s="1"/>
  <c r="BC252" i="4"/>
  <c r="BI252" i="4" s="1"/>
  <c r="AX239" i="6"/>
  <c r="IY4" i="1" s="1"/>
  <c r="AX238" i="6"/>
  <c r="IX4" i="1" s="1"/>
  <c r="AX237" i="6"/>
  <c r="AX248" i="4"/>
  <c r="AX247" i="4"/>
  <c r="AX246" i="4"/>
  <c r="BH248" i="4"/>
  <c r="BH247" i="4"/>
  <c r="BH246" i="4"/>
  <c r="BH239" i="6"/>
  <c r="JI4" i="1" s="1"/>
  <c r="BH238" i="6"/>
  <c r="JH4" i="1" s="1"/>
  <c r="BH237" i="6"/>
  <c r="AS248" i="4"/>
  <c r="AS247" i="4"/>
  <c r="AS246" i="4"/>
  <c r="AS237" i="6"/>
  <c r="AS239" i="6"/>
  <c r="IT4" i="1" s="1"/>
  <c r="AS238" i="6"/>
  <c r="IS4" i="1" s="1"/>
  <c r="AN239" i="8"/>
  <c r="AN238" i="8"/>
  <c r="AN237" i="8"/>
  <c r="BE251" i="4"/>
  <c r="BK251" i="4" s="1"/>
  <c r="BC251" i="4"/>
  <c r="BI251" i="4" s="1"/>
  <c r="BH239" i="7"/>
  <c r="BH238" i="7"/>
  <c r="BH237" i="7"/>
  <c r="AN239" i="7"/>
  <c r="AN238" i="7"/>
  <c r="AN237" i="7"/>
  <c r="AN246" i="4"/>
  <c r="AN248" i="4"/>
  <c r="AN247" i="4"/>
  <c r="AX239" i="7"/>
  <c r="AX238" i="7"/>
  <c r="AX237" i="7"/>
  <c r="K248" i="4"/>
  <c r="K247" i="4"/>
  <c r="K246" i="4"/>
  <c r="AN239" i="6"/>
  <c r="IO4" i="1" s="1"/>
  <c r="AN238" i="6"/>
  <c r="IN4" i="1" s="1"/>
  <c r="AN237" i="6"/>
  <c r="K239" i="6"/>
  <c r="K238" i="6"/>
  <c r="K237" i="6"/>
  <c r="AI237" i="7"/>
  <c r="K239" i="7"/>
  <c r="K238" i="7"/>
  <c r="K237" i="7"/>
  <c r="AI238" i="7"/>
  <c r="AU238" i="7"/>
  <c r="AW247" i="4"/>
  <c r="AS239" i="8"/>
  <c r="GK4" i="1" s="1"/>
  <c r="AS238" i="8"/>
  <c r="GJ4" i="1" s="1"/>
  <c r="AS237" i="8"/>
  <c r="AZ253" i="4"/>
  <c r="BF253" i="4" s="1"/>
  <c r="AX253" i="4"/>
  <c r="BD253" i="4" s="1"/>
  <c r="BH239" i="8"/>
  <c r="GZ4" i="1" s="1"/>
  <c r="BH238" i="8"/>
  <c r="GY4" i="1" s="1"/>
  <c r="BH237" i="8"/>
  <c r="AZ251" i="4"/>
  <c r="BF251" i="4" s="1"/>
  <c r="AX251" i="4"/>
  <c r="BD251" i="4" s="1"/>
  <c r="AZ252" i="4"/>
  <c r="BF252" i="4" s="1"/>
  <c r="AX252" i="4"/>
  <c r="BD252" i="4" s="1"/>
  <c r="BE253" i="4"/>
  <c r="BK253" i="4" s="1"/>
  <c r="BC253" i="4"/>
  <c r="BI253" i="4" s="1"/>
  <c r="BG238" i="8"/>
  <c r="BB238" i="6"/>
  <c r="BC239" i="8"/>
  <c r="BC238" i="8"/>
  <c r="BC237" i="8"/>
  <c r="BC239" i="7"/>
  <c r="BC238" i="7"/>
  <c r="BC237" i="7"/>
  <c r="L238" i="7"/>
  <c r="L238" i="8"/>
  <c r="U238" i="6"/>
  <c r="AJ238" i="8"/>
  <c r="AZ247" i="4"/>
  <c r="BJ247" i="4"/>
  <c r="I247" i="4"/>
  <c r="AU238" i="8"/>
  <c r="I238" i="6"/>
  <c r="D238" i="8"/>
  <c r="AH238" i="8"/>
  <c r="BE238" i="8"/>
  <c r="L238" i="6"/>
  <c r="D238" i="7"/>
  <c r="J247" i="4"/>
  <c r="AP238" i="8"/>
  <c r="AW238" i="7"/>
  <c r="F247" i="4"/>
  <c r="U247" i="4"/>
  <c r="I238" i="7"/>
  <c r="BG238" i="7"/>
  <c r="F238" i="7"/>
  <c r="D247" i="4"/>
  <c r="AZ238" i="7"/>
  <c r="AM238" i="7"/>
  <c r="D238" i="6"/>
  <c r="AR238" i="7"/>
  <c r="AH238" i="7"/>
  <c r="AR247" i="4"/>
  <c r="AR238" i="6"/>
  <c r="I238" i="8"/>
  <c r="L247" i="4"/>
  <c r="AW238" i="6"/>
  <c r="P238" i="6"/>
  <c r="AM247" i="4"/>
  <c r="AJ238" i="7"/>
  <c r="AQ239" i="7"/>
  <c r="AQ237" i="7"/>
  <c r="BE239" i="7"/>
  <c r="BE237" i="7"/>
  <c r="BE248" i="4"/>
  <c r="BE246" i="4"/>
  <c r="BJ239" i="7"/>
  <c r="BJ237" i="7"/>
  <c r="BE239" i="6"/>
  <c r="BE237" i="6"/>
  <c r="BJ248" i="4"/>
  <c r="BJ246" i="4"/>
  <c r="AV248" i="4"/>
  <c r="AV246" i="4"/>
  <c r="BJ239" i="6"/>
  <c r="BJ237" i="6"/>
  <c r="AV239" i="6"/>
  <c r="AV237" i="6"/>
  <c r="IW4" i="1" s="1"/>
  <c r="AP239" i="6"/>
  <c r="AP237" i="6"/>
  <c r="BA248" i="4"/>
  <c r="BA246" i="4"/>
  <c r="BA239" i="6"/>
  <c r="BA237" i="6"/>
  <c r="JB4" i="1" s="1"/>
  <c r="AP239" i="7"/>
  <c r="AP237" i="7"/>
  <c r="AQ248" i="4"/>
  <c r="AQ246" i="4"/>
  <c r="BF248" i="4"/>
  <c r="BF246" i="4"/>
  <c r="AU239" i="7"/>
  <c r="AU237" i="7"/>
  <c r="BF239" i="6"/>
  <c r="BF237" i="6"/>
  <c r="JG4" i="1" s="1"/>
  <c r="BK248" i="4"/>
  <c r="BK246" i="4"/>
  <c r="BK239" i="6"/>
  <c r="BK237" i="6"/>
  <c r="JL4" i="1" s="1"/>
  <c r="AQ239" i="6"/>
  <c r="AQ237" i="6"/>
  <c r="IR4" i="1" s="1"/>
  <c r="AW239" i="7"/>
  <c r="AW237" i="7"/>
  <c r="AU239" i="8"/>
  <c r="AU237" i="8"/>
  <c r="BB239" i="7"/>
  <c r="BB237" i="7"/>
  <c r="AZ239" i="8"/>
  <c r="AZ237" i="8"/>
  <c r="BG239" i="7"/>
  <c r="BG237" i="7"/>
  <c r="BE239" i="8"/>
  <c r="BE237" i="8"/>
  <c r="AM239" i="7"/>
  <c r="AM237" i="7"/>
  <c r="BJ239" i="8"/>
  <c r="BJ237" i="8"/>
  <c r="AR239" i="7"/>
  <c r="AR237" i="7"/>
  <c r="AZ239" i="7"/>
  <c r="AZ237" i="7"/>
  <c r="AV239" i="8"/>
  <c r="AV237" i="8"/>
  <c r="GN4" i="1" s="1"/>
  <c r="AW239" i="8"/>
  <c r="AW237" i="8"/>
  <c r="AR248" i="4"/>
  <c r="AR246" i="4"/>
  <c r="BA239" i="8"/>
  <c r="BA237" i="8"/>
  <c r="AP239" i="8"/>
  <c r="AP237" i="8"/>
  <c r="BB239" i="8"/>
  <c r="BB237" i="8"/>
  <c r="AR239" i="6"/>
  <c r="AR237" i="6"/>
  <c r="BF239" i="8"/>
  <c r="BF237" i="8"/>
  <c r="BG239" i="8"/>
  <c r="BG237" i="8"/>
  <c r="AW248" i="4"/>
  <c r="AW246" i="4"/>
  <c r="BK239" i="8"/>
  <c r="BK237" i="8"/>
  <c r="HC4" i="1" s="1"/>
  <c r="AM239" i="8"/>
  <c r="AM237" i="8"/>
  <c r="AW239" i="6"/>
  <c r="AW237" i="6"/>
  <c r="AQ239" i="8"/>
  <c r="AQ237" i="8"/>
  <c r="GI4" i="1" s="1"/>
  <c r="AR239" i="8"/>
  <c r="AR237" i="8"/>
  <c r="AM248" i="4"/>
  <c r="AM246" i="4"/>
  <c r="BB248" i="4"/>
  <c r="BB246" i="4"/>
  <c r="AU248" i="4"/>
  <c r="AU246" i="4"/>
  <c r="BB239" i="6"/>
  <c r="BB237" i="6"/>
  <c r="AV239" i="7"/>
  <c r="AV237" i="7"/>
  <c r="AU239" i="6"/>
  <c r="AU237" i="6"/>
  <c r="BG248" i="4"/>
  <c r="BG246" i="4"/>
  <c r="BA239" i="7"/>
  <c r="BA237" i="7"/>
  <c r="AZ248" i="4"/>
  <c r="AZ246" i="4"/>
  <c r="BG239" i="6"/>
  <c r="BG237" i="6"/>
  <c r="BF239" i="7"/>
  <c r="BF237" i="7"/>
  <c r="AZ239" i="6"/>
  <c r="AZ237" i="6"/>
  <c r="AM239" i="6"/>
  <c r="AM237" i="6"/>
  <c r="BK239" i="7"/>
  <c r="BK237" i="7"/>
  <c r="AP248" i="4"/>
  <c r="AP246" i="4"/>
  <c r="AJ239" i="8"/>
  <c r="AE371" i="6"/>
  <c r="AE373" i="6"/>
  <c r="AH251" i="4"/>
  <c r="AH253" i="4"/>
  <c r="AG253" i="4"/>
  <c r="AM253" i="4" s="1"/>
  <c r="AG252" i="4"/>
  <c r="AM252" i="4" s="1"/>
  <c r="AG251" i="4"/>
  <c r="AM251" i="4" s="1"/>
  <c r="U248" i="4"/>
  <c r="U246" i="4"/>
  <c r="I237" i="6"/>
  <c r="HJ4" i="1" s="1"/>
  <c r="I239" i="6"/>
  <c r="G237" i="6"/>
  <c r="G239" i="6"/>
  <c r="D237" i="8"/>
  <c r="D239" i="8"/>
  <c r="F248" i="4"/>
  <c r="F246" i="4"/>
  <c r="AH237" i="8"/>
  <c r="AH239" i="8"/>
  <c r="G239" i="7"/>
  <c r="G237" i="7"/>
  <c r="D239" i="7"/>
  <c r="D237" i="7"/>
  <c r="G239" i="8"/>
  <c r="G237" i="8"/>
  <c r="AH252" i="4"/>
  <c r="C239" i="7"/>
  <c r="C237" i="7"/>
  <c r="I237" i="7"/>
  <c r="I239" i="7"/>
  <c r="D248" i="4"/>
  <c r="D246" i="4"/>
  <c r="D237" i="6"/>
  <c r="D239" i="6"/>
  <c r="J248" i="4"/>
  <c r="J246" i="4"/>
  <c r="P237" i="6"/>
  <c r="P239" i="6"/>
  <c r="AG237" i="7"/>
  <c r="AG239" i="7"/>
  <c r="I239" i="8"/>
  <c r="I237" i="8"/>
  <c r="L248" i="4"/>
  <c r="L246"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D4" i="1" s="1"/>
  <c r="C246" i="4"/>
  <c r="C248" i="4"/>
  <c r="C237" i="8"/>
  <c r="EU4" i="1" s="1"/>
  <c r="C239" i="8"/>
  <c r="R248" i="4"/>
  <c r="R246" i="4"/>
  <c r="G248" i="4"/>
  <c r="G246" i="4"/>
  <c r="L237" i="7"/>
  <c r="L239" i="7"/>
  <c r="L237" i="8"/>
  <c r="L239" i="8"/>
  <c r="I248" i="4"/>
  <c r="I246" i="4"/>
  <c r="AK239" i="7"/>
  <c r="AK237" i="7"/>
  <c r="AD240" i="4"/>
  <c r="AH231" i="6"/>
  <c r="AD231" i="6"/>
  <c r="AG369" i="7"/>
  <c r="AH369" i="7" s="1"/>
  <c r="AF373" i="7"/>
  <c r="W369" i="8"/>
  <c r="W371" i="8" s="1"/>
  <c r="X369" i="8"/>
  <c r="Y369" i="8" s="1"/>
  <c r="AE371" i="7"/>
  <c r="AE373" i="8"/>
  <c r="AE373" i="7"/>
  <c r="AE371" i="8"/>
  <c r="BF154" i="7"/>
  <c r="AA152" i="8"/>
  <c r="AB154" i="7"/>
  <c r="L152" i="8"/>
  <c r="M154" i="7"/>
  <c r="AP154" i="7"/>
  <c r="BT154" i="8"/>
  <c r="CA160" i="4"/>
  <c r="CO161" i="4"/>
  <c r="CP160" i="4"/>
  <c r="DD161" i="4"/>
  <c r="DE160" i="4"/>
  <c r="AD373" i="6"/>
  <c r="Q369" i="6"/>
  <c r="Q373" i="6" s="1"/>
  <c r="AZ369" i="6"/>
  <c r="BA369" i="6" s="1"/>
  <c r="AZ378" i="4"/>
  <c r="BA378" i="4" s="1"/>
  <c r="X378" i="4"/>
  <c r="Y378" i="4" s="1"/>
  <c r="AD373" i="7"/>
  <c r="AZ369" i="8"/>
  <c r="AZ373" i="8" s="1"/>
  <c r="X369" i="6"/>
  <c r="Y369" i="6" s="1"/>
  <c r="AZ369" i="7"/>
  <c r="AZ371" i="7" s="1"/>
  <c r="AD371" i="8"/>
  <c r="AH161" i="4"/>
  <c r="AH160" i="4"/>
  <c r="AW161" i="4"/>
  <c r="AW160" i="4"/>
  <c r="BL161" i="4"/>
  <c r="BL160" i="4"/>
  <c r="D161" i="4"/>
  <c r="D160" i="4"/>
  <c r="CP161" i="4"/>
  <c r="S160" i="4"/>
  <c r="PF69" i="1" s="1" a="1"/>
  <c r="PF69" i="1" s="1"/>
  <c r="S161" i="4"/>
  <c r="CO160" i="4"/>
  <c r="AV161" i="4"/>
  <c r="C161" i="4"/>
  <c r="AV160" i="4"/>
  <c r="BZ160" i="4"/>
  <c r="AG161" i="4"/>
  <c r="DD160" i="4"/>
  <c r="BK161" i="4"/>
  <c r="C160" i="4"/>
  <c r="AG160" i="4"/>
  <c r="BK160" i="4"/>
  <c r="R161" i="4"/>
  <c r="DE161" i="4"/>
  <c r="BZ161" i="4"/>
  <c r="CA161" i="4"/>
  <c r="Q392" i="4"/>
  <c r="CX153" i="7"/>
  <c r="CY153" i="8"/>
  <c r="DN153" i="7"/>
  <c r="DO153" i="7"/>
  <c r="CJ153" i="7"/>
  <c r="CK153" i="7"/>
  <c r="D393" i="4"/>
  <c r="C393" i="4" s="1"/>
  <c r="X369" i="7"/>
  <c r="Y369" i="7" s="1"/>
  <c r="Z369" i="7" s="1"/>
  <c r="AY369" i="7"/>
  <c r="AY371" i="7" s="1"/>
  <c r="D474" i="4"/>
  <c r="Q474" i="4" s="1"/>
  <c r="E474" i="4"/>
  <c r="F474" i="4"/>
  <c r="AY369" i="6"/>
  <c r="AY373" i="6" s="1"/>
  <c r="AY369" i="8"/>
  <c r="AY373" i="8" s="1"/>
  <c r="W369" i="6"/>
  <c r="W371" i="6" s="1"/>
  <c r="P378" i="4"/>
  <c r="P382" i="4" s="1"/>
  <c r="P369" i="6"/>
  <c r="P369" i="8"/>
  <c r="W378" i="4"/>
  <c r="W382" i="4" s="1"/>
  <c r="W369" i="7"/>
  <c r="W371" i="7" s="1"/>
  <c r="AY378" i="4"/>
  <c r="AY380" i="4" s="1"/>
  <c r="P369" i="7"/>
  <c r="P371" i="7" s="1"/>
  <c r="BF153" i="8"/>
  <c r="BF154" i="8"/>
  <c r="BT153" i="7"/>
  <c r="BT154" i="7"/>
  <c r="Q369" i="7"/>
  <c r="R369" i="7" s="1"/>
  <c r="P391" i="4"/>
  <c r="B391" i="4"/>
  <c r="G394" i="4"/>
  <c r="T394" i="4" s="1"/>
  <c r="F394" i="4"/>
  <c r="S394" i="4" s="1"/>
  <c r="E394" i="4"/>
  <c r="R394" i="4" s="1"/>
  <c r="H394" i="4"/>
  <c r="U394" i="4" s="1"/>
  <c r="I394" i="4"/>
  <c r="V394" i="4" s="1"/>
  <c r="I411" i="4"/>
  <c r="V411" i="4" s="1"/>
  <c r="H411" i="4"/>
  <c r="U411" i="4" s="1"/>
  <c r="G411" i="4"/>
  <c r="T411" i="4" s="1"/>
  <c r="D411" i="4"/>
  <c r="Q411" i="4" s="1"/>
  <c r="F475" i="4"/>
  <c r="E475" i="4"/>
  <c r="D475" i="4"/>
  <c r="Q475" i="4" s="1"/>
  <c r="Q369" i="8"/>
  <c r="Q371" i="8" s="1"/>
  <c r="ET4" i="1" s="1"/>
  <c r="A395" i="4"/>
  <c r="AE380" i="4"/>
  <c r="AF378" i="4"/>
  <c r="AF382"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80" i="4"/>
  <c r="AD382" i="4"/>
  <c r="CL381" i="4"/>
  <c r="BG377" i="4"/>
  <c r="BF378" i="4" s="1"/>
  <c r="Q378" i="4"/>
  <c r="BM377" i="4"/>
  <c r="X240" i="4"/>
  <c r="A476" i="4"/>
  <c r="A412" i="4"/>
  <c r="BF152" i="8"/>
  <c r="M153" i="7"/>
  <c r="E189" i="4"/>
  <c r="BM152" i="8"/>
  <c r="BM152" i="7"/>
  <c r="E184" i="4"/>
  <c r="AX152" i="8"/>
  <c r="AX152" i="7"/>
  <c r="D184" i="4"/>
  <c r="AW162" i="4" s="1"/>
  <c r="AW152" i="8"/>
  <c r="AW152" i="7"/>
  <c r="BT152" i="7"/>
  <c r="C184" i="4"/>
  <c r="AV162" i="4" s="1"/>
  <c r="AV152" i="8"/>
  <c r="AV152" i="7"/>
  <c r="F189" i="4"/>
  <c r="BN152" i="7"/>
  <c r="BN152" i="8"/>
  <c r="AP153" i="8"/>
  <c r="AP154" i="8"/>
  <c r="D189" i="4"/>
  <c r="BL162" i="4" s="1"/>
  <c r="BL152" i="8"/>
  <c r="BL152" i="7"/>
  <c r="D179" i="4"/>
  <c r="AH162" i="4" s="1"/>
  <c r="AH152" i="7"/>
  <c r="AH152" i="8"/>
  <c r="D169" i="4"/>
  <c r="D162" i="4" s="1"/>
  <c r="D152" i="8"/>
  <c r="D152" i="7"/>
  <c r="F174" i="4"/>
  <c r="U152" i="7"/>
  <c r="U152" i="8"/>
  <c r="G179" i="4"/>
  <c r="AK153" i="6" s="1"/>
  <c r="AK152" i="8"/>
  <c r="AK152" i="7"/>
  <c r="AB152" i="7"/>
  <c r="AP152" i="7"/>
  <c r="J189" i="4"/>
  <c r="BR152" i="7"/>
  <c r="BR152" i="8"/>
  <c r="I184" i="4"/>
  <c r="BB152" i="7"/>
  <c r="BB152" i="8"/>
  <c r="AP152" i="8"/>
  <c r="C179" i="4"/>
  <c r="AG162" i="4" s="1"/>
  <c r="AG152" i="8"/>
  <c r="AG152" i="7"/>
  <c r="D174" i="4"/>
  <c r="S162" i="4" s="1"/>
  <c r="S152" i="8"/>
  <c r="S152" i="7"/>
  <c r="E169" i="4"/>
  <c r="E152" i="7"/>
  <c r="E152" i="8"/>
  <c r="G174" i="4"/>
  <c r="V153" i="6" s="1"/>
  <c r="V152" i="7"/>
  <c r="V152" i="8"/>
  <c r="H169" i="4"/>
  <c r="H152" i="7"/>
  <c r="H152" i="8"/>
  <c r="AB153" i="7"/>
  <c r="E174" i="4"/>
  <c r="T152" i="7"/>
  <c r="T152" i="8"/>
  <c r="J184" i="4"/>
  <c r="BC152" i="8"/>
  <c r="BC152" i="7"/>
  <c r="L169" i="4"/>
  <c r="L152" i="7"/>
  <c r="BT153" i="8"/>
  <c r="H184" i="4"/>
  <c r="BA152" i="7"/>
  <c r="BA152" i="8"/>
  <c r="L174" i="4"/>
  <c r="AA152" i="7"/>
  <c r="J174" i="4"/>
  <c r="Y152" i="7"/>
  <c r="Y152" i="8"/>
  <c r="K174" i="4"/>
  <c r="Z152" i="7"/>
  <c r="Z152" i="8"/>
  <c r="AP153" i="7"/>
  <c r="H189" i="4"/>
  <c r="BP153" i="6" s="1"/>
  <c r="BP152" i="7"/>
  <c r="BP152" i="8"/>
  <c r="G169" i="4"/>
  <c r="G153" i="6" s="1"/>
  <c r="G152" i="7"/>
  <c r="G152" i="8"/>
  <c r="S152" i="6"/>
  <c r="C169" i="4"/>
  <c r="C162" i="4" s="1"/>
  <c r="C152" i="7"/>
  <c r="C152" i="8"/>
  <c r="BT152" i="8"/>
  <c r="F179" i="4"/>
  <c r="AJ152" i="8"/>
  <c r="AJ152" i="7"/>
  <c r="F169" i="4"/>
  <c r="F153" i="6" s="1"/>
  <c r="F152" i="7"/>
  <c r="F152" i="8"/>
  <c r="H174" i="4"/>
  <c r="W153" i="6" s="1"/>
  <c r="W152" i="7"/>
  <c r="W152" i="8"/>
  <c r="CI152" i="8"/>
  <c r="C174" i="4"/>
  <c r="R162" i="4" s="1"/>
  <c r="R152" i="8"/>
  <c r="R152" i="7"/>
  <c r="G184" i="4"/>
  <c r="AZ153" i="6" s="1"/>
  <c r="AZ152" i="8"/>
  <c r="AZ152" i="7"/>
  <c r="K189" i="4"/>
  <c r="BS152" i="8"/>
  <c r="BS152" i="7"/>
  <c r="I179" i="4"/>
  <c r="AM152" i="7"/>
  <c r="AM152" i="8"/>
  <c r="J179" i="4"/>
  <c r="AN152" i="7"/>
  <c r="AN152" i="8"/>
  <c r="I189" i="4"/>
  <c r="BQ152" i="7"/>
  <c r="BQ152" i="8"/>
  <c r="H179" i="4"/>
  <c r="AL153" i="6" s="1"/>
  <c r="AL152" i="8"/>
  <c r="AL152" i="7"/>
  <c r="I174" i="4"/>
  <c r="X152" i="7"/>
  <c r="X152" i="8"/>
  <c r="I169" i="4"/>
  <c r="I152" i="7"/>
  <c r="I152" i="8"/>
  <c r="L184" i="4"/>
  <c r="BE152" i="8"/>
  <c r="BE152" i="7"/>
  <c r="BF153" i="7"/>
  <c r="F184" i="4"/>
  <c r="AY153" i="6" s="1"/>
  <c r="AY152" i="7"/>
  <c r="AY152" i="8"/>
  <c r="K179" i="4"/>
  <c r="AO152" i="7"/>
  <c r="AO152" i="8"/>
  <c r="K169" i="4"/>
  <c r="K152" i="7"/>
  <c r="K152" i="8"/>
  <c r="BF152" i="7"/>
  <c r="M152" i="7"/>
  <c r="G189" i="4"/>
  <c r="BO153" i="6" s="1"/>
  <c r="BO152" i="7"/>
  <c r="BO152" i="8"/>
  <c r="K184" i="4"/>
  <c r="BD152" i="7"/>
  <c r="BD152" i="8"/>
  <c r="C189" i="4"/>
  <c r="BK162" i="4" s="1"/>
  <c r="BK152" i="8"/>
  <c r="BK152" i="7"/>
  <c r="E179" i="4"/>
  <c r="AI152" i="8"/>
  <c r="AI152" i="7"/>
  <c r="J169" i="4"/>
  <c r="J152" i="7"/>
  <c r="J152" i="8"/>
  <c r="DN152" i="7"/>
  <c r="DN152" i="8"/>
  <c r="CO152" i="8"/>
  <c r="CO152" i="7"/>
  <c r="CP152" i="8"/>
  <c r="CP152" i="7"/>
  <c r="CQ152" i="7"/>
  <c r="CQ152" i="8"/>
  <c r="CR152" i="7"/>
  <c r="CR152" i="8"/>
  <c r="CS152" i="7"/>
  <c r="CS152" i="8"/>
  <c r="CT152" i="7"/>
  <c r="CT152" i="8"/>
  <c r="CU152" i="7"/>
  <c r="CU152" i="8"/>
  <c r="CV152" i="8"/>
  <c r="CV152" i="7"/>
  <c r="CJ152" i="7"/>
  <c r="DD152" i="7"/>
  <c r="DD152" i="8"/>
  <c r="DE152" i="7"/>
  <c r="DE152" i="8"/>
  <c r="DF152" i="8"/>
  <c r="DF152" i="7"/>
  <c r="DG152" i="7"/>
  <c r="DG152" i="8"/>
  <c r="CX152" i="8"/>
  <c r="DH152" i="8"/>
  <c r="DH152" i="7"/>
  <c r="DI152" i="8"/>
  <c r="DI152" i="7"/>
  <c r="CA152" i="7"/>
  <c r="CA152" i="8"/>
  <c r="DK152" i="8"/>
  <c r="DK152" i="7"/>
  <c r="BZ152" i="7"/>
  <c r="BZ152" i="8"/>
  <c r="DJ152" i="8"/>
  <c r="DJ152" i="7"/>
  <c r="CB152" i="7"/>
  <c r="CB152" i="8"/>
  <c r="DL152" i="8"/>
  <c r="DL152" i="7"/>
  <c r="CC152" i="7"/>
  <c r="CC152" i="8"/>
  <c r="CD152" i="7"/>
  <c r="CD152" i="8"/>
  <c r="CE152" i="7"/>
  <c r="CE152" i="8"/>
  <c r="CX152" i="7"/>
  <c r="CF152" i="7"/>
  <c r="CF152" i="8"/>
  <c r="CG152" i="7"/>
  <c r="CG152" i="8"/>
  <c r="CW152" i="8"/>
  <c r="CW152" i="7"/>
  <c r="CI152" i="7"/>
  <c r="DM152" i="8"/>
  <c r="DM152" i="7"/>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8" i="4"/>
  <c r="D159" i="4" s="1"/>
  <c r="OQ4" i="1" s="1"/>
  <c r="CO158" i="4"/>
  <c r="CO159" i="4" s="1"/>
  <c r="SB4" i="1" s="1"/>
  <c r="C158" i="4"/>
  <c r="C159" i="4" s="1"/>
  <c r="AG158" i="4"/>
  <c r="AG159" i="4" s="1"/>
  <c r="PT4" i="1" s="1"/>
  <c r="BK158" i="4"/>
  <c r="BK159" i="4" s="1"/>
  <c r="QX4" i="1" s="1"/>
  <c r="DD158" i="4"/>
  <c r="DD159" i="4" s="1"/>
  <c r="SQ4" i="1" s="1"/>
  <c r="BZ158" i="4"/>
  <c r="BZ159" i="4" s="1"/>
  <c r="RM4" i="1" s="1"/>
  <c r="R158" i="4"/>
  <c r="R159" i="4" s="1"/>
  <c r="PE4" i="1" s="1"/>
  <c r="AV158" i="4"/>
  <c r="AV159" i="4" s="1"/>
  <c r="QI4" i="1" s="1"/>
  <c r="BL158" i="4"/>
  <c r="BL159" i="4" s="1"/>
  <c r="QY4" i="1" s="1"/>
  <c r="CP158" i="4"/>
  <c r="CP159" i="4" s="1"/>
  <c r="SC4" i="1" s="1"/>
  <c r="DE158" i="4"/>
  <c r="DE159" i="4" s="1"/>
  <c r="SR4" i="1" s="1"/>
  <c r="AW158" i="4"/>
  <c r="AW159" i="4" s="1"/>
  <c r="QJ4" i="1" s="1"/>
  <c r="S158" i="4"/>
  <c r="S159" i="4" s="1"/>
  <c r="PF4" i="1" s="1"/>
  <c r="AH158" i="4"/>
  <c r="AH159" i="4" s="1"/>
  <c r="PU4" i="1" s="1"/>
  <c r="CA158" i="4"/>
  <c r="CA159" i="4" s="1"/>
  <c r="RN4" i="1" s="1"/>
  <c r="E157" i="4"/>
  <c r="T157" i="4"/>
  <c r="AX157" i="4"/>
  <c r="BM157" i="4"/>
  <c r="AI157" i="4"/>
  <c r="CQ157" i="4"/>
  <c r="CQ160" i="4" s="1"/>
  <c r="SD69" i="1" s="1" a="1"/>
  <c r="SD69" i="1" s="1"/>
  <c r="DF157" i="4"/>
  <c r="DF160" i="4" s="1"/>
  <c r="SS69" i="1" s="1" a="1"/>
  <c r="SS69" i="1" s="1"/>
  <c r="CB157" i="4"/>
  <c r="CB161" i="4" s="1"/>
  <c r="DG152" i="6"/>
  <c r="CC152" i="6"/>
  <c r="CO162" i="4"/>
  <c r="CO152" i="6"/>
  <c r="T152" i="6"/>
  <c r="CP162" i="4"/>
  <c r="CP152" i="6"/>
  <c r="CR152" i="6"/>
  <c r="BL152" i="6"/>
  <c r="V152" i="6"/>
  <c r="AY152" i="6"/>
  <c r="BN152" i="6"/>
  <c r="R152" i="6"/>
  <c r="BO152" i="6"/>
  <c r="DE162" i="4"/>
  <c r="DE152" i="6"/>
  <c r="DF152" i="6"/>
  <c r="CS152" i="6"/>
  <c r="DH152" i="6"/>
  <c r="CQ152" i="6"/>
  <c r="DD162" i="4"/>
  <c r="DD152" i="6"/>
  <c r="C152" i="6"/>
  <c r="BK152" i="6"/>
  <c r="AI152" i="6"/>
  <c r="AJ152" i="6"/>
  <c r="D152" i="6"/>
  <c r="BZ162" i="4"/>
  <c r="BZ152" i="6"/>
  <c r="AK152" i="6"/>
  <c r="E152" i="6"/>
  <c r="CA162" i="4"/>
  <c r="CA152" i="6"/>
  <c r="AG152" i="6"/>
  <c r="AH152" i="6"/>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Q89" i="1" l="1" a="1"/>
  <c r="SQ89" i="1" s="1"/>
  <c r="SQ108" i="1" a="1"/>
  <c r="SQ108" i="1" s="1"/>
  <c r="SQ82" i="1" a="1"/>
  <c r="SQ82" i="1" s="1"/>
  <c r="SQ58" i="1" a="1"/>
  <c r="SQ58" i="1" s="1"/>
  <c r="SQ59" i="1" a="1"/>
  <c r="SQ59" i="1" s="1"/>
  <c r="SQ41" i="1" a="1"/>
  <c r="SQ41" i="1" s="1"/>
  <c r="SQ60" i="1" a="1"/>
  <c r="SQ60" i="1" s="1"/>
  <c r="SQ40" i="1" a="1"/>
  <c r="SQ40" i="1" s="1"/>
  <c r="SQ99" i="1" a="1"/>
  <c r="SQ99" i="1" s="1"/>
  <c r="SQ94" i="1" a="1"/>
  <c r="SQ94" i="1" s="1"/>
  <c r="SQ101" i="1" a="1"/>
  <c r="SQ101" i="1" s="1"/>
  <c r="SQ95" i="1" a="1"/>
  <c r="SQ95" i="1" s="1"/>
  <c r="SQ98" i="1" a="1"/>
  <c r="SQ98" i="1" s="1"/>
  <c r="SQ50" i="1" a="1"/>
  <c r="SQ50" i="1" s="1"/>
  <c r="SQ57" i="1" a="1"/>
  <c r="SQ57" i="1" s="1"/>
  <c r="SQ109" i="1" a="1"/>
  <c r="SQ109" i="1" s="1"/>
  <c r="SQ39" i="1" a="1"/>
  <c r="SQ39" i="1" s="1"/>
  <c r="SQ45" i="1" a="1"/>
  <c r="SQ45" i="1" s="1"/>
  <c r="SQ87" i="1" a="1"/>
  <c r="SQ87" i="1" s="1"/>
  <c r="SQ86" i="1" a="1"/>
  <c r="SQ86" i="1" s="1"/>
  <c r="SQ84" i="1" a="1"/>
  <c r="SQ84" i="1" s="1"/>
  <c r="SQ106" i="1" a="1"/>
  <c r="SQ106" i="1" s="1"/>
  <c r="SQ52" i="1" a="1"/>
  <c r="SQ52" i="1" s="1"/>
  <c r="SQ100" i="1" a="1"/>
  <c r="SQ100" i="1" s="1"/>
  <c r="SQ110" i="1" a="1"/>
  <c r="SQ110" i="1" s="1"/>
  <c r="SQ107" i="1" a="1"/>
  <c r="SQ107" i="1" s="1"/>
  <c r="SQ93" i="1" a="1"/>
  <c r="SQ93" i="1" s="1"/>
  <c r="SQ85" i="1" a="1"/>
  <c r="SQ85" i="1" s="1"/>
  <c r="SQ88" i="1" a="1"/>
  <c r="SQ88" i="1" s="1"/>
  <c r="SQ51" i="1" a="1"/>
  <c r="SQ51" i="1" s="1"/>
  <c r="SQ53" i="1" a="1"/>
  <c r="SQ53" i="1" s="1"/>
  <c r="SQ54" i="1" a="1"/>
  <c r="SQ54" i="1" s="1"/>
  <c r="SQ55" i="1" a="1"/>
  <c r="SQ55" i="1" s="1"/>
  <c r="SQ56" i="1" a="1"/>
  <c r="SQ56" i="1" s="1"/>
  <c r="SQ61" i="1" a="1"/>
  <c r="SQ61" i="1" s="1"/>
  <c r="SQ46" i="1" a="1"/>
  <c r="SQ46" i="1" s="1"/>
  <c r="SQ102" i="1" a="1"/>
  <c r="SQ102" i="1" s="1"/>
  <c r="SQ96" i="1" a="1"/>
  <c r="SQ96" i="1" s="1"/>
  <c r="SQ47" i="1" a="1"/>
  <c r="SQ47" i="1" s="1"/>
  <c r="SQ48" i="1" a="1"/>
  <c r="SQ48" i="1" s="1"/>
  <c r="SQ49" i="1" a="1"/>
  <c r="SQ49" i="1" s="1"/>
  <c r="SQ83" i="1" a="1"/>
  <c r="SQ83" i="1" s="1"/>
  <c r="SQ97" i="1" a="1"/>
  <c r="SQ97" i="1" s="1"/>
  <c r="SQ62" i="1" a="1"/>
  <c r="SQ62" i="1" s="1"/>
  <c r="SQ63" i="1" a="1"/>
  <c r="SQ63" i="1" s="1"/>
  <c r="SQ64" i="1" a="1"/>
  <c r="SQ64" i="1" s="1"/>
  <c r="SQ65" i="1" a="1"/>
  <c r="SQ65" i="1" s="1"/>
  <c r="SQ66" i="1" a="1"/>
  <c r="SQ66" i="1" s="1"/>
  <c r="SQ67" i="1" a="1"/>
  <c r="SQ67" i="1" s="1"/>
  <c r="SQ68" i="1" a="1"/>
  <c r="SQ68" i="1" s="1"/>
  <c r="RM89" i="1" a="1"/>
  <c r="RM89" i="1" s="1"/>
  <c r="RM82" i="1" a="1"/>
  <c r="RM82" i="1" s="1"/>
  <c r="RM58" i="1" a="1"/>
  <c r="RM58" i="1" s="1"/>
  <c r="RM39" i="1" a="1"/>
  <c r="RM39" i="1" s="1"/>
  <c r="RM59" i="1" a="1"/>
  <c r="RM59" i="1" s="1"/>
  <c r="RM45" i="1" a="1"/>
  <c r="RM45" i="1" s="1"/>
  <c r="RM60" i="1" a="1"/>
  <c r="RM60" i="1" s="1"/>
  <c r="RM99" i="1" a="1"/>
  <c r="RM99" i="1" s="1"/>
  <c r="RM40" i="1" a="1"/>
  <c r="RM40" i="1" s="1"/>
  <c r="RM61" i="1" a="1"/>
  <c r="RM61" i="1" s="1"/>
  <c r="RM101" i="1" a="1"/>
  <c r="RM101" i="1" s="1"/>
  <c r="RM93" i="1" a="1"/>
  <c r="RM93" i="1" s="1"/>
  <c r="RM102" i="1" a="1"/>
  <c r="RM102" i="1" s="1"/>
  <c r="RM41" i="1" a="1"/>
  <c r="RM41" i="1" s="1"/>
  <c r="RM86" i="1" a="1"/>
  <c r="RM86" i="1" s="1"/>
  <c r="RM96" i="1" a="1"/>
  <c r="RM96" i="1" s="1"/>
  <c r="RM56" i="1" a="1"/>
  <c r="RM56" i="1" s="1"/>
  <c r="RM57" i="1" a="1"/>
  <c r="RM57" i="1" s="1"/>
  <c r="RM85" i="1" a="1"/>
  <c r="RM85" i="1" s="1"/>
  <c r="RM46" i="1" a="1"/>
  <c r="RM46" i="1" s="1"/>
  <c r="RM88" i="1" a="1"/>
  <c r="RM88" i="1" s="1"/>
  <c r="RM94" i="1" a="1"/>
  <c r="RM94" i="1" s="1"/>
  <c r="RM87" i="1" a="1"/>
  <c r="RM87" i="1" s="1"/>
  <c r="RM95" i="1" a="1"/>
  <c r="RM95" i="1" s="1"/>
  <c r="RM47" i="1" a="1"/>
  <c r="RM47" i="1" s="1"/>
  <c r="RM84" i="1" a="1"/>
  <c r="RM84" i="1" s="1"/>
  <c r="RM98" i="1" a="1"/>
  <c r="RM98" i="1" s="1"/>
  <c r="RM48" i="1" a="1"/>
  <c r="RM48" i="1" s="1"/>
  <c r="RM106" i="1" a="1"/>
  <c r="RM106" i="1" s="1"/>
  <c r="RM49" i="1" a="1"/>
  <c r="RM49" i="1" s="1"/>
  <c r="RM83" i="1" a="1"/>
  <c r="RM83" i="1" s="1"/>
  <c r="RM50" i="1" a="1"/>
  <c r="RM50" i="1" s="1"/>
  <c r="RM97" i="1" a="1"/>
  <c r="RM97" i="1" s="1"/>
  <c r="RM51" i="1" a="1"/>
  <c r="RM51" i="1" s="1"/>
  <c r="RM100" i="1" a="1"/>
  <c r="RM100" i="1" s="1"/>
  <c r="RM52" i="1" a="1"/>
  <c r="RM52" i="1" s="1"/>
  <c r="RM110" i="1" a="1"/>
  <c r="RM110" i="1" s="1"/>
  <c r="RM53" i="1" a="1"/>
  <c r="RM53" i="1" s="1"/>
  <c r="RM107" i="1" a="1"/>
  <c r="RM107" i="1" s="1"/>
  <c r="RM54" i="1" a="1"/>
  <c r="RM54" i="1" s="1"/>
  <c r="RM109" i="1" a="1"/>
  <c r="RM109" i="1" s="1"/>
  <c r="RM55" i="1" a="1"/>
  <c r="RM55" i="1" s="1"/>
  <c r="RM108" i="1" a="1"/>
  <c r="RM108" i="1" s="1"/>
  <c r="RM62" i="1" a="1"/>
  <c r="RM62" i="1" s="1"/>
  <c r="RM63" i="1" a="1"/>
  <c r="RM63" i="1" s="1"/>
  <c r="RM64" i="1" a="1"/>
  <c r="RM64" i="1" s="1"/>
  <c r="RM65" i="1" a="1"/>
  <c r="RM65" i="1" s="1"/>
  <c r="RM66" i="1" a="1"/>
  <c r="RM66" i="1" s="1"/>
  <c r="RM67" i="1" a="1"/>
  <c r="RM67" i="1" s="1"/>
  <c r="RM68" i="1" a="1"/>
  <c r="RM68" i="1" s="1"/>
  <c r="SB89" i="1" a="1"/>
  <c r="SB89" i="1" s="1"/>
  <c r="SB107" i="1" a="1"/>
  <c r="SB107" i="1" s="1"/>
  <c r="SB93" i="1" a="1"/>
  <c r="SB93" i="1" s="1"/>
  <c r="SB61" i="1" a="1"/>
  <c r="SB61" i="1" s="1"/>
  <c r="SB45" i="1" a="1"/>
  <c r="SB45" i="1" s="1"/>
  <c r="SB96" i="1" a="1"/>
  <c r="SB96" i="1" s="1"/>
  <c r="SB46" i="1" a="1"/>
  <c r="SB46" i="1" s="1"/>
  <c r="SB47" i="1" a="1"/>
  <c r="SB47" i="1" s="1"/>
  <c r="SB102" i="1" a="1"/>
  <c r="SB102" i="1" s="1"/>
  <c r="SB87" i="1" a="1"/>
  <c r="SB87" i="1" s="1"/>
  <c r="SB98" i="1" a="1"/>
  <c r="SB98" i="1" s="1"/>
  <c r="SB53" i="1" a="1"/>
  <c r="SB53" i="1" s="1"/>
  <c r="SB54" i="1" a="1"/>
  <c r="SB54" i="1" s="1"/>
  <c r="SB97" i="1" a="1"/>
  <c r="SB97" i="1" s="1"/>
  <c r="SB82" i="1" a="1"/>
  <c r="SB82" i="1" s="1"/>
  <c r="SB39" i="1" a="1"/>
  <c r="SB39" i="1" s="1"/>
  <c r="SB60" i="1" a="1"/>
  <c r="SB60" i="1" s="1"/>
  <c r="SB108" i="1" a="1"/>
  <c r="SB108" i="1" s="1"/>
  <c r="SB41" i="1" a="1"/>
  <c r="SB41" i="1" s="1"/>
  <c r="SB48" i="1" a="1"/>
  <c r="SB48" i="1" s="1"/>
  <c r="SB101" i="1" a="1"/>
  <c r="SB101" i="1" s="1"/>
  <c r="SB50" i="1" a="1"/>
  <c r="SB50" i="1" s="1"/>
  <c r="SB86" i="1" a="1"/>
  <c r="SB86" i="1" s="1"/>
  <c r="SB52" i="1" a="1"/>
  <c r="SB52" i="1" s="1"/>
  <c r="SB83" i="1" a="1"/>
  <c r="SB83" i="1" s="1"/>
  <c r="SB56" i="1" a="1"/>
  <c r="SB56" i="1" s="1"/>
  <c r="SB40" i="1" a="1"/>
  <c r="SB40" i="1" s="1"/>
  <c r="SB109" i="1" a="1"/>
  <c r="SB109" i="1" s="1"/>
  <c r="SB94" i="1" a="1"/>
  <c r="SB94" i="1" s="1"/>
  <c r="SB99" i="1" a="1"/>
  <c r="SB99" i="1" s="1"/>
  <c r="SB85" i="1" a="1"/>
  <c r="SB85" i="1" s="1"/>
  <c r="SB49" i="1" a="1"/>
  <c r="SB49" i="1" s="1"/>
  <c r="SB95" i="1" a="1"/>
  <c r="SB95" i="1" s="1"/>
  <c r="SB51" i="1" a="1"/>
  <c r="SB51" i="1" s="1"/>
  <c r="SB106" i="1" a="1"/>
  <c r="SB106" i="1" s="1"/>
  <c r="SB55" i="1" a="1"/>
  <c r="SB55" i="1" s="1"/>
  <c r="SB88" i="1" a="1"/>
  <c r="SB88" i="1" s="1"/>
  <c r="SB84" i="1" a="1"/>
  <c r="SB84" i="1" s="1"/>
  <c r="SB57" i="1" a="1"/>
  <c r="SB57" i="1" s="1"/>
  <c r="SB58" i="1" a="1"/>
  <c r="SB58" i="1" s="1"/>
  <c r="SB110" i="1" a="1"/>
  <c r="SB110" i="1" s="1"/>
  <c r="SB100" i="1" a="1"/>
  <c r="SB100" i="1" s="1"/>
  <c r="SB59" i="1" a="1"/>
  <c r="SB59" i="1" s="1"/>
  <c r="SB62" i="1" a="1"/>
  <c r="SB62" i="1" s="1"/>
  <c r="SB63" i="1" a="1"/>
  <c r="SB63" i="1" s="1"/>
  <c r="SB64" i="1" a="1"/>
  <c r="SB64" i="1" s="1"/>
  <c r="SB65" i="1" a="1"/>
  <c r="SB65" i="1" s="1"/>
  <c r="SB66" i="1" a="1"/>
  <c r="SB66" i="1" s="1"/>
  <c r="SB67" i="1" a="1"/>
  <c r="SB67" i="1" s="1"/>
  <c r="SB68" i="1" a="1"/>
  <c r="SB68" i="1" s="1"/>
  <c r="QY89" i="1" a="1"/>
  <c r="QY89" i="1" s="1"/>
  <c r="QY45" i="1" a="1"/>
  <c r="QY45" i="1" s="1"/>
  <c r="QY41" i="1" a="1"/>
  <c r="QY41" i="1" s="1"/>
  <c r="QY102" i="1" a="1"/>
  <c r="QY102" i="1" s="1"/>
  <c r="QY101" i="1" a="1"/>
  <c r="QY101" i="1" s="1"/>
  <c r="QY49" i="1" a="1"/>
  <c r="QY49" i="1" s="1"/>
  <c r="QY84" i="1" a="1"/>
  <c r="QY84" i="1" s="1"/>
  <c r="QY106" i="1" a="1"/>
  <c r="QY106" i="1" s="1"/>
  <c r="QY100" i="1" a="1"/>
  <c r="QY100" i="1" s="1"/>
  <c r="QY109" i="1" a="1"/>
  <c r="QY109" i="1" s="1"/>
  <c r="QY93" i="1" a="1"/>
  <c r="QY93" i="1" s="1"/>
  <c r="QY40" i="1" a="1"/>
  <c r="QY40" i="1" s="1"/>
  <c r="QY46" i="1" a="1"/>
  <c r="QY46" i="1" s="1"/>
  <c r="QY99" i="1" a="1"/>
  <c r="QY99" i="1" s="1"/>
  <c r="QY94" i="1" a="1"/>
  <c r="QY94" i="1" s="1"/>
  <c r="QY87" i="1" a="1"/>
  <c r="QY87" i="1" s="1"/>
  <c r="QY47" i="1" a="1"/>
  <c r="QY47" i="1" s="1"/>
  <c r="QY86" i="1" a="1"/>
  <c r="QY86" i="1" s="1"/>
  <c r="QY95" i="1" a="1"/>
  <c r="QY95" i="1" s="1"/>
  <c r="QY83" i="1" a="1"/>
  <c r="QY83" i="1" s="1"/>
  <c r="QY50" i="1" a="1"/>
  <c r="QY50" i="1" s="1"/>
  <c r="QY97" i="1" a="1"/>
  <c r="QY97" i="1" s="1"/>
  <c r="QY107" i="1" a="1"/>
  <c r="QY107" i="1" s="1"/>
  <c r="QY96" i="1" a="1"/>
  <c r="QY96" i="1" s="1"/>
  <c r="QY88" i="1" a="1"/>
  <c r="QY88" i="1" s="1"/>
  <c r="QY48" i="1" a="1"/>
  <c r="QY48" i="1" s="1"/>
  <c r="QY85" i="1" a="1"/>
  <c r="QY85" i="1" s="1"/>
  <c r="QY98" i="1" a="1"/>
  <c r="QY98" i="1" s="1"/>
  <c r="QY51" i="1" a="1"/>
  <c r="QY51" i="1" s="1"/>
  <c r="QY108" i="1" a="1"/>
  <c r="QY108" i="1" s="1"/>
  <c r="QY110" i="1" a="1"/>
  <c r="QY110" i="1" s="1"/>
  <c r="QY82" i="1" a="1"/>
  <c r="QY82" i="1" s="1"/>
  <c r="QY39" i="1" a="1"/>
  <c r="QY39" i="1" s="1"/>
  <c r="QY52" i="1" a="1"/>
  <c r="QY52" i="1" s="1"/>
  <c r="QY53" i="1" a="1"/>
  <c r="QY53" i="1" s="1"/>
  <c r="QY54" i="1" a="1"/>
  <c r="QY54" i="1" s="1"/>
  <c r="QY55" i="1" a="1"/>
  <c r="QY55" i="1" s="1"/>
  <c r="QY56" i="1" a="1"/>
  <c r="QY56" i="1" s="1"/>
  <c r="QY57" i="1" a="1"/>
  <c r="QY57" i="1" s="1"/>
  <c r="QY58" i="1" a="1"/>
  <c r="QY58" i="1" s="1"/>
  <c r="QY59" i="1" a="1"/>
  <c r="QY59" i="1" s="1"/>
  <c r="QY60" i="1" a="1"/>
  <c r="QY60" i="1" s="1"/>
  <c r="QY61" i="1" a="1"/>
  <c r="QY61" i="1" s="1"/>
  <c r="QY62" i="1" a="1"/>
  <c r="QY62" i="1" s="1"/>
  <c r="QY63" i="1" a="1"/>
  <c r="QY63" i="1" s="1"/>
  <c r="QY64" i="1" a="1"/>
  <c r="QY64" i="1" s="1"/>
  <c r="QY65" i="1" a="1"/>
  <c r="QY65" i="1" s="1"/>
  <c r="QY66" i="1" a="1"/>
  <c r="QY66" i="1" s="1"/>
  <c r="QY67" i="1" a="1"/>
  <c r="QY67" i="1" s="1"/>
  <c r="QY68" i="1" a="1"/>
  <c r="QY68" i="1" s="1"/>
  <c r="RN89" i="1" a="1"/>
  <c r="RN89" i="1" s="1"/>
  <c r="RN107" i="1" a="1"/>
  <c r="RN107" i="1" s="1"/>
  <c r="RN82" i="1" a="1"/>
  <c r="RN82" i="1" s="1"/>
  <c r="RN58" i="1" a="1"/>
  <c r="RN58" i="1" s="1"/>
  <c r="RN108" i="1" a="1"/>
  <c r="RN108" i="1" s="1"/>
  <c r="RN59" i="1" a="1"/>
  <c r="RN59" i="1" s="1"/>
  <c r="RN110" i="1" a="1"/>
  <c r="RN110" i="1" s="1"/>
  <c r="RN40" i="1" a="1"/>
  <c r="RN40" i="1" s="1"/>
  <c r="RN60" i="1" a="1"/>
  <c r="RN60" i="1" s="1"/>
  <c r="RN61" i="1" a="1"/>
  <c r="RN61" i="1" s="1"/>
  <c r="RN93" i="1" a="1"/>
  <c r="RN93" i="1" s="1"/>
  <c r="RN86" i="1" a="1"/>
  <c r="RN86" i="1" s="1"/>
  <c r="RN99" i="1" a="1"/>
  <c r="RN99" i="1" s="1"/>
  <c r="RN94" i="1" a="1"/>
  <c r="RN94" i="1" s="1"/>
  <c r="RN101" i="1" a="1"/>
  <c r="RN101" i="1" s="1"/>
  <c r="RN102" i="1" a="1"/>
  <c r="RN102" i="1" s="1"/>
  <c r="RN49" i="1" a="1"/>
  <c r="RN49" i="1" s="1"/>
  <c r="RN98" i="1" a="1"/>
  <c r="RN98" i="1" s="1"/>
  <c r="RN53" i="1" a="1"/>
  <c r="RN53" i="1" s="1"/>
  <c r="RN54" i="1" a="1"/>
  <c r="RN54" i="1" s="1"/>
  <c r="RN56" i="1" a="1"/>
  <c r="RN56" i="1" s="1"/>
  <c r="RN39" i="1" a="1"/>
  <c r="RN39" i="1" s="1"/>
  <c r="RN41" i="1" a="1"/>
  <c r="RN41" i="1" s="1"/>
  <c r="RN45" i="1" a="1"/>
  <c r="RN45" i="1" s="1"/>
  <c r="RN87" i="1" a="1"/>
  <c r="RN87" i="1" s="1"/>
  <c r="RN96" i="1" a="1"/>
  <c r="RN96" i="1" s="1"/>
  <c r="RN85" i="1" a="1"/>
  <c r="RN85" i="1" s="1"/>
  <c r="RN46" i="1" a="1"/>
  <c r="RN46" i="1" s="1"/>
  <c r="RN84" i="1" a="1"/>
  <c r="RN84" i="1" s="1"/>
  <c r="RN47" i="1" a="1"/>
  <c r="RN47" i="1" s="1"/>
  <c r="RN88" i="1" a="1"/>
  <c r="RN88" i="1" s="1"/>
  <c r="RN48" i="1" a="1"/>
  <c r="RN48" i="1" s="1"/>
  <c r="RN106" i="1" a="1"/>
  <c r="RN106" i="1" s="1"/>
  <c r="RN95" i="1" a="1"/>
  <c r="RN95" i="1" s="1"/>
  <c r="RN83" i="1" a="1"/>
  <c r="RN83" i="1" s="1"/>
  <c r="RN50" i="1" a="1"/>
  <c r="RN50" i="1" s="1"/>
  <c r="RN100" i="1" a="1"/>
  <c r="RN100" i="1" s="1"/>
  <c r="RN51" i="1" a="1"/>
  <c r="RN51" i="1" s="1"/>
  <c r="RN97" i="1" a="1"/>
  <c r="RN97" i="1" s="1"/>
  <c r="RN52" i="1" a="1"/>
  <c r="RN52" i="1" s="1"/>
  <c r="RN55" i="1" a="1"/>
  <c r="RN55" i="1" s="1"/>
  <c r="RN109" i="1" a="1"/>
  <c r="RN109" i="1" s="1"/>
  <c r="RN57" i="1" a="1"/>
  <c r="RN57" i="1" s="1"/>
  <c r="RN62" i="1" a="1"/>
  <c r="RN62" i="1" s="1"/>
  <c r="RN63" i="1" a="1"/>
  <c r="RN63" i="1" s="1"/>
  <c r="RN64" i="1" a="1"/>
  <c r="RN64" i="1" s="1"/>
  <c r="RN65" i="1" a="1"/>
  <c r="RN65" i="1" s="1"/>
  <c r="RN66" i="1" a="1"/>
  <c r="RN66" i="1" s="1"/>
  <c r="RN67" i="1" a="1"/>
  <c r="RN67" i="1" s="1"/>
  <c r="RN68" i="1" a="1"/>
  <c r="RN68" i="1" s="1"/>
  <c r="QI89" i="1" a="1"/>
  <c r="QI89" i="1" s="1"/>
  <c r="QI106" i="1" a="1"/>
  <c r="QI106" i="1" s="1"/>
  <c r="QI93" i="1" a="1"/>
  <c r="QI93" i="1" s="1"/>
  <c r="QI83" i="1" a="1"/>
  <c r="QI83" i="1" s="1"/>
  <c r="QI84" i="1" a="1"/>
  <c r="QI84" i="1" s="1"/>
  <c r="QI39" i="1" a="1"/>
  <c r="QI39" i="1" s="1"/>
  <c r="QI87" i="1" a="1"/>
  <c r="QI87" i="1" s="1"/>
  <c r="QI82" i="1" a="1"/>
  <c r="QI82" i="1" s="1"/>
  <c r="QI88" i="1" a="1"/>
  <c r="QI88" i="1" s="1"/>
  <c r="QI86" i="1" a="1"/>
  <c r="QI86" i="1" s="1"/>
  <c r="QI85" i="1" a="1"/>
  <c r="QI85" i="1" s="1"/>
  <c r="QI45" i="1" a="1"/>
  <c r="QI45" i="1" s="1"/>
  <c r="QI109" i="1" a="1"/>
  <c r="QI109" i="1" s="1"/>
  <c r="QI40" i="1" a="1"/>
  <c r="QI40" i="1" s="1"/>
  <c r="QI101" i="1" a="1"/>
  <c r="QI101" i="1" s="1"/>
  <c r="QI108" i="1" a="1"/>
  <c r="QI108" i="1" s="1"/>
  <c r="QI107" i="1" a="1"/>
  <c r="QI107" i="1" s="1"/>
  <c r="QI99" i="1" a="1"/>
  <c r="QI99" i="1" s="1"/>
  <c r="QI95" i="1" a="1"/>
  <c r="QI95" i="1" s="1"/>
  <c r="QI110" i="1" a="1"/>
  <c r="QI110" i="1" s="1"/>
  <c r="QI94" i="1" a="1"/>
  <c r="QI94" i="1" s="1"/>
  <c r="QI46" i="1" a="1"/>
  <c r="QI46" i="1" s="1"/>
  <c r="QI102" i="1" a="1"/>
  <c r="QI102" i="1" s="1"/>
  <c r="QI98" i="1" a="1"/>
  <c r="QI98" i="1" s="1"/>
  <c r="QI41" i="1" a="1"/>
  <c r="QI41" i="1" s="1"/>
  <c r="QI96" i="1" a="1"/>
  <c r="QI96" i="1" s="1"/>
  <c r="QI47" i="1" a="1"/>
  <c r="QI47" i="1" s="1"/>
  <c r="QI48" i="1" a="1"/>
  <c r="QI48" i="1" s="1"/>
  <c r="QI97" i="1" a="1"/>
  <c r="QI97" i="1" s="1"/>
  <c r="QI100" i="1" a="1"/>
  <c r="QI100" i="1" s="1"/>
  <c r="QI49" i="1" a="1"/>
  <c r="QI49" i="1" s="1"/>
  <c r="QI50" i="1" a="1"/>
  <c r="QI50" i="1" s="1"/>
  <c r="QI51" i="1" a="1"/>
  <c r="QI51" i="1" s="1"/>
  <c r="QI52" i="1" a="1"/>
  <c r="QI52" i="1" s="1"/>
  <c r="QI53" i="1" a="1"/>
  <c r="QI53" i="1" s="1"/>
  <c r="QI54" i="1" a="1"/>
  <c r="QI54" i="1" s="1"/>
  <c r="QI55" i="1" a="1"/>
  <c r="QI55" i="1" s="1"/>
  <c r="QI56" i="1" a="1"/>
  <c r="QI56" i="1" s="1"/>
  <c r="QI57" i="1" a="1"/>
  <c r="QI57" i="1" s="1"/>
  <c r="QI58" i="1" a="1"/>
  <c r="QI58" i="1" s="1"/>
  <c r="QI59" i="1" a="1"/>
  <c r="QI59" i="1" s="1"/>
  <c r="QI60" i="1" a="1"/>
  <c r="QI60" i="1" s="1"/>
  <c r="QI61" i="1" a="1"/>
  <c r="QI61" i="1" s="1"/>
  <c r="QI62" i="1" a="1"/>
  <c r="QI62" i="1" s="1"/>
  <c r="QI63" i="1" a="1"/>
  <c r="QI63" i="1" s="1"/>
  <c r="QI64" i="1" a="1"/>
  <c r="QI64" i="1" s="1"/>
  <c r="QI65" i="1" a="1"/>
  <c r="QI65" i="1" s="1"/>
  <c r="QI66" i="1" a="1"/>
  <c r="QI66" i="1" s="1"/>
  <c r="QI67" i="1" a="1"/>
  <c r="QI67" i="1" s="1"/>
  <c r="QI68" i="1" a="1"/>
  <c r="QI68" i="1" s="1"/>
  <c r="SC89" i="1" a="1"/>
  <c r="SC89" i="1" s="1"/>
  <c r="SC110" i="1" a="1"/>
  <c r="SC110" i="1" s="1"/>
  <c r="SC40" i="1" a="1"/>
  <c r="SC40" i="1" s="1"/>
  <c r="SC61" i="1" a="1"/>
  <c r="SC61" i="1" s="1"/>
  <c r="SC45" i="1" a="1"/>
  <c r="SC45" i="1" s="1"/>
  <c r="SC101" i="1" a="1"/>
  <c r="SC101" i="1" s="1"/>
  <c r="SC50" i="1" a="1"/>
  <c r="SC50" i="1" s="1"/>
  <c r="SC53" i="1" a="1"/>
  <c r="SC53" i="1" s="1"/>
  <c r="SC83" i="1" a="1"/>
  <c r="SC83" i="1" s="1"/>
  <c r="SC56" i="1" a="1"/>
  <c r="SC56" i="1" s="1"/>
  <c r="SC57" i="1" a="1"/>
  <c r="SC57" i="1" s="1"/>
  <c r="SC58" i="1" a="1"/>
  <c r="SC58" i="1" s="1"/>
  <c r="SC59" i="1" a="1"/>
  <c r="SC59" i="1" s="1"/>
  <c r="SC85" i="1" a="1"/>
  <c r="SC85" i="1" s="1"/>
  <c r="SC109" i="1" a="1"/>
  <c r="SC109" i="1" s="1"/>
  <c r="SC41" i="1" a="1"/>
  <c r="SC41" i="1" s="1"/>
  <c r="SC94" i="1" a="1"/>
  <c r="SC94" i="1" s="1"/>
  <c r="SC87" i="1" a="1"/>
  <c r="SC87" i="1" s="1"/>
  <c r="SC96" i="1" a="1"/>
  <c r="SC96" i="1" s="1"/>
  <c r="SC99" i="1" a="1"/>
  <c r="SC99" i="1" s="1"/>
  <c r="SC48" i="1" a="1"/>
  <c r="SC48" i="1" s="1"/>
  <c r="SC102" i="1" a="1"/>
  <c r="SC102" i="1" s="1"/>
  <c r="SC95" i="1" a="1"/>
  <c r="SC95" i="1" s="1"/>
  <c r="SC98" i="1" a="1"/>
  <c r="SC98" i="1" s="1"/>
  <c r="SC106" i="1" a="1"/>
  <c r="SC106" i="1" s="1"/>
  <c r="SC100" i="1" a="1"/>
  <c r="SC100" i="1" s="1"/>
  <c r="SC86" i="1" a="1"/>
  <c r="SC86" i="1" s="1"/>
  <c r="SC107" i="1" a="1"/>
  <c r="SC107" i="1" s="1"/>
  <c r="SC46" i="1" a="1"/>
  <c r="SC46" i="1" s="1"/>
  <c r="SC88" i="1" a="1"/>
  <c r="SC88" i="1" s="1"/>
  <c r="SC47" i="1" a="1"/>
  <c r="SC47" i="1" s="1"/>
  <c r="SC49" i="1" a="1"/>
  <c r="SC49" i="1" s="1"/>
  <c r="SC51" i="1" a="1"/>
  <c r="SC51" i="1" s="1"/>
  <c r="SC52" i="1" a="1"/>
  <c r="SC52" i="1" s="1"/>
  <c r="SC54" i="1" a="1"/>
  <c r="SC54" i="1" s="1"/>
  <c r="SC39" i="1" a="1"/>
  <c r="SC39" i="1" s="1"/>
  <c r="SC60" i="1" a="1"/>
  <c r="SC60" i="1" s="1"/>
  <c r="SC84" i="1" a="1"/>
  <c r="SC84" i="1" s="1"/>
  <c r="SC97" i="1" a="1"/>
  <c r="SC97" i="1" s="1"/>
  <c r="SC93" i="1" a="1"/>
  <c r="SC93" i="1" s="1"/>
  <c r="SC55" i="1" a="1"/>
  <c r="SC55" i="1" s="1"/>
  <c r="SC82" i="1" a="1"/>
  <c r="SC82" i="1" s="1"/>
  <c r="SC108" i="1" a="1"/>
  <c r="SC108" i="1" s="1"/>
  <c r="SC62" i="1" a="1"/>
  <c r="SC62" i="1" s="1"/>
  <c r="SC63" i="1" a="1"/>
  <c r="SC63" i="1" s="1"/>
  <c r="SC64" i="1" a="1"/>
  <c r="SC64" i="1" s="1"/>
  <c r="SC65" i="1" a="1"/>
  <c r="SC65" i="1" s="1"/>
  <c r="SC66" i="1" a="1"/>
  <c r="SC66" i="1" s="1"/>
  <c r="SC67" i="1" a="1"/>
  <c r="SC67" i="1" s="1"/>
  <c r="SC68" i="1" a="1"/>
  <c r="SC68" i="1" s="1"/>
  <c r="SQ69" i="1" a="1"/>
  <c r="SQ69" i="1" s="1"/>
  <c r="SR89" i="1" a="1"/>
  <c r="SR89" i="1" s="1"/>
  <c r="SR107" i="1" a="1"/>
  <c r="SR107" i="1" s="1"/>
  <c r="SR93" i="1" a="1"/>
  <c r="SR93" i="1" s="1"/>
  <c r="SR61" i="1" a="1"/>
  <c r="SR61" i="1" s="1"/>
  <c r="SR45" i="1" a="1"/>
  <c r="SR45" i="1" s="1"/>
  <c r="SR46" i="1" a="1"/>
  <c r="SR46" i="1" s="1"/>
  <c r="SR99" i="1" a="1"/>
  <c r="SR99" i="1" s="1"/>
  <c r="SR101" i="1" a="1"/>
  <c r="SR101" i="1" s="1"/>
  <c r="SR97" i="1" a="1"/>
  <c r="SR97" i="1" s="1"/>
  <c r="SR57" i="1" a="1"/>
  <c r="SR57" i="1" s="1"/>
  <c r="SR58" i="1" a="1"/>
  <c r="SR58" i="1" s="1"/>
  <c r="SR110" i="1" a="1"/>
  <c r="SR110" i="1" s="1"/>
  <c r="SR60" i="1" a="1"/>
  <c r="SR60" i="1" s="1"/>
  <c r="SR88" i="1" a="1"/>
  <c r="SR88" i="1" s="1"/>
  <c r="SR108" i="1" a="1"/>
  <c r="SR108" i="1" s="1"/>
  <c r="SR40" i="1" a="1"/>
  <c r="SR40" i="1" s="1"/>
  <c r="SR85" i="1" a="1"/>
  <c r="SR85" i="1" s="1"/>
  <c r="SR47" i="1" a="1"/>
  <c r="SR47" i="1" s="1"/>
  <c r="SR48" i="1" a="1"/>
  <c r="SR48" i="1" s="1"/>
  <c r="SR51" i="1" a="1"/>
  <c r="SR51" i="1" s="1"/>
  <c r="SR106" i="1" a="1"/>
  <c r="SR106" i="1" s="1"/>
  <c r="SR55" i="1" a="1"/>
  <c r="SR55" i="1" s="1"/>
  <c r="SR87" i="1" a="1"/>
  <c r="SR87" i="1" s="1"/>
  <c r="SR109" i="1" a="1"/>
  <c r="SR109" i="1" s="1"/>
  <c r="SR94" i="1" a="1"/>
  <c r="SR94" i="1" s="1"/>
  <c r="SR86" i="1" a="1"/>
  <c r="SR86" i="1" s="1"/>
  <c r="SR96" i="1" a="1"/>
  <c r="SR96" i="1" s="1"/>
  <c r="SR50" i="1" a="1"/>
  <c r="SR50" i="1" s="1"/>
  <c r="SR98" i="1" a="1"/>
  <c r="SR98" i="1" s="1"/>
  <c r="SR83" i="1" a="1"/>
  <c r="SR83" i="1" s="1"/>
  <c r="SR56" i="1" a="1"/>
  <c r="SR56" i="1" s="1"/>
  <c r="SR41" i="1" a="1"/>
  <c r="SR41" i="1" s="1"/>
  <c r="SR84" i="1" a="1"/>
  <c r="SR84" i="1" s="1"/>
  <c r="SR102" i="1" a="1"/>
  <c r="SR102" i="1" s="1"/>
  <c r="SR49" i="1" a="1"/>
  <c r="SR49" i="1" s="1"/>
  <c r="SR95" i="1" a="1"/>
  <c r="SR95" i="1" s="1"/>
  <c r="SR52" i="1" a="1"/>
  <c r="SR52" i="1" s="1"/>
  <c r="SR53" i="1" a="1"/>
  <c r="SR53" i="1" s="1"/>
  <c r="SR54" i="1" a="1"/>
  <c r="SR54" i="1" s="1"/>
  <c r="SR100" i="1" a="1"/>
  <c r="SR100" i="1" s="1"/>
  <c r="SR82" i="1" a="1"/>
  <c r="SR82" i="1" s="1"/>
  <c r="SR39" i="1" a="1"/>
  <c r="SR39" i="1" s="1"/>
  <c r="SR59" i="1" a="1"/>
  <c r="SR59" i="1" s="1"/>
  <c r="SR62" i="1" a="1"/>
  <c r="SR62" i="1" s="1"/>
  <c r="SR63" i="1" a="1"/>
  <c r="SR63" i="1" s="1"/>
  <c r="SR64" i="1" a="1"/>
  <c r="SR64" i="1" s="1"/>
  <c r="SR65" i="1" a="1"/>
  <c r="SR65" i="1" s="1"/>
  <c r="SR66" i="1" a="1"/>
  <c r="SR66" i="1" s="1"/>
  <c r="SR67" i="1" a="1"/>
  <c r="SR67" i="1" s="1"/>
  <c r="SR68" i="1" a="1"/>
  <c r="SR68" i="1" s="1"/>
  <c r="OQ106" i="1" a="1"/>
  <c r="OQ106" i="1" s="1"/>
  <c r="OQ89" i="1" a="1"/>
  <c r="OQ89" i="1" s="1"/>
  <c r="OQ86" i="1" a="1"/>
  <c r="OQ86" i="1" s="1"/>
  <c r="OQ39" i="1" a="1"/>
  <c r="OQ39" i="1" s="1"/>
  <c r="OQ85" i="1" a="1"/>
  <c r="OQ85" i="1" s="1"/>
  <c r="OQ88" i="1" a="1"/>
  <c r="OQ88" i="1" s="1"/>
  <c r="OQ87" i="1" a="1"/>
  <c r="OQ87" i="1" s="1"/>
  <c r="OQ83" i="1" a="1"/>
  <c r="OQ83" i="1" s="1"/>
  <c r="OQ84" i="1" a="1"/>
  <c r="OQ84" i="1" s="1"/>
  <c r="OQ109" i="1" a="1"/>
  <c r="OQ109" i="1" s="1"/>
  <c r="OQ102" i="1" a="1"/>
  <c r="OQ102" i="1" s="1"/>
  <c r="OQ101" i="1" a="1"/>
  <c r="OQ101" i="1" s="1"/>
  <c r="OQ99" i="1" a="1"/>
  <c r="OQ99" i="1" s="1"/>
  <c r="OQ41" i="1" a="1"/>
  <c r="OQ41" i="1" s="1"/>
  <c r="OQ98" i="1" a="1"/>
  <c r="OQ98" i="1" s="1"/>
  <c r="OQ95" i="1" a="1"/>
  <c r="OQ95" i="1" s="1"/>
  <c r="OQ107" i="1" a="1"/>
  <c r="OQ107" i="1" s="1"/>
  <c r="OQ108" i="1" a="1"/>
  <c r="OQ108" i="1" s="1"/>
  <c r="OQ40" i="1" a="1"/>
  <c r="OQ40" i="1" s="1"/>
  <c r="OQ110" i="1" a="1"/>
  <c r="OQ110" i="1" s="1"/>
  <c r="OQ100" i="1" a="1"/>
  <c r="OQ100" i="1" s="1"/>
  <c r="OQ97" i="1" a="1"/>
  <c r="OQ97" i="1" s="1"/>
  <c r="QJ106" i="1" a="1"/>
  <c r="QJ106" i="1" s="1"/>
  <c r="QJ89" i="1" a="1"/>
  <c r="QJ89" i="1" s="1"/>
  <c r="QJ39" i="1" a="1"/>
  <c r="QJ39" i="1" s="1"/>
  <c r="QJ82" i="1" a="1"/>
  <c r="QJ82" i="1" s="1"/>
  <c r="QJ45" i="1" a="1"/>
  <c r="QJ45" i="1" s="1"/>
  <c r="QJ87" i="1" a="1"/>
  <c r="QJ87" i="1" s="1"/>
  <c r="QJ84" i="1" a="1"/>
  <c r="QJ84" i="1" s="1"/>
  <c r="QJ86" i="1" a="1"/>
  <c r="QJ86" i="1" s="1"/>
  <c r="QJ88" i="1" a="1"/>
  <c r="QJ88" i="1" s="1"/>
  <c r="QJ85" i="1" a="1"/>
  <c r="QJ85" i="1" s="1"/>
  <c r="QJ93" i="1" a="1"/>
  <c r="QJ93" i="1" s="1"/>
  <c r="QJ83" i="1" a="1"/>
  <c r="QJ83" i="1" s="1"/>
  <c r="QJ107" i="1" a="1"/>
  <c r="QJ107" i="1" s="1"/>
  <c r="QJ101" i="1" a="1"/>
  <c r="QJ101" i="1" s="1"/>
  <c r="QJ99" i="1" a="1"/>
  <c r="QJ99" i="1" s="1"/>
  <c r="QJ109" i="1" a="1"/>
  <c r="QJ109" i="1" s="1"/>
  <c r="QJ40" i="1" a="1"/>
  <c r="QJ40" i="1" s="1"/>
  <c r="QJ46" i="1" a="1"/>
  <c r="QJ46" i="1" s="1"/>
  <c r="QJ94" i="1" a="1"/>
  <c r="QJ94" i="1" s="1"/>
  <c r="QJ110" i="1" a="1"/>
  <c r="QJ110" i="1" s="1"/>
  <c r="QJ108" i="1" a="1"/>
  <c r="QJ108" i="1" s="1"/>
  <c r="QJ102" i="1" a="1"/>
  <c r="QJ102" i="1" s="1"/>
  <c r="QJ41" i="1" a="1"/>
  <c r="QJ41" i="1" s="1"/>
  <c r="QJ95" i="1" a="1"/>
  <c r="QJ95" i="1" s="1"/>
  <c r="QJ98" i="1" a="1"/>
  <c r="QJ98" i="1" s="1"/>
  <c r="QJ47" i="1" a="1"/>
  <c r="QJ47" i="1" s="1"/>
  <c r="QJ96" i="1" a="1"/>
  <c r="QJ96" i="1" s="1"/>
  <c r="QJ48" i="1" a="1"/>
  <c r="QJ48" i="1" s="1"/>
  <c r="QJ100" i="1" a="1"/>
  <c r="QJ100" i="1" s="1"/>
  <c r="QJ97" i="1" a="1"/>
  <c r="QJ97" i="1" s="1"/>
  <c r="QJ49" i="1" a="1"/>
  <c r="QJ49" i="1" s="1"/>
  <c r="QJ50" i="1" a="1"/>
  <c r="QJ50" i="1" s="1"/>
  <c r="QJ51" i="1" a="1"/>
  <c r="QJ51" i="1" s="1"/>
  <c r="QJ52" i="1" a="1"/>
  <c r="QJ52" i="1" s="1"/>
  <c r="QJ53" i="1" a="1"/>
  <c r="QJ53" i="1" s="1"/>
  <c r="QJ54" i="1" a="1"/>
  <c r="QJ54" i="1" s="1"/>
  <c r="QJ55" i="1" a="1"/>
  <c r="QJ55" i="1" s="1"/>
  <c r="QJ56" i="1" a="1"/>
  <c r="QJ56" i="1" s="1"/>
  <c r="QJ57" i="1" a="1"/>
  <c r="QJ57" i="1" s="1"/>
  <c r="QJ58" i="1" a="1"/>
  <c r="QJ58" i="1" s="1"/>
  <c r="QJ59" i="1" a="1"/>
  <c r="QJ59" i="1" s="1"/>
  <c r="QJ60" i="1" a="1"/>
  <c r="QJ60" i="1" s="1"/>
  <c r="QJ61" i="1" a="1"/>
  <c r="QJ61" i="1" s="1"/>
  <c r="QJ62" i="1" a="1"/>
  <c r="QJ62" i="1" s="1"/>
  <c r="QJ63" i="1" a="1"/>
  <c r="QJ63" i="1" s="1"/>
  <c r="QJ64" i="1" a="1"/>
  <c r="QJ64" i="1" s="1"/>
  <c r="QJ65" i="1" a="1"/>
  <c r="QJ65" i="1" s="1"/>
  <c r="QJ66" i="1" a="1"/>
  <c r="QJ66" i="1" s="1"/>
  <c r="QJ67" i="1" a="1"/>
  <c r="QJ67" i="1" s="1"/>
  <c r="QJ68" i="1" a="1"/>
  <c r="QJ68" i="1" s="1"/>
  <c r="OP69" i="1" a="1"/>
  <c r="OP69" i="1" s="1"/>
  <c r="OP89" i="1" a="1"/>
  <c r="OP89" i="1" s="1"/>
  <c r="OP106" i="1" a="1"/>
  <c r="OP106" i="1" s="1"/>
  <c r="OP86" i="1" a="1"/>
  <c r="OP86" i="1" s="1"/>
  <c r="OP87" i="1" a="1"/>
  <c r="OP87" i="1" s="1"/>
  <c r="OP85" i="1" a="1"/>
  <c r="OP85" i="1" s="1"/>
  <c r="OP88" i="1" a="1"/>
  <c r="OP88" i="1" s="1"/>
  <c r="OP84" i="1" a="1"/>
  <c r="OP84" i="1" s="1"/>
  <c r="OP83" i="1" a="1"/>
  <c r="OP83" i="1" s="1"/>
  <c r="OP39" i="1" a="1"/>
  <c r="OP39" i="1" s="1"/>
  <c r="OP101" i="1" a="1"/>
  <c r="OP101" i="1" s="1"/>
  <c r="OP95" i="1" a="1"/>
  <c r="OP95" i="1" s="1"/>
  <c r="OP109" i="1" a="1"/>
  <c r="OP109" i="1" s="1"/>
  <c r="OP102" i="1" a="1"/>
  <c r="OP102" i="1" s="1"/>
  <c r="OP108" i="1" a="1"/>
  <c r="OP108" i="1" s="1"/>
  <c r="OP41" i="1" a="1"/>
  <c r="OP41" i="1" s="1"/>
  <c r="OP110" i="1" a="1"/>
  <c r="OP110" i="1" s="1"/>
  <c r="OP107" i="1" a="1"/>
  <c r="OP107" i="1" s="1"/>
  <c r="OP98" i="1" a="1"/>
  <c r="OP98" i="1" s="1"/>
  <c r="OP40" i="1" a="1"/>
  <c r="OP40" i="1" s="1"/>
  <c r="OP99" i="1" a="1"/>
  <c r="OP99" i="1" s="1"/>
  <c r="OP97" i="1" a="1"/>
  <c r="OP97" i="1" s="1"/>
  <c r="OP100" i="1" a="1"/>
  <c r="OP100" i="1" s="1"/>
  <c r="SC69" i="1" a="1"/>
  <c r="SC69" i="1" s="1"/>
  <c r="RN69" i="1" a="1"/>
  <c r="RN69" i="1" s="1"/>
  <c r="QX89" i="1" a="1"/>
  <c r="QX89" i="1" s="1"/>
  <c r="QX93" i="1" a="1"/>
  <c r="QX93" i="1" s="1"/>
  <c r="QX99" i="1" a="1"/>
  <c r="QX99" i="1" s="1"/>
  <c r="QX40" i="1" a="1"/>
  <c r="QX40" i="1" s="1"/>
  <c r="QX101" i="1" a="1"/>
  <c r="QX101" i="1" s="1"/>
  <c r="QX86" i="1" a="1"/>
  <c r="QX86" i="1" s="1"/>
  <c r="QX47" i="1" a="1"/>
  <c r="QX47" i="1" s="1"/>
  <c r="QX88" i="1" a="1"/>
  <c r="QX88" i="1" s="1"/>
  <c r="QX48" i="1" a="1"/>
  <c r="QX48" i="1" s="1"/>
  <c r="QX84" i="1" a="1"/>
  <c r="QX84" i="1" s="1"/>
  <c r="QX83" i="1" a="1"/>
  <c r="QX83" i="1" s="1"/>
  <c r="QX100" i="1" a="1"/>
  <c r="QX100" i="1" s="1"/>
  <c r="QX110" i="1" a="1"/>
  <c r="QX110" i="1" s="1"/>
  <c r="QX39" i="1" a="1"/>
  <c r="QX39" i="1" s="1"/>
  <c r="QX45" i="1" a="1"/>
  <c r="QX45" i="1" s="1"/>
  <c r="QX96" i="1" a="1"/>
  <c r="QX96" i="1" s="1"/>
  <c r="QX94" i="1" a="1"/>
  <c r="QX94" i="1" s="1"/>
  <c r="QX87" i="1" a="1"/>
  <c r="QX87" i="1" s="1"/>
  <c r="QX50" i="1" a="1"/>
  <c r="QX50" i="1" s="1"/>
  <c r="QX49" i="1" a="1"/>
  <c r="QX49" i="1" s="1"/>
  <c r="QX97" i="1" a="1"/>
  <c r="QX97" i="1" s="1"/>
  <c r="QX108" i="1" a="1"/>
  <c r="QX108" i="1" s="1"/>
  <c r="QX41" i="1" a="1"/>
  <c r="QX41" i="1" s="1"/>
  <c r="QX102" i="1" a="1"/>
  <c r="QX102" i="1" s="1"/>
  <c r="QX46" i="1" a="1"/>
  <c r="QX46" i="1" s="1"/>
  <c r="QX85" i="1" a="1"/>
  <c r="QX85" i="1" s="1"/>
  <c r="QX95" i="1" a="1"/>
  <c r="QX95" i="1" s="1"/>
  <c r="QX98" i="1" a="1"/>
  <c r="QX98" i="1" s="1"/>
  <c r="QX106" i="1" a="1"/>
  <c r="QX106" i="1" s="1"/>
  <c r="QX107" i="1" a="1"/>
  <c r="QX107" i="1" s="1"/>
  <c r="QX109" i="1" a="1"/>
  <c r="QX109" i="1" s="1"/>
  <c r="QX82" i="1" a="1"/>
  <c r="QX82" i="1" s="1"/>
  <c r="QX51" i="1" a="1"/>
  <c r="QX51" i="1" s="1"/>
  <c r="QX52" i="1" a="1"/>
  <c r="QX52" i="1" s="1"/>
  <c r="QX53" i="1" a="1"/>
  <c r="QX53" i="1" s="1"/>
  <c r="QX54" i="1" a="1"/>
  <c r="QX54" i="1" s="1"/>
  <c r="QX55" i="1" a="1"/>
  <c r="QX55" i="1" s="1"/>
  <c r="QX56" i="1" a="1"/>
  <c r="QX56" i="1" s="1"/>
  <c r="QX57" i="1" a="1"/>
  <c r="QX57" i="1" s="1"/>
  <c r="QX58" i="1" a="1"/>
  <c r="QX58" i="1" s="1"/>
  <c r="QX59" i="1" a="1"/>
  <c r="QX59" i="1" s="1"/>
  <c r="QX60" i="1" a="1"/>
  <c r="QX60" i="1" s="1"/>
  <c r="QX61" i="1" a="1"/>
  <c r="QX61" i="1" s="1"/>
  <c r="QX62" i="1" a="1"/>
  <c r="QX62" i="1" s="1"/>
  <c r="QX63" i="1" a="1"/>
  <c r="QX63" i="1" s="1"/>
  <c r="QX64" i="1" a="1"/>
  <c r="QX64" i="1" s="1"/>
  <c r="QX65" i="1" a="1"/>
  <c r="QX65" i="1" s="1"/>
  <c r="QX66" i="1" a="1"/>
  <c r="QX66" i="1" s="1"/>
  <c r="QX67" i="1" a="1"/>
  <c r="QX67" i="1" s="1"/>
  <c r="QX68" i="1" a="1"/>
  <c r="QX68" i="1" s="1"/>
  <c r="PU89" i="1" a="1"/>
  <c r="PU89" i="1" s="1"/>
  <c r="PU106" i="1" a="1"/>
  <c r="PU106" i="1" s="1"/>
  <c r="PU82" i="1" a="1"/>
  <c r="PU82" i="1" s="1"/>
  <c r="PU45" i="1" a="1"/>
  <c r="PU45" i="1" s="1"/>
  <c r="PU87" i="1" a="1"/>
  <c r="PU87" i="1" s="1"/>
  <c r="PU93" i="1" a="1"/>
  <c r="PU93" i="1" s="1"/>
  <c r="PU86" i="1" a="1"/>
  <c r="PU86" i="1" s="1"/>
  <c r="PU85" i="1" a="1"/>
  <c r="PU85" i="1" s="1"/>
  <c r="PU83" i="1" a="1"/>
  <c r="PU83" i="1" s="1"/>
  <c r="PU88" i="1" a="1"/>
  <c r="PU88" i="1" s="1"/>
  <c r="PU39" i="1" a="1"/>
  <c r="PU39" i="1" s="1"/>
  <c r="PU84" i="1" a="1"/>
  <c r="PU84" i="1" s="1"/>
  <c r="PU108" i="1" a="1"/>
  <c r="PU108" i="1" s="1"/>
  <c r="PU102" i="1" a="1"/>
  <c r="PU102" i="1" s="1"/>
  <c r="PU99" i="1" a="1"/>
  <c r="PU99" i="1" s="1"/>
  <c r="PU95" i="1" a="1"/>
  <c r="PU95" i="1" s="1"/>
  <c r="PU40" i="1" a="1"/>
  <c r="PU40" i="1" s="1"/>
  <c r="PU41" i="1" a="1"/>
  <c r="PU41" i="1" s="1"/>
  <c r="PU98" i="1" a="1"/>
  <c r="PU98" i="1" s="1"/>
  <c r="PU109" i="1" a="1"/>
  <c r="PU109" i="1" s="1"/>
  <c r="PU107" i="1" a="1"/>
  <c r="PU107" i="1" s="1"/>
  <c r="PU46" i="1" a="1"/>
  <c r="PU46" i="1" s="1"/>
  <c r="PU101" i="1" a="1"/>
  <c r="PU101" i="1" s="1"/>
  <c r="PU94" i="1" a="1"/>
  <c r="PU94" i="1" s="1"/>
  <c r="PU110" i="1" a="1"/>
  <c r="PU110" i="1" s="1"/>
  <c r="PU96" i="1" a="1"/>
  <c r="PU96" i="1" s="1"/>
  <c r="PU47" i="1" a="1"/>
  <c r="PU47" i="1" s="1"/>
  <c r="PU97" i="1" a="1"/>
  <c r="PU97" i="1" s="1"/>
  <c r="PU48" i="1" a="1"/>
  <c r="PU48" i="1" s="1"/>
  <c r="PU100" i="1" a="1"/>
  <c r="PU100" i="1" s="1"/>
  <c r="PU49" i="1" a="1"/>
  <c r="PU49" i="1" s="1"/>
  <c r="PU50" i="1" a="1"/>
  <c r="PU50" i="1" s="1"/>
  <c r="PU51" i="1" a="1"/>
  <c r="PU51" i="1" s="1"/>
  <c r="PU52" i="1" a="1"/>
  <c r="PU52" i="1" s="1"/>
  <c r="PU53" i="1" a="1"/>
  <c r="PU53" i="1" s="1"/>
  <c r="PU54" i="1" a="1"/>
  <c r="PU54" i="1" s="1"/>
  <c r="PU55" i="1" a="1"/>
  <c r="PU55" i="1" s="1"/>
  <c r="PU56" i="1" a="1"/>
  <c r="PU56" i="1" s="1"/>
  <c r="PU57" i="1" a="1"/>
  <c r="PU57" i="1" s="1"/>
  <c r="PU58" i="1" a="1"/>
  <c r="PU58" i="1" s="1"/>
  <c r="PU59" i="1" a="1"/>
  <c r="PU59" i="1" s="1"/>
  <c r="PU60" i="1" a="1"/>
  <c r="PU60" i="1" s="1"/>
  <c r="PU61" i="1" a="1"/>
  <c r="PU61" i="1" s="1"/>
  <c r="PU62" i="1" a="1"/>
  <c r="PU62" i="1" s="1"/>
  <c r="PU63" i="1" a="1"/>
  <c r="PU63" i="1" s="1"/>
  <c r="PU64" i="1" a="1"/>
  <c r="PU64" i="1" s="1"/>
  <c r="PU65" i="1" a="1"/>
  <c r="PU65" i="1" s="1"/>
  <c r="PU66" i="1" a="1"/>
  <c r="PU66" i="1" s="1"/>
  <c r="PU67" i="1" a="1"/>
  <c r="PU67" i="1" s="1"/>
  <c r="PU68" i="1" a="1"/>
  <c r="PU68" i="1" s="1"/>
  <c r="SS89" i="1" a="1"/>
  <c r="SS89" i="1" s="1"/>
  <c r="SS107" i="1" a="1"/>
  <c r="SS107" i="1" s="1"/>
  <c r="SS39" i="1" a="1"/>
  <c r="SS39" i="1" s="1"/>
  <c r="SS58" i="1" a="1"/>
  <c r="SS58" i="1" s="1"/>
  <c r="SS82" i="1" a="1"/>
  <c r="SS82" i="1" s="1"/>
  <c r="SS59" i="1" a="1"/>
  <c r="SS59" i="1" s="1"/>
  <c r="SS109" i="1" a="1"/>
  <c r="SS109" i="1" s="1"/>
  <c r="SS60" i="1" a="1"/>
  <c r="SS60" i="1" s="1"/>
  <c r="SS101" i="1" a="1"/>
  <c r="SS101" i="1" s="1"/>
  <c r="SS51" i="1" a="1"/>
  <c r="SS51" i="1" s="1"/>
  <c r="SS100" i="1" a="1"/>
  <c r="SS100" i="1" s="1"/>
  <c r="SS110" i="1" a="1"/>
  <c r="SS110" i="1" s="1"/>
  <c r="SS93" i="1" a="1"/>
  <c r="SS93" i="1" s="1"/>
  <c r="SS61" i="1" a="1"/>
  <c r="SS61" i="1" s="1"/>
  <c r="SS45" i="1" a="1"/>
  <c r="SS45" i="1" s="1"/>
  <c r="SS99" i="1" a="1"/>
  <c r="SS99" i="1" s="1"/>
  <c r="SS102" i="1" a="1"/>
  <c r="SS102" i="1" s="1"/>
  <c r="SS84" i="1" a="1"/>
  <c r="SS84" i="1" s="1"/>
  <c r="SS47" i="1" a="1"/>
  <c r="SS47" i="1" s="1"/>
  <c r="SS98" i="1" a="1"/>
  <c r="SS98" i="1" s="1"/>
  <c r="SS49" i="1" a="1"/>
  <c r="SS49" i="1" s="1"/>
  <c r="SS97" i="1" a="1"/>
  <c r="SS97" i="1" s="1"/>
  <c r="SS52" i="1" a="1"/>
  <c r="SS52" i="1" s="1"/>
  <c r="SS40" i="1" a="1"/>
  <c r="SS40" i="1" s="1"/>
  <c r="SS41" i="1" a="1"/>
  <c r="SS41" i="1" s="1"/>
  <c r="SS94" i="1" a="1"/>
  <c r="SS94" i="1" s="1"/>
  <c r="SS88" i="1" a="1"/>
  <c r="SS88" i="1" s="1"/>
  <c r="SS95" i="1" a="1"/>
  <c r="SS95" i="1" s="1"/>
  <c r="SS48" i="1" a="1"/>
  <c r="SS48" i="1" s="1"/>
  <c r="SS106" i="1" a="1"/>
  <c r="SS106" i="1" s="1"/>
  <c r="SS56" i="1" a="1"/>
  <c r="SS56" i="1" s="1"/>
  <c r="SS57" i="1" a="1"/>
  <c r="SS57" i="1" s="1"/>
  <c r="SS86" i="1" a="1"/>
  <c r="SS86" i="1" s="1"/>
  <c r="SS96" i="1" a="1"/>
  <c r="SS96" i="1" s="1"/>
  <c r="SS46" i="1" a="1"/>
  <c r="SS46" i="1" s="1"/>
  <c r="SS87" i="1" a="1"/>
  <c r="SS87" i="1" s="1"/>
  <c r="SS85" i="1" a="1"/>
  <c r="SS85" i="1" s="1"/>
  <c r="SS50" i="1" a="1"/>
  <c r="SS50" i="1" s="1"/>
  <c r="SS83" i="1" a="1"/>
  <c r="SS83" i="1" s="1"/>
  <c r="SS53" i="1" a="1"/>
  <c r="SS53" i="1" s="1"/>
  <c r="SS54" i="1" a="1"/>
  <c r="SS54" i="1" s="1"/>
  <c r="SS55" i="1" a="1"/>
  <c r="SS55" i="1" s="1"/>
  <c r="SS108" i="1" a="1"/>
  <c r="SS108" i="1" s="1"/>
  <c r="SS62" i="1" a="1"/>
  <c r="SS62" i="1" s="1"/>
  <c r="SS63" i="1" a="1"/>
  <c r="SS63" i="1" s="1"/>
  <c r="SS64" i="1" a="1"/>
  <c r="SS64" i="1" s="1"/>
  <c r="SS65" i="1" a="1"/>
  <c r="SS65" i="1" s="1"/>
  <c r="SS66" i="1" a="1"/>
  <c r="SS66" i="1" s="1"/>
  <c r="SS67" i="1" a="1"/>
  <c r="SS67" i="1" s="1"/>
  <c r="SS68" i="1" a="1"/>
  <c r="SS68" i="1" s="1"/>
  <c r="SD89" i="1" a="1"/>
  <c r="SD89" i="1" s="1"/>
  <c r="SD110" i="1" a="1"/>
  <c r="SD110" i="1" s="1"/>
  <c r="SD82" i="1" a="1"/>
  <c r="SD82" i="1" s="1"/>
  <c r="SD58" i="1" a="1"/>
  <c r="SD58" i="1" s="1"/>
  <c r="SD59" i="1" a="1"/>
  <c r="SD59" i="1" s="1"/>
  <c r="SD93" i="1" a="1"/>
  <c r="SD93" i="1" s="1"/>
  <c r="SD60" i="1" a="1"/>
  <c r="SD60" i="1" s="1"/>
  <c r="SD40" i="1" a="1"/>
  <c r="SD40" i="1" s="1"/>
  <c r="SD85" i="1" a="1"/>
  <c r="SD85" i="1" s="1"/>
  <c r="SD46" i="1" a="1"/>
  <c r="SD46" i="1" s="1"/>
  <c r="SD87" i="1" a="1"/>
  <c r="SD87" i="1" s="1"/>
  <c r="SD95" i="1" a="1"/>
  <c r="SD95" i="1" s="1"/>
  <c r="SD86" i="1" a="1"/>
  <c r="SD86" i="1" s="1"/>
  <c r="SD49" i="1" a="1"/>
  <c r="SD49" i="1" s="1"/>
  <c r="SD83" i="1" a="1"/>
  <c r="SD83" i="1" s="1"/>
  <c r="SD97" i="1" a="1"/>
  <c r="SD97" i="1" s="1"/>
  <c r="SD109" i="1" a="1"/>
  <c r="SD109" i="1" s="1"/>
  <c r="SD108" i="1" a="1"/>
  <c r="SD108" i="1" s="1"/>
  <c r="SD39" i="1" a="1"/>
  <c r="SD39" i="1" s="1"/>
  <c r="SD45" i="1" a="1"/>
  <c r="SD45" i="1" s="1"/>
  <c r="SD61" i="1" a="1"/>
  <c r="SD61" i="1" s="1"/>
  <c r="SD99" i="1" a="1"/>
  <c r="SD99" i="1" s="1"/>
  <c r="SD84" i="1" a="1"/>
  <c r="SD84" i="1" s="1"/>
  <c r="SD51" i="1" a="1"/>
  <c r="SD51" i="1" s="1"/>
  <c r="SD52" i="1" a="1"/>
  <c r="SD52" i="1" s="1"/>
  <c r="SD53" i="1" a="1"/>
  <c r="SD53" i="1" s="1"/>
  <c r="SD54" i="1" a="1"/>
  <c r="SD54" i="1" s="1"/>
  <c r="SD57" i="1" a="1"/>
  <c r="SD57" i="1" s="1"/>
  <c r="SD107" i="1" a="1"/>
  <c r="SD107" i="1" s="1"/>
  <c r="SD88" i="1" a="1"/>
  <c r="SD88" i="1" s="1"/>
  <c r="SD96" i="1" a="1"/>
  <c r="SD96" i="1" s="1"/>
  <c r="SD47" i="1" a="1"/>
  <c r="SD47" i="1" s="1"/>
  <c r="SD98" i="1" a="1"/>
  <c r="SD98" i="1" s="1"/>
  <c r="SD106" i="1" a="1"/>
  <c r="SD106" i="1" s="1"/>
  <c r="SD100" i="1" a="1"/>
  <c r="SD100" i="1" s="1"/>
  <c r="SD55" i="1" a="1"/>
  <c r="SD55" i="1" s="1"/>
  <c r="SD41" i="1" a="1"/>
  <c r="SD41" i="1" s="1"/>
  <c r="SD94" i="1" a="1"/>
  <c r="SD94" i="1" s="1"/>
  <c r="SD101" i="1" a="1"/>
  <c r="SD101" i="1" s="1"/>
  <c r="SD102" i="1" a="1"/>
  <c r="SD102" i="1" s="1"/>
  <c r="SD48" i="1" a="1"/>
  <c r="SD48" i="1" s="1"/>
  <c r="SD50" i="1" a="1"/>
  <c r="SD50" i="1" s="1"/>
  <c r="SD56" i="1" a="1"/>
  <c r="SD56" i="1" s="1"/>
  <c r="SD62" i="1" a="1"/>
  <c r="SD62" i="1" s="1"/>
  <c r="SD63" i="1" a="1"/>
  <c r="SD63" i="1" s="1"/>
  <c r="SD64" i="1" a="1"/>
  <c r="SD64" i="1" s="1"/>
  <c r="SD65" i="1" a="1"/>
  <c r="SD65" i="1" s="1"/>
  <c r="SD66" i="1" a="1"/>
  <c r="SD66" i="1" s="1"/>
  <c r="SD67" i="1" a="1"/>
  <c r="SD67" i="1" s="1"/>
  <c r="SD68" i="1" a="1"/>
  <c r="SD68" i="1" s="1"/>
  <c r="PF89" i="1" a="1"/>
  <c r="PF89" i="1" s="1"/>
  <c r="PF106" i="1" a="1"/>
  <c r="PF106" i="1" s="1"/>
  <c r="PF84" i="1" a="1"/>
  <c r="PF84" i="1" s="1"/>
  <c r="PF39" i="1" a="1"/>
  <c r="PF39" i="1" s="1"/>
  <c r="PF83" i="1" a="1"/>
  <c r="PF83" i="1" s="1"/>
  <c r="PF45" i="1" a="1"/>
  <c r="PF45" i="1" s="1"/>
  <c r="PF93" i="1" a="1"/>
  <c r="PF93" i="1" s="1"/>
  <c r="PF82" i="1" a="1"/>
  <c r="PF82" i="1" s="1"/>
  <c r="PF85" i="1" a="1"/>
  <c r="PF85" i="1" s="1"/>
  <c r="PF86" i="1" a="1"/>
  <c r="PF86" i="1" s="1"/>
  <c r="PF87" i="1" a="1"/>
  <c r="PF87" i="1" s="1"/>
  <c r="PF88" i="1" a="1"/>
  <c r="PF88" i="1" s="1"/>
  <c r="PF110" i="1" a="1"/>
  <c r="PF110" i="1" s="1"/>
  <c r="PF94" i="1" a="1"/>
  <c r="PF94" i="1" s="1"/>
  <c r="PF98" i="1" a="1"/>
  <c r="PF98" i="1" s="1"/>
  <c r="PF107" i="1" a="1"/>
  <c r="PF107" i="1" s="1"/>
  <c r="PF41" i="1" a="1"/>
  <c r="PF41" i="1" s="1"/>
  <c r="PF109" i="1" a="1"/>
  <c r="PF109" i="1" s="1"/>
  <c r="PF95" i="1" a="1"/>
  <c r="PF95" i="1" s="1"/>
  <c r="PF40" i="1" a="1"/>
  <c r="PF40" i="1" s="1"/>
  <c r="PF99" i="1" a="1"/>
  <c r="PF99" i="1" s="1"/>
  <c r="PF102" i="1" a="1"/>
  <c r="PF102" i="1" s="1"/>
  <c r="PF101" i="1" a="1"/>
  <c r="PF101" i="1" s="1"/>
  <c r="PF108" i="1" a="1"/>
  <c r="PF108" i="1" s="1"/>
  <c r="PF46" i="1" a="1"/>
  <c r="PF46" i="1" s="1"/>
  <c r="PF47" i="1" a="1"/>
  <c r="PF47" i="1" s="1"/>
  <c r="PF96" i="1" a="1"/>
  <c r="PF96" i="1" s="1"/>
  <c r="PF97" i="1" a="1"/>
  <c r="PF97" i="1" s="1"/>
  <c r="PF100" i="1" a="1"/>
  <c r="PF100" i="1" s="1"/>
  <c r="PF48" i="1" a="1"/>
  <c r="PF48" i="1" s="1"/>
  <c r="PF49" i="1" a="1"/>
  <c r="PF49" i="1" s="1"/>
  <c r="PF50" i="1" a="1"/>
  <c r="PF50" i="1" s="1"/>
  <c r="PF51" i="1" a="1"/>
  <c r="PF51" i="1" s="1"/>
  <c r="PF52" i="1" a="1"/>
  <c r="PF52" i="1" s="1"/>
  <c r="PF53" i="1" a="1"/>
  <c r="PF53" i="1" s="1"/>
  <c r="PF54" i="1" a="1"/>
  <c r="PF54" i="1" s="1"/>
  <c r="PF55" i="1" a="1"/>
  <c r="PF55" i="1" s="1"/>
  <c r="PF56" i="1" a="1"/>
  <c r="PF56" i="1" s="1"/>
  <c r="PF57" i="1" a="1"/>
  <c r="PF57" i="1" s="1"/>
  <c r="PF58" i="1" a="1"/>
  <c r="PF58" i="1" s="1"/>
  <c r="PF59" i="1" a="1"/>
  <c r="PF59" i="1" s="1"/>
  <c r="PF60" i="1" a="1"/>
  <c r="PF60" i="1" s="1"/>
  <c r="PF61" i="1" a="1"/>
  <c r="PF61" i="1" s="1"/>
  <c r="PF62" i="1" a="1"/>
  <c r="PF62" i="1" s="1"/>
  <c r="PF63" i="1" a="1"/>
  <c r="PF63" i="1" s="1"/>
  <c r="PF64" i="1" a="1"/>
  <c r="PF64" i="1" s="1"/>
  <c r="PF65" i="1" a="1"/>
  <c r="PF65" i="1" s="1"/>
  <c r="PF66" i="1" a="1"/>
  <c r="PF66" i="1" s="1"/>
  <c r="PF67" i="1" a="1"/>
  <c r="PF67" i="1" s="1"/>
  <c r="PF68" i="1" a="1"/>
  <c r="PF68" i="1" s="1"/>
  <c r="SR69" i="1" a="1"/>
  <c r="SR69" i="1" s="1"/>
  <c r="PT89" i="1" a="1"/>
  <c r="PT89" i="1" s="1"/>
  <c r="PT106" i="1" a="1"/>
  <c r="PT106" i="1" s="1"/>
  <c r="PT86" i="1" a="1"/>
  <c r="PT86" i="1" s="1"/>
  <c r="PT45" i="1" a="1"/>
  <c r="PT45" i="1" s="1"/>
  <c r="PT84" i="1" a="1"/>
  <c r="PT84" i="1" s="1"/>
  <c r="PT85" i="1" a="1"/>
  <c r="PT85" i="1" s="1"/>
  <c r="PT83" i="1" a="1"/>
  <c r="PT83" i="1" s="1"/>
  <c r="PT82" i="1" a="1"/>
  <c r="PT82" i="1" s="1"/>
  <c r="PT87" i="1" a="1"/>
  <c r="PT87" i="1" s="1"/>
  <c r="PT39" i="1" a="1"/>
  <c r="PT39" i="1" s="1"/>
  <c r="PT88" i="1" a="1"/>
  <c r="PT88" i="1" s="1"/>
  <c r="PT93" i="1" a="1"/>
  <c r="PT93" i="1" s="1"/>
  <c r="PT110" i="1" a="1"/>
  <c r="PT110" i="1" s="1"/>
  <c r="PT102" i="1" a="1"/>
  <c r="PT102" i="1" s="1"/>
  <c r="PT94" i="1" a="1"/>
  <c r="PT94" i="1" s="1"/>
  <c r="PT108" i="1" a="1"/>
  <c r="PT108" i="1" s="1"/>
  <c r="PT46" i="1" a="1"/>
  <c r="PT46" i="1" s="1"/>
  <c r="PT109" i="1" a="1"/>
  <c r="PT109" i="1" s="1"/>
  <c r="PT98" i="1" a="1"/>
  <c r="PT98" i="1" s="1"/>
  <c r="PT95" i="1" a="1"/>
  <c r="PT95" i="1" s="1"/>
  <c r="PT40" i="1" a="1"/>
  <c r="PT40" i="1" s="1"/>
  <c r="PT99" i="1" a="1"/>
  <c r="PT99" i="1" s="1"/>
  <c r="PT41" i="1" a="1"/>
  <c r="PT41" i="1" s="1"/>
  <c r="PT107" i="1" a="1"/>
  <c r="PT107" i="1" s="1"/>
  <c r="PT101" i="1" a="1"/>
  <c r="PT101" i="1" s="1"/>
  <c r="PT96" i="1" a="1"/>
  <c r="PT96" i="1" s="1"/>
  <c r="PT47" i="1" a="1"/>
  <c r="PT47" i="1" s="1"/>
  <c r="PT97" i="1" a="1"/>
  <c r="PT97" i="1" s="1"/>
  <c r="PT100" i="1" a="1"/>
  <c r="PT100" i="1" s="1"/>
  <c r="PT48" i="1" a="1"/>
  <c r="PT48" i="1" s="1"/>
  <c r="PT49" i="1" a="1"/>
  <c r="PT49" i="1" s="1"/>
  <c r="PT50" i="1" a="1"/>
  <c r="PT50" i="1" s="1"/>
  <c r="PT51" i="1" a="1"/>
  <c r="PT51" i="1" s="1"/>
  <c r="PT52" i="1" a="1"/>
  <c r="PT52" i="1" s="1"/>
  <c r="PT53" i="1" a="1"/>
  <c r="PT53" i="1" s="1"/>
  <c r="PT54" i="1" a="1"/>
  <c r="PT54" i="1" s="1"/>
  <c r="PT55" i="1" a="1"/>
  <c r="PT55" i="1" s="1"/>
  <c r="PT56" i="1" a="1"/>
  <c r="PT56" i="1" s="1"/>
  <c r="PT57" i="1" a="1"/>
  <c r="PT57" i="1" s="1"/>
  <c r="PT58" i="1" a="1"/>
  <c r="PT58" i="1" s="1"/>
  <c r="PT59" i="1" a="1"/>
  <c r="PT59" i="1" s="1"/>
  <c r="PT60" i="1" a="1"/>
  <c r="PT60" i="1" s="1"/>
  <c r="PT61" i="1" a="1"/>
  <c r="PT61" i="1" s="1"/>
  <c r="PT62" i="1" a="1"/>
  <c r="PT62" i="1" s="1"/>
  <c r="PT63" i="1" a="1"/>
  <c r="PT63" i="1" s="1"/>
  <c r="PT64" i="1" a="1"/>
  <c r="PT64" i="1" s="1"/>
  <c r="PT65" i="1" a="1"/>
  <c r="PT65" i="1" s="1"/>
  <c r="PT66" i="1" a="1"/>
  <c r="PT66" i="1" s="1"/>
  <c r="PT67" i="1" a="1"/>
  <c r="PT67" i="1" s="1"/>
  <c r="PT68" i="1" a="1"/>
  <c r="PT68" i="1" s="1"/>
  <c r="PT69" i="1" a="1"/>
  <c r="PT69" i="1" s="1"/>
  <c r="SQ70" i="1" a="1"/>
  <c r="SQ70" i="1" s="1"/>
  <c r="PV70" i="1" a="1"/>
  <c r="PV70" i="1" s="1"/>
  <c r="SR70" i="1" a="1"/>
  <c r="SR70" i="1" s="1"/>
  <c r="RM70" i="1" a="1"/>
  <c r="RM70" i="1" s="1"/>
  <c r="SS70" i="1" a="1"/>
  <c r="SS70" i="1" s="1"/>
  <c r="RN70" i="1" a="1"/>
  <c r="RN70" i="1" s="1"/>
  <c r="QI70" i="1" a="1"/>
  <c r="QI70" i="1" s="1"/>
  <c r="SB70" i="1" a="1"/>
  <c r="SB70" i="1" s="1"/>
  <c r="SC70" i="1" a="1"/>
  <c r="SC70" i="1" s="1"/>
  <c r="RO70" i="1" a="1"/>
  <c r="RO70" i="1" s="1"/>
  <c r="QX70" i="1" a="1"/>
  <c r="QX70" i="1" s="1"/>
  <c r="SD70" i="1" a="1"/>
  <c r="SD70" i="1" s="1"/>
  <c r="PT70" i="1" a="1"/>
  <c r="PT70" i="1" s="1"/>
  <c r="QZ70" i="1" a="1"/>
  <c r="QZ70" i="1" s="1"/>
  <c r="PG70" i="1" a="1"/>
  <c r="PG70" i="1" s="1"/>
  <c r="QJ70" i="1" a="1"/>
  <c r="QJ70" i="1" s="1"/>
  <c r="QY70" i="1" a="1"/>
  <c r="QY70" i="1" s="1"/>
  <c r="PU70" i="1" a="1"/>
  <c r="PU70" i="1" s="1"/>
  <c r="PE70" i="1" a="1"/>
  <c r="PE70" i="1" s="1"/>
  <c r="PF70" i="1" a="1"/>
  <c r="PF70" i="1" s="1"/>
  <c r="OQ82" i="1" a="1"/>
  <c r="OQ82" i="1" s="1"/>
  <c r="OQ45" i="1" a="1"/>
  <c r="OQ45" i="1" s="1"/>
  <c r="OQ93" i="1" a="1"/>
  <c r="OQ93" i="1" s="1"/>
  <c r="OQ94" i="1" a="1"/>
  <c r="OQ94" i="1" s="1"/>
  <c r="OQ46" i="1" a="1"/>
  <c r="OQ46" i="1" s="1"/>
  <c r="OQ96" i="1" a="1"/>
  <c r="OQ96" i="1" s="1"/>
  <c r="OQ47" i="1" a="1"/>
  <c r="OQ47" i="1" s="1"/>
  <c r="OQ48" i="1" a="1"/>
  <c r="OQ48" i="1" s="1"/>
  <c r="OQ49" i="1" a="1"/>
  <c r="OQ49" i="1" s="1"/>
  <c r="OQ50" i="1" a="1"/>
  <c r="OQ50" i="1" s="1"/>
  <c r="OQ51" i="1" a="1"/>
  <c r="OQ51" i="1" s="1"/>
  <c r="OQ52" i="1" a="1"/>
  <c r="OQ52" i="1" s="1"/>
  <c r="OQ53" i="1" a="1"/>
  <c r="OQ53" i="1" s="1"/>
  <c r="OQ54" i="1" a="1"/>
  <c r="OQ54" i="1" s="1"/>
  <c r="OQ55" i="1" a="1"/>
  <c r="OQ55" i="1" s="1"/>
  <c r="OQ56" i="1" a="1"/>
  <c r="OQ56" i="1" s="1"/>
  <c r="OQ57" i="1" a="1"/>
  <c r="OQ57" i="1" s="1"/>
  <c r="OQ58" i="1" a="1"/>
  <c r="OQ58" i="1" s="1"/>
  <c r="OQ59" i="1" a="1"/>
  <c r="OQ59" i="1" s="1"/>
  <c r="OQ60" i="1" a="1"/>
  <c r="OQ60" i="1" s="1"/>
  <c r="OQ61" i="1" a="1"/>
  <c r="OQ61" i="1" s="1"/>
  <c r="OQ62" i="1" a="1"/>
  <c r="OQ62" i="1" s="1"/>
  <c r="OQ63" i="1" a="1"/>
  <c r="OQ63" i="1" s="1"/>
  <c r="OQ64" i="1" a="1"/>
  <c r="OQ64" i="1" s="1"/>
  <c r="OQ65" i="1" a="1"/>
  <c r="OQ65" i="1" s="1"/>
  <c r="OQ66" i="1" a="1"/>
  <c r="OQ66" i="1" s="1"/>
  <c r="OQ67" i="1" a="1"/>
  <c r="OQ67" i="1" s="1"/>
  <c r="OQ68" i="1" a="1"/>
  <c r="OQ68" i="1" s="1"/>
  <c r="OQ70" i="1" a="1"/>
  <c r="OQ70" i="1" s="1"/>
  <c r="OP82" i="1" a="1"/>
  <c r="OP82" i="1" s="1"/>
  <c r="OP93" i="1" a="1"/>
  <c r="OP93" i="1" s="1"/>
  <c r="OP45" i="1" a="1"/>
  <c r="OP45" i="1" s="1"/>
  <c r="OP46" i="1" a="1"/>
  <c r="OP46" i="1" s="1"/>
  <c r="OP94" i="1" a="1"/>
  <c r="OP94" i="1" s="1"/>
  <c r="OP96" i="1" a="1"/>
  <c r="OP96" i="1" s="1"/>
  <c r="OP47" i="1" a="1"/>
  <c r="OP47" i="1" s="1"/>
  <c r="OP48" i="1" a="1"/>
  <c r="OP48" i="1" s="1"/>
  <c r="OP49" i="1" a="1"/>
  <c r="OP49" i="1" s="1"/>
  <c r="OP50" i="1" a="1"/>
  <c r="OP50" i="1" s="1"/>
  <c r="OP51" i="1" a="1"/>
  <c r="OP51" i="1" s="1"/>
  <c r="OP52" i="1" a="1"/>
  <c r="OP52" i="1" s="1"/>
  <c r="OP53" i="1" a="1"/>
  <c r="OP53" i="1" s="1"/>
  <c r="OP54" i="1" a="1"/>
  <c r="OP54" i="1" s="1"/>
  <c r="OP55" i="1" a="1"/>
  <c r="OP55" i="1" s="1"/>
  <c r="OP56" i="1" a="1"/>
  <c r="OP56" i="1" s="1"/>
  <c r="OP57" i="1" a="1"/>
  <c r="OP57" i="1" s="1"/>
  <c r="OP58" i="1" a="1"/>
  <c r="OP58" i="1" s="1"/>
  <c r="OP59" i="1" a="1"/>
  <c r="OP59" i="1" s="1"/>
  <c r="OP60" i="1" a="1"/>
  <c r="OP60" i="1" s="1"/>
  <c r="OP61" i="1" a="1"/>
  <c r="OP61" i="1" s="1"/>
  <c r="OP62" i="1" a="1"/>
  <c r="OP62" i="1" s="1"/>
  <c r="OP63" i="1" a="1"/>
  <c r="OP63" i="1" s="1"/>
  <c r="OP64" i="1" a="1"/>
  <c r="OP64" i="1" s="1"/>
  <c r="OP65" i="1" a="1"/>
  <c r="OP65" i="1" s="1"/>
  <c r="OP66" i="1" a="1"/>
  <c r="OP66" i="1" s="1"/>
  <c r="OP67" i="1" a="1"/>
  <c r="OP67" i="1" s="1"/>
  <c r="OP68" i="1" a="1"/>
  <c r="OP68" i="1" s="1"/>
  <c r="OQ69" i="1" a="1"/>
  <c r="OQ69" i="1" s="1"/>
  <c r="K71" i="1"/>
  <c r="OP70" i="1" a="1"/>
  <c r="OP70" i="1" s="1"/>
  <c r="J71" i="1"/>
  <c r="BV70" i="1" a="1"/>
  <c r="BV70" i="1" s="1"/>
  <c r="BS70" i="1" a="1"/>
  <c r="BS70" i="1" s="1"/>
  <c r="BW70" i="1" a="1"/>
  <c r="BW70" i="1" s="1"/>
  <c r="BP70" i="1" a="1"/>
  <c r="BP70" i="1" s="1"/>
  <c r="BR70" i="1" a="1"/>
  <c r="BR70" i="1" s="1"/>
  <c r="BQ70" i="1" a="1"/>
  <c r="BQ70" i="1" s="1"/>
  <c r="BT70" i="1" a="1"/>
  <c r="BT70" i="1" s="1"/>
  <c r="BU70" i="1" a="1"/>
  <c r="BU70" i="1" s="1"/>
  <c r="I71" i="1"/>
  <c r="BL70" i="1"/>
  <c r="BK70" i="1"/>
  <c r="BJ70" i="1"/>
  <c r="BI70" i="1"/>
  <c r="BN70" i="1"/>
  <c r="BM70" i="1"/>
  <c r="M71" i="1"/>
  <c r="LY70" i="1"/>
  <c r="BG151" i="8"/>
  <c r="BG154" i="8"/>
  <c r="BG152" i="8"/>
  <c r="BH148" i="8"/>
  <c r="BG149" i="8"/>
  <c r="BG150" i="8" s="1"/>
  <c r="S247" i="4"/>
  <c r="KD78" i="1"/>
  <c r="KB76" i="1"/>
  <c r="KB61" i="1"/>
  <c r="KC76" i="1"/>
  <c r="KC61" i="1"/>
  <c r="LO78" i="1"/>
  <c r="V247" i="4"/>
  <c r="JW78" i="1"/>
  <c r="JY76" i="1"/>
  <c r="JY61" i="1"/>
  <c r="KA76" i="1"/>
  <c r="KA61" i="1"/>
  <c r="JZ76" i="1"/>
  <c r="JZ61" i="1"/>
  <c r="CU76" i="1"/>
  <c r="CU61" i="1"/>
  <c r="CQ76" i="1"/>
  <c r="CQ61" i="1"/>
  <c r="CO76" i="1"/>
  <c r="CO61" i="1"/>
  <c r="CR76" i="1"/>
  <c r="CR61" i="1"/>
  <c r="CS76" i="1"/>
  <c r="CS61" i="1"/>
  <c r="CP76" i="1"/>
  <c r="CP61" i="1"/>
  <c r="CT76" i="1"/>
  <c r="CT61" i="1"/>
  <c r="KK76" i="1"/>
  <c r="KK61" i="1"/>
  <c r="KE76" i="1"/>
  <c r="KE61" i="1"/>
  <c r="KF76" i="1"/>
  <c r="KF61" i="1"/>
  <c r="KG76" i="1"/>
  <c r="KG61" i="1"/>
  <c r="KH76" i="1"/>
  <c r="KH61" i="1"/>
  <c r="KI76" i="1"/>
  <c r="KI61" i="1"/>
  <c r="KJ76" i="1"/>
  <c r="KJ61" i="1"/>
  <c r="FC4" i="1"/>
  <c r="HL4" i="1"/>
  <c r="AH240" i="4"/>
  <c r="AG244" i="4"/>
  <c r="AG247" i="4" s="1"/>
  <c r="BY78" i="1"/>
  <c r="MQ74" i="1" a="1"/>
  <c r="MQ74" i="1" s="1"/>
  <c r="LT61" i="1"/>
  <c r="LT76" i="1"/>
  <c r="IJ61" i="1"/>
  <c r="IJ78" i="1" s="1"/>
  <c r="IJ76" i="1"/>
  <c r="Z67" i="1"/>
  <c r="BE76" i="1"/>
  <c r="BE61" i="1"/>
  <c r="FJ61" i="1"/>
  <c r="FJ78" i="1" s="1"/>
  <c r="FJ76" i="1"/>
  <c r="KU61" i="1"/>
  <c r="KU76" i="1"/>
  <c r="N67" i="1"/>
  <c r="EZ76" i="1"/>
  <c r="EZ61" i="1"/>
  <c r="EZ78" i="1" s="1"/>
  <c r="GD61" i="1"/>
  <c r="GD78" i="1" s="1"/>
  <c r="GD76" i="1"/>
  <c r="GA76" i="1"/>
  <c r="GA61" i="1"/>
  <c r="GA78" i="1" s="1"/>
  <c r="MW61" i="1"/>
  <c r="MW76" i="1"/>
  <c r="IZ61" i="1"/>
  <c r="IZ78" i="1" s="1"/>
  <c r="IZ76" i="1"/>
  <c r="O67" i="1"/>
  <c r="FT76" i="1"/>
  <c r="FT61" i="1"/>
  <c r="FT78" i="1" s="1"/>
  <c r="OG61" i="1"/>
  <c r="OG76" i="1"/>
  <c r="MT61" i="1"/>
  <c r="MT76" i="1"/>
  <c r="NI61" i="1"/>
  <c r="NI76" i="1"/>
  <c r="GI61" i="1"/>
  <c r="GI78" i="1" s="1"/>
  <c r="GI76" i="1"/>
  <c r="EU61" i="1"/>
  <c r="EU78" i="1" s="1"/>
  <c r="EU76" i="1"/>
  <c r="FG61" i="1"/>
  <c r="FG78" i="1" s="1"/>
  <c r="FG76" i="1"/>
  <c r="HX76" i="1"/>
  <c r="HX61" i="1"/>
  <c r="HX78" i="1" s="1"/>
  <c r="IR61" i="1"/>
  <c r="IR78" i="1" s="1"/>
  <c r="IR76" i="1"/>
  <c r="GO61" i="1"/>
  <c r="GO78" i="1" s="1"/>
  <c r="GO76" i="1"/>
  <c r="GN61" i="1"/>
  <c r="GN78" i="1" s="1"/>
  <c r="GN76" i="1"/>
  <c r="JJ76" i="1"/>
  <c r="JJ61" i="1"/>
  <c r="JJ78" i="1" s="1"/>
  <c r="JF61" i="1"/>
  <c r="JF78" i="1" s="1"/>
  <c r="JF76" i="1"/>
  <c r="KV61" i="1"/>
  <c r="KV76" i="1"/>
  <c r="FO76" i="1"/>
  <c r="FO61" i="1"/>
  <c r="FO78" i="1" s="1"/>
  <c r="GH61" i="1"/>
  <c r="GH78" i="1" s="1"/>
  <c r="GH76" i="1"/>
  <c r="FL76" i="1"/>
  <c r="FL61" i="1"/>
  <c r="FL78" i="1" s="1"/>
  <c r="FP76" i="1"/>
  <c r="FP61" i="1"/>
  <c r="FP78" i="1" s="1"/>
  <c r="NV61" i="1"/>
  <c r="NV76" i="1"/>
  <c r="EF76" i="1"/>
  <c r="EF61" i="1"/>
  <c r="IG76" i="1"/>
  <c r="IG61" i="1"/>
  <c r="IG78" i="1" s="1"/>
  <c r="MR61" i="1"/>
  <c r="MR76" i="1"/>
  <c r="MQ59" i="1" a="1"/>
  <c r="MQ59" i="1" s="1"/>
  <c r="HV76" i="1"/>
  <c r="HV61" i="1"/>
  <c r="HV78" i="1" s="1"/>
  <c r="GK61" i="1"/>
  <c r="GK78" i="1" s="1"/>
  <c r="GK76" i="1"/>
  <c r="OI61" i="1"/>
  <c r="OI76" i="1"/>
  <c r="OM76" i="1"/>
  <c r="OM61" i="1"/>
  <c r="NK76" i="1"/>
  <c r="NK61" i="1"/>
  <c r="FF61" i="1"/>
  <c r="FF78" i="1" s="1"/>
  <c r="FF76" i="1"/>
  <c r="IY61" i="1"/>
  <c r="IY78" i="1" s="1"/>
  <c r="IY76" i="1"/>
  <c r="IN61" i="1"/>
  <c r="IN78" i="1" s="1"/>
  <c r="IN76" i="1"/>
  <c r="JC76" i="1"/>
  <c r="JC61" i="1"/>
  <c r="JC78" i="1" s="1"/>
  <c r="BC61" i="1"/>
  <c r="BC76" i="1"/>
  <c r="FU76" i="1"/>
  <c r="FU61" i="1"/>
  <c r="FU78" i="1" s="1"/>
  <c r="IQ76" i="1"/>
  <c r="IQ61" i="1"/>
  <c r="IQ78" i="1" s="1"/>
  <c r="GY76" i="1"/>
  <c r="GY61" i="1"/>
  <c r="GY78" i="1" s="1"/>
  <c r="FZ61" i="1"/>
  <c r="FZ78" i="1" s="1"/>
  <c r="FZ76" i="1"/>
  <c r="BG76" i="1"/>
  <c r="BG61" i="1"/>
  <c r="GG61" i="1"/>
  <c r="GG78" i="1" s="1"/>
  <c r="GG76" i="1"/>
  <c r="EY76" i="1"/>
  <c r="EY61" i="1"/>
  <c r="EY78" i="1" s="1"/>
  <c r="GS76" i="1"/>
  <c r="GS61" i="1"/>
  <c r="GS78" i="1" s="1"/>
  <c r="IO61" i="1"/>
  <c r="IO78" i="1" s="1"/>
  <c r="IO76" i="1"/>
  <c r="FS76" i="1"/>
  <c r="FS61" i="1"/>
  <c r="FS78" i="1" s="1"/>
  <c r="NC61" i="1"/>
  <c r="NC76" i="1"/>
  <c r="BF76" i="1"/>
  <c r="BF61" i="1"/>
  <c r="HP76" i="1"/>
  <c r="HP61" i="1"/>
  <c r="HP78" i="1" s="1"/>
  <c r="HH76" i="1"/>
  <c r="HH61" i="1"/>
  <c r="HH78" i="1" s="1"/>
  <c r="FY61" i="1"/>
  <c r="FY78" i="1" s="1"/>
  <c r="FY76" i="1"/>
  <c r="OK76" i="1"/>
  <c r="OK61" i="1"/>
  <c r="GX76" i="1"/>
  <c r="GX61" i="1"/>
  <c r="GX78" i="1" s="1"/>
  <c r="KX76" i="1"/>
  <c r="KX61" i="1"/>
  <c r="IC76" i="1"/>
  <c r="IC61" i="1"/>
  <c r="IC78" i="1" s="1"/>
  <c r="HC76" i="1"/>
  <c r="HC61" i="1"/>
  <c r="IM61" i="1"/>
  <c r="IM78" i="1" s="1"/>
  <c r="IM76" i="1"/>
  <c r="ID76" i="1"/>
  <c r="ID61" i="1"/>
  <c r="ID78" i="1" s="1"/>
  <c r="NX76" i="1"/>
  <c r="NX61" i="1"/>
  <c r="LE76" i="1"/>
  <c r="LE61" i="1"/>
  <c r="LF76" i="1"/>
  <c r="LF61" i="1"/>
  <c r="EI76" i="1"/>
  <c r="EI61" i="1"/>
  <c r="EP76" i="1"/>
  <c r="EP61" i="1"/>
  <c r="W67" i="1"/>
  <c r="LW76" i="1"/>
  <c r="LW61" i="1"/>
  <c r="HG76" i="1"/>
  <c r="HG61" i="1"/>
  <c r="HG78" i="1" s="1"/>
  <c r="LV61" i="1"/>
  <c r="LV76" i="1"/>
  <c r="GB61" i="1"/>
  <c r="GB78" i="1" s="1"/>
  <c r="GB76" i="1"/>
  <c r="HD61" i="1"/>
  <c r="HD78" i="1" s="1"/>
  <c r="HD76" i="1"/>
  <c r="IP61" i="1"/>
  <c r="IP78" i="1" s="1"/>
  <c r="IP76" i="1"/>
  <c r="OD76" i="1"/>
  <c r="OD61" i="1"/>
  <c r="IE76" i="1"/>
  <c r="IE61" i="1"/>
  <c r="IE78" i="1" s="1"/>
  <c r="LP61" i="1"/>
  <c r="LP76" i="1"/>
  <c r="IB76" i="1"/>
  <c r="IB61" i="1"/>
  <c r="IB78" i="1" s="1"/>
  <c r="FM76" i="1"/>
  <c r="FM61" i="1"/>
  <c r="FM78" i="1" s="1"/>
  <c r="IL61" i="1"/>
  <c r="IL78" i="1" s="1"/>
  <c r="IL76" i="1"/>
  <c r="DP61" i="1"/>
  <c r="DP76" i="1"/>
  <c r="HR61" i="1"/>
  <c r="HR78" i="1" s="1"/>
  <c r="HR76" i="1"/>
  <c r="IH76" i="1"/>
  <c r="IH61" i="1"/>
  <c r="IH78" i="1" s="1"/>
  <c r="FA76" i="1"/>
  <c r="FA61" i="1"/>
  <c r="FA78" i="1" s="1"/>
  <c r="MU76" i="1"/>
  <c r="MU61" i="1"/>
  <c r="HK76" i="1"/>
  <c r="HK61" i="1"/>
  <c r="HK78" i="1" s="1"/>
  <c r="FI61" i="1"/>
  <c r="FI78" i="1" s="1"/>
  <c r="FI76" i="1"/>
  <c r="LU61" i="1"/>
  <c r="LU76" i="1"/>
  <c r="II76" i="1"/>
  <c r="II61" i="1"/>
  <c r="II78" i="1" s="1"/>
  <c r="JK76" i="1"/>
  <c r="JK61" i="1"/>
  <c r="JK78" i="1" s="1"/>
  <c r="JX61" i="1"/>
  <c r="JX76" i="1"/>
  <c r="DY61" i="1"/>
  <c r="DY76" i="1"/>
  <c r="FN76" i="1"/>
  <c r="FN61" i="1"/>
  <c r="FN78" i="1" s="1"/>
  <c r="OL76" i="1"/>
  <c r="OL61" i="1"/>
  <c r="JL76" i="1"/>
  <c r="JL61" i="1"/>
  <c r="ED76" i="1"/>
  <c r="ED61" i="1"/>
  <c r="ED78" i="1" s="1"/>
  <c r="FV76" i="1"/>
  <c r="FV61" i="1"/>
  <c r="FV78" i="1" s="1"/>
  <c r="IT61" i="1"/>
  <c r="IT78" i="1" s="1"/>
  <c r="IT76" i="1"/>
  <c r="EL61" i="1"/>
  <c r="EL76" i="1"/>
  <c r="GW76" i="1"/>
  <c r="GW61" i="1"/>
  <c r="GW78" i="1" s="1"/>
  <c r="P67" i="1"/>
  <c r="EC76" i="1"/>
  <c r="EC61" i="1"/>
  <c r="EC78" i="1" s="1"/>
  <c r="HY76" i="1"/>
  <c r="HY61" i="1"/>
  <c r="HY78" i="1" s="1"/>
  <c r="IX61" i="1"/>
  <c r="IX78" i="1" s="1"/>
  <c r="IX76" i="1"/>
  <c r="GE61" i="1"/>
  <c r="GE78" i="1" s="1"/>
  <c r="GE76" i="1"/>
  <c r="GV61" i="1"/>
  <c r="GV78" i="1" s="1"/>
  <c r="GV76" i="1"/>
  <c r="HT61" i="1"/>
  <c r="HT78" i="1" s="1"/>
  <c r="HT76" i="1"/>
  <c r="HJ61" i="1"/>
  <c r="HJ78" i="1" s="1"/>
  <c r="HJ76" i="1"/>
  <c r="EG76" i="1"/>
  <c r="EG61" i="1"/>
  <c r="JT76" i="1"/>
  <c r="JT61" i="1"/>
  <c r="GR76" i="1"/>
  <c r="GR61" i="1"/>
  <c r="GR78" i="1" s="1"/>
  <c r="EQ76" i="1"/>
  <c r="EQ61" i="1"/>
  <c r="LR61" i="1"/>
  <c r="LR76" i="1"/>
  <c r="HI76" i="1"/>
  <c r="HI61" i="1"/>
  <c r="HI78" i="1" s="1"/>
  <c r="JE76" i="1"/>
  <c r="JE61" i="1"/>
  <c r="JE78" i="1" s="1"/>
  <c r="GQ76" i="1"/>
  <c r="GQ61" i="1"/>
  <c r="GQ78" i="1" s="1"/>
  <c r="HA76" i="1"/>
  <c r="HA61" i="1"/>
  <c r="HA78" i="1" s="1"/>
  <c r="HO76" i="1"/>
  <c r="HO61" i="1"/>
  <c r="HO78" i="1" s="1"/>
  <c r="GU61" i="1"/>
  <c r="GU78" i="1" s="1"/>
  <c r="GU76" i="1"/>
  <c r="EJ76" i="1"/>
  <c r="EJ61" i="1"/>
  <c r="LM61" i="1"/>
  <c r="LM76" i="1"/>
  <c r="EW61" i="1"/>
  <c r="EW78" i="1" s="1"/>
  <c r="EW76" i="1"/>
  <c r="FX61" i="1"/>
  <c r="FX78" i="1" s="1"/>
  <c r="FX76" i="1"/>
  <c r="EK76" i="1"/>
  <c r="EK61" i="1"/>
  <c r="EX61" i="1"/>
  <c r="EX78" i="1" s="1"/>
  <c r="EX76" i="1"/>
  <c r="AF67" i="1"/>
  <c r="HN61" i="1"/>
  <c r="HN78" i="1" s="1"/>
  <c r="HN76" i="1"/>
  <c r="LB61" i="1"/>
  <c r="LB76" i="1"/>
  <c r="FK76" i="1"/>
  <c r="FK61" i="1"/>
  <c r="FK78" i="1" s="1"/>
  <c r="HL76" i="1"/>
  <c r="HL61" i="1"/>
  <c r="HL78" i="1" s="1"/>
  <c r="EV61" i="1"/>
  <c r="EV78" i="1" s="1"/>
  <c r="EV76" i="1"/>
  <c r="LA76" i="1"/>
  <c r="LA61" i="1"/>
  <c r="HU61" i="1"/>
  <c r="HU78" i="1" s="1"/>
  <c r="HU76" i="1"/>
  <c r="KY76" i="1"/>
  <c r="KY61" i="1"/>
  <c r="LN61" i="1"/>
  <c r="LN76" i="1"/>
  <c r="JA76" i="1"/>
  <c r="JA61" i="1"/>
  <c r="JA78" i="1" s="1"/>
  <c r="IF76" i="1"/>
  <c r="IF61" i="1"/>
  <c r="IF78" i="1" s="1"/>
  <c r="BD76" i="1"/>
  <c r="BD61" i="1"/>
  <c r="JG76" i="1"/>
  <c r="JG61" i="1"/>
  <c r="JG78" i="1" s="1"/>
  <c r="NY61" i="1"/>
  <c r="NY76" i="1"/>
  <c r="NL76" i="1"/>
  <c r="NL61" i="1"/>
  <c r="BB61" i="1"/>
  <c r="BB76" i="1"/>
  <c r="FW76" i="1"/>
  <c r="FW61" i="1"/>
  <c r="FW78" i="1" s="1"/>
  <c r="GJ61" i="1"/>
  <c r="GJ78" i="1" s="1"/>
  <c r="GJ76" i="1"/>
  <c r="HS61" i="1"/>
  <c r="HS78" i="1" s="1"/>
  <c r="HS76" i="1"/>
  <c r="HQ76" i="1"/>
  <c r="HQ61" i="1"/>
  <c r="HQ78" i="1" s="1"/>
  <c r="KZ76" i="1"/>
  <c r="KZ61" i="1"/>
  <c r="GM61" i="1"/>
  <c r="GM78" i="1" s="1"/>
  <c r="GM76" i="1"/>
  <c r="OH61" i="1"/>
  <c r="OH76" i="1"/>
  <c r="DS61" i="1"/>
  <c r="DS76" i="1"/>
  <c r="FH76" i="1"/>
  <c r="FH61" i="1"/>
  <c r="FH78" i="1" s="1"/>
  <c r="FE61" i="1"/>
  <c r="FE78" i="1" s="1"/>
  <c r="FE76" i="1"/>
  <c r="IU61" i="1"/>
  <c r="IU78" i="1" s="1"/>
  <c r="IU76" i="1"/>
  <c r="EO76" i="1"/>
  <c r="EO61" i="1"/>
  <c r="HM61" i="1"/>
  <c r="HM78" i="1" s="1"/>
  <c r="HM76" i="1"/>
  <c r="IW61" i="1"/>
  <c r="IW78" i="1" s="1"/>
  <c r="IW76" i="1"/>
  <c r="HE61" i="1"/>
  <c r="HE78" i="1" s="1"/>
  <c r="HE76" i="1"/>
  <c r="HZ76" i="1"/>
  <c r="HZ61" i="1"/>
  <c r="HZ78" i="1" s="1"/>
  <c r="GF61" i="1"/>
  <c r="GF78" i="1" s="1"/>
  <c r="GF76" i="1"/>
  <c r="OE76" i="1"/>
  <c r="OE61" i="1"/>
  <c r="EM76" i="1"/>
  <c r="EM61" i="1"/>
  <c r="JD76" i="1"/>
  <c r="JD61" i="1"/>
  <c r="JD78" i="1" s="1"/>
  <c r="HW76" i="1"/>
  <c r="HW61" i="1"/>
  <c r="HW78" i="1" s="1"/>
  <c r="OJ61" i="1"/>
  <c r="OJ76" i="1"/>
  <c r="NW61" i="1"/>
  <c r="NW76" i="1"/>
  <c r="GP76" i="1"/>
  <c r="GP61" i="1"/>
  <c r="GP78" i="1" s="1"/>
  <c r="JI76" i="1"/>
  <c r="JI61" i="1"/>
  <c r="JI78" i="1" s="1"/>
  <c r="Q67" i="1"/>
  <c r="LK76" i="1"/>
  <c r="LK61" i="1"/>
  <c r="JU76" i="1"/>
  <c r="JU61" i="1"/>
  <c r="HF61" i="1"/>
  <c r="HF78" i="1" s="1"/>
  <c r="HF76" i="1"/>
  <c r="LS61" i="1"/>
  <c r="LS76" i="1"/>
  <c r="KW76" i="1"/>
  <c r="KW61" i="1"/>
  <c r="IK61" i="1"/>
  <c r="IK78" i="1" s="1"/>
  <c r="IK76" i="1"/>
  <c r="LD76" i="1"/>
  <c r="LD61" i="1"/>
  <c r="FR76" i="1"/>
  <c r="FR61" i="1"/>
  <c r="FR78" i="1" s="1"/>
  <c r="IS61" i="1"/>
  <c r="IS78" i="1" s="1"/>
  <c r="IS76" i="1"/>
  <c r="ON76" i="1"/>
  <c r="ON61" i="1"/>
  <c r="MX61" i="1"/>
  <c r="MX76" i="1"/>
  <c r="FC76" i="1"/>
  <c r="FC61" i="1"/>
  <c r="FC78" i="1" s="1"/>
  <c r="IV61" i="1"/>
  <c r="IV78" i="1" s="1"/>
  <c r="IV76" i="1"/>
  <c r="GC61" i="1"/>
  <c r="GC78" i="1" s="1"/>
  <c r="GC76" i="1"/>
  <c r="HB76" i="1"/>
  <c r="HB61" i="1"/>
  <c r="HB78" i="1" s="1"/>
  <c r="EH76" i="1"/>
  <c r="EH61" i="1"/>
  <c r="AZ76" i="1"/>
  <c r="AZ61" i="1"/>
  <c r="FQ76" i="1"/>
  <c r="FQ61" i="1"/>
  <c r="FQ78" i="1" s="1"/>
  <c r="GT76" i="1"/>
  <c r="GT61" i="1"/>
  <c r="GT78" i="1" s="1"/>
  <c r="EN76" i="1"/>
  <c r="EN61" i="1"/>
  <c r="GL61" i="1"/>
  <c r="GL78" i="1" s="1"/>
  <c r="GL76" i="1"/>
  <c r="GZ76" i="1"/>
  <c r="GZ61" i="1"/>
  <c r="GZ78" i="1" s="1"/>
  <c r="FD76" i="1"/>
  <c r="FD61" i="1"/>
  <c r="FD78" i="1" s="1"/>
  <c r="MV61" i="1"/>
  <c r="MV76" i="1"/>
  <c r="FB76" i="1"/>
  <c r="FB61" i="1"/>
  <c r="FB78" i="1" s="1"/>
  <c r="JB76" i="1"/>
  <c r="JB61" i="1"/>
  <c r="JB78" i="1" s="1"/>
  <c r="LY61" i="1"/>
  <c r="JQ76" i="1"/>
  <c r="JQ61" i="1"/>
  <c r="MS61" i="1"/>
  <c r="MS76" i="1"/>
  <c r="IA76" i="1"/>
  <c r="IA61" i="1"/>
  <c r="IA78" i="1" s="1"/>
  <c r="LC76" i="1"/>
  <c r="LC61" i="1"/>
  <c r="JH76" i="1"/>
  <c r="JH61" i="1"/>
  <c r="JH78" i="1" s="1"/>
  <c r="BA76" i="1"/>
  <c r="BA61" i="1"/>
  <c r="NH61" i="1"/>
  <c r="NH76" i="1"/>
  <c r="GF4" i="1"/>
  <c r="GU4" i="1"/>
  <c r="GE4" i="1"/>
  <c r="EX4" i="1"/>
  <c r="FA4" i="1"/>
  <c r="EY4" i="1"/>
  <c r="GT4" i="1"/>
  <c r="FZ4" i="1"/>
  <c r="GA4" i="1"/>
  <c r="GX4" i="1"/>
  <c r="EV4" i="1"/>
  <c r="GS4" i="1"/>
  <c r="GO4" i="1"/>
  <c r="GP4" i="1"/>
  <c r="R238" i="6"/>
  <c r="HO4" i="1" s="1"/>
  <c r="AA239" i="6"/>
  <c r="AA237" i="6"/>
  <c r="FD4" i="1"/>
  <c r="HK4" i="1"/>
  <c r="FT4" i="1"/>
  <c r="GD4" i="1"/>
  <c r="FQ4" i="1"/>
  <c r="FY4" i="1"/>
  <c r="HM4" i="1"/>
  <c r="FS4" i="1"/>
  <c r="GC4" i="1"/>
  <c r="HG4" i="1"/>
  <c r="HH4" i="1"/>
  <c r="HV4" i="1"/>
  <c r="FR4" i="1"/>
  <c r="GB4" i="1"/>
  <c r="FB4" i="1"/>
  <c r="IM4" i="1"/>
  <c r="FE4" i="1"/>
  <c r="HN4" i="1"/>
  <c r="FF4" i="1"/>
  <c r="Q238" i="6"/>
  <c r="HQ4" i="1" s="1"/>
  <c r="AA248" i="4"/>
  <c r="Q239" i="6"/>
  <c r="HR4" i="1" s="1"/>
  <c r="AA247" i="4"/>
  <c r="AA246" i="4"/>
  <c r="AA238" i="6"/>
  <c r="Q237" i="6"/>
  <c r="W244" i="4"/>
  <c r="W245" i="4"/>
  <c r="X244" i="4"/>
  <c r="X245" i="4"/>
  <c r="AC235" i="6"/>
  <c r="AC236" i="6"/>
  <c r="W235" i="6"/>
  <c r="W236" i="6"/>
  <c r="S235" i="6"/>
  <c r="S236" i="6"/>
  <c r="AD235" i="6"/>
  <c r="AD236" i="6"/>
  <c r="AI231" i="6"/>
  <c r="AH236" i="6"/>
  <c r="AH235" i="6"/>
  <c r="AD244" i="4"/>
  <c r="AD245" i="4"/>
  <c r="AI240" i="4"/>
  <c r="AH245" i="4"/>
  <c r="AH244" i="4"/>
  <c r="AC244" i="4"/>
  <c r="AC245" i="4"/>
  <c r="Q247" i="4"/>
  <c r="Q246" i="4"/>
  <c r="Q248" i="4"/>
  <c r="X235" i="6"/>
  <c r="X236" i="6"/>
  <c r="M238" i="6"/>
  <c r="AP252" i="4"/>
  <c r="AV252" i="4" s="1"/>
  <c r="BB252" i="4" s="1"/>
  <c r="AN252" i="4"/>
  <c r="AT252" i="4" s="1"/>
  <c r="AU251" i="4"/>
  <c r="BA251" i="4" s="1"/>
  <c r="BG251" i="4" s="1"/>
  <c r="AS251" i="4"/>
  <c r="AY251" i="4" s="1"/>
  <c r="BJ250" i="4"/>
  <c r="BH250" i="4"/>
  <c r="AU252" i="4"/>
  <c r="BA252" i="4" s="1"/>
  <c r="BG252" i="4" s="1"/>
  <c r="AS252" i="4"/>
  <c r="AY252" i="4" s="1"/>
  <c r="AU253" i="4"/>
  <c r="BA253" i="4" s="1"/>
  <c r="BG253" i="4" s="1"/>
  <c r="AS253" i="4"/>
  <c r="AY253" i="4" s="1"/>
  <c r="AP253" i="4"/>
  <c r="AV253" i="4" s="1"/>
  <c r="BB253" i="4" s="1"/>
  <c r="AN253" i="4"/>
  <c r="AT253" i="4" s="1"/>
  <c r="AP251" i="4"/>
  <c r="AV251" i="4" s="1"/>
  <c r="BB251" i="4" s="1"/>
  <c r="AN251" i="4"/>
  <c r="AT251" i="4" s="1"/>
  <c r="V238" i="6"/>
  <c r="AB238" i="6"/>
  <c r="M247" i="4"/>
  <c r="AG238" i="6"/>
  <c r="AB247" i="4"/>
  <c r="CX153" i="8"/>
  <c r="CY153" i="7"/>
  <c r="AG373" i="7"/>
  <c r="AG371" i="7"/>
  <c r="DN153" i="8"/>
  <c r="M237" i="6"/>
  <c r="M239" i="6"/>
  <c r="AG237" i="6"/>
  <c r="AG239" i="6"/>
  <c r="AG246" i="4"/>
  <c r="AB248" i="4"/>
  <c r="AB246" i="4"/>
  <c r="R239" i="6"/>
  <c r="HP4" i="1" s="1"/>
  <c r="R237" i="6"/>
  <c r="V239" i="6"/>
  <c r="V237" i="6"/>
  <c r="M248" i="4"/>
  <c r="M246" i="4"/>
  <c r="S246" i="4"/>
  <c r="S248" i="4"/>
  <c r="V246" i="4"/>
  <c r="V248" i="4"/>
  <c r="AB239" i="6"/>
  <c r="AB237" i="6"/>
  <c r="X373" i="8"/>
  <c r="X371" i="8"/>
  <c r="AE240" i="4"/>
  <c r="AE231" i="6"/>
  <c r="AJ231" i="6"/>
  <c r="AJ240" i="4"/>
  <c r="R369" i="6"/>
  <c r="R373" i="6" s="1"/>
  <c r="Q371" i="6"/>
  <c r="W373" i="8"/>
  <c r="AZ371" i="6"/>
  <c r="AZ373" i="6"/>
  <c r="DO153" i="8"/>
  <c r="CJ153" i="8"/>
  <c r="CB162" i="4"/>
  <c r="W373" i="6"/>
  <c r="P373" i="7"/>
  <c r="BA369" i="7"/>
  <c r="BB369" i="7" s="1"/>
  <c r="AZ371" i="8"/>
  <c r="X371" i="6"/>
  <c r="X373" i="6"/>
  <c r="AZ373" i="7"/>
  <c r="BA369" i="8"/>
  <c r="BB369" i="8" s="1"/>
  <c r="BB371" i="8" s="1"/>
  <c r="X373" i="7"/>
  <c r="AY371" i="6"/>
  <c r="Y373" i="7"/>
  <c r="Y371" i="7"/>
  <c r="DF162" i="4"/>
  <c r="AY371" i="8"/>
  <c r="AY373" i="7"/>
  <c r="X371" i="7"/>
  <c r="CQ162" i="4"/>
  <c r="DF161" i="4"/>
  <c r="W373" i="7"/>
  <c r="CQ161" i="4"/>
  <c r="AI158" i="4"/>
  <c r="AI159" i="4" s="1"/>
  <c r="PV4" i="1" s="1"/>
  <c r="AI161" i="4"/>
  <c r="AI162" i="4"/>
  <c r="AI160" i="4"/>
  <c r="AX161" i="4"/>
  <c r="AX162" i="4"/>
  <c r="AX160" i="4"/>
  <c r="QK70" i="1" s="1" a="1"/>
  <c r="QK70" i="1" s="1"/>
  <c r="T158" i="4"/>
  <c r="T159" i="4" s="1"/>
  <c r="PG4" i="1" s="1"/>
  <c r="T160" i="4"/>
  <c r="T161" i="4"/>
  <c r="T162" i="4"/>
  <c r="E158" i="4"/>
  <c r="E159" i="4" s="1"/>
  <c r="OR4" i="1" s="1"/>
  <c r="E161" i="4"/>
  <c r="E162" i="4"/>
  <c r="E160" i="4"/>
  <c r="OR70" i="1" s="1" a="1"/>
  <c r="OR70" i="1" s="1"/>
  <c r="BM158" i="4"/>
  <c r="BM159" i="4" s="1"/>
  <c r="QZ4" i="1" s="1"/>
  <c r="BM161" i="4"/>
  <c r="BM162" i="4"/>
  <c r="BM160" i="4"/>
  <c r="CB158" i="4"/>
  <c r="CB159" i="4" s="1"/>
  <c r="RO4" i="1" s="1"/>
  <c r="CB160" i="4"/>
  <c r="Q393" i="4"/>
  <c r="CL154" i="7"/>
  <c r="CK154" i="8"/>
  <c r="CD153" i="6"/>
  <c r="CC153" i="6"/>
  <c r="DP154" i="8"/>
  <c r="DH153" i="6"/>
  <c r="CT153" i="6"/>
  <c r="CS153" i="6"/>
  <c r="CZ154" i="8"/>
  <c r="D394" i="4"/>
  <c r="C394" i="4" s="1"/>
  <c r="Q373" i="7"/>
  <c r="Q371" i="7"/>
  <c r="BM375" i="7"/>
  <c r="BL375" i="7" s="1"/>
  <c r="BM376" i="7" s="1"/>
  <c r="BM378" i="7" s="1"/>
  <c r="BM369" i="7"/>
  <c r="P380" i="4"/>
  <c r="R369" i="8"/>
  <c r="S369" i="8" s="1"/>
  <c r="Q373" i="8"/>
  <c r="X380" i="4"/>
  <c r="X382" i="4"/>
  <c r="P392" i="4"/>
  <c r="B392" i="4"/>
  <c r="I412" i="4"/>
  <c r="V412" i="4" s="1"/>
  <c r="H412" i="4"/>
  <c r="U412" i="4" s="1"/>
  <c r="G412" i="4"/>
  <c r="T412" i="4" s="1"/>
  <c r="D412" i="4"/>
  <c r="Q412" i="4" s="1"/>
  <c r="F476" i="4"/>
  <c r="E476" i="4"/>
  <c r="D476" i="4"/>
  <c r="Q476" i="4" s="1"/>
  <c r="I395" i="4"/>
  <c r="V395" i="4" s="1"/>
  <c r="H395" i="4"/>
  <c r="U395" i="4" s="1"/>
  <c r="G395" i="4"/>
  <c r="T395" i="4" s="1"/>
  <c r="F395" i="4"/>
  <c r="S395" i="4" s="1"/>
  <c r="E395" i="4"/>
  <c r="R395" i="4" s="1"/>
  <c r="AZ382" i="4"/>
  <c r="AZ380" i="4"/>
  <c r="AG378" i="4"/>
  <c r="AH378" i="4" s="1"/>
  <c r="A396" i="4"/>
  <c r="AY382" i="4"/>
  <c r="AF380"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80"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8" i="4"/>
  <c r="Y380" i="4"/>
  <c r="Y382" i="4"/>
  <c r="BF382" i="4"/>
  <c r="BF380" i="4"/>
  <c r="BT377" i="4"/>
  <c r="R378" i="4"/>
  <c r="Q382" i="4"/>
  <c r="Q380" i="4"/>
  <c r="BN377" i="4"/>
  <c r="BN378" i="4" s="1"/>
  <c r="BG378" i="4"/>
  <c r="BB378" i="4"/>
  <c r="BA382" i="4"/>
  <c r="BA380" i="4"/>
  <c r="Y240" i="4"/>
  <c r="A477" i="4"/>
  <c r="A413" i="4"/>
  <c r="J185" i="4"/>
  <c r="BC153" i="8"/>
  <c r="BC153" i="7"/>
  <c r="J170" i="4"/>
  <c r="J153" i="7"/>
  <c r="J153" i="8"/>
  <c r="I175" i="4"/>
  <c r="X154" i="6" s="1"/>
  <c r="X153" i="7"/>
  <c r="X153" i="8"/>
  <c r="F180" i="4"/>
  <c r="AJ153" i="8"/>
  <c r="AJ153" i="7"/>
  <c r="F175" i="4"/>
  <c r="U153" i="7"/>
  <c r="U153" i="8"/>
  <c r="E175" i="4"/>
  <c r="T163" i="4" s="1"/>
  <c r="T153" i="7"/>
  <c r="T153" i="8"/>
  <c r="E180" i="4"/>
  <c r="AI163" i="4" s="1"/>
  <c r="AI153" i="8"/>
  <c r="AI153" i="7"/>
  <c r="H180" i="4"/>
  <c r="AL153" i="8"/>
  <c r="AL153" i="7"/>
  <c r="D170" i="4"/>
  <c r="D163" i="4" s="1"/>
  <c r="D153" i="8"/>
  <c r="D153" i="7"/>
  <c r="C190" i="4"/>
  <c r="BK163" i="4" s="1"/>
  <c r="BK153" i="8"/>
  <c r="BK153" i="7"/>
  <c r="C170" i="4"/>
  <c r="C163" i="4" s="1"/>
  <c r="C153" i="7"/>
  <c r="C153" i="8"/>
  <c r="H170" i="4"/>
  <c r="H154" i="6" s="1"/>
  <c r="H153" i="7"/>
  <c r="H153" i="8"/>
  <c r="I190" i="4"/>
  <c r="BQ154" i="6" s="1"/>
  <c r="BQ153" i="7"/>
  <c r="BQ153" i="8"/>
  <c r="D180" i="4"/>
  <c r="AH163" i="4" s="1"/>
  <c r="AH153" i="7"/>
  <c r="AH153" i="8"/>
  <c r="K185" i="4"/>
  <c r="BD153" i="8"/>
  <c r="BD153" i="7"/>
  <c r="G175" i="4"/>
  <c r="V153" i="7"/>
  <c r="V153" i="8"/>
  <c r="J180" i="4"/>
  <c r="AN153" i="8"/>
  <c r="AN153" i="7"/>
  <c r="G170" i="4"/>
  <c r="G153" i="7"/>
  <c r="G153" i="8"/>
  <c r="D190" i="4"/>
  <c r="BL153" i="8"/>
  <c r="BL153" i="7"/>
  <c r="G190" i="4"/>
  <c r="BO153" i="8"/>
  <c r="BO153" i="7"/>
  <c r="E170" i="4"/>
  <c r="E163" i="4" s="1"/>
  <c r="E153" i="7"/>
  <c r="E153" i="8"/>
  <c r="I180" i="4"/>
  <c r="AM153" i="7"/>
  <c r="AM153" i="8"/>
  <c r="H190" i="4"/>
  <c r="BP153" i="8"/>
  <c r="BP153" i="7"/>
  <c r="D175" i="4"/>
  <c r="S163" i="4" s="1"/>
  <c r="S153" i="8"/>
  <c r="S153" i="7"/>
  <c r="F190" i="4"/>
  <c r="BN153" i="7"/>
  <c r="BN153" i="8"/>
  <c r="K190" i="4"/>
  <c r="BS153" i="8"/>
  <c r="BS153" i="7"/>
  <c r="K170" i="4"/>
  <c r="K153" i="7"/>
  <c r="K153" i="8"/>
  <c r="K175" i="4"/>
  <c r="Z153" i="7"/>
  <c r="Z153" i="8"/>
  <c r="C180" i="4"/>
  <c r="AG153" i="7"/>
  <c r="AG153" i="8"/>
  <c r="C185" i="4"/>
  <c r="AV153" i="8"/>
  <c r="AV153" i="7"/>
  <c r="G185" i="4"/>
  <c r="AZ153" i="8"/>
  <c r="AZ153" i="7"/>
  <c r="K180" i="4"/>
  <c r="AO153" i="8"/>
  <c r="AO153" i="7"/>
  <c r="J175" i="4"/>
  <c r="Y153" i="7"/>
  <c r="Y153" i="8"/>
  <c r="L175" i="4"/>
  <c r="AA153" i="7"/>
  <c r="AA153" i="8"/>
  <c r="I185" i="4"/>
  <c r="BB153" i="7"/>
  <c r="BB153" i="8"/>
  <c r="D185" i="4"/>
  <c r="AW163" i="4" s="1"/>
  <c r="AW153" i="8"/>
  <c r="AW153" i="7"/>
  <c r="F185" i="4"/>
  <c r="AY153" i="8"/>
  <c r="AY153" i="7"/>
  <c r="C175" i="4"/>
  <c r="R153" i="8"/>
  <c r="R153" i="7"/>
  <c r="H185" i="4"/>
  <c r="BA153" i="7"/>
  <c r="BA153" i="8"/>
  <c r="J190" i="4"/>
  <c r="BR153" i="7"/>
  <c r="BR153" i="8"/>
  <c r="E185" i="4"/>
  <c r="AX163" i="4" s="1"/>
  <c r="AX153" i="8"/>
  <c r="AX153" i="7"/>
  <c r="L185" i="4"/>
  <c r="BE153" i="7"/>
  <c r="BE153" i="8"/>
  <c r="H175" i="4"/>
  <c r="W153" i="7"/>
  <c r="W153" i="8"/>
  <c r="L170" i="4"/>
  <c r="L153" i="7"/>
  <c r="L153" i="8"/>
  <c r="E190" i="4"/>
  <c r="BM163" i="4" s="1"/>
  <c r="BM153" i="7"/>
  <c r="BM153" i="8"/>
  <c r="I170" i="4"/>
  <c r="I153" i="7"/>
  <c r="I153" i="8"/>
  <c r="F170" i="4"/>
  <c r="F153" i="7"/>
  <c r="F153" i="8"/>
  <c r="G180" i="4"/>
  <c r="AK153" i="8"/>
  <c r="AK153" i="7"/>
  <c r="CD153" i="7"/>
  <c r="CD153" i="8"/>
  <c r="DF153" i="8"/>
  <c r="DF153" i="7"/>
  <c r="CB153" i="7"/>
  <c r="CB153" i="8"/>
  <c r="CC153" i="7"/>
  <c r="CC153" i="8"/>
  <c r="DG153" i="7"/>
  <c r="DG153" i="8"/>
  <c r="DL153" i="8"/>
  <c r="DL153" i="7"/>
  <c r="CA153" i="7"/>
  <c r="CA153" i="8"/>
  <c r="CH153" i="7"/>
  <c r="CH153" i="8"/>
  <c r="CV153" i="8"/>
  <c r="CV153" i="7"/>
  <c r="CR153" i="7"/>
  <c r="CR153" i="8"/>
  <c r="DJ153" i="8"/>
  <c r="DJ153" i="7"/>
  <c r="BZ153" i="8"/>
  <c r="BZ153" i="7"/>
  <c r="CP153" i="8"/>
  <c r="CP153" i="7"/>
  <c r="DM153" i="7"/>
  <c r="DM153" i="8"/>
  <c r="CU153" i="7"/>
  <c r="CU153" i="8"/>
  <c r="CI153" i="7"/>
  <c r="CI153" i="8"/>
  <c r="CO153" i="8"/>
  <c r="CO153" i="7"/>
  <c r="DK153" i="8"/>
  <c r="DK153" i="7"/>
  <c r="CT153" i="7"/>
  <c r="CT153" i="8"/>
  <c r="DG153" i="6"/>
  <c r="CW153" i="7"/>
  <c r="CW153" i="8"/>
  <c r="CS153" i="7"/>
  <c r="CS153" i="8"/>
  <c r="DE153" i="8"/>
  <c r="DE153" i="7"/>
  <c r="CG153" i="7"/>
  <c r="CG153" i="8"/>
  <c r="DI153" i="8"/>
  <c r="DI153" i="7"/>
  <c r="DD153" i="7"/>
  <c r="DD153" i="8"/>
  <c r="CF153" i="7"/>
  <c r="CF153" i="8"/>
  <c r="DH153" i="8"/>
  <c r="DH153" i="7"/>
  <c r="CQ153" i="7"/>
  <c r="CQ153" i="8"/>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8" i="4"/>
  <c r="DF159" i="4" s="1"/>
  <c r="SS4" i="1" s="1"/>
  <c r="CQ158" i="4"/>
  <c r="CQ159" i="4" s="1"/>
  <c r="SD4" i="1" s="1"/>
  <c r="AX158" i="4"/>
  <c r="AX159" i="4" s="1"/>
  <c r="QK4" i="1" s="1"/>
  <c r="DJ148" i="6"/>
  <c r="DK148" i="6" s="1"/>
  <c r="DI151" i="6"/>
  <c r="DI149" i="6"/>
  <c r="DI150" i="6" s="1"/>
  <c r="CC157" i="4"/>
  <c r="F157" i="4"/>
  <c r="DG157" i="4"/>
  <c r="CR157" i="4"/>
  <c r="CR162" i="4" s="1"/>
  <c r="AJ157" i="4"/>
  <c r="BN157" i="4"/>
  <c r="AY157" i="4"/>
  <c r="U157" i="4"/>
  <c r="DI153" i="6"/>
  <c r="DI152" i="6"/>
  <c r="AV153" i="6"/>
  <c r="C153" i="6"/>
  <c r="BM153" i="6"/>
  <c r="DD163" i="4"/>
  <c r="DD153" i="6"/>
  <c r="U153" i="6"/>
  <c r="CQ163" i="4"/>
  <c r="CQ153" i="6"/>
  <c r="AX153" i="6"/>
  <c r="DF163" i="4"/>
  <c r="DF153" i="6"/>
  <c r="CB163" i="4"/>
  <c r="CB153" i="6"/>
  <c r="DE163" i="4"/>
  <c r="DE153" i="6"/>
  <c r="AH153" i="6"/>
  <c r="S153" i="6"/>
  <c r="AG153" i="6"/>
  <c r="R153" i="6"/>
  <c r="CA163" i="4"/>
  <c r="CA153" i="6"/>
  <c r="BN153" i="6"/>
  <c r="E153" i="6"/>
  <c r="BZ163" i="4"/>
  <c r="BZ153" i="6"/>
  <c r="BL153" i="6"/>
  <c r="D153" i="6"/>
  <c r="CR153" i="6"/>
  <c r="AJ153" i="6"/>
  <c r="CP163" i="4"/>
  <c r="CP153" i="6"/>
  <c r="AI153" i="6"/>
  <c r="T153" i="6"/>
  <c r="AW153" i="6"/>
  <c r="BK153" i="6"/>
  <c r="CO163" i="4"/>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PG106" i="1" l="1" a="1"/>
  <c r="PG106" i="1" s="1"/>
  <c r="PG89" i="1" a="1"/>
  <c r="PG89" i="1" s="1"/>
  <c r="PG86" i="1" a="1"/>
  <c r="PG86" i="1" s="1"/>
  <c r="PG87" i="1" a="1"/>
  <c r="PG87" i="1" s="1"/>
  <c r="PG85" i="1" a="1"/>
  <c r="PG85" i="1" s="1"/>
  <c r="PG82" i="1" a="1"/>
  <c r="PG82" i="1" s="1"/>
  <c r="PG83" i="1" a="1"/>
  <c r="PG83" i="1" s="1"/>
  <c r="PG88" i="1" a="1"/>
  <c r="PG88" i="1" s="1"/>
  <c r="PG45" i="1" a="1"/>
  <c r="PG45" i="1" s="1"/>
  <c r="PG93" i="1" a="1"/>
  <c r="PG93" i="1" s="1"/>
  <c r="PG84" i="1" a="1"/>
  <c r="PG84" i="1" s="1"/>
  <c r="PG39" i="1" a="1"/>
  <c r="PG39" i="1" s="1"/>
  <c r="PG98" i="1" a="1"/>
  <c r="PG98" i="1" s="1"/>
  <c r="PG94" i="1" a="1"/>
  <c r="PG94" i="1" s="1"/>
  <c r="PG108" i="1" a="1"/>
  <c r="PG108" i="1" s="1"/>
  <c r="PG109" i="1" a="1"/>
  <c r="PG109" i="1" s="1"/>
  <c r="PG99" i="1" a="1"/>
  <c r="PG99" i="1" s="1"/>
  <c r="PG101" i="1" a="1"/>
  <c r="PG101" i="1" s="1"/>
  <c r="PG110" i="1" a="1"/>
  <c r="PG110" i="1" s="1"/>
  <c r="PG107" i="1" a="1"/>
  <c r="PG107" i="1" s="1"/>
  <c r="PG46" i="1" a="1"/>
  <c r="PG46" i="1" s="1"/>
  <c r="PG41" i="1" a="1"/>
  <c r="PG41" i="1" s="1"/>
  <c r="PG102" i="1" a="1"/>
  <c r="PG102" i="1" s="1"/>
  <c r="PG95" i="1" a="1"/>
  <c r="PG95" i="1" s="1"/>
  <c r="PG40" i="1" a="1"/>
  <c r="PG40" i="1" s="1"/>
  <c r="PG47" i="1" a="1"/>
  <c r="PG47" i="1" s="1"/>
  <c r="PG96" i="1" a="1"/>
  <c r="PG96" i="1" s="1"/>
  <c r="PG100" i="1" a="1"/>
  <c r="PG100" i="1" s="1"/>
  <c r="PG48" i="1" a="1"/>
  <c r="PG48" i="1" s="1"/>
  <c r="PG97" i="1" a="1"/>
  <c r="PG97" i="1" s="1"/>
  <c r="PG49" i="1" a="1"/>
  <c r="PG49" i="1" s="1"/>
  <c r="PG50" i="1" a="1"/>
  <c r="PG50" i="1" s="1"/>
  <c r="PG51" i="1" a="1"/>
  <c r="PG51" i="1" s="1"/>
  <c r="PG52" i="1" a="1"/>
  <c r="PG52" i="1" s="1"/>
  <c r="PG53" i="1" a="1"/>
  <c r="PG53" i="1" s="1"/>
  <c r="PG54" i="1" a="1"/>
  <c r="PG54" i="1" s="1"/>
  <c r="PG55" i="1" a="1"/>
  <c r="PG55" i="1" s="1"/>
  <c r="PG56" i="1" a="1"/>
  <c r="PG56" i="1" s="1"/>
  <c r="PG57" i="1" a="1"/>
  <c r="PG57" i="1" s="1"/>
  <c r="PG58" i="1" a="1"/>
  <c r="PG58" i="1" s="1"/>
  <c r="PG59" i="1" a="1"/>
  <c r="PG59" i="1" s="1"/>
  <c r="PG60" i="1" a="1"/>
  <c r="PG60" i="1" s="1"/>
  <c r="PG61" i="1" a="1"/>
  <c r="PG61" i="1" s="1"/>
  <c r="PG62" i="1" a="1"/>
  <c r="PG62" i="1" s="1"/>
  <c r="PG63" i="1" a="1"/>
  <c r="PG63" i="1" s="1"/>
  <c r="PG64" i="1" a="1"/>
  <c r="PG64" i="1" s="1"/>
  <c r="PG65" i="1" a="1"/>
  <c r="PG65" i="1" s="1"/>
  <c r="PG66" i="1" a="1"/>
  <c r="PG66" i="1" s="1"/>
  <c r="PG67" i="1" a="1"/>
  <c r="PG67" i="1" s="1"/>
  <c r="PG68" i="1" a="1"/>
  <c r="PG68" i="1" s="1"/>
  <c r="PG69" i="1" a="1"/>
  <c r="PG69" i="1" s="1"/>
  <c r="RO89" i="1" a="1"/>
  <c r="RO89" i="1" s="1"/>
  <c r="RO108" i="1" a="1"/>
  <c r="RO108" i="1" s="1"/>
  <c r="RO39" i="1" a="1"/>
  <c r="RO39" i="1" s="1"/>
  <c r="RO58" i="1" a="1"/>
  <c r="RO58" i="1" s="1"/>
  <c r="RO85" i="1" a="1"/>
  <c r="RO85" i="1" s="1"/>
  <c r="RO107" i="1" a="1"/>
  <c r="RO107" i="1" s="1"/>
  <c r="RO82" i="1" a="1"/>
  <c r="RO82" i="1" s="1"/>
  <c r="RO59" i="1" a="1"/>
  <c r="RO59" i="1" s="1"/>
  <c r="RO86" i="1" a="1"/>
  <c r="RO86" i="1" s="1"/>
  <c r="RO109" i="1" a="1"/>
  <c r="RO109" i="1" s="1"/>
  <c r="RO93" i="1" a="1"/>
  <c r="RO93" i="1" s="1"/>
  <c r="RO60" i="1" a="1"/>
  <c r="RO60" i="1" s="1"/>
  <c r="RO84" i="1" a="1"/>
  <c r="RO84" i="1" s="1"/>
  <c r="RO45" i="1" a="1"/>
  <c r="RO45" i="1" s="1"/>
  <c r="RO61" i="1" a="1"/>
  <c r="RO61" i="1" s="1"/>
  <c r="RO101" i="1" a="1"/>
  <c r="RO101" i="1" s="1"/>
  <c r="RO96" i="1" a="1"/>
  <c r="RO96" i="1" s="1"/>
  <c r="RO46" i="1" a="1"/>
  <c r="RO46" i="1" s="1"/>
  <c r="RO47" i="1" a="1"/>
  <c r="RO47" i="1" s="1"/>
  <c r="RO49" i="1" a="1"/>
  <c r="RO49" i="1" s="1"/>
  <c r="RO106" i="1" a="1"/>
  <c r="RO106" i="1" s="1"/>
  <c r="RO51" i="1" a="1"/>
  <c r="RO51" i="1" s="1"/>
  <c r="RO54" i="1" a="1"/>
  <c r="RO54" i="1" s="1"/>
  <c r="RO56" i="1" a="1"/>
  <c r="RO56" i="1" s="1"/>
  <c r="RO88" i="1" a="1"/>
  <c r="RO88" i="1" s="1"/>
  <c r="RO40" i="1" a="1"/>
  <c r="RO40" i="1" s="1"/>
  <c r="RO87" i="1" a="1"/>
  <c r="RO87" i="1" s="1"/>
  <c r="RO41" i="1" a="1"/>
  <c r="RO41" i="1" s="1"/>
  <c r="RO99" i="1" a="1"/>
  <c r="RO99" i="1" s="1"/>
  <c r="RO94" i="1" a="1"/>
  <c r="RO94" i="1" s="1"/>
  <c r="RO102" i="1" a="1"/>
  <c r="RO102" i="1" s="1"/>
  <c r="RO48" i="1" a="1"/>
  <c r="RO48" i="1" s="1"/>
  <c r="RO95" i="1" a="1"/>
  <c r="RO95" i="1" s="1"/>
  <c r="RO98" i="1" a="1"/>
  <c r="RO98" i="1" s="1"/>
  <c r="RO50" i="1" a="1"/>
  <c r="RO50" i="1" s="1"/>
  <c r="RO83" i="1" a="1"/>
  <c r="RO83" i="1" s="1"/>
  <c r="RO52" i="1" a="1"/>
  <c r="RO52" i="1" s="1"/>
  <c r="RO97" i="1" a="1"/>
  <c r="RO97" i="1" s="1"/>
  <c r="RO53" i="1" a="1"/>
  <c r="RO53" i="1" s="1"/>
  <c r="RO100" i="1" a="1"/>
  <c r="RO100" i="1" s="1"/>
  <c r="RO55" i="1" a="1"/>
  <c r="RO55" i="1" s="1"/>
  <c r="RO110" i="1" a="1"/>
  <c r="RO110" i="1" s="1"/>
  <c r="RO57" i="1" a="1"/>
  <c r="RO57" i="1" s="1"/>
  <c r="RO62" i="1" a="1"/>
  <c r="RO62" i="1" s="1"/>
  <c r="RO63" i="1" a="1"/>
  <c r="RO63" i="1" s="1"/>
  <c r="RO64" i="1" a="1"/>
  <c r="RO64" i="1" s="1"/>
  <c r="RO65" i="1" a="1"/>
  <c r="RO65" i="1" s="1"/>
  <c r="RO66" i="1" a="1"/>
  <c r="RO66" i="1" s="1"/>
  <c r="RO67" i="1" a="1"/>
  <c r="RO67" i="1" s="1"/>
  <c r="RO68" i="1" a="1"/>
  <c r="RO68" i="1" s="1"/>
  <c r="RO69" i="1" a="1"/>
  <c r="RO69" i="1" s="1"/>
  <c r="QZ89" i="1" a="1"/>
  <c r="QZ89" i="1" s="1"/>
  <c r="QZ93" i="1" a="1"/>
  <c r="QZ93" i="1" s="1"/>
  <c r="QZ99" i="1" a="1"/>
  <c r="QZ99" i="1" s="1"/>
  <c r="QZ84" i="1" a="1"/>
  <c r="QZ84" i="1" s="1"/>
  <c r="QZ46" i="1" a="1"/>
  <c r="QZ46" i="1" s="1"/>
  <c r="QZ49" i="1" a="1"/>
  <c r="QZ49" i="1" s="1"/>
  <c r="QZ95" i="1" a="1"/>
  <c r="QZ95" i="1" s="1"/>
  <c r="QZ98" i="1" a="1"/>
  <c r="QZ98" i="1" s="1"/>
  <c r="QZ83" i="1" a="1"/>
  <c r="QZ83" i="1" s="1"/>
  <c r="QZ108" i="1" a="1"/>
  <c r="QZ108" i="1" s="1"/>
  <c r="QZ107" i="1" a="1"/>
  <c r="QZ107" i="1" s="1"/>
  <c r="QZ110" i="1" a="1"/>
  <c r="QZ110" i="1" s="1"/>
  <c r="QZ86" i="1" a="1"/>
  <c r="QZ86" i="1" s="1"/>
  <c r="QZ40" i="1" a="1"/>
  <c r="QZ40" i="1" s="1"/>
  <c r="QZ85" i="1" a="1"/>
  <c r="QZ85" i="1" s="1"/>
  <c r="QZ88" i="1" a="1"/>
  <c r="QZ88" i="1" s="1"/>
  <c r="QZ41" i="1" a="1"/>
  <c r="QZ41" i="1" s="1"/>
  <c r="QZ101" i="1" a="1"/>
  <c r="QZ101" i="1" s="1"/>
  <c r="QZ102" i="1" a="1"/>
  <c r="QZ102" i="1" s="1"/>
  <c r="QZ48" i="1" a="1"/>
  <c r="QZ48" i="1" s="1"/>
  <c r="QZ50" i="1" a="1"/>
  <c r="QZ50" i="1" s="1"/>
  <c r="QZ106" i="1" a="1"/>
  <c r="QZ106" i="1" s="1"/>
  <c r="QZ51" i="1" a="1"/>
  <c r="QZ51" i="1" s="1"/>
  <c r="QZ109" i="1" a="1"/>
  <c r="QZ109" i="1" s="1"/>
  <c r="QZ82" i="1" a="1"/>
  <c r="QZ82" i="1" s="1"/>
  <c r="QZ45" i="1" a="1"/>
  <c r="QZ45" i="1" s="1"/>
  <c r="QZ94" i="1" a="1"/>
  <c r="QZ94" i="1" s="1"/>
  <c r="QZ87" i="1" a="1"/>
  <c r="QZ87" i="1" s="1"/>
  <c r="QZ96" i="1" a="1"/>
  <c r="QZ96" i="1" s="1"/>
  <c r="QZ47" i="1" a="1"/>
  <c r="QZ47" i="1" s="1"/>
  <c r="QZ97" i="1" a="1"/>
  <c r="QZ97" i="1" s="1"/>
  <c r="QZ52" i="1" a="1"/>
  <c r="QZ52" i="1" s="1"/>
  <c r="QZ100" i="1" a="1"/>
  <c r="QZ100" i="1" s="1"/>
  <c r="QZ39" i="1" a="1"/>
  <c r="QZ39" i="1" s="1"/>
  <c r="QZ53" i="1" a="1"/>
  <c r="QZ53" i="1" s="1"/>
  <c r="QZ54" i="1" a="1"/>
  <c r="QZ54" i="1" s="1"/>
  <c r="QZ55" i="1" a="1"/>
  <c r="QZ55" i="1" s="1"/>
  <c r="QZ56" i="1" a="1"/>
  <c r="QZ56" i="1" s="1"/>
  <c r="QZ57" i="1" a="1"/>
  <c r="QZ57" i="1" s="1"/>
  <c r="QZ58" i="1" a="1"/>
  <c r="QZ58" i="1" s="1"/>
  <c r="QZ59" i="1" a="1"/>
  <c r="QZ59" i="1" s="1"/>
  <c r="QZ60" i="1" a="1"/>
  <c r="QZ60" i="1" s="1"/>
  <c r="QZ61" i="1" a="1"/>
  <c r="QZ61" i="1" s="1"/>
  <c r="QZ62" i="1" a="1"/>
  <c r="QZ62" i="1" s="1"/>
  <c r="QZ63" i="1" a="1"/>
  <c r="QZ63" i="1" s="1"/>
  <c r="QZ64" i="1" a="1"/>
  <c r="QZ64" i="1" s="1"/>
  <c r="QZ65" i="1" a="1"/>
  <c r="QZ65" i="1" s="1"/>
  <c r="QZ66" i="1" a="1"/>
  <c r="QZ66" i="1" s="1"/>
  <c r="QZ67" i="1" a="1"/>
  <c r="QZ67" i="1" s="1"/>
  <c r="QZ68" i="1" a="1"/>
  <c r="QZ68" i="1" s="1"/>
  <c r="QZ69" i="1" a="1"/>
  <c r="QZ69" i="1" s="1"/>
  <c r="PV106" i="1" a="1"/>
  <c r="PV106" i="1" s="1"/>
  <c r="PV89" i="1" a="1"/>
  <c r="PV89" i="1" s="1"/>
  <c r="PV93" i="1" a="1"/>
  <c r="PV93" i="1" s="1"/>
  <c r="PV87" i="1" a="1"/>
  <c r="PV87" i="1" s="1"/>
  <c r="PV39" i="1" a="1"/>
  <c r="PV39" i="1" s="1"/>
  <c r="PV86" i="1" a="1"/>
  <c r="PV86" i="1" s="1"/>
  <c r="PV84" i="1" a="1"/>
  <c r="PV84" i="1" s="1"/>
  <c r="PV45" i="1" a="1"/>
  <c r="PV45" i="1" s="1"/>
  <c r="PV85" i="1" a="1"/>
  <c r="PV85" i="1" s="1"/>
  <c r="PV83" i="1" a="1"/>
  <c r="PV83" i="1" s="1"/>
  <c r="PV82" i="1" a="1"/>
  <c r="PV82" i="1" s="1"/>
  <c r="PV88" i="1" a="1"/>
  <c r="PV88" i="1" s="1"/>
  <c r="PV41" i="1" a="1"/>
  <c r="PV41" i="1" s="1"/>
  <c r="PV102" i="1" a="1"/>
  <c r="PV102" i="1" s="1"/>
  <c r="PV107" i="1" a="1"/>
  <c r="PV107" i="1" s="1"/>
  <c r="PV40" i="1" a="1"/>
  <c r="PV40" i="1" s="1"/>
  <c r="PV94" i="1" a="1"/>
  <c r="PV94" i="1" s="1"/>
  <c r="PV99" i="1" a="1"/>
  <c r="PV99" i="1" s="1"/>
  <c r="PV108" i="1" a="1"/>
  <c r="PV108" i="1" s="1"/>
  <c r="PV98" i="1" a="1"/>
  <c r="PV98" i="1" s="1"/>
  <c r="PV110" i="1" a="1"/>
  <c r="PV110" i="1" s="1"/>
  <c r="PV95" i="1" a="1"/>
  <c r="PV95" i="1" s="1"/>
  <c r="PV109" i="1" a="1"/>
  <c r="PV109" i="1" s="1"/>
  <c r="PV46" i="1" a="1"/>
  <c r="PV46" i="1" s="1"/>
  <c r="PV101" i="1" a="1"/>
  <c r="PV101" i="1" s="1"/>
  <c r="PV96" i="1" a="1"/>
  <c r="PV96" i="1" s="1"/>
  <c r="PV47" i="1" a="1"/>
  <c r="PV47" i="1" s="1"/>
  <c r="PV97" i="1" a="1"/>
  <c r="PV97" i="1" s="1"/>
  <c r="PV48" i="1" a="1"/>
  <c r="PV48" i="1" s="1"/>
  <c r="PV100" i="1" a="1"/>
  <c r="PV100" i="1" s="1"/>
  <c r="PV49" i="1" a="1"/>
  <c r="PV49" i="1" s="1"/>
  <c r="PV50" i="1" a="1"/>
  <c r="PV50" i="1" s="1"/>
  <c r="PV51" i="1" a="1"/>
  <c r="PV51" i="1" s="1"/>
  <c r="PV52" i="1" a="1"/>
  <c r="PV52" i="1" s="1"/>
  <c r="PV53" i="1" a="1"/>
  <c r="PV53" i="1" s="1"/>
  <c r="PV54" i="1" a="1"/>
  <c r="PV54" i="1" s="1"/>
  <c r="PV55" i="1" a="1"/>
  <c r="PV55" i="1" s="1"/>
  <c r="PV56" i="1" a="1"/>
  <c r="PV56" i="1" s="1"/>
  <c r="PV57" i="1" a="1"/>
  <c r="PV57" i="1" s="1"/>
  <c r="PV58" i="1" a="1"/>
  <c r="PV58" i="1" s="1"/>
  <c r="PV59" i="1" a="1"/>
  <c r="PV59" i="1" s="1"/>
  <c r="PV60" i="1" a="1"/>
  <c r="PV60" i="1" s="1"/>
  <c r="PV61" i="1" a="1"/>
  <c r="PV61" i="1" s="1"/>
  <c r="PV62" i="1" a="1"/>
  <c r="PV62" i="1" s="1"/>
  <c r="PV63" i="1" a="1"/>
  <c r="PV63" i="1" s="1"/>
  <c r="PV64" i="1" a="1"/>
  <c r="PV64" i="1" s="1"/>
  <c r="PV65" i="1" a="1"/>
  <c r="PV65" i="1" s="1"/>
  <c r="PV66" i="1" a="1"/>
  <c r="PV66" i="1" s="1"/>
  <c r="PV67" i="1" a="1"/>
  <c r="PV67" i="1" s="1"/>
  <c r="PV68" i="1" a="1"/>
  <c r="PV68" i="1" s="1"/>
  <c r="PV69" i="1" a="1"/>
  <c r="PV69" i="1" s="1"/>
  <c r="QK106" i="1" a="1"/>
  <c r="QK106" i="1" s="1"/>
  <c r="QK89" i="1" a="1"/>
  <c r="QK89" i="1" s="1"/>
  <c r="QK45" i="1" a="1"/>
  <c r="QK45" i="1" s="1"/>
  <c r="QK83" i="1" a="1"/>
  <c r="QK83" i="1" s="1"/>
  <c r="QK82" i="1" a="1"/>
  <c r="QK82" i="1" s="1"/>
  <c r="QK87" i="1" a="1"/>
  <c r="QK87" i="1" s="1"/>
  <c r="QK88" i="1" a="1"/>
  <c r="QK88" i="1" s="1"/>
  <c r="QK39" i="1" a="1"/>
  <c r="QK39" i="1" s="1"/>
  <c r="QK84" i="1" a="1"/>
  <c r="QK84" i="1" s="1"/>
  <c r="QK86" i="1" a="1"/>
  <c r="QK86" i="1" s="1"/>
  <c r="QK93" i="1" a="1"/>
  <c r="QK93" i="1" s="1"/>
  <c r="QK85" i="1" a="1"/>
  <c r="QK85" i="1" s="1"/>
  <c r="QK40" i="1" a="1"/>
  <c r="QK40" i="1" s="1"/>
  <c r="QK95" i="1" a="1"/>
  <c r="QK95" i="1" s="1"/>
  <c r="QK46" i="1" a="1"/>
  <c r="QK46" i="1" s="1"/>
  <c r="QK102" i="1" a="1"/>
  <c r="QK102" i="1" s="1"/>
  <c r="QK101" i="1" a="1"/>
  <c r="QK101" i="1" s="1"/>
  <c r="QK107" i="1" a="1"/>
  <c r="QK107" i="1" s="1"/>
  <c r="QK99" i="1" a="1"/>
  <c r="QK99" i="1" s="1"/>
  <c r="QK94" i="1" a="1"/>
  <c r="QK94" i="1" s="1"/>
  <c r="QK108" i="1" a="1"/>
  <c r="QK108" i="1" s="1"/>
  <c r="QK98" i="1" a="1"/>
  <c r="QK98" i="1" s="1"/>
  <c r="QK109" i="1" a="1"/>
  <c r="QK109" i="1" s="1"/>
  <c r="QK41" i="1" a="1"/>
  <c r="QK41" i="1" s="1"/>
  <c r="QK110" i="1" a="1"/>
  <c r="QK110" i="1" s="1"/>
  <c r="QK96" i="1" a="1"/>
  <c r="QK96" i="1" s="1"/>
  <c r="QK47" i="1" a="1"/>
  <c r="QK47" i="1" s="1"/>
  <c r="QK97" i="1" a="1"/>
  <c r="QK97" i="1" s="1"/>
  <c r="QK48" i="1" a="1"/>
  <c r="QK48" i="1" s="1"/>
  <c r="QK100" i="1" a="1"/>
  <c r="QK100" i="1" s="1"/>
  <c r="QK49" i="1" a="1"/>
  <c r="QK49" i="1" s="1"/>
  <c r="QK50" i="1" a="1"/>
  <c r="QK50" i="1" s="1"/>
  <c r="QK51" i="1" a="1"/>
  <c r="QK51" i="1" s="1"/>
  <c r="QK52" i="1" a="1"/>
  <c r="QK52" i="1" s="1"/>
  <c r="QK53" i="1" a="1"/>
  <c r="QK53" i="1" s="1"/>
  <c r="QK54" i="1" a="1"/>
  <c r="QK54" i="1" s="1"/>
  <c r="QK55" i="1" a="1"/>
  <c r="QK55" i="1" s="1"/>
  <c r="QK56" i="1" a="1"/>
  <c r="QK56" i="1" s="1"/>
  <c r="QK57" i="1" a="1"/>
  <c r="QK57" i="1" s="1"/>
  <c r="QK58" i="1" a="1"/>
  <c r="QK58" i="1" s="1"/>
  <c r="QK59" i="1" a="1"/>
  <c r="QK59" i="1" s="1"/>
  <c r="QK60" i="1" a="1"/>
  <c r="QK60" i="1" s="1"/>
  <c r="QK61" i="1" a="1"/>
  <c r="QK61" i="1" s="1"/>
  <c r="QK62" i="1" a="1"/>
  <c r="QK62" i="1" s="1"/>
  <c r="QK63" i="1" a="1"/>
  <c r="QK63" i="1" s="1"/>
  <c r="QK64" i="1" a="1"/>
  <c r="QK64" i="1" s="1"/>
  <c r="QK65" i="1" a="1"/>
  <c r="QK65" i="1" s="1"/>
  <c r="QK66" i="1" a="1"/>
  <c r="QK66" i="1" s="1"/>
  <c r="QK67" i="1" a="1"/>
  <c r="QK67" i="1" s="1"/>
  <c r="QK68" i="1" a="1"/>
  <c r="QK68" i="1" s="1"/>
  <c r="QK69" i="1" a="1"/>
  <c r="QK69" i="1" s="1"/>
  <c r="OR89" i="1" a="1"/>
  <c r="OR89" i="1" s="1"/>
  <c r="OR106" i="1" a="1"/>
  <c r="OR106" i="1" s="1"/>
  <c r="OR86" i="1" a="1"/>
  <c r="OR86" i="1" s="1"/>
  <c r="OR84" i="1" a="1"/>
  <c r="OR84" i="1" s="1"/>
  <c r="OR45" i="1" a="1"/>
  <c r="OR45" i="1" s="1"/>
  <c r="OR82" i="1" a="1"/>
  <c r="OR82" i="1" s="1"/>
  <c r="OR88" i="1" a="1"/>
  <c r="OR88" i="1" s="1"/>
  <c r="OR83" i="1" a="1"/>
  <c r="OR83" i="1" s="1"/>
  <c r="OR87" i="1" a="1"/>
  <c r="OR87" i="1" s="1"/>
  <c r="OR85" i="1" a="1"/>
  <c r="OR85" i="1" s="1"/>
  <c r="OR39" i="1" a="1"/>
  <c r="OR39" i="1" s="1"/>
  <c r="OR93" i="1" a="1"/>
  <c r="OR93" i="1" s="1"/>
  <c r="OR99" i="1" a="1"/>
  <c r="OR99" i="1" s="1"/>
  <c r="OR102" i="1" a="1"/>
  <c r="OR102" i="1" s="1"/>
  <c r="OR94" i="1" a="1"/>
  <c r="OR94" i="1" s="1"/>
  <c r="OR46" i="1" a="1"/>
  <c r="OR46" i="1" s="1"/>
  <c r="OR110" i="1" a="1"/>
  <c r="OR110" i="1" s="1"/>
  <c r="OR109" i="1" a="1"/>
  <c r="OR109" i="1" s="1"/>
  <c r="OR101" i="1" a="1"/>
  <c r="OR101" i="1" s="1"/>
  <c r="OR98" i="1" a="1"/>
  <c r="OR98" i="1" s="1"/>
  <c r="OR107" i="1" a="1"/>
  <c r="OR107" i="1" s="1"/>
  <c r="OR108" i="1" a="1"/>
  <c r="OR108" i="1" s="1"/>
  <c r="OR41" i="1" a="1"/>
  <c r="OR41" i="1" s="1"/>
  <c r="OR40" i="1" a="1"/>
  <c r="OR40" i="1" s="1"/>
  <c r="OR95" i="1" a="1"/>
  <c r="OR95" i="1" s="1"/>
  <c r="OR96" i="1" a="1"/>
  <c r="OR96" i="1" s="1"/>
  <c r="OR47" i="1" a="1"/>
  <c r="OR47" i="1" s="1"/>
  <c r="OR97" i="1" a="1"/>
  <c r="OR97" i="1" s="1"/>
  <c r="OR48" i="1" a="1"/>
  <c r="OR48" i="1" s="1"/>
  <c r="OR100" i="1" a="1"/>
  <c r="OR100" i="1" s="1"/>
  <c r="OR49" i="1" a="1"/>
  <c r="OR49" i="1" s="1"/>
  <c r="OR50" i="1" a="1"/>
  <c r="OR50" i="1" s="1"/>
  <c r="OR51" i="1" a="1"/>
  <c r="OR51" i="1" s="1"/>
  <c r="OR52" i="1" a="1"/>
  <c r="OR52" i="1" s="1"/>
  <c r="OR53" i="1" a="1"/>
  <c r="OR53" i="1" s="1"/>
  <c r="OR54" i="1" a="1"/>
  <c r="OR54" i="1" s="1"/>
  <c r="OR55" i="1" a="1"/>
  <c r="OR55" i="1" s="1"/>
  <c r="OR56" i="1" a="1"/>
  <c r="OR56" i="1" s="1"/>
  <c r="OR57" i="1" a="1"/>
  <c r="OR57" i="1" s="1"/>
  <c r="OR58" i="1" a="1"/>
  <c r="OR58" i="1" s="1"/>
  <c r="OR59" i="1" a="1"/>
  <c r="OR59" i="1" s="1"/>
  <c r="OR60" i="1" a="1"/>
  <c r="OR60" i="1" s="1"/>
  <c r="OR61" i="1" a="1"/>
  <c r="OR61" i="1" s="1"/>
  <c r="OR62" i="1" a="1"/>
  <c r="OR62" i="1" s="1"/>
  <c r="OR63" i="1" a="1"/>
  <c r="OR63" i="1" s="1"/>
  <c r="OR64" i="1" a="1"/>
  <c r="OR64" i="1" s="1"/>
  <c r="OR65" i="1" a="1"/>
  <c r="OR65" i="1" s="1"/>
  <c r="OR66" i="1" a="1"/>
  <c r="OR66" i="1" s="1"/>
  <c r="OR67" i="1" a="1"/>
  <c r="OR67" i="1" s="1"/>
  <c r="OR68" i="1" a="1"/>
  <c r="OR68" i="1" s="1"/>
  <c r="OR69" i="1" a="1"/>
  <c r="OR69" i="1" s="1"/>
  <c r="PU71" i="1" a="1"/>
  <c r="PU71" i="1" s="1"/>
  <c r="QY71" i="1" a="1"/>
  <c r="QY71" i="1" s="1"/>
  <c r="SD71" i="1" a="1"/>
  <c r="SD71" i="1" s="1"/>
  <c r="PT71" i="1" a="1"/>
  <c r="PT71" i="1" s="1"/>
  <c r="QZ71" i="1" a="1"/>
  <c r="QZ71" i="1" s="1"/>
  <c r="PV71" i="1" a="1"/>
  <c r="PV71" i="1" s="1"/>
  <c r="PH71" i="1" a="1"/>
  <c r="PH71" i="1" s="1"/>
  <c r="RN71" i="1" a="1"/>
  <c r="RN71" i="1" s="1"/>
  <c r="RM71" i="1" a="1"/>
  <c r="RM71" i="1" s="1"/>
  <c r="QK71" i="1" a="1"/>
  <c r="QK71" i="1" s="1"/>
  <c r="RO71" i="1" a="1"/>
  <c r="RO71" i="1" s="1"/>
  <c r="OR71" i="1" a="1"/>
  <c r="OR71" i="1" s="1"/>
  <c r="SQ71" i="1" a="1"/>
  <c r="SQ71" i="1" s="1"/>
  <c r="ST71" i="1" a="1"/>
  <c r="ST71" i="1" s="1"/>
  <c r="SB71" i="1" a="1"/>
  <c r="SB71" i="1" s="1"/>
  <c r="QX71" i="1" a="1"/>
  <c r="QX71" i="1" s="1"/>
  <c r="QI71" i="1" a="1"/>
  <c r="QI71" i="1" s="1"/>
  <c r="SC71" i="1" a="1"/>
  <c r="SC71" i="1" s="1"/>
  <c r="SS71" i="1" a="1"/>
  <c r="SS71" i="1" s="1"/>
  <c r="QJ71" i="1" a="1"/>
  <c r="QJ71" i="1" s="1"/>
  <c r="SR71" i="1" a="1"/>
  <c r="SR71" i="1" s="1"/>
  <c r="PE71" i="1" a="1"/>
  <c r="PE71" i="1" s="1"/>
  <c r="PW71" i="1" a="1"/>
  <c r="PW71" i="1" s="1"/>
  <c r="PF71" i="1" a="1"/>
  <c r="PF71" i="1" s="1"/>
  <c r="PG71" i="1" a="1"/>
  <c r="PG71" i="1" s="1"/>
  <c r="OQ71" i="1" a="1"/>
  <c r="OQ71" i="1" s="1"/>
  <c r="K72" i="1"/>
  <c r="OP71" i="1" a="1"/>
  <c r="OP71" i="1" s="1"/>
  <c r="J72" i="1"/>
  <c r="BP71" i="1" a="1"/>
  <c r="BP71" i="1" s="1"/>
  <c r="BT71" i="1" a="1"/>
  <c r="BT71" i="1" s="1"/>
  <c r="BQ71" i="1" a="1"/>
  <c r="BQ71" i="1" s="1"/>
  <c r="BR71" i="1" a="1"/>
  <c r="BR71" i="1" s="1"/>
  <c r="BS71" i="1" a="1"/>
  <c r="BS71" i="1" s="1"/>
  <c r="BU71" i="1" a="1"/>
  <c r="BU71" i="1" s="1"/>
  <c r="BW71" i="1" a="1"/>
  <c r="BW71" i="1" s="1"/>
  <c r="BV71" i="1" a="1"/>
  <c r="BV71" i="1" s="1"/>
  <c r="I72" i="1"/>
  <c r="BN71" i="1"/>
  <c r="BM71" i="1"/>
  <c r="BL71" i="1"/>
  <c r="BK71" i="1"/>
  <c r="BJ71" i="1"/>
  <c r="BI71" i="1"/>
  <c r="M72" i="1"/>
  <c r="LY71" i="1"/>
  <c r="AG248" i="4"/>
  <c r="KC78" i="1"/>
  <c r="KB78" i="1"/>
  <c r="JZ78" i="1"/>
  <c r="KA78" i="1"/>
  <c r="JY78" i="1"/>
  <c r="CT78" i="1"/>
  <c r="CP78" i="1"/>
  <c r="CS78" i="1"/>
  <c r="CR78" i="1"/>
  <c r="CO78" i="1"/>
  <c r="CQ78" i="1"/>
  <c r="CU78" i="1"/>
  <c r="KJ78" i="1"/>
  <c r="KI78" i="1"/>
  <c r="KH78" i="1"/>
  <c r="KG78" i="1"/>
  <c r="KF78" i="1"/>
  <c r="KE78" i="1"/>
  <c r="KK78" i="1"/>
  <c r="NT67" i="1"/>
  <c r="AF68" i="1"/>
  <c r="P68" i="1"/>
  <c r="JM67" i="1"/>
  <c r="AP67" i="1"/>
  <c r="MC67" i="1"/>
  <c r="MD67" i="1"/>
  <c r="ME67" i="1"/>
  <c r="MU78" i="1"/>
  <c r="OJ78" i="1"/>
  <c r="NV78" i="1"/>
  <c r="D67" i="1"/>
  <c r="N68" i="1"/>
  <c r="AS67" i="1"/>
  <c r="AO67" i="1"/>
  <c r="LS78" i="1"/>
  <c r="LV78" i="1"/>
  <c r="NC78" i="1"/>
  <c r="BB78" i="1"/>
  <c r="LN78" i="1"/>
  <c r="OM78" i="1"/>
  <c r="KY78" i="1"/>
  <c r="MW78" i="1"/>
  <c r="KU78" i="1"/>
  <c r="AZ78" i="1"/>
  <c r="EG78" i="1"/>
  <c r="LP78" i="1"/>
  <c r="LW78" i="1"/>
  <c r="EK78" i="1"/>
  <c r="JU78" i="1"/>
  <c r="JR67" i="1"/>
  <c r="W68" i="1"/>
  <c r="MX78" i="1"/>
  <c r="EM78" i="1"/>
  <c r="OI78" i="1"/>
  <c r="NH78" i="1"/>
  <c r="ON78" i="1"/>
  <c r="LK78" i="1"/>
  <c r="DS78" i="1"/>
  <c r="DY78" i="1"/>
  <c r="MV78" i="1"/>
  <c r="OE78" i="1"/>
  <c r="NL78" i="1"/>
  <c r="EH78" i="1"/>
  <c r="JX78" i="1"/>
  <c r="EP78" i="1"/>
  <c r="KX78" i="1"/>
  <c r="NI78" i="1"/>
  <c r="BE78" i="1"/>
  <c r="JT78" i="1"/>
  <c r="BA78" i="1"/>
  <c r="NY78" i="1"/>
  <c r="EI78" i="1"/>
  <c r="MT78" i="1"/>
  <c r="LA78" i="1"/>
  <c r="BC78" i="1"/>
  <c r="MQ76" i="1" a="1"/>
  <c r="MQ76" i="1" s="1"/>
  <c r="OA67" i="1"/>
  <c r="Z68" i="1"/>
  <c r="EL78" i="1"/>
  <c r="DP78" i="1"/>
  <c r="LF78" i="1"/>
  <c r="MR78" i="1"/>
  <c r="MQ61" i="1" a="1"/>
  <c r="MQ61" i="1" s="1"/>
  <c r="OG78" i="1"/>
  <c r="BD78" i="1"/>
  <c r="Q68" i="1"/>
  <c r="MF67" i="1"/>
  <c r="MG67" i="1"/>
  <c r="OH78" i="1"/>
  <c r="LE78" i="1"/>
  <c r="OK78" i="1"/>
  <c r="MS78" i="1"/>
  <c r="NK78" i="1"/>
  <c r="EN78" i="1"/>
  <c r="KV78" i="1"/>
  <c r="BF78" i="1"/>
  <c r="KZ78" i="1"/>
  <c r="OD78" i="1"/>
  <c r="LM78" i="1"/>
  <c r="LU78" i="1"/>
  <c r="LR78" i="1"/>
  <c r="JQ78" i="1"/>
  <c r="EQ78" i="1"/>
  <c r="NX78" i="1"/>
  <c r="BG78" i="1"/>
  <c r="EJ78" i="1"/>
  <c r="EF78" i="1"/>
  <c r="LD78" i="1"/>
  <c r="LB78" i="1"/>
  <c r="JL78" i="1"/>
  <c r="NG67" i="1"/>
  <c r="O68" i="1"/>
  <c r="JO67" i="1"/>
  <c r="JP67" i="1"/>
  <c r="AQ67" i="1"/>
  <c r="AR67" i="1"/>
  <c r="ND67" i="1"/>
  <c r="NE67" i="1"/>
  <c r="NF67" i="1"/>
  <c r="NW78" i="1"/>
  <c r="LC78" i="1"/>
  <c r="LT78" i="1"/>
  <c r="KW78" i="1"/>
  <c r="HC78" i="1"/>
  <c r="EO78" i="1"/>
  <c r="OL78" i="1"/>
  <c r="S238" i="6"/>
  <c r="IH4" i="1"/>
  <c r="W248" i="4"/>
  <c r="AD247" i="4"/>
  <c r="X238" i="6"/>
  <c r="AC248" i="4"/>
  <c r="W239" i="6"/>
  <c r="X247" i="4"/>
  <c r="W247" i="4"/>
  <c r="AC239" i="6"/>
  <c r="ID4" i="1" s="1"/>
  <c r="W246" i="4"/>
  <c r="W237" i="6"/>
  <c r="W238" i="6"/>
  <c r="AC237" i="6"/>
  <c r="AC238" i="6"/>
  <c r="IC4" i="1" s="1"/>
  <c r="AI245" i="4"/>
  <c r="AI244" i="4"/>
  <c r="Y235" i="6"/>
  <c r="Y236" i="6"/>
  <c r="Y244" i="4"/>
  <c r="Y245" i="4"/>
  <c r="AI236" i="6"/>
  <c r="AI235" i="6"/>
  <c r="AJ245" i="4"/>
  <c r="AJ244" i="4"/>
  <c r="AJ236" i="6"/>
  <c r="AJ235" i="6"/>
  <c r="AE236" i="6"/>
  <c r="AE235" i="6"/>
  <c r="AC246" i="4"/>
  <c r="AC247" i="4"/>
  <c r="AE244" i="4"/>
  <c r="AE245" i="4"/>
  <c r="BJ251" i="4"/>
  <c r="BH251" i="4"/>
  <c r="BJ253" i="4"/>
  <c r="BH253" i="4"/>
  <c r="BJ252" i="4"/>
  <c r="BH252" i="4"/>
  <c r="AH247" i="4"/>
  <c r="AH238" i="6"/>
  <c r="AD238" i="6"/>
  <c r="DP154" i="7"/>
  <c r="S369" i="6"/>
  <c r="S373" i="6" s="1"/>
  <c r="R371" i="6"/>
  <c r="X246" i="4"/>
  <c r="X248" i="4"/>
  <c r="AD237" i="6"/>
  <c r="AD239" i="6"/>
  <c r="AD246" i="4"/>
  <c r="AD248" i="4"/>
  <c r="S237" i="6"/>
  <c r="S239" i="6"/>
  <c r="X239" i="6"/>
  <c r="HT4" i="1" s="1"/>
  <c r="X237" i="6"/>
  <c r="AH246" i="4"/>
  <c r="AH248" i="4"/>
  <c r="AH239" i="6"/>
  <c r="AH237" i="6"/>
  <c r="BA371" i="7"/>
  <c r="BA373" i="7"/>
  <c r="AK240" i="4"/>
  <c r="AK231" i="6"/>
  <c r="BB373" i="8"/>
  <c r="BC369" i="8"/>
  <c r="BD369" i="8" s="1"/>
  <c r="BL163" i="4"/>
  <c r="AG163" i="4"/>
  <c r="AV163" i="4"/>
  <c r="R163" i="4"/>
  <c r="BA371" i="8"/>
  <c r="BA373" i="8"/>
  <c r="CZ154" i="7"/>
  <c r="CR163" i="4"/>
  <c r="U158" i="4"/>
  <c r="U159" i="4" s="1"/>
  <c r="PH4" i="1" s="1"/>
  <c r="U160" i="4"/>
  <c r="U161" i="4"/>
  <c r="U162" i="4"/>
  <c r="U163" i="4"/>
  <c r="AY158" i="4"/>
  <c r="AY159" i="4" s="1"/>
  <c r="QL4" i="1" s="1"/>
  <c r="AY162" i="4"/>
  <c r="AY160" i="4"/>
  <c r="AY163" i="4"/>
  <c r="AY161" i="4"/>
  <c r="BN158" i="4"/>
  <c r="BN159" i="4" s="1"/>
  <c r="RA4" i="1" s="1"/>
  <c r="BN163" i="4"/>
  <c r="BN161" i="4"/>
  <c r="BN162" i="4"/>
  <c r="BN160" i="4"/>
  <c r="AJ158" i="4"/>
  <c r="AJ159" i="4" s="1"/>
  <c r="PW4" i="1" s="1"/>
  <c r="AJ163" i="4"/>
  <c r="AJ161" i="4"/>
  <c r="AJ162" i="4"/>
  <c r="AJ160" i="4"/>
  <c r="CR158" i="4"/>
  <c r="CR159" i="4" s="1"/>
  <c r="SE4" i="1" s="1"/>
  <c r="CR160" i="4"/>
  <c r="SE71" i="1" s="1" a="1"/>
  <c r="SE71" i="1" s="1"/>
  <c r="CR161" i="4"/>
  <c r="DG158" i="4"/>
  <c r="DG159" i="4" s="1"/>
  <c r="ST4" i="1" s="1"/>
  <c r="DG160" i="4"/>
  <c r="DG161" i="4"/>
  <c r="F158" i="4"/>
  <c r="F159" i="4" s="1"/>
  <c r="OS4" i="1" s="1"/>
  <c r="F162" i="4"/>
  <c r="F160" i="4"/>
  <c r="OS71" i="1" s="1" a="1"/>
  <c r="OS71" i="1" s="1"/>
  <c r="F161" i="4"/>
  <c r="F163" i="4"/>
  <c r="DG163" i="4"/>
  <c r="CC158" i="4"/>
  <c r="CC159" i="4" s="1"/>
  <c r="RP4" i="1" s="1"/>
  <c r="CC160" i="4"/>
  <c r="RP71" i="1" s="1" a="1"/>
  <c r="RP71" i="1" s="1"/>
  <c r="CC161" i="4"/>
  <c r="CC163" i="4"/>
  <c r="CC162" i="4"/>
  <c r="DG162" i="4"/>
  <c r="Q394" i="4"/>
  <c r="DN154" i="7"/>
  <c r="DN154" i="8"/>
  <c r="DO154" i="8"/>
  <c r="DO154" i="7"/>
  <c r="DI154" i="6"/>
  <c r="CE154" i="6"/>
  <c r="CX154" i="8"/>
  <c r="CX154" i="7"/>
  <c r="CJ154" i="7"/>
  <c r="CJ154" i="8"/>
  <c r="CY154" i="7"/>
  <c r="CY154" i="8"/>
  <c r="CK154" i="7"/>
  <c r="CU154" i="6"/>
  <c r="D395" i="4"/>
  <c r="C395" i="4" s="1"/>
  <c r="BM375" i="6"/>
  <c r="BL375" i="6" s="1"/>
  <c r="BM376" i="6" s="1"/>
  <c r="BM378" i="6" s="1"/>
  <c r="BM369" i="6"/>
  <c r="BM375" i="8"/>
  <c r="BL375" i="8" s="1"/>
  <c r="BM376" i="8" s="1"/>
  <c r="BM378" i="8" s="1"/>
  <c r="BM369" i="8"/>
  <c r="BT375" i="7"/>
  <c r="BS375" i="7" s="1"/>
  <c r="BT376" i="7" s="1"/>
  <c r="BT378" i="7" s="1"/>
  <c r="BT369" i="7"/>
  <c r="BM378" i="4"/>
  <c r="BM382" i="4" s="1"/>
  <c r="R373" i="8"/>
  <c r="R371" i="8"/>
  <c r="AG380" i="4"/>
  <c r="P393" i="4"/>
  <c r="B393" i="4"/>
  <c r="I396" i="4"/>
  <c r="V396" i="4" s="1"/>
  <c r="H396" i="4"/>
  <c r="U396" i="4" s="1"/>
  <c r="G396" i="4"/>
  <c r="T396" i="4" s="1"/>
  <c r="F396" i="4"/>
  <c r="S396" i="4" s="1"/>
  <c r="E396" i="4"/>
  <c r="R396" i="4" s="1"/>
  <c r="I413" i="4"/>
  <c r="V413" i="4" s="1"/>
  <c r="H413" i="4"/>
  <c r="U413" i="4" s="1"/>
  <c r="G413" i="4"/>
  <c r="T413" i="4" s="1"/>
  <c r="D413" i="4"/>
  <c r="Q413" i="4" s="1"/>
  <c r="F477" i="4"/>
  <c r="E477" i="4"/>
  <c r="D477" i="4"/>
  <c r="Q477" i="4" s="1"/>
  <c r="ES4" i="1"/>
  <c r="AG382" i="4"/>
  <c r="A397"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8" i="4"/>
  <c r="AH380" i="4"/>
  <c r="AH382" i="4"/>
  <c r="BC378" i="4"/>
  <c r="BB382" i="4"/>
  <c r="BB380" i="4"/>
  <c r="BH378" i="4"/>
  <c r="BG382" i="4"/>
  <c r="BG380" i="4"/>
  <c r="BU377" i="4"/>
  <c r="BU378" i="4" s="1"/>
  <c r="S378" i="4"/>
  <c r="R382" i="4"/>
  <c r="R380" i="4"/>
  <c r="CA377" i="4"/>
  <c r="AA378" i="4"/>
  <c r="Z382" i="4"/>
  <c r="Z380" i="4"/>
  <c r="A414" i="4"/>
  <c r="A478"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7" i="4"/>
  <c r="AZ157" i="4"/>
  <c r="AK157" i="4"/>
  <c r="CS157" i="4"/>
  <c r="DH157" i="4"/>
  <c r="DH163" i="4" s="1"/>
  <c r="BA154" i="6"/>
  <c r="G157" i="4"/>
  <c r="V157" i="4"/>
  <c r="CD157"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51" i="4"/>
  <c r="AT153" i="4"/>
  <c r="AU153" i="4" s="1"/>
  <c r="AT150" i="4"/>
  <c r="AU150" i="4" s="1"/>
  <c r="AV150" i="4" s="1"/>
  <c r="AW150" i="4" s="1"/>
  <c r="AX150" i="4" s="1"/>
  <c r="AY150" i="4" s="1"/>
  <c r="Y153" i="4"/>
  <c r="Z153" i="4" s="1"/>
  <c r="AA153" i="4" s="1"/>
  <c r="AB153" i="4" s="1"/>
  <c r="AC153" i="4" s="1"/>
  <c r="AD153" i="4" s="1"/>
  <c r="X152" i="4"/>
  <c r="Y150" i="4"/>
  <c r="Z150" i="4" s="1"/>
  <c r="AA150" i="4" s="1"/>
  <c r="AB150" i="4" s="1"/>
  <c r="AC150" i="4" s="1"/>
  <c r="AD150" i="4" s="1"/>
  <c r="AD152" i="4" s="1"/>
  <c r="AY152" i="4" s="1"/>
  <c r="Y151" i="4"/>
  <c r="Z151" i="4" s="1"/>
  <c r="AA151" i="4" s="1"/>
  <c r="AB151" i="4" s="1"/>
  <c r="AC151" i="4" s="1"/>
  <c r="AD151" i="4" s="1"/>
  <c r="AY151" i="4" s="1"/>
  <c r="RA89" i="1" l="1" a="1"/>
  <c r="RA89" i="1" s="1"/>
  <c r="RA93" i="1" a="1"/>
  <c r="RA93" i="1" s="1"/>
  <c r="RA53" i="1" a="1"/>
  <c r="RA53" i="1" s="1"/>
  <c r="RA96" i="1" a="1"/>
  <c r="RA96" i="1" s="1"/>
  <c r="RA99" i="1" a="1"/>
  <c r="RA99" i="1" s="1"/>
  <c r="RA84" i="1" a="1"/>
  <c r="RA84" i="1" s="1"/>
  <c r="RA87" i="1" a="1"/>
  <c r="RA87" i="1" s="1"/>
  <c r="RA95" i="1" a="1"/>
  <c r="RA95" i="1" s="1"/>
  <c r="RA98" i="1" a="1"/>
  <c r="RA98" i="1" s="1"/>
  <c r="RA106" i="1" a="1"/>
  <c r="RA106" i="1" s="1"/>
  <c r="RA108" i="1" a="1"/>
  <c r="RA108" i="1" s="1"/>
  <c r="RA97" i="1" a="1"/>
  <c r="RA97" i="1" s="1"/>
  <c r="RA100" i="1" a="1"/>
  <c r="RA100" i="1" s="1"/>
  <c r="RA41" i="1" a="1"/>
  <c r="RA41" i="1" s="1"/>
  <c r="RA45" i="1" a="1"/>
  <c r="RA45" i="1" s="1"/>
  <c r="RA94" i="1" a="1"/>
  <c r="RA94" i="1" s="1"/>
  <c r="RA46" i="1" a="1"/>
  <c r="RA46" i="1" s="1"/>
  <c r="RA102" i="1" a="1"/>
  <c r="RA102" i="1" s="1"/>
  <c r="RA101" i="1" a="1"/>
  <c r="RA101" i="1" s="1"/>
  <c r="RA85" i="1" a="1"/>
  <c r="RA85" i="1" s="1"/>
  <c r="RA40" i="1" a="1"/>
  <c r="RA40" i="1" s="1"/>
  <c r="RA48" i="1" a="1"/>
  <c r="RA48" i="1" s="1"/>
  <c r="RA49" i="1" a="1"/>
  <c r="RA49" i="1" s="1"/>
  <c r="RA86" i="1" a="1"/>
  <c r="RA86" i="1" s="1"/>
  <c r="RA51" i="1" a="1"/>
  <c r="RA51" i="1" s="1"/>
  <c r="RA83" i="1" a="1"/>
  <c r="RA83" i="1" s="1"/>
  <c r="RA82" i="1" a="1"/>
  <c r="RA82" i="1" s="1"/>
  <c r="RA39" i="1" a="1"/>
  <c r="RA39" i="1" s="1"/>
  <c r="RA88" i="1" a="1"/>
  <c r="RA88" i="1" s="1"/>
  <c r="RA47" i="1" a="1"/>
  <c r="RA47" i="1" s="1"/>
  <c r="RA50" i="1" a="1"/>
  <c r="RA50" i="1" s="1"/>
  <c r="RA52" i="1" a="1"/>
  <c r="RA52" i="1" s="1"/>
  <c r="RA109" i="1" a="1"/>
  <c r="RA109" i="1" s="1"/>
  <c r="RA107" i="1" a="1"/>
  <c r="RA107" i="1" s="1"/>
  <c r="RA110" i="1" a="1"/>
  <c r="RA110" i="1" s="1"/>
  <c r="RA54" i="1" a="1"/>
  <c r="RA54" i="1" s="1"/>
  <c r="RA55" i="1" a="1"/>
  <c r="RA55" i="1" s="1"/>
  <c r="RA56" i="1" a="1"/>
  <c r="RA56" i="1" s="1"/>
  <c r="RA57" i="1" a="1"/>
  <c r="RA57" i="1" s="1"/>
  <c r="RA58" i="1" a="1"/>
  <c r="RA58" i="1" s="1"/>
  <c r="RA59" i="1" a="1"/>
  <c r="RA59" i="1" s="1"/>
  <c r="RA60" i="1" a="1"/>
  <c r="RA60" i="1" s="1"/>
  <c r="RA61" i="1" a="1"/>
  <c r="RA61" i="1" s="1"/>
  <c r="RA62" i="1" a="1"/>
  <c r="RA62" i="1" s="1"/>
  <c r="RA63" i="1" a="1"/>
  <c r="RA63" i="1" s="1"/>
  <c r="RA64" i="1" a="1"/>
  <c r="RA64" i="1" s="1"/>
  <c r="RA65" i="1" a="1"/>
  <c r="RA65" i="1" s="1"/>
  <c r="RA66" i="1" a="1"/>
  <c r="RA66" i="1" s="1"/>
  <c r="RA67" i="1" a="1"/>
  <c r="RA67" i="1" s="1"/>
  <c r="RA68" i="1" a="1"/>
  <c r="RA68" i="1" s="1"/>
  <c r="RA69" i="1" a="1"/>
  <c r="RA69" i="1" s="1"/>
  <c r="RA70" i="1" a="1"/>
  <c r="RA70" i="1" s="1"/>
  <c r="RA71" i="1" a="1"/>
  <c r="RA71" i="1" s="1"/>
  <c r="QL89" i="1" a="1"/>
  <c r="QL89" i="1" s="1"/>
  <c r="QL106" i="1" a="1"/>
  <c r="QL106" i="1" s="1"/>
  <c r="QL83" i="1" a="1"/>
  <c r="QL83" i="1" s="1"/>
  <c r="QL87" i="1" a="1"/>
  <c r="QL87" i="1" s="1"/>
  <c r="QL39" i="1" a="1"/>
  <c r="QL39" i="1" s="1"/>
  <c r="QL82" i="1" a="1"/>
  <c r="QL82" i="1" s="1"/>
  <c r="QL85" i="1" a="1"/>
  <c r="QL85" i="1" s="1"/>
  <c r="QL84" i="1" a="1"/>
  <c r="QL84" i="1" s="1"/>
  <c r="QL88" i="1" a="1"/>
  <c r="QL88" i="1" s="1"/>
  <c r="QL93" i="1" a="1"/>
  <c r="QL93" i="1" s="1"/>
  <c r="QL86" i="1" a="1"/>
  <c r="QL86" i="1" s="1"/>
  <c r="QL45" i="1" a="1"/>
  <c r="QL45" i="1" s="1"/>
  <c r="QL102" i="1" a="1"/>
  <c r="QL102" i="1" s="1"/>
  <c r="QL107" i="1" a="1"/>
  <c r="QL107" i="1" s="1"/>
  <c r="QL108" i="1" a="1"/>
  <c r="QL108" i="1" s="1"/>
  <c r="QL109" i="1" a="1"/>
  <c r="QL109" i="1" s="1"/>
  <c r="QL99" i="1" a="1"/>
  <c r="QL99" i="1" s="1"/>
  <c r="QL94" i="1" a="1"/>
  <c r="QL94" i="1" s="1"/>
  <c r="QL98" i="1" a="1"/>
  <c r="QL98" i="1" s="1"/>
  <c r="QL46" i="1" a="1"/>
  <c r="QL46" i="1" s="1"/>
  <c r="QL110" i="1" a="1"/>
  <c r="QL110" i="1" s="1"/>
  <c r="QL40" i="1" a="1"/>
  <c r="QL40" i="1" s="1"/>
  <c r="QL41" i="1" a="1"/>
  <c r="QL41" i="1" s="1"/>
  <c r="QL95" i="1" a="1"/>
  <c r="QL95" i="1" s="1"/>
  <c r="QL101" i="1" a="1"/>
  <c r="QL101" i="1" s="1"/>
  <c r="QL47" i="1" a="1"/>
  <c r="QL47" i="1" s="1"/>
  <c r="QL96" i="1" a="1"/>
  <c r="QL96" i="1" s="1"/>
  <c r="QL97" i="1" a="1"/>
  <c r="QL97" i="1" s="1"/>
  <c r="QL48" i="1" a="1"/>
  <c r="QL48" i="1" s="1"/>
  <c r="QL100" i="1" a="1"/>
  <c r="QL100" i="1" s="1"/>
  <c r="QL49" i="1" a="1"/>
  <c r="QL49" i="1" s="1"/>
  <c r="QL50" i="1" a="1"/>
  <c r="QL50" i="1" s="1"/>
  <c r="QL51" i="1" a="1"/>
  <c r="QL51" i="1" s="1"/>
  <c r="QL52" i="1" a="1"/>
  <c r="QL52" i="1" s="1"/>
  <c r="QL53" i="1" a="1"/>
  <c r="QL53" i="1" s="1"/>
  <c r="QL54" i="1" a="1"/>
  <c r="QL54" i="1" s="1"/>
  <c r="QL55" i="1" a="1"/>
  <c r="QL55" i="1" s="1"/>
  <c r="QL56" i="1" a="1"/>
  <c r="QL56" i="1" s="1"/>
  <c r="QL57" i="1" a="1"/>
  <c r="QL57" i="1" s="1"/>
  <c r="QL58" i="1" a="1"/>
  <c r="QL58" i="1" s="1"/>
  <c r="QL59" i="1" a="1"/>
  <c r="QL59" i="1" s="1"/>
  <c r="QL60" i="1" a="1"/>
  <c r="QL60" i="1" s="1"/>
  <c r="QL61" i="1" a="1"/>
  <c r="QL61" i="1" s="1"/>
  <c r="QL62" i="1" a="1"/>
  <c r="QL62" i="1" s="1"/>
  <c r="QL63" i="1" a="1"/>
  <c r="QL63" i="1" s="1"/>
  <c r="QL64" i="1" a="1"/>
  <c r="QL64" i="1" s="1"/>
  <c r="QL65" i="1" a="1"/>
  <c r="QL65" i="1" s="1"/>
  <c r="QL66" i="1" a="1"/>
  <c r="QL66" i="1" s="1"/>
  <c r="QL67" i="1" a="1"/>
  <c r="QL67" i="1" s="1"/>
  <c r="QL68" i="1" a="1"/>
  <c r="QL68" i="1" s="1"/>
  <c r="QL69" i="1" a="1"/>
  <c r="QL69" i="1" s="1"/>
  <c r="QL70" i="1" a="1"/>
  <c r="QL70" i="1" s="1"/>
  <c r="ST89" i="1" a="1"/>
  <c r="ST89" i="1" s="1"/>
  <c r="ST108" i="1" a="1"/>
  <c r="ST108" i="1" s="1"/>
  <c r="ST39" i="1" a="1"/>
  <c r="ST39" i="1" s="1"/>
  <c r="ST58" i="1" a="1"/>
  <c r="ST58" i="1" s="1"/>
  <c r="ST59" i="1" a="1"/>
  <c r="ST59" i="1" s="1"/>
  <c r="ST45" i="1" a="1"/>
  <c r="ST45" i="1" s="1"/>
  <c r="ST60" i="1" a="1"/>
  <c r="ST60" i="1" s="1"/>
  <c r="ST93" i="1" a="1"/>
  <c r="ST93" i="1" s="1"/>
  <c r="ST61" i="1" a="1"/>
  <c r="ST61" i="1" s="1"/>
  <c r="ST84" i="1" a="1"/>
  <c r="ST84" i="1" s="1"/>
  <c r="ST99" i="1" a="1"/>
  <c r="ST99" i="1" s="1"/>
  <c r="ST96" i="1" a="1"/>
  <c r="ST96" i="1" s="1"/>
  <c r="ST47" i="1" a="1"/>
  <c r="ST47" i="1" s="1"/>
  <c r="ST98" i="1" a="1"/>
  <c r="ST98" i="1" s="1"/>
  <c r="ST106" i="1" a="1"/>
  <c r="ST106" i="1" s="1"/>
  <c r="ST52" i="1" a="1"/>
  <c r="ST52" i="1" s="1"/>
  <c r="ST97" i="1" a="1"/>
  <c r="ST97" i="1" s="1"/>
  <c r="ST56" i="1" a="1"/>
  <c r="ST56" i="1" s="1"/>
  <c r="ST87" i="1" a="1"/>
  <c r="ST87" i="1" s="1"/>
  <c r="ST107" i="1" a="1"/>
  <c r="ST107" i="1" s="1"/>
  <c r="ST82" i="1" a="1"/>
  <c r="ST82" i="1" s="1"/>
  <c r="ST40" i="1" a="1"/>
  <c r="ST40" i="1" s="1"/>
  <c r="ST46" i="1" a="1"/>
  <c r="ST46" i="1" s="1"/>
  <c r="ST49" i="1" a="1"/>
  <c r="ST49" i="1" s="1"/>
  <c r="ST83" i="1" a="1"/>
  <c r="ST83" i="1" s="1"/>
  <c r="ST53" i="1" a="1"/>
  <c r="ST53" i="1" s="1"/>
  <c r="ST109" i="1" a="1"/>
  <c r="ST109" i="1" s="1"/>
  <c r="ST88" i="1" a="1"/>
  <c r="ST88" i="1" s="1"/>
  <c r="ST110" i="1" a="1"/>
  <c r="ST110" i="1" s="1"/>
  <c r="ST86" i="1" a="1"/>
  <c r="ST86" i="1" s="1"/>
  <c r="ST101" i="1" a="1"/>
  <c r="ST101" i="1" s="1"/>
  <c r="ST102" i="1" a="1"/>
  <c r="ST102" i="1" s="1"/>
  <c r="ST95" i="1" a="1"/>
  <c r="ST95" i="1" s="1"/>
  <c r="ST54" i="1" a="1"/>
  <c r="ST54" i="1" s="1"/>
  <c r="ST55" i="1" a="1"/>
  <c r="ST55" i="1" s="1"/>
  <c r="ST85" i="1" a="1"/>
  <c r="ST85" i="1" s="1"/>
  <c r="ST41" i="1" a="1"/>
  <c r="ST41" i="1" s="1"/>
  <c r="ST94" i="1" a="1"/>
  <c r="ST94" i="1" s="1"/>
  <c r="ST48" i="1" a="1"/>
  <c r="ST48" i="1" s="1"/>
  <c r="ST50" i="1" a="1"/>
  <c r="ST50" i="1" s="1"/>
  <c r="ST51" i="1" a="1"/>
  <c r="ST51" i="1" s="1"/>
  <c r="ST100" i="1" a="1"/>
  <c r="ST100" i="1" s="1"/>
  <c r="ST57" i="1" a="1"/>
  <c r="ST57" i="1" s="1"/>
  <c r="ST62" i="1" a="1"/>
  <c r="ST62" i="1" s="1"/>
  <c r="ST63" i="1" a="1"/>
  <c r="ST63" i="1" s="1"/>
  <c r="ST64" i="1" a="1"/>
  <c r="ST64" i="1" s="1"/>
  <c r="ST65" i="1" a="1"/>
  <c r="ST65" i="1" s="1"/>
  <c r="ST66" i="1" a="1"/>
  <c r="ST66" i="1" s="1"/>
  <c r="ST67" i="1" a="1"/>
  <c r="ST67" i="1" s="1"/>
  <c r="ST68" i="1" a="1"/>
  <c r="ST68" i="1" s="1"/>
  <c r="ST69" i="1" a="1"/>
  <c r="ST69" i="1" s="1"/>
  <c r="ST70" i="1" a="1"/>
  <c r="ST70" i="1" s="1"/>
  <c r="PH106" i="1" a="1"/>
  <c r="PH106" i="1" s="1"/>
  <c r="PH89" i="1" a="1"/>
  <c r="PH89" i="1" s="1"/>
  <c r="PH86" i="1" a="1"/>
  <c r="PH86" i="1" s="1"/>
  <c r="PH85" i="1" a="1"/>
  <c r="PH85" i="1" s="1"/>
  <c r="PH82" i="1" a="1"/>
  <c r="PH82" i="1" s="1"/>
  <c r="PH45" i="1" a="1"/>
  <c r="PH45" i="1" s="1"/>
  <c r="PH93" i="1" a="1"/>
  <c r="PH93" i="1" s="1"/>
  <c r="PH39" i="1" a="1"/>
  <c r="PH39" i="1" s="1"/>
  <c r="PH88" i="1" a="1"/>
  <c r="PH88" i="1" s="1"/>
  <c r="PH83" i="1" a="1"/>
  <c r="PH83" i="1" s="1"/>
  <c r="PH84" i="1" a="1"/>
  <c r="PH84" i="1" s="1"/>
  <c r="PH87" i="1" a="1"/>
  <c r="PH87" i="1" s="1"/>
  <c r="PH101" i="1" a="1"/>
  <c r="PH101" i="1" s="1"/>
  <c r="PH95" i="1" a="1"/>
  <c r="PH95" i="1" s="1"/>
  <c r="PH107" i="1" a="1"/>
  <c r="PH107" i="1" s="1"/>
  <c r="PH108" i="1" a="1"/>
  <c r="PH108" i="1" s="1"/>
  <c r="PH40" i="1" a="1"/>
  <c r="PH40" i="1" s="1"/>
  <c r="PH102" i="1" a="1"/>
  <c r="PH102" i="1" s="1"/>
  <c r="PH110" i="1" a="1"/>
  <c r="PH110" i="1" s="1"/>
  <c r="PH98" i="1" a="1"/>
  <c r="PH98" i="1" s="1"/>
  <c r="PH94" i="1" a="1"/>
  <c r="PH94" i="1" s="1"/>
  <c r="PH109" i="1" a="1"/>
  <c r="PH109" i="1" s="1"/>
  <c r="PH41" i="1" a="1"/>
  <c r="PH41" i="1" s="1"/>
  <c r="PH99" i="1" a="1"/>
  <c r="PH99" i="1" s="1"/>
  <c r="PH46" i="1" a="1"/>
  <c r="PH46" i="1" s="1"/>
  <c r="PH47" i="1" a="1"/>
  <c r="PH47" i="1" s="1"/>
  <c r="PH96" i="1" a="1"/>
  <c r="PH96" i="1" s="1"/>
  <c r="PH48" i="1" a="1"/>
  <c r="PH48" i="1" s="1"/>
  <c r="PH97" i="1" a="1"/>
  <c r="PH97" i="1" s="1"/>
  <c r="PH100" i="1" a="1"/>
  <c r="PH100" i="1" s="1"/>
  <c r="PH49" i="1" a="1"/>
  <c r="PH49" i="1" s="1"/>
  <c r="PH50" i="1" a="1"/>
  <c r="PH50" i="1" s="1"/>
  <c r="PH51" i="1" a="1"/>
  <c r="PH51" i="1" s="1"/>
  <c r="PH52" i="1" a="1"/>
  <c r="PH52" i="1" s="1"/>
  <c r="PH53" i="1" a="1"/>
  <c r="PH53" i="1" s="1"/>
  <c r="PH54" i="1" a="1"/>
  <c r="PH54" i="1" s="1"/>
  <c r="PH55" i="1" a="1"/>
  <c r="PH55" i="1" s="1"/>
  <c r="PH56" i="1" a="1"/>
  <c r="PH56" i="1" s="1"/>
  <c r="PH57" i="1" a="1"/>
  <c r="PH57" i="1" s="1"/>
  <c r="PH58" i="1" a="1"/>
  <c r="PH58" i="1" s="1"/>
  <c r="PH59" i="1" a="1"/>
  <c r="PH59" i="1" s="1"/>
  <c r="PH60" i="1" a="1"/>
  <c r="PH60" i="1" s="1"/>
  <c r="PH61" i="1" a="1"/>
  <c r="PH61" i="1" s="1"/>
  <c r="PH62" i="1" a="1"/>
  <c r="PH62" i="1" s="1"/>
  <c r="PH63" i="1" a="1"/>
  <c r="PH63" i="1" s="1"/>
  <c r="PH64" i="1" a="1"/>
  <c r="PH64" i="1" s="1"/>
  <c r="PH65" i="1" a="1"/>
  <c r="PH65" i="1" s="1"/>
  <c r="PH66" i="1" a="1"/>
  <c r="PH66" i="1" s="1"/>
  <c r="PH67" i="1" a="1"/>
  <c r="PH67" i="1" s="1"/>
  <c r="PH68" i="1" a="1"/>
  <c r="PH68" i="1" s="1"/>
  <c r="PH69" i="1" a="1"/>
  <c r="PH69" i="1" s="1"/>
  <c r="PH70" i="1" a="1"/>
  <c r="PH70" i="1" s="1"/>
  <c r="PW89" i="1" a="1"/>
  <c r="PW89" i="1" s="1"/>
  <c r="PW106" i="1" a="1"/>
  <c r="PW106" i="1" s="1"/>
  <c r="PW86" i="1" a="1"/>
  <c r="PW86" i="1" s="1"/>
  <c r="PW83" i="1" a="1"/>
  <c r="PW83" i="1" s="1"/>
  <c r="PW82" i="1" a="1"/>
  <c r="PW82" i="1" s="1"/>
  <c r="PW88" i="1" a="1"/>
  <c r="PW88" i="1" s="1"/>
  <c r="PW93" i="1" a="1"/>
  <c r="PW93" i="1" s="1"/>
  <c r="PW87" i="1" a="1"/>
  <c r="PW87" i="1" s="1"/>
  <c r="PW84" i="1" a="1"/>
  <c r="PW84" i="1" s="1"/>
  <c r="PW39" i="1" a="1"/>
  <c r="PW39" i="1" s="1"/>
  <c r="PW45" i="1" a="1"/>
  <c r="PW45" i="1" s="1"/>
  <c r="PW85" i="1" a="1"/>
  <c r="PW85" i="1" s="1"/>
  <c r="PW41" i="1" a="1"/>
  <c r="PW41" i="1" s="1"/>
  <c r="PW95" i="1" a="1"/>
  <c r="PW95" i="1" s="1"/>
  <c r="PW110" i="1" a="1"/>
  <c r="PW110" i="1" s="1"/>
  <c r="PW109" i="1" a="1"/>
  <c r="PW109" i="1" s="1"/>
  <c r="PW108" i="1" a="1"/>
  <c r="PW108" i="1" s="1"/>
  <c r="PW99" i="1" a="1"/>
  <c r="PW99" i="1" s="1"/>
  <c r="PW94" i="1" a="1"/>
  <c r="PW94" i="1" s="1"/>
  <c r="PW46" i="1" a="1"/>
  <c r="PW46" i="1" s="1"/>
  <c r="PW40" i="1" a="1"/>
  <c r="PW40" i="1" s="1"/>
  <c r="PW102" i="1" a="1"/>
  <c r="PW102" i="1" s="1"/>
  <c r="PW98" i="1" a="1"/>
  <c r="PW98" i="1" s="1"/>
  <c r="PW101" i="1" a="1"/>
  <c r="PW101" i="1" s="1"/>
  <c r="PW107" i="1" a="1"/>
  <c r="PW107" i="1" s="1"/>
  <c r="PW47" i="1" a="1"/>
  <c r="PW47" i="1" s="1"/>
  <c r="PW96" i="1" a="1"/>
  <c r="PW96" i="1" s="1"/>
  <c r="PW48" i="1" a="1"/>
  <c r="PW48" i="1" s="1"/>
  <c r="PW97" i="1" a="1"/>
  <c r="PW97" i="1" s="1"/>
  <c r="PW100" i="1" a="1"/>
  <c r="PW100" i="1" s="1"/>
  <c r="PW49" i="1" a="1"/>
  <c r="PW49" i="1" s="1"/>
  <c r="PW50" i="1" a="1"/>
  <c r="PW50" i="1" s="1"/>
  <c r="PW51" i="1" a="1"/>
  <c r="PW51" i="1" s="1"/>
  <c r="PW52" i="1" a="1"/>
  <c r="PW52" i="1" s="1"/>
  <c r="PW53" i="1" a="1"/>
  <c r="PW53" i="1" s="1"/>
  <c r="PW54" i="1" a="1"/>
  <c r="PW54" i="1" s="1"/>
  <c r="PW55" i="1" a="1"/>
  <c r="PW55" i="1" s="1"/>
  <c r="PW56" i="1" a="1"/>
  <c r="PW56" i="1" s="1"/>
  <c r="PW57" i="1" a="1"/>
  <c r="PW57" i="1" s="1"/>
  <c r="PW58" i="1" a="1"/>
  <c r="PW58" i="1" s="1"/>
  <c r="PW59" i="1" a="1"/>
  <c r="PW59" i="1" s="1"/>
  <c r="PW60" i="1" a="1"/>
  <c r="PW60" i="1" s="1"/>
  <c r="PW61" i="1" a="1"/>
  <c r="PW61" i="1" s="1"/>
  <c r="PW62" i="1" a="1"/>
  <c r="PW62" i="1" s="1"/>
  <c r="PW63" i="1" a="1"/>
  <c r="PW63" i="1" s="1"/>
  <c r="PW64" i="1" a="1"/>
  <c r="PW64" i="1" s="1"/>
  <c r="PW65" i="1" a="1"/>
  <c r="PW65" i="1" s="1"/>
  <c r="PW66" i="1" a="1"/>
  <c r="PW66" i="1" s="1"/>
  <c r="PW67" i="1" a="1"/>
  <c r="PW67" i="1" s="1"/>
  <c r="PW68" i="1" a="1"/>
  <c r="PW68" i="1" s="1"/>
  <c r="PW69" i="1" a="1"/>
  <c r="PW69" i="1" s="1"/>
  <c r="PW70" i="1" a="1"/>
  <c r="PW70" i="1" s="1"/>
  <c r="SE89" i="1" a="1"/>
  <c r="SE89" i="1" s="1"/>
  <c r="SE107" i="1" a="1"/>
  <c r="SE107" i="1" s="1"/>
  <c r="SE45" i="1" a="1"/>
  <c r="SE45" i="1" s="1"/>
  <c r="SE61" i="1" a="1"/>
  <c r="SE61" i="1" s="1"/>
  <c r="SE93" i="1" a="1"/>
  <c r="SE93" i="1" s="1"/>
  <c r="SE46" i="1" a="1"/>
  <c r="SE46" i="1" s="1"/>
  <c r="SE94" i="1" a="1"/>
  <c r="SE94" i="1" s="1"/>
  <c r="SE99" i="1" a="1"/>
  <c r="SE99" i="1" s="1"/>
  <c r="SE86" i="1" a="1"/>
  <c r="SE86" i="1" s="1"/>
  <c r="SE88" i="1" a="1"/>
  <c r="SE88" i="1" s="1"/>
  <c r="SE57" i="1" a="1"/>
  <c r="SE57" i="1" s="1"/>
  <c r="SE58" i="1" a="1"/>
  <c r="SE58" i="1" s="1"/>
  <c r="SE59" i="1" a="1"/>
  <c r="SE59" i="1" s="1"/>
  <c r="SE60" i="1" a="1"/>
  <c r="SE60" i="1" s="1"/>
  <c r="SE109" i="1" a="1"/>
  <c r="SE109" i="1" s="1"/>
  <c r="SE40" i="1" a="1"/>
  <c r="SE40" i="1" s="1"/>
  <c r="SE96" i="1" a="1"/>
  <c r="SE96" i="1" s="1"/>
  <c r="SE48" i="1" a="1"/>
  <c r="SE48" i="1" s="1"/>
  <c r="SE49" i="1" a="1"/>
  <c r="SE49" i="1" s="1"/>
  <c r="SE95" i="1" a="1"/>
  <c r="SE95" i="1" s="1"/>
  <c r="SE51" i="1" a="1"/>
  <c r="SE51" i="1" s="1"/>
  <c r="SE54" i="1" a="1"/>
  <c r="SE54" i="1" s="1"/>
  <c r="SE97" i="1" a="1"/>
  <c r="SE97" i="1" s="1"/>
  <c r="SE108" i="1" a="1"/>
  <c r="SE108" i="1" s="1"/>
  <c r="SE47" i="1" a="1"/>
  <c r="SE47" i="1" s="1"/>
  <c r="SE84" i="1" a="1"/>
  <c r="SE84" i="1" s="1"/>
  <c r="SE85" i="1" a="1"/>
  <c r="SE85" i="1" s="1"/>
  <c r="SE106" i="1" a="1"/>
  <c r="SE106" i="1" s="1"/>
  <c r="SE83" i="1" a="1"/>
  <c r="SE83" i="1" s="1"/>
  <c r="SE39" i="1" a="1"/>
  <c r="SE39" i="1" s="1"/>
  <c r="SE41" i="1" a="1"/>
  <c r="SE41" i="1" s="1"/>
  <c r="SE87" i="1" a="1"/>
  <c r="SE87" i="1" s="1"/>
  <c r="SE102" i="1" a="1"/>
  <c r="SE102" i="1" s="1"/>
  <c r="SE101" i="1" a="1"/>
  <c r="SE101" i="1" s="1"/>
  <c r="SE50" i="1" a="1"/>
  <c r="SE50" i="1" s="1"/>
  <c r="SE98" i="1" a="1"/>
  <c r="SE98" i="1" s="1"/>
  <c r="SE52" i="1" a="1"/>
  <c r="SE52" i="1" s="1"/>
  <c r="SE53" i="1" a="1"/>
  <c r="SE53" i="1" s="1"/>
  <c r="SE55" i="1" a="1"/>
  <c r="SE55" i="1" s="1"/>
  <c r="SE56" i="1" a="1"/>
  <c r="SE56" i="1" s="1"/>
  <c r="SE110" i="1" a="1"/>
  <c r="SE110" i="1" s="1"/>
  <c r="SE100" i="1" a="1"/>
  <c r="SE100" i="1" s="1"/>
  <c r="SE82" i="1" a="1"/>
  <c r="SE82" i="1" s="1"/>
  <c r="SE62" i="1" a="1"/>
  <c r="SE62" i="1" s="1"/>
  <c r="SE63" i="1" a="1"/>
  <c r="SE63" i="1" s="1"/>
  <c r="SE64" i="1" a="1"/>
  <c r="SE64" i="1" s="1"/>
  <c r="SE65" i="1" a="1"/>
  <c r="SE65" i="1" s="1"/>
  <c r="SE66" i="1" a="1"/>
  <c r="SE66" i="1" s="1"/>
  <c r="SE67" i="1" a="1"/>
  <c r="SE67" i="1" s="1"/>
  <c r="SE68" i="1" a="1"/>
  <c r="SE68" i="1" s="1"/>
  <c r="SE69" i="1" a="1"/>
  <c r="SE69" i="1" s="1"/>
  <c r="SE70" i="1" a="1"/>
  <c r="SE70" i="1" s="1"/>
  <c r="RP89" i="1" a="1"/>
  <c r="RP89" i="1" s="1"/>
  <c r="RP108" i="1" a="1"/>
  <c r="RP108" i="1" s="1"/>
  <c r="RP45" i="1" a="1"/>
  <c r="RP45" i="1" s="1"/>
  <c r="RP61" i="1" a="1"/>
  <c r="RP61" i="1" s="1"/>
  <c r="RP110" i="1" a="1"/>
  <c r="RP110" i="1" s="1"/>
  <c r="RP93" i="1" a="1"/>
  <c r="RP93" i="1" s="1"/>
  <c r="RP107" i="1" a="1"/>
  <c r="RP107" i="1" s="1"/>
  <c r="RP40" i="1" a="1"/>
  <c r="RP40" i="1" s="1"/>
  <c r="RP46" i="1" a="1"/>
  <c r="RP46" i="1" s="1"/>
  <c r="RP94" i="1" a="1"/>
  <c r="RP94" i="1" s="1"/>
  <c r="RP96" i="1" a="1"/>
  <c r="RP96" i="1" s="1"/>
  <c r="RP84" i="1" a="1"/>
  <c r="RP84" i="1" s="1"/>
  <c r="RP99" i="1" a="1"/>
  <c r="RP99" i="1" s="1"/>
  <c r="RP47" i="1" a="1"/>
  <c r="RP47" i="1" s="1"/>
  <c r="RP101" i="1" a="1"/>
  <c r="RP101" i="1" s="1"/>
  <c r="RP86" i="1" a="1"/>
  <c r="RP86" i="1" s="1"/>
  <c r="RP49" i="1" a="1"/>
  <c r="RP49" i="1" s="1"/>
  <c r="RP54" i="1" a="1"/>
  <c r="RP54" i="1" s="1"/>
  <c r="RP55" i="1" a="1"/>
  <c r="RP55" i="1" s="1"/>
  <c r="RP100" i="1" a="1"/>
  <c r="RP100" i="1" s="1"/>
  <c r="RP58" i="1" a="1"/>
  <c r="RP58" i="1" s="1"/>
  <c r="RP82" i="1" a="1"/>
  <c r="RP82" i="1" s="1"/>
  <c r="RP109" i="1" a="1"/>
  <c r="RP109" i="1" s="1"/>
  <c r="RP87" i="1" a="1"/>
  <c r="RP87" i="1" s="1"/>
  <c r="RP48" i="1" a="1"/>
  <c r="RP48" i="1" s="1"/>
  <c r="RP102" i="1" a="1"/>
  <c r="RP102" i="1" s="1"/>
  <c r="RP56" i="1" a="1"/>
  <c r="RP56" i="1" s="1"/>
  <c r="RP97" i="1" a="1"/>
  <c r="RP97" i="1" s="1"/>
  <c r="RP59" i="1" a="1"/>
  <c r="RP59" i="1" s="1"/>
  <c r="RP60" i="1" a="1"/>
  <c r="RP60" i="1" s="1"/>
  <c r="RP88" i="1" a="1"/>
  <c r="RP88" i="1" s="1"/>
  <c r="RP95" i="1" a="1"/>
  <c r="RP95" i="1" s="1"/>
  <c r="RP50" i="1" a="1"/>
  <c r="RP50" i="1" s="1"/>
  <c r="RP85" i="1" a="1"/>
  <c r="RP85" i="1" s="1"/>
  <c r="RP98" i="1" a="1"/>
  <c r="RP98" i="1" s="1"/>
  <c r="RP51" i="1" a="1"/>
  <c r="RP51" i="1" s="1"/>
  <c r="RP106" i="1" a="1"/>
  <c r="RP106" i="1" s="1"/>
  <c r="RP52" i="1" a="1"/>
  <c r="RP52" i="1" s="1"/>
  <c r="RP83" i="1" a="1"/>
  <c r="RP83" i="1" s="1"/>
  <c r="RP53" i="1" a="1"/>
  <c r="RP53" i="1" s="1"/>
  <c r="RP57" i="1" a="1"/>
  <c r="RP57" i="1" s="1"/>
  <c r="RP39" i="1" a="1"/>
  <c r="RP39" i="1" s="1"/>
  <c r="RP41" i="1" a="1"/>
  <c r="RP41" i="1" s="1"/>
  <c r="RP62" i="1" a="1"/>
  <c r="RP62" i="1" s="1"/>
  <c r="RP63" i="1" a="1"/>
  <c r="RP63" i="1" s="1"/>
  <c r="RP64" i="1" a="1"/>
  <c r="RP64" i="1" s="1"/>
  <c r="RP65" i="1" a="1"/>
  <c r="RP65" i="1" s="1"/>
  <c r="RP66" i="1" a="1"/>
  <c r="RP66" i="1" s="1"/>
  <c r="RP67" i="1" a="1"/>
  <c r="RP67" i="1" s="1"/>
  <c r="RP68" i="1" a="1"/>
  <c r="RP68" i="1" s="1"/>
  <c r="RP69" i="1" a="1"/>
  <c r="RP69" i="1" s="1"/>
  <c r="RP70" i="1" a="1"/>
  <c r="RP70" i="1" s="1"/>
  <c r="OS89" i="1" a="1"/>
  <c r="OS89" i="1" s="1"/>
  <c r="OS106" i="1" a="1"/>
  <c r="OS106" i="1" s="1"/>
  <c r="OS45" i="1" a="1"/>
  <c r="OS45" i="1" s="1"/>
  <c r="OS93" i="1" a="1"/>
  <c r="OS93" i="1" s="1"/>
  <c r="OS86" i="1" a="1"/>
  <c r="OS86" i="1" s="1"/>
  <c r="OS88" i="1" a="1"/>
  <c r="OS88" i="1" s="1"/>
  <c r="OS39" i="1" a="1"/>
  <c r="OS39" i="1" s="1"/>
  <c r="OS85" i="1" a="1"/>
  <c r="OS85" i="1" s="1"/>
  <c r="OS87" i="1" a="1"/>
  <c r="OS87" i="1" s="1"/>
  <c r="OS83" i="1" a="1"/>
  <c r="OS83" i="1" s="1"/>
  <c r="OS82" i="1" a="1"/>
  <c r="OS82" i="1" s="1"/>
  <c r="OS84" i="1" a="1"/>
  <c r="OS84" i="1" s="1"/>
  <c r="OS98" i="1" a="1"/>
  <c r="OS98" i="1" s="1"/>
  <c r="OS46" i="1" a="1"/>
  <c r="OS46" i="1" s="1"/>
  <c r="OS108" i="1" a="1"/>
  <c r="OS108" i="1" s="1"/>
  <c r="OS95" i="1" a="1"/>
  <c r="OS95" i="1" s="1"/>
  <c r="OS102" i="1" a="1"/>
  <c r="OS102" i="1" s="1"/>
  <c r="OS40" i="1" a="1"/>
  <c r="OS40" i="1" s="1"/>
  <c r="OS107" i="1" a="1"/>
  <c r="OS107" i="1" s="1"/>
  <c r="OS41" i="1" a="1"/>
  <c r="OS41" i="1" s="1"/>
  <c r="OS99" i="1" a="1"/>
  <c r="OS99" i="1" s="1"/>
  <c r="OS101" i="1" a="1"/>
  <c r="OS101" i="1" s="1"/>
  <c r="OS110" i="1" a="1"/>
  <c r="OS110" i="1" s="1"/>
  <c r="OS94" i="1" a="1"/>
  <c r="OS94" i="1" s="1"/>
  <c r="OS109" i="1" a="1"/>
  <c r="OS109" i="1" s="1"/>
  <c r="OS96" i="1" a="1"/>
  <c r="OS96" i="1" s="1"/>
  <c r="OS47" i="1" a="1"/>
  <c r="OS47" i="1" s="1"/>
  <c r="OS97" i="1" a="1"/>
  <c r="OS97" i="1" s="1"/>
  <c r="OS100" i="1" a="1"/>
  <c r="OS100" i="1" s="1"/>
  <c r="OS48" i="1" a="1"/>
  <c r="OS48" i="1" s="1"/>
  <c r="OS49" i="1" a="1"/>
  <c r="OS49" i="1" s="1"/>
  <c r="OS50" i="1" a="1"/>
  <c r="OS50" i="1" s="1"/>
  <c r="OS51" i="1" a="1"/>
  <c r="OS51" i="1" s="1"/>
  <c r="OS52" i="1" a="1"/>
  <c r="OS52" i="1" s="1"/>
  <c r="OS53" i="1" a="1"/>
  <c r="OS53" i="1" s="1"/>
  <c r="OS54" i="1" a="1"/>
  <c r="OS54" i="1" s="1"/>
  <c r="OS55" i="1" a="1"/>
  <c r="OS55" i="1" s="1"/>
  <c r="OS56" i="1" a="1"/>
  <c r="OS56" i="1" s="1"/>
  <c r="OS57" i="1" a="1"/>
  <c r="OS57" i="1" s="1"/>
  <c r="OS58" i="1" a="1"/>
  <c r="OS58" i="1" s="1"/>
  <c r="OS59" i="1" a="1"/>
  <c r="OS59" i="1" s="1"/>
  <c r="OS60" i="1" a="1"/>
  <c r="OS60" i="1" s="1"/>
  <c r="OS61" i="1" a="1"/>
  <c r="OS61" i="1" s="1"/>
  <c r="OS62" i="1" a="1"/>
  <c r="OS62" i="1" s="1"/>
  <c r="OS63" i="1" a="1"/>
  <c r="OS63" i="1" s="1"/>
  <c r="OS64" i="1" a="1"/>
  <c r="OS64" i="1" s="1"/>
  <c r="OS65" i="1" a="1"/>
  <c r="OS65" i="1" s="1"/>
  <c r="OS66" i="1" a="1"/>
  <c r="OS66" i="1" s="1"/>
  <c r="OS67" i="1" a="1"/>
  <c r="OS67" i="1" s="1"/>
  <c r="OS68" i="1" a="1"/>
  <c r="OS68" i="1" s="1"/>
  <c r="OS69" i="1" a="1"/>
  <c r="OS69" i="1" s="1"/>
  <c r="OS70" i="1" a="1"/>
  <c r="OS70" i="1" s="1"/>
  <c r="QL71" i="1" a="1"/>
  <c r="QL71" i="1" s="1"/>
  <c r="OT72" i="1" a="1"/>
  <c r="OT72" i="1" s="1"/>
  <c r="SF72" i="1" a="1"/>
  <c r="SF72" i="1" s="1"/>
  <c r="PE72" i="1" a="1"/>
  <c r="PE72" i="1" s="1"/>
  <c r="QI72" i="1" a="1"/>
  <c r="QI72" i="1" s="1"/>
  <c r="RM72" i="1" a="1"/>
  <c r="RM72" i="1" s="1"/>
  <c r="SQ72" i="1" a="1"/>
  <c r="SQ72" i="1" s="1"/>
  <c r="PF72" i="1" a="1"/>
  <c r="PF72" i="1" s="1"/>
  <c r="QJ72" i="1" a="1"/>
  <c r="QJ72" i="1" s="1"/>
  <c r="RN72" i="1" a="1"/>
  <c r="RN72" i="1" s="1"/>
  <c r="SR72" i="1" a="1"/>
  <c r="SR72" i="1" s="1"/>
  <c r="SB72" i="1" a="1"/>
  <c r="SB72" i="1" s="1"/>
  <c r="SS72" i="1" a="1"/>
  <c r="SS72" i="1" s="1"/>
  <c r="QX72" i="1" a="1"/>
  <c r="QX72" i="1" s="1"/>
  <c r="RO72" i="1" a="1"/>
  <c r="RO72" i="1" s="1"/>
  <c r="PT72" i="1" a="1"/>
  <c r="PT72" i="1" s="1"/>
  <c r="QK72" i="1" a="1"/>
  <c r="QK72" i="1" s="1"/>
  <c r="SC72" i="1" a="1"/>
  <c r="SC72" i="1" s="1"/>
  <c r="ST72" i="1" a="1"/>
  <c r="ST72" i="1" s="1"/>
  <c r="PG72" i="1" a="1"/>
  <c r="PG72" i="1" s="1"/>
  <c r="QY72" i="1" a="1"/>
  <c r="QY72" i="1" s="1"/>
  <c r="RP72" i="1" a="1"/>
  <c r="RP72" i="1" s="1"/>
  <c r="OR72" i="1" a="1"/>
  <c r="OR72" i="1" s="1"/>
  <c r="PI72" i="1" a="1"/>
  <c r="PI72" i="1" s="1"/>
  <c r="RA72" i="1" a="1"/>
  <c r="RA72" i="1" s="1"/>
  <c r="OS72" i="1" a="1"/>
  <c r="OS72" i="1" s="1"/>
  <c r="PU72" i="1" a="1"/>
  <c r="PU72" i="1" s="1"/>
  <c r="RQ72" i="1" a="1"/>
  <c r="RQ72" i="1" s="1"/>
  <c r="PV72" i="1" a="1"/>
  <c r="PV72" i="1" s="1"/>
  <c r="QZ72" i="1" a="1"/>
  <c r="QZ72" i="1" s="1"/>
  <c r="PW72" i="1" a="1"/>
  <c r="PW72" i="1" s="1"/>
  <c r="SE72" i="1" a="1"/>
  <c r="SE72" i="1" s="1"/>
  <c r="PH72" i="1" a="1"/>
  <c r="PH72" i="1" s="1"/>
  <c r="QL72" i="1" a="1"/>
  <c r="QL72" i="1" s="1"/>
  <c r="SD72" i="1" a="1"/>
  <c r="SD72" i="1" s="1"/>
  <c r="OQ72" i="1" a="1"/>
  <c r="OQ72" i="1" s="1"/>
  <c r="K73" i="1"/>
  <c r="OP72" i="1" a="1"/>
  <c r="OP72" i="1" s="1"/>
  <c r="J73" i="1"/>
  <c r="BP72" i="1" a="1"/>
  <c r="BP72" i="1" s="1"/>
  <c r="BQ72" i="1" a="1"/>
  <c r="BQ72" i="1" s="1"/>
  <c r="BS72" i="1" a="1"/>
  <c r="BS72" i="1" s="1"/>
  <c r="BU72" i="1" a="1"/>
  <c r="BU72" i="1" s="1"/>
  <c r="BR72" i="1" a="1"/>
  <c r="BR72" i="1" s="1"/>
  <c r="BT72" i="1" a="1"/>
  <c r="BT72" i="1" s="1"/>
  <c r="BV72" i="1" a="1"/>
  <c r="BV72" i="1" s="1"/>
  <c r="BW72" i="1" a="1"/>
  <c r="BW72" i="1" s="1"/>
  <c r="I73" i="1"/>
  <c r="BN72" i="1"/>
  <c r="BM72" i="1"/>
  <c r="BL72" i="1"/>
  <c r="BK72" i="1"/>
  <c r="BJ72" i="1"/>
  <c r="BI72" i="1"/>
  <c r="M73" i="1"/>
  <c r="LY72" i="1"/>
  <c r="MF68" i="1"/>
  <c r="MG68" i="1"/>
  <c r="Q69" i="1"/>
  <c r="W69" i="1"/>
  <c r="JR68" i="1"/>
  <c r="MQ78" i="1" a="1"/>
  <c r="MQ78" i="1" s="1"/>
  <c r="ND68" i="1"/>
  <c r="NE68" i="1"/>
  <c r="NF68" i="1"/>
  <c r="NG68" i="1"/>
  <c r="AQ68" i="1"/>
  <c r="AR68" i="1"/>
  <c r="JO68" i="1"/>
  <c r="JP68" i="1"/>
  <c r="O69" i="1"/>
  <c r="OA68" i="1"/>
  <c r="Z69" i="1"/>
  <c r="DJ67" i="1"/>
  <c r="MZ67" i="1"/>
  <c r="MY67" i="1" s="1" a="1"/>
  <c r="MY67" i="1" s="1"/>
  <c r="DI67" i="1"/>
  <c r="DE67" i="1"/>
  <c r="DF67" i="1"/>
  <c r="DG67" i="1"/>
  <c r="DH67" i="1"/>
  <c r="D68" i="1"/>
  <c r="N69" i="1"/>
  <c r="AS68" i="1"/>
  <c r="AO68" i="1"/>
  <c r="LJ67" i="1"/>
  <c r="JS67" i="1"/>
  <c r="LI67" i="1"/>
  <c r="LG67" i="1"/>
  <c r="LH67" i="1"/>
  <c r="MC68" i="1"/>
  <c r="MD68" i="1"/>
  <c r="ME68" i="1"/>
  <c r="AP68" i="1"/>
  <c r="JM68" i="1"/>
  <c r="P69" i="1"/>
  <c r="AF69" i="1"/>
  <c r="NT68" i="1"/>
  <c r="T369" i="6"/>
  <c r="T371" i="6" s="1"/>
  <c r="S371" i="6"/>
  <c r="HS4" i="1"/>
  <c r="HY4" i="1"/>
  <c r="HW4" i="1"/>
  <c r="IE4" i="1"/>
  <c r="HX4" i="1"/>
  <c r="IF4" i="1"/>
  <c r="HZ4" i="1"/>
  <c r="AI247" i="4"/>
  <c r="AJ238" i="6"/>
  <c r="AJ247" i="4"/>
  <c r="AI239" i="6"/>
  <c r="IJ4" i="1" s="1"/>
  <c r="AI248" i="4"/>
  <c r="AI237" i="6"/>
  <c r="AI246" i="4"/>
  <c r="AK236" i="6"/>
  <c r="AK235" i="6"/>
  <c r="AK245" i="4"/>
  <c r="AK244" i="4"/>
  <c r="AI238" i="6"/>
  <c r="II4" i="1" s="1"/>
  <c r="Y247" i="4"/>
  <c r="AE247" i="4"/>
  <c r="AE238" i="6"/>
  <c r="Y238" i="6"/>
  <c r="BC373" i="8"/>
  <c r="BC371" i="8"/>
  <c r="AE237" i="6"/>
  <c r="AE239" i="6"/>
  <c r="AJ237" i="6"/>
  <c r="AJ239" i="6"/>
  <c r="AJ248" i="4"/>
  <c r="AJ246" i="4"/>
  <c r="Y248" i="4"/>
  <c r="Y246" i="4"/>
  <c r="Y237" i="6"/>
  <c r="Y239" i="6"/>
  <c r="AE248" i="4"/>
  <c r="AE246" i="4"/>
  <c r="Q395" i="4"/>
  <c r="BM380" i="4"/>
  <c r="AK158" i="4"/>
  <c r="AK159" i="4" s="1"/>
  <c r="PX4" i="1" s="1"/>
  <c r="AK163" i="4"/>
  <c r="AK161" i="4"/>
  <c r="AK162" i="4"/>
  <c r="AK160" i="4"/>
  <c r="CS158" i="4"/>
  <c r="CS159" i="4" s="1"/>
  <c r="SF4" i="1" s="1"/>
  <c r="CS160" i="4"/>
  <c r="CS161" i="4"/>
  <c r="CS162" i="4"/>
  <c r="CS163" i="4"/>
  <c r="CD158" i="4"/>
  <c r="CD159" i="4" s="1"/>
  <c r="RQ4" i="1" s="1"/>
  <c r="CD160" i="4"/>
  <c r="CD161" i="4"/>
  <c r="CD162" i="4"/>
  <c r="V158" i="4"/>
  <c r="V159" i="4" s="1"/>
  <c r="PI4" i="1" s="1"/>
  <c r="V160" i="4"/>
  <c r="V161" i="4"/>
  <c r="V162" i="4"/>
  <c r="V163" i="4"/>
  <c r="G158" i="4"/>
  <c r="G159" i="4" s="1"/>
  <c r="OT4" i="1" s="1"/>
  <c r="G162" i="4"/>
  <c r="G163" i="4"/>
  <c r="G160" i="4"/>
  <c r="G161" i="4"/>
  <c r="CD163" i="4"/>
  <c r="BO158" i="4"/>
  <c r="BO159" i="4" s="1"/>
  <c r="RB4" i="1" s="1"/>
  <c r="BO163" i="4"/>
  <c r="BO161" i="4"/>
  <c r="BO162" i="4"/>
  <c r="BO160" i="4"/>
  <c r="RB72" i="1" s="1" a="1"/>
  <c r="RB72" i="1" s="1"/>
  <c r="DH158" i="4"/>
  <c r="DH159" i="4" s="1"/>
  <c r="SU4" i="1" s="1"/>
  <c r="DH160" i="4"/>
  <c r="SU72" i="1" s="1" a="1"/>
  <c r="SU72" i="1" s="1"/>
  <c r="DH161" i="4"/>
  <c r="DH162" i="4"/>
  <c r="AZ162" i="4"/>
  <c r="AZ160" i="4"/>
  <c r="QM72" i="1" s="1" a="1"/>
  <c r="QM72" i="1" s="1"/>
  <c r="AZ163" i="4"/>
  <c r="AZ161" i="4"/>
  <c r="D396" i="4"/>
  <c r="C396" i="4" s="1"/>
  <c r="CA375" i="7"/>
  <c r="BZ375" i="7" s="1"/>
  <c r="CA376" i="7" s="1"/>
  <c r="CA378" i="7" s="1"/>
  <c r="CA369" i="7"/>
  <c r="BT375" i="8"/>
  <c r="BS375" i="8" s="1"/>
  <c r="BT376" i="8" s="1"/>
  <c r="BT378" i="8" s="1"/>
  <c r="BT369" i="8"/>
  <c r="BT378" i="4"/>
  <c r="BT380" i="4" s="1"/>
  <c r="BT375" i="6"/>
  <c r="BS375" i="6" s="1"/>
  <c r="BT376" i="6" s="1"/>
  <c r="BT378" i="6" s="1"/>
  <c r="BT369" i="6"/>
  <c r="P394" i="4"/>
  <c r="B394" i="4"/>
  <c r="F478" i="4"/>
  <c r="E478" i="4"/>
  <c r="D478" i="4"/>
  <c r="Q478" i="4" s="1"/>
  <c r="I414" i="4"/>
  <c r="V414" i="4" s="1"/>
  <c r="H414" i="4"/>
  <c r="U414" i="4" s="1"/>
  <c r="G414" i="4"/>
  <c r="T414" i="4" s="1"/>
  <c r="D414" i="4"/>
  <c r="Q414" i="4" s="1"/>
  <c r="I397" i="4"/>
  <c r="V397" i="4" s="1"/>
  <c r="H397" i="4"/>
  <c r="U397" i="4" s="1"/>
  <c r="G397" i="4"/>
  <c r="T397" i="4" s="1"/>
  <c r="F397" i="4"/>
  <c r="S397" i="4" s="1"/>
  <c r="E397" i="4"/>
  <c r="R397" i="4" s="1"/>
  <c r="A398"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8" i="4"/>
  <c r="AA380" i="4"/>
  <c r="AA382" i="4"/>
  <c r="CH377" i="4"/>
  <c r="S380" i="4"/>
  <c r="T378" i="4"/>
  <c r="S382" i="4"/>
  <c r="BO378" i="4"/>
  <c r="BN382" i="4"/>
  <c r="BN380" i="4"/>
  <c r="CB377" i="4"/>
  <c r="CB378" i="4" s="1"/>
  <c r="BI378" i="4"/>
  <c r="BH382" i="4"/>
  <c r="BH380" i="4"/>
  <c r="BD378" i="4"/>
  <c r="BC380" i="4"/>
  <c r="BC382" i="4"/>
  <c r="AJ378" i="4"/>
  <c r="AI380" i="4"/>
  <c r="AI382" i="4"/>
  <c r="A479" i="4"/>
  <c r="A415"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8" i="4"/>
  <c r="AZ159" i="4" s="1"/>
  <c r="QM4" i="1" s="1"/>
  <c r="DI157" i="4"/>
  <c r="CT157" i="4"/>
  <c r="CE157" i="4"/>
  <c r="W157" i="4"/>
  <c r="AL157" i="4"/>
  <c r="H157" i="4"/>
  <c r="BA157" i="4"/>
  <c r="BP157"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52" i="4"/>
  <c r="AT151" i="4"/>
  <c r="AU151" i="4"/>
  <c r="AV151" i="4"/>
  <c r="AW151" i="4"/>
  <c r="Y152" i="4"/>
  <c r="AT152" i="4" s="1"/>
  <c r="AA152" i="4"/>
  <c r="AV152" i="4" s="1"/>
  <c r="AC152" i="4"/>
  <c r="AX152" i="4" s="1"/>
  <c r="Z152" i="4"/>
  <c r="AU152" i="4" s="1"/>
  <c r="AB152" i="4"/>
  <c r="AW152" i="4" s="1"/>
  <c r="AX151" i="4"/>
  <c r="AV153" i="4"/>
  <c r="AW153" i="4" s="1"/>
  <c r="AX153" i="4" s="1"/>
  <c r="D71" i="3"/>
  <c r="D70" i="3"/>
  <c r="D69" i="3"/>
  <c r="D52" i="3"/>
  <c r="D51" i="3"/>
  <c r="D47" i="3"/>
  <c r="SF89" i="1" l="1" a="1"/>
  <c r="SF89" i="1" s="1"/>
  <c r="SF107" i="1" a="1"/>
  <c r="SF107" i="1" s="1"/>
  <c r="SF82" i="1" a="1"/>
  <c r="SF82" i="1" s="1"/>
  <c r="SF58" i="1" a="1"/>
  <c r="SF58" i="1" s="1"/>
  <c r="SF59" i="1" a="1"/>
  <c r="SF59" i="1" s="1"/>
  <c r="SF93" i="1" a="1"/>
  <c r="SF93" i="1" s="1"/>
  <c r="SF60" i="1" a="1"/>
  <c r="SF60" i="1" s="1"/>
  <c r="SF84" i="1" a="1"/>
  <c r="SF84" i="1" s="1"/>
  <c r="SF85" i="1" a="1"/>
  <c r="SF85" i="1" s="1"/>
  <c r="SF98" i="1" a="1"/>
  <c r="SF98" i="1" s="1"/>
  <c r="SF51" i="1" a="1"/>
  <c r="SF51" i="1" s="1"/>
  <c r="SF52" i="1" a="1"/>
  <c r="SF52" i="1" s="1"/>
  <c r="SF108" i="1" a="1"/>
  <c r="SF108" i="1" s="1"/>
  <c r="SF39" i="1" a="1"/>
  <c r="SF39" i="1" s="1"/>
  <c r="SF41" i="1" a="1"/>
  <c r="SF41" i="1" s="1"/>
  <c r="SF61" i="1" a="1"/>
  <c r="SF61" i="1" s="1"/>
  <c r="SF40" i="1" a="1"/>
  <c r="SF40" i="1" s="1"/>
  <c r="SF99" i="1" a="1"/>
  <c r="SF99" i="1" s="1"/>
  <c r="SF46" i="1" a="1"/>
  <c r="SF46" i="1" s="1"/>
  <c r="SF102" i="1" a="1"/>
  <c r="SF102" i="1" s="1"/>
  <c r="SF48" i="1" a="1"/>
  <c r="SF48" i="1" s="1"/>
  <c r="SF95" i="1" a="1"/>
  <c r="SF95" i="1" s="1"/>
  <c r="SF83" i="1" a="1"/>
  <c r="SF83" i="1" s="1"/>
  <c r="SF53" i="1" a="1"/>
  <c r="SF53" i="1" s="1"/>
  <c r="SF109" i="1" a="1"/>
  <c r="SF109" i="1" s="1"/>
  <c r="SF110" i="1" a="1"/>
  <c r="SF110" i="1" s="1"/>
  <c r="SF45" i="1" a="1"/>
  <c r="SF45" i="1" s="1"/>
  <c r="SF96" i="1" a="1"/>
  <c r="SF96" i="1" s="1"/>
  <c r="SF87" i="1" a="1"/>
  <c r="SF87" i="1" s="1"/>
  <c r="SF86" i="1" a="1"/>
  <c r="SF86" i="1" s="1"/>
  <c r="SF50" i="1" a="1"/>
  <c r="SF50" i="1" s="1"/>
  <c r="SF97" i="1" a="1"/>
  <c r="SF97" i="1" s="1"/>
  <c r="SF54" i="1" a="1"/>
  <c r="SF54" i="1" s="1"/>
  <c r="SF55" i="1" a="1"/>
  <c r="SF55" i="1" s="1"/>
  <c r="SF56" i="1" a="1"/>
  <c r="SF56" i="1" s="1"/>
  <c r="SF57" i="1" a="1"/>
  <c r="SF57" i="1" s="1"/>
  <c r="SF88" i="1" a="1"/>
  <c r="SF88" i="1" s="1"/>
  <c r="SF101" i="1" a="1"/>
  <c r="SF101" i="1" s="1"/>
  <c r="SF94" i="1" a="1"/>
  <c r="SF94" i="1" s="1"/>
  <c r="SF47" i="1" a="1"/>
  <c r="SF47" i="1" s="1"/>
  <c r="SF49" i="1" a="1"/>
  <c r="SF49" i="1" s="1"/>
  <c r="SF106" i="1" a="1"/>
  <c r="SF106" i="1" s="1"/>
  <c r="SF100" i="1" a="1"/>
  <c r="SF100" i="1" s="1"/>
  <c r="SF62" i="1" a="1"/>
  <c r="SF62" i="1" s="1"/>
  <c r="SF63" i="1" a="1"/>
  <c r="SF63" i="1" s="1"/>
  <c r="SF64" i="1" a="1"/>
  <c r="SF64" i="1" s="1"/>
  <c r="SF65" i="1" a="1"/>
  <c r="SF65" i="1" s="1"/>
  <c r="SF66" i="1" a="1"/>
  <c r="SF66" i="1" s="1"/>
  <c r="SF67" i="1" a="1"/>
  <c r="SF67" i="1" s="1"/>
  <c r="SF68" i="1" a="1"/>
  <c r="SF68" i="1" s="1"/>
  <c r="SF69" i="1" a="1"/>
  <c r="SF69" i="1" s="1"/>
  <c r="SF70" i="1" a="1"/>
  <c r="SF70" i="1" s="1"/>
  <c r="SF71" i="1" a="1"/>
  <c r="SF71" i="1" s="1"/>
  <c r="PX106" i="1" a="1"/>
  <c r="PX106" i="1" s="1"/>
  <c r="PX89" i="1" a="1"/>
  <c r="PX89" i="1" s="1"/>
  <c r="PX84" i="1" a="1"/>
  <c r="PX84" i="1" s="1"/>
  <c r="PX86" i="1" a="1"/>
  <c r="PX86" i="1" s="1"/>
  <c r="PX88" i="1" a="1"/>
  <c r="PX88" i="1" s="1"/>
  <c r="PX87" i="1" a="1"/>
  <c r="PX87" i="1" s="1"/>
  <c r="PX83" i="1" a="1"/>
  <c r="PX83" i="1" s="1"/>
  <c r="PX93" i="1" a="1"/>
  <c r="PX93" i="1" s="1"/>
  <c r="PX82" i="1" a="1"/>
  <c r="PX82" i="1" s="1"/>
  <c r="PX39" i="1" a="1"/>
  <c r="PX39" i="1" s="1"/>
  <c r="PX45" i="1" a="1"/>
  <c r="PX45" i="1" s="1"/>
  <c r="PX85" i="1" a="1"/>
  <c r="PX85" i="1" s="1"/>
  <c r="PX41" i="1" a="1"/>
  <c r="PX41" i="1" s="1"/>
  <c r="PX110" i="1" a="1"/>
  <c r="PX110" i="1" s="1"/>
  <c r="PX101" i="1" a="1"/>
  <c r="PX101" i="1" s="1"/>
  <c r="PX46" i="1" a="1"/>
  <c r="PX46" i="1" s="1"/>
  <c r="PX95" i="1" a="1"/>
  <c r="PX95" i="1" s="1"/>
  <c r="PX102" i="1" a="1"/>
  <c r="PX102" i="1" s="1"/>
  <c r="PX99" i="1" a="1"/>
  <c r="PX99" i="1" s="1"/>
  <c r="PX109" i="1" a="1"/>
  <c r="PX109" i="1" s="1"/>
  <c r="PX40" i="1" a="1"/>
  <c r="PX40" i="1" s="1"/>
  <c r="PX107" i="1" a="1"/>
  <c r="PX107" i="1" s="1"/>
  <c r="PX98" i="1" a="1"/>
  <c r="PX98" i="1" s="1"/>
  <c r="PX94" i="1" a="1"/>
  <c r="PX94" i="1" s="1"/>
  <c r="PX108" i="1" a="1"/>
  <c r="PX108" i="1" s="1"/>
  <c r="PX96" i="1" a="1"/>
  <c r="PX96" i="1" s="1"/>
  <c r="PX47" i="1" a="1"/>
  <c r="PX47" i="1" s="1"/>
  <c r="PX48" i="1" a="1"/>
  <c r="PX48" i="1" s="1"/>
  <c r="PX97" i="1" a="1"/>
  <c r="PX97" i="1" s="1"/>
  <c r="PX100" i="1" a="1"/>
  <c r="PX100" i="1" s="1"/>
  <c r="PX49" i="1" a="1"/>
  <c r="PX49" i="1" s="1"/>
  <c r="PX50" i="1" a="1"/>
  <c r="PX50" i="1" s="1"/>
  <c r="PX51" i="1" a="1"/>
  <c r="PX51" i="1" s="1"/>
  <c r="PX52" i="1" a="1"/>
  <c r="PX52" i="1" s="1"/>
  <c r="PX53" i="1" a="1"/>
  <c r="PX53" i="1" s="1"/>
  <c r="PX54" i="1" a="1"/>
  <c r="PX54" i="1" s="1"/>
  <c r="PX55" i="1" a="1"/>
  <c r="PX55" i="1" s="1"/>
  <c r="PX56" i="1" a="1"/>
  <c r="PX56" i="1" s="1"/>
  <c r="PX57" i="1" a="1"/>
  <c r="PX57" i="1" s="1"/>
  <c r="PX58" i="1" a="1"/>
  <c r="PX58" i="1" s="1"/>
  <c r="PX59" i="1" a="1"/>
  <c r="PX59" i="1" s="1"/>
  <c r="PX60" i="1" a="1"/>
  <c r="PX60" i="1" s="1"/>
  <c r="PX61" i="1" a="1"/>
  <c r="PX61" i="1" s="1"/>
  <c r="PX62" i="1" a="1"/>
  <c r="PX62" i="1" s="1"/>
  <c r="PX63" i="1" a="1"/>
  <c r="PX63" i="1" s="1"/>
  <c r="PX64" i="1" a="1"/>
  <c r="PX64" i="1" s="1"/>
  <c r="PX65" i="1" a="1"/>
  <c r="PX65" i="1" s="1"/>
  <c r="PX66" i="1" a="1"/>
  <c r="PX66" i="1" s="1"/>
  <c r="PX67" i="1" a="1"/>
  <c r="PX67" i="1" s="1"/>
  <c r="PX68" i="1" a="1"/>
  <c r="PX68" i="1" s="1"/>
  <c r="PX69" i="1" a="1"/>
  <c r="PX69" i="1" s="1"/>
  <c r="PX70" i="1" a="1"/>
  <c r="PX70" i="1" s="1"/>
  <c r="PX71" i="1" a="1"/>
  <c r="PX71" i="1" s="1"/>
  <c r="PI89" i="1" a="1"/>
  <c r="PI89" i="1" s="1"/>
  <c r="PI106" i="1" a="1"/>
  <c r="PI106" i="1" s="1"/>
  <c r="PI88" i="1" a="1"/>
  <c r="PI88" i="1" s="1"/>
  <c r="PI82" i="1" a="1"/>
  <c r="PI82" i="1" s="1"/>
  <c r="PI45" i="1" a="1"/>
  <c r="PI45" i="1" s="1"/>
  <c r="PI85" i="1" a="1"/>
  <c r="PI85" i="1" s="1"/>
  <c r="PI84" i="1" a="1"/>
  <c r="PI84" i="1" s="1"/>
  <c r="PI93" i="1" a="1"/>
  <c r="PI93" i="1" s="1"/>
  <c r="PI83" i="1" a="1"/>
  <c r="PI83" i="1" s="1"/>
  <c r="PI87" i="1" a="1"/>
  <c r="PI87" i="1" s="1"/>
  <c r="PI86" i="1" a="1"/>
  <c r="PI86" i="1" s="1"/>
  <c r="PI39" i="1" a="1"/>
  <c r="PI39" i="1" s="1"/>
  <c r="PI40" i="1" a="1"/>
  <c r="PI40" i="1" s="1"/>
  <c r="PI94" i="1" a="1"/>
  <c r="PI94" i="1" s="1"/>
  <c r="PI108" i="1" a="1"/>
  <c r="PI108" i="1" s="1"/>
  <c r="PI98" i="1" a="1"/>
  <c r="PI98" i="1" s="1"/>
  <c r="PI110" i="1" a="1"/>
  <c r="PI110" i="1" s="1"/>
  <c r="PI101" i="1" a="1"/>
  <c r="PI101" i="1" s="1"/>
  <c r="PI99" i="1" a="1"/>
  <c r="PI99" i="1" s="1"/>
  <c r="PI109" i="1" a="1"/>
  <c r="PI109" i="1" s="1"/>
  <c r="PI102" i="1" a="1"/>
  <c r="PI102" i="1" s="1"/>
  <c r="PI41" i="1" a="1"/>
  <c r="PI41" i="1" s="1"/>
  <c r="PI46" i="1" a="1"/>
  <c r="PI46" i="1" s="1"/>
  <c r="PI95" i="1" a="1"/>
  <c r="PI95" i="1" s="1"/>
  <c r="PI107" i="1" a="1"/>
  <c r="PI107" i="1" s="1"/>
  <c r="PI96" i="1" a="1"/>
  <c r="PI96" i="1" s="1"/>
  <c r="PI47" i="1" a="1"/>
  <c r="PI47" i="1" s="1"/>
  <c r="PI100" i="1" a="1"/>
  <c r="PI100" i="1" s="1"/>
  <c r="PI97" i="1" a="1"/>
  <c r="PI97" i="1" s="1"/>
  <c r="PI48" i="1" a="1"/>
  <c r="PI48" i="1" s="1"/>
  <c r="PI49" i="1" a="1"/>
  <c r="PI49" i="1" s="1"/>
  <c r="PI50" i="1" a="1"/>
  <c r="PI50" i="1" s="1"/>
  <c r="PI51" i="1" a="1"/>
  <c r="PI51" i="1" s="1"/>
  <c r="PI52" i="1" a="1"/>
  <c r="PI52" i="1" s="1"/>
  <c r="PI53" i="1" a="1"/>
  <c r="PI53" i="1" s="1"/>
  <c r="PI54" i="1" a="1"/>
  <c r="PI54" i="1" s="1"/>
  <c r="PI55" i="1" a="1"/>
  <c r="PI55" i="1" s="1"/>
  <c r="PI56" i="1" a="1"/>
  <c r="PI56" i="1" s="1"/>
  <c r="PI57" i="1" a="1"/>
  <c r="PI57" i="1" s="1"/>
  <c r="PI58" i="1" a="1"/>
  <c r="PI58" i="1" s="1"/>
  <c r="PI59" i="1" a="1"/>
  <c r="PI59" i="1" s="1"/>
  <c r="PI60" i="1" a="1"/>
  <c r="PI60" i="1" s="1"/>
  <c r="PI61" i="1" a="1"/>
  <c r="PI61" i="1" s="1"/>
  <c r="PI62" i="1" a="1"/>
  <c r="PI62" i="1" s="1"/>
  <c r="PI63" i="1" a="1"/>
  <c r="PI63" i="1" s="1"/>
  <c r="PI64" i="1" a="1"/>
  <c r="PI64" i="1" s="1"/>
  <c r="PI65" i="1" a="1"/>
  <c r="PI65" i="1" s="1"/>
  <c r="PI66" i="1" a="1"/>
  <c r="PI66" i="1" s="1"/>
  <c r="PI67" i="1" a="1"/>
  <c r="PI67" i="1" s="1"/>
  <c r="PI68" i="1" a="1"/>
  <c r="PI68" i="1" s="1"/>
  <c r="PI69" i="1" a="1"/>
  <c r="PI69" i="1" s="1"/>
  <c r="PI70" i="1" a="1"/>
  <c r="PI70" i="1" s="1"/>
  <c r="PI71" i="1" a="1"/>
  <c r="PI71" i="1" s="1"/>
  <c r="SU89" i="1" a="1"/>
  <c r="SU89" i="1" s="1"/>
  <c r="SU39" i="1" a="1"/>
  <c r="SU39" i="1" s="1"/>
  <c r="SU58" i="1" a="1"/>
  <c r="SU58" i="1" s="1"/>
  <c r="SU59" i="1" a="1"/>
  <c r="SU59" i="1" s="1"/>
  <c r="SU60" i="1" a="1"/>
  <c r="SU60" i="1" s="1"/>
  <c r="SU40" i="1" a="1"/>
  <c r="SU40" i="1" s="1"/>
  <c r="SU101" i="1" a="1"/>
  <c r="SU101" i="1" s="1"/>
  <c r="SU88" i="1" a="1"/>
  <c r="SU88" i="1" s="1"/>
  <c r="SU48" i="1" a="1"/>
  <c r="SU48" i="1" s="1"/>
  <c r="SU106" i="1" a="1"/>
  <c r="SU106" i="1" s="1"/>
  <c r="SU52" i="1" a="1"/>
  <c r="SU52" i="1" s="1"/>
  <c r="SU53" i="1" a="1"/>
  <c r="SU53" i="1" s="1"/>
  <c r="SU54" i="1" a="1"/>
  <c r="SU54" i="1" s="1"/>
  <c r="SU107" i="1" a="1"/>
  <c r="SU107" i="1" s="1"/>
  <c r="SU82" i="1" a="1"/>
  <c r="SU82" i="1" s="1"/>
  <c r="SU45" i="1" a="1"/>
  <c r="SU45" i="1" s="1"/>
  <c r="SU99" i="1" a="1"/>
  <c r="SU99" i="1" s="1"/>
  <c r="SU46" i="1" a="1"/>
  <c r="SU46" i="1" s="1"/>
  <c r="SU102" i="1" a="1"/>
  <c r="SU102" i="1" s="1"/>
  <c r="SU85" i="1" a="1"/>
  <c r="SU85" i="1" s="1"/>
  <c r="SU49" i="1" a="1"/>
  <c r="SU49" i="1" s="1"/>
  <c r="SU109" i="1" a="1"/>
  <c r="SU109" i="1" s="1"/>
  <c r="SU55" i="1" a="1"/>
  <c r="SU55" i="1" s="1"/>
  <c r="SU56" i="1" a="1"/>
  <c r="SU56" i="1" s="1"/>
  <c r="SU57" i="1" a="1"/>
  <c r="SU57" i="1" s="1"/>
  <c r="SU41" i="1" a="1"/>
  <c r="SU41" i="1" s="1"/>
  <c r="SU93" i="1" a="1"/>
  <c r="SU93" i="1" s="1"/>
  <c r="SU96" i="1" a="1"/>
  <c r="SU96" i="1" s="1"/>
  <c r="SU84" i="1" a="1"/>
  <c r="SU84" i="1" s="1"/>
  <c r="SU94" i="1" a="1"/>
  <c r="SU94" i="1" s="1"/>
  <c r="SU95" i="1" a="1"/>
  <c r="SU95" i="1" s="1"/>
  <c r="SU98" i="1" a="1"/>
  <c r="SU98" i="1" s="1"/>
  <c r="SU50" i="1" a="1"/>
  <c r="SU50" i="1" s="1"/>
  <c r="SU51" i="1" a="1"/>
  <c r="SU51" i="1" s="1"/>
  <c r="SU97" i="1" a="1"/>
  <c r="SU97" i="1" s="1"/>
  <c r="SU61" i="1" a="1"/>
  <c r="SU61" i="1" s="1"/>
  <c r="SU86" i="1" a="1"/>
  <c r="SU86" i="1" s="1"/>
  <c r="SU47" i="1" a="1"/>
  <c r="SU47" i="1" s="1"/>
  <c r="SU87" i="1" a="1"/>
  <c r="SU87" i="1" s="1"/>
  <c r="SU83" i="1" a="1"/>
  <c r="SU83" i="1" s="1"/>
  <c r="SU100" i="1" a="1"/>
  <c r="SU100" i="1" s="1"/>
  <c r="SU110" i="1" a="1"/>
  <c r="SU110" i="1" s="1"/>
  <c r="SU108" i="1" a="1"/>
  <c r="SU108" i="1" s="1"/>
  <c r="SU62" i="1" a="1"/>
  <c r="SU62" i="1" s="1"/>
  <c r="SU63" i="1" a="1"/>
  <c r="SU63" i="1" s="1"/>
  <c r="SU64" i="1" a="1"/>
  <c r="SU64" i="1" s="1"/>
  <c r="SU65" i="1" a="1"/>
  <c r="SU65" i="1" s="1"/>
  <c r="SU66" i="1" a="1"/>
  <c r="SU66" i="1" s="1"/>
  <c r="SU67" i="1" a="1"/>
  <c r="SU67" i="1" s="1"/>
  <c r="SU68" i="1" a="1"/>
  <c r="SU68" i="1" s="1"/>
  <c r="SU69" i="1" a="1"/>
  <c r="SU69" i="1" s="1"/>
  <c r="SU70" i="1" a="1"/>
  <c r="SU70" i="1" s="1"/>
  <c r="SU71" i="1" a="1"/>
  <c r="SU71" i="1" s="1"/>
  <c r="RB89" i="1" a="1"/>
  <c r="RB89" i="1" s="1"/>
  <c r="RB93" i="1" a="1"/>
  <c r="RB93" i="1" s="1"/>
  <c r="RB41" i="1" a="1"/>
  <c r="RB41" i="1" s="1"/>
  <c r="RB101" i="1" a="1"/>
  <c r="RB101" i="1" s="1"/>
  <c r="RB95" i="1" a="1"/>
  <c r="RB95" i="1" s="1"/>
  <c r="RB47" i="1" a="1"/>
  <c r="RB47" i="1" s="1"/>
  <c r="RB53" i="1" a="1"/>
  <c r="RB53" i="1" s="1"/>
  <c r="RB83" i="1" a="1"/>
  <c r="RB83" i="1" s="1"/>
  <c r="RB51" i="1" a="1"/>
  <c r="RB51" i="1" s="1"/>
  <c r="RB108" i="1" a="1"/>
  <c r="RB108" i="1" s="1"/>
  <c r="RB86" i="1" a="1"/>
  <c r="RB86" i="1" s="1"/>
  <c r="RB39" i="1" a="1"/>
  <c r="RB39" i="1" s="1"/>
  <c r="RB87" i="1" a="1"/>
  <c r="RB87" i="1" s="1"/>
  <c r="RB85" i="1" a="1"/>
  <c r="RB85" i="1" s="1"/>
  <c r="RB99" i="1" a="1"/>
  <c r="RB99" i="1" s="1"/>
  <c r="RB46" i="1" a="1"/>
  <c r="RB46" i="1" s="1"/>
  <c r="RB106" i="1" a="1"/>
  <c r="RB106" i="1" s="1"/>
  <c r="RB100" i="1" a="1"/>
  <c r="RB100" i="1" s="1"/>
  <c r="RB109" i="1" a="1"/>
  <c r="RB109" i="1" s="1"/>
  <c r="RB54" i="1" a="1"/>
  <c r="RB54" i="1" s="1"/>
  <c r="RB110" i="1" a="1"/>
  <c r="RB110" i="1" s="1"/>
  <c r="RB84" i="1" a="1"/>
  <c r="RB84" i="1" s="1"/>
  <c r="RB82" i="1" a="1"/>
  <c r="RB82" i="1" s="1"/>
  <c r="RB40" i="1" a="1"/>
  <c r="RB40" i="1" s="1"/>
  <c r="RB49" i="1" a="1"/>
  <c r="RB49" i="1" s="1"/>
  <c r="RB52" i="1" a="1"/>
  <c r="RB52" i="1" s="1"/>
  <c r="RB88" i="1" a="1"/>
  <c r="RB88" i="1" s="1"/>
  <c r="RB45" i="1" a="1"/>
  <c r="RB45" i="1" s="1"/>
  <c r="RB94" i="1" a="1"/>
  <c r="RB94" i="1" s="1"/>
  <c r="RB102" i="1" a="1"/>
  <c r="RB102" i="1" s="1"/>
  <c r="RB96" i="1" a="1"/>
  <c r="RB96" i="1" s="1"/>
  <c r="RB98" i="1" a="1"/>
  <c r="RB98" i="1" s="1"/>
  <c r="RB48" i="1" a="1"/>
  <c r="RB48" i="1" s="1"/>
  <c r="RB50" i="1" a="1"/>
  <c r="RB50" i="1" s="1"/>
  <c r="RB97" i="1" a="1"/>
  <c r="RB97" i="1" s="1"/>
  <c r="RB107" i="1" a="1"/>
  <c r="RB107" i="1" s="1"/>
  <c r="RB55" i="1" a="1"/>
  <c r="RB55" i="1" s="1"/>
  <c r="RB56" i="1" a="1"/>
  <c r="RB56" i="1" s="1"/>
  <c r="RB57" i="1" a="1"/>
  <c r="RB57" i="1" s="1"/>
  <c r="RB58" i="1" a="1"/>
  <c r="RB58" i="1" s="1"/>
  <c r="RB59" i="1" a="1"/>
  <c r="RB59" i="1" s="1"/>
  <c r="RB60" i="1" a="1"/>
  <c r="RB60" i="1" s="1"/>
  <c r="RB61" i="1" a="1"/>
  <c r="RB61" i="1" s="1"/>
  <c r="RB62" i="1" a="1"/>
  <c r="RB62" i="1" s="1"/>
  <c r="RB63" i="1" a="1"/>
  <c r="RB63" i="1" s="1"/>
  <c r="RB64" i="1" a="1"/>
  <c r="RB64" i="1" s="1"/>
  <c r="RB65" i="1" a="1"/>
  <c r="RB65" i="1" s="1"/>
  <c r="RB66" i="1" a="1"/>
  <c r="RB66" i="1" s="1"/>
  <c r="RB67" i="1" a="1"/>
  <c r="RB67" i="1" s="1"/>
  <c r="RB68" i="1" a="1"/>
  <c r="RB68" i="1" s="1"/>
  <c r="RB69" i="1" a="1"/>
  <c r="RB69" i="1" s="1"/>
  <c r="RB70" i="1" a="1"/>
  <c r="RB70" i="1" s="1"/>
  <c r="RB71" i="1" a="1"/>
  <c r="RB71" i="1" s="1"/>
  <c r="RQ89" i="1" a="1"/>
  <c r="RQ89" i="1" s="1"/>
  <c r="RQ110" i="1" a="1"/>
  <c r="RQ110" i="1" s="1"/>
  <c r="RQ45" i="1" a="1"/>
  <c r="RQ45" i="1" s="1"/>
  <c r="RQ61" i="1" a="1"/>
  <c r="RQ61" i="1" s="1"/>
  <c r="RQ108" i="1" a="1"/>
  <c r="RQ108" i="1" s="1"/>
  <c r="RQ40" i="1" a="1"/>
  <c r="RQ40" i="1" s="1"/>
  <c r="RQ107" i="1" a="1"/>
  <c r="RQ107" i="1" s="1"/>
  <c r="RQ93" i="1" a="1"/>
  <c r="RQ93" i="1" s="1"/>
  <c r="RQ94" i="1" a="1"/>
  <c r="RQ94" i="1" s="1"/>
  <c r="RQ96" i="1" a="1"/>
  <c r="RQ96" i="1" s="1"/>
  <c r="RQ46" i="1" a="1"/>
  <c r="RQ46" i="1" s="1"/>
  <c r="RQ87" i="1" a="1"/>
  <c r="RQ87" i="1" s="1"/>
  <c r="RQ99" i="1" a="1"/>
  <c r="RQ99" i="1" s="1"/>
  <c r="RQ47" i="1" a="1"/>
  <c r="RQ47" i="1" s="1"/>
  <c r="RQ56" i="1" a="1"/>
  <c r="RQ56" i="1" s="1"/>
  <c r="RQ57" i="1" a="1"/>
  <c r="RQ57" i="1" s="1"/>
  <c r="RQ58" i="1" a="1"/>
  <c r="RQ58" i="1" s="1"/>
  <c r="RQ82" i="1" a="1"/>
  <c r="RQ82" i="1" s="1"/>
  <c r="RQ109" i="1" a="1"/>
  <c r="RQ109" i="1" s="1"/>
  <c r="RQ88" i="1" a="1"/>
  <c r="RQ88" i="1" s="1"/>
  <c r="RQ102" i="1" a="1"/>
  <c r="RQ102" i="1" s="1"/>
  <c r="RQ48" i="1" a="1"/>
  <c r="RQ48" i="1" s="1"/>
  <c r="RQ84" i="1" a="1"/>
  <c r="RQ84" i="1" s="1"/>
  <c r="RQ101" i="1" a="1"/>
  <c r="RQ101" i="1" s="1"/>
  <c r="RQ49" i="1" a="1"/>
  <c r="RQ49" i="1" s="1"/>
  <c r="RQ95" i="1" a="1"/>
  <c r="RQ95" i="1" s="1"/>
  <c r="RQ50" i="1" a="1"/>
  <c r="RQ50" i="1" s="1"/>
  <c r="RQ86" i="1" a="1"/>
  <c r="RQ86" i="1" s="1"/>
  <c r="RQ98" i="1" a="1"/>
  <c r="RQ98" i="1" s="1"/>
  <c r="RQ51" i="1" a="1"/>
  <c r="RQ51" i="1" s="1"/>
  <c r="RQ106" i="1" a="1"/>
  <c r="RQ106" i="1" s="1"/>
  <c r="RQ53" i="1" a="1"/>
  <c r="RQ53" i="1" s="1"/>
  <c r="RQ54" i="1" a="1"/>
  <c r="RQ54" i="1" s="1"/>
  <c r="RQ59" i="1" a="1"/>
  <c r="RQ59" i="1" s="1"/>
  <c r="RQ41" i="1" a="1"/>
  <c r="RQ41" i="1" s="1"/>
  <c r="RQ85" i="1" a="1"/>
  <c r="RQ85" i="1" s="1"/>
  <c r="RQ52" i="1" a="1"/>
  <c r="RQ52" i="1" s="1"/>
  <c r="RQ83" i="1" a="1"/>
  <c r="RQ83" i="1" s="1"/>
  <c r="RQ55" i="1" a="1"/>
  <c r="RQ55" i="1" s="1"/>
  <c r="RQ97" i="1" a="1"/>
  <c r="RQ97" i="1" s="1"/>
  <c r="RQ100" i="1" a="1"/>
  <c r="RQ100" i="1" s="1"/>
  <c r="RQ39" i="1" a="1"/>
  <c r="RQ39" i="1" s="1"/>
  <c r="RQ60" i="1" a="1"/>
  <c r="RQ60" i="1" s="1"/>
  <c r="RQ62" i="1" a="1"/>
  <c r="RQ62" i="1" s="1"/>
  <c r="RQ63" i="1" a="1"/>
  <c r="RQ63" i="1" s="1"/>
  <c r="RQ64" i="1" a="1"/>
  <c r="RQ64" i="1" s="1"/>
  <c r="RQ65" i="1" a="1"/>
  <c r="RQ65" i="1" s="1"/>
  <c r="RQ66" i="1" a="1"/>
  <c r="RQ66" i="1" s="1"/>
  <c r="RQ67" i="1" a="1"/>
  <c r="RQ67" i="1" s="1"/>
  <c r="RQ68" i="1" a="1"/>
  <c r="RQ68" i="1" s="1"/>
  <c r="RQ69" i="1" a="1"/>
  <c r="RQ69" i="1" s="1"/>
  <c r="RQ70" i="1" a="1"/>
  <c r="RQ70" i="1" s="1"/>
  <c r="RQ71" i="1" a="1"/>
  <c r="RQ71" i="1" s="1"/>
  <c r="OT106" i="1" a="1"/>
  <c r="OT106" i="1" s="1"/>
  <c r="OT89" i="1" a="1"/>
  <c r="OT89" i="1" s="1"/>
  <c r="OT82" i="1" a="1"/>
  <c r="OT82" i="1" s="1"/>
  <c r="OT93" i="1" a="1"/>
  <c r="OT93" i="1" s="1"/>
  <c r="OT83" i="1" a="1"/>
  <c r="OT83" i="1" s="1"/>
  <c r="OT84" i="1" a="1"/>
  <c r="OT84" i="1" s="1"/>
  <c r="OT86" i="1" a="1"/>
  <c r="OT86" i="1" s="1"/>
  <c r="OT85" i="1" a="1"/>
  <c r="OT85" i="1" s="1"/>
  <c r="OT88" i="1" a="1"/>
  <c r="OT88" i="1" s="1"/>
  <c r="OT87" i="1" a="1"/>
  <c r="OT87" i="1" s="1"/>
  <c r="OT39" i="1" a="1"/>
  <c r="OT39" i="1" s="1"/>
  <c r="OT45" i="1" a="1"/>
  <c r="OT45" i="1" s="1"/>
  <c r="OT109" i="1" a="1"/>
  <c r="OT109" i="1" s="1"/>
  <c r="OT95" i="1" a="1"/>
  <c r="OT95" i="1" s="1"/>
  <c r="OT46" i="1" a="1"/>
  <c r="OT46" i="1" s="1"/>
  <c r="OT101" i="1" a="1"/>
  <c r="OT101" i="1" s="1"/>
  <c r="OT107" i="1" a="1"/>
  <c r="OT107" i="1" s="1"/>
  <c r="OT99" i="1" a="1"/>
  <c r="OT99" i="1" s="1"/>
  <c r="OT102" i="1" a="1"/>
  <c r="OT102" i="1" s="1"/>
  <c r="OT41" i="1" a="1"/>
  <c r="OT41" i="1" s="1"/>
  <c r="OT110" i="1" a="1"/>
  <c r="OT110" i="1" s="1"/>
  <c r="OT108" i="1" a="1"/>
  <c r="OT108" i="1" s="1"/>
  <c r="OT98" i="1" a="1"/>
  <c r="OT98" i="1" s="1"/>
  <c r="OT94" i="1" a="1"/>
  <c r="OT94" i="1" s="1"/>
  <c r="OT40" i="1" a="1"/>
  <c r="OT40" i="1" s="1"/>
  <c r="OT47" i="1" a="1"/>
  <c r="OT47" i="1" s="1"/>
  <c r="OT96" i="1" a="1"/>
  <c r="OT96" i="1" s="1"/>
  <c r="OT100" i="1" a="1"/>
  <c r="OT100" i="1" s="1"/>
  <c r="OT48" i="1" a="1"/>
  <c r="OT48" i="1" s="1"/>
  <c r="OT97" i="1" a="1"/>
  <c r="OT97" i="1" s="1"/>
  <c r="OT49" i="1" a="1"/>
  <c r="OT49" i="1" s="1"/>
  <c r="OT50" i="1" a="1"/>
  <c r="OT50" i="1" s="1"/>
  <c r="OT51" i="1" a="1"/>
  <c r="OT51" i="1" s="1"/>
  <c r="OT52" i="1" a="1"/>
  <c r="OT52" i="1" s="1"/>
  <c r="OT53" i="1" a="1"/>
  <c r="OT53" i="1" s="1"/>
  <c r="OT54" i="1" a="1"/>
  <c r="OT54" i="1" s="1"/>
  <c r="OT55" i="1" a="1"/>
  <c r="OT55" i="1" s="1"/>
  <c r="OT56" i="1" a="1"/>
  <c r="OT56" i="1" s="1"/>
  <c r="OT57" i="1" a="1"/>
  <c r="OT57" i="1" s="1"/>
  <c r="OT58" i="1" a="1"/>
  <c r="OT58" i="1" s="1"/>
  <c r="OT59" i="1" a="1"/>
  <c r="OT59" i="1" s="1"/>
  <c r="OT60" i="1" a="1"/>
  <c r="OT60" i="1" s="1"/>
  <c r="OT61" i="1" a="1"/>
  <c r="OT61" i="1" s="1"/>
  <c r="OT62" i="1" a="1"/>
  <c r="OT62" i="1" s="1"/>
  <c r="OT63" i="1" a="1"/>
  <c r="OT63" i="1" s="1"/>
  <c r="OT64" i="1" a="1"/>
  <c r="OT64" i="1" s="1"/>
  <c r="OT65" i="1" a="1"/>
  <c r="OT65" i="1" s="1"/>
  <c r="OT66" i="1" a="1"/>
  <c r="OT66" i="1" s="1"/>
  <c r="OT67" i="1" a="1"/>
  <c r="OT67" i="1" s="1"/>
  <c r="OT68" i="1" a="1"/>
  <c r="OT68" i="1" s="1"/>
  <c r="OT69" i="1" a="1"/>
  <c r="OT69" i="1" s="1"/>
  <c r="OT70" i="1" a="1"/>
  <c r="OT70" i="1" s="1"/>
  <c r="OT71" i="1" a="1"/>
  <c r="OT71" i="1" s="1"/>
  <c r="PX72" i="1" a="1"/>
  <c r="PX72" i="1" s="1"/>
  <c r="QM89" i="1" a="1"/>
  <c r="QM89" i="1" s="1"/>
  <c r="QM106" i="1" a="1"/>
  <c r="QM106" i="1" s="1"/>
  <c r="QM87" i="1" a="1"/>
  <c r="QM87" i="1" s="1"/>
  <c r="QM45" i="1" a="1"/>
  <c r="QM45" i="1" s="1"/>
  <c r="QM84" i="1" a="1"/>
  <c r="QM84" i="1" s="1"/>
  <c r="QM88" i="1" a="1"/>
  <c r="QM88" i="1" s="1"/>
  <c r="QM86" i="1" a="1"/>
  <c r="QM86" i="1" s="1"/>
  <c r="QM39" i="1" a="1"/>
  <c r="QM39" i="1" s="1"/>
  <c r="QM82" i="1" a="1"/>
  <c r="QM82" i="1" s="1"/>
  <c r="QM93" i="1" a="1"/>
  <c r="QM93" i="1" s="1"/>
  <c r="QM83" i="1" a="1"/>
  <c r="QM83" i="1" s="1"/>
  <c r="QM85" i="1" a="1"/>
  <c r="QM85" i="1" s="1"/>
  <c r="QM98" i="1" a="1"/>
  <c r="QM98" i="1" s="1"/>
  <c r="QM99" i="1" a="1"/>
  <c r="QM99" i="1" s="1"/>
  <c r="QM109" i="1" a="1"/>
  <c r="QM109" i="1" s="1"/>
  <c r="QM94" i="1" a="1"/>
  <c r="QM94" i="1" s="1"/>
  <c r="QM46" i="1" a="1"/>
  <c r="QM46" i="1" s="1"/>
  <c r="QM95" i="1" a="1"/>
  <c r="QM95" i="1" s="1"/>
  <c r="QM108" i="1" a="1"/>
  <c r="QM108" i="1" s="1"/>
  <c r="QM110" i="1" a="1"/>
  <c r="QM110" i="1" s="1"/>
  <c r="QM102" i="1" a="1"/>
  <c r="QM102" i="1" s="1"/>
  <c r="QM107" i="1" a="1"/>
  <c r="QM107" i="1" s="1"/>
  <c r="QM101" i="1" a="1"/>
  <c r="QM101" i="1" s="1"/>
  <c r="QM40" i="1" a="1"/>
  <c r="QM40" i="1" s="1"/>
  <c r="QM41" i="1" a="1"/>
  <c r="QM41" i="1" s="1"/>
  <c r="QM47" i="1" a="1"/>
  <c r="QM47" i="1" s="1"/>
  <c r="QM96" i="1" a="1"/>
  <c r="QM96" i="1" s="1"/>
  <c r="QM97" i="1" a="1"/>
  <c r="QM97" i="1" s="1"/>
  <c r="QM48" i="1" a="1"/>
  <c r="QM48" i="1" s="1"/>
  <c r="QM100" i="1" a="1"/>
  <c r="QM100" i="1" s="1"/>
  <c r="QM49" i="1" a="1"/>
  <c r="QM49" i="1" s="1"/>
  <c r="QM50" i="1" a="1"/>
  <c r="QM50" i="1" s="1"/>
  <c r="QM51" i="1" a="1"/>
  <c r="QM51" i="1" s="1"/>
  <c r="QM52" i="1" a="1"/>
  <c r="QM52" i="1" s="1"/>
  <c r="QM53" i="1" a="1"/>
  <c r="QM53" i="1" s="1"/>
  <c r="QM54" i="1" a="1"/>
  <c r="QM54" i="1" s="1"/>
  <c r="QM55" i="1" a="1"/>
  <c r="QM55" i="1" s="1"/>
  <c r="QM56" i="1" a="1"/>
  <c r="QM56" i="1" s="1"/>
  <c r="QM57" i="1" a="1"/>
  <c r="QM57" i="1" s="1"/>
  <c r="QM58" i="1" a="1"/>
  <c r="QM58" i="1" s="1"/>
  <c r="QM59" i="1" a="1"/>
  <c r="QM59" i="1" s="1"/>
  <c r="QM60" i="1" a="1"/>
  <c r="QM60" i="1" s="1"/>
  <c r="QM61" i="1" a="1"/>
  <c r="QM61" i="1" s="1"/>
  <c r="QM62" i="1" a="1"/>
  <c r="QM62" i="1" s="1"/>
  <c r="QM63" i="1" a="1"/>
  <c r="QM63" i="1" s="1"/>
  <c r="QM64" i="1" a="1"/>
  <c r="QM64" i="1" s="1"/>
  <c r="QM65" i="1" a="1"/>
  <c r="QM65" i="1" s="1"/>
  <c r="QM66" i="1" a="1"/>
  <c r="QM66" i="1" s="1"/>
  <c r="QM67" i="1" a="1"/>
  <c r="QM67" i="1" s="1"/>
  <c r="QM68" i="1" a="1"/>
  <c r="QM68" i="1" s="1"/>
  <c r="QM69" i="1" a="1"/>
  <c r="QM69" i="1" s="1"/>
  <c r="QM70" i="1" a="1"/>
  <c r="QM70" i="1" s="1"/>
  <c r="QM71" i="1" a="1"/>
  <c r="QM71" i="1" s="1"/>
  <c r="PF73" i="1" a="1"/>
  <c r="PF73" i="1" s="1"/>
  <c r="QJ73" i="1" a="1"/>
  <c r="QJ73" i="1" s="1"/>
  <c r="RN73" i="1" a="1"/>
  <c r="RN73" i="1" s="1"/>
  <c r="SR73" i="1" a="1"/>
  <c r="SR73" i="1" s="1"/>
  <c r="PH73" i="1" a="1"/>
  <c r="PH73" i="1" s="1"/>
  <c r="PE73" i="1" a="1"/>
  <c r="PE73" i="1" s="1"/>
  <c r="PU73" i="1" a="1"/>
  <c r="PU73" i="1" s="1"/>
  <c r="SF73" i="1" a="1"/>
  <c r="SF73" i="1" s="1"/>
  <c r="ST73" i="1" a="1"/>
  <c r="ST73" i="1" s="1"/>
  <c r="OR73" i="1" a="1"/>
  <c r="OR73" i="1" s="1"/>
  <c r="PG73" i="1" a="1"/>
  <c r="PG73" i="1" s="1"/>
  <c r="PI73" i="1" a="1"/>
  <c r="PI73" i="1" s="1"/>
  <c r="PV73" i="1" a="1"/>
  <c r="PV73" i="1" s="1"/>
  <c r="QI73" i="1" a="1"/>
  <c r="QI73" i="1" s="1"/>
  <c r="SG73" i="1" a="1"/>
  <c r="SG73" i="1" s="1"/>
  <c r="SU73" i="1" a="1"/>
  <c r="SU73" i="1" s="1"/>
  <c r="OS73" i="1" a="1"/>
  <c r="OS73" i="1" s="1"/>
  <c r="QK73" i="1" a="1"/>
  <c r="QK73" i="1" s="1"/>
  <c r="PW73" i="1" a="1"/>
  <c r="PW73" i="1" s="1"/>
  <c r="QL73" i="1" a="1"/>
  <c r="QL73" i="1" s="1"/>
  <c r="QX73" i="1" a="1"/>
  <c r="QX73" i="1" s="1"/>
  <c r="OT73" i="1" a="1"/>
  <c r="OT73" i="1" s="1"/>
  <c r="QM73" i="1" a="1"/>
  <c r="QM73" i="1" s="1"/>
  <c r="RC73" i="1" a="1"/>
  <c r="RC73" i="1" s="1"/>
  <c r="SQ73" i="1" a="1"/>
  <c r="SQ73" i="1" s="1"/>
  <c r="SB73" i="1" a="1"/>
  <c r="SB73" i="1" s="1"/>
  <c r="SS73" i="1" a="1"/>
  <c r="SS73" i="1" s="1"/>
  <c r="PT73" i="1" a="1"/>
  <c r="PT73" i="1" s="1"/>
  <c r="SD73" i="1" a="1"/>
  <c r="SD73" i="1" s="1"/>
  <c r="RM73" i="1" a="1"/>
  <c r="RM73" i="1" s="1"/>
  <c r="QZ73" i="1" a="1"/>
  <c r="QZ73" i="1" s="1"/>
  <c r="RO73" i="1" a="1"/>
  <c r="RO73" i="1" s="1"/>
  <c r="RA73" i="1" a="1"/>
  <c r="RA73" i="1" s="1"/>
  <c r="RP73" i="1" a="1"/>
  <c r="RP73" i="1" s="1"/>
  <c r="RQ73" i="1" a="1"/>
  <c r="RQ73" i="1" s="1"/>
  <c r="PX73" i="1" a="1"/>
  <c r="PX73" i="1" s="1"/>
  <c r="RB73" i="1" a="1"/>
  <c r="RB73" i="1" s="1"/>
  <c r="QY73" i="1" a="1"/>
  <c r="QY73" i="1" s="1"/>
  <c r="SE73" i="1" a="1"/>
  <c r="SE73" i="1" s="1"/>
  <c r="SC73" i="1" a="1"/>
  <c r="SC73" i="1" s="1"/>
  <c r="OQ73" i="1" a="1"/>
  <c r="OQ73" i="1" s="1"/>
  <c r="K74" i="1"/>
  <c r="OP73" i="1" a="1"/>
  <c r="OP73" i="1" s="1"/>
  <c r="J74" i="1"/>
  <c r="BR73" i="1" a="1"/>
  <c r="BR73" i="1" s="1"/>
  <c r="BT73" i="1" a="1"/>
  <c r="BT73" i="1" s="1"/>
  <c r="BU73" i="1" a="1"/>
  <c r="BU73" i="1" s="1"/>
  <c r="BS73" i="1" a="1"/>
  <c r="BS73" i="1" s="1"/>
  <c r="BV73" i="1" a="1"/>
  <c r="BV73" i="1" s="1"/>
  <c r="BW73" i="1" a="1"/>
  <c r="BW73" i="1" s="1"/>
  <c r="BP73" i="1" a="1"/>
  <c r="BP73" i="1" s="1"/>
  <c r="BQ73" i="1" a="1"/>
  <c r="BQ73" i="1" s="1"/>
  <c r="I74" i="1"/>
  <c r="BN73" i="1"/>
  <c r="BM73" i="1"/>
  <c r="BL73" i="1"/>
  <c r="BK73" i="1"/>
  <c r="BJ73" i="1"/>
  <c r="BI73" i="1"/>
  <c r="M74" i="1"/>
  <c r="LY73" i="1"/>
  <c r="NT69" i="1"/>
  <c r="AF70" i="1"/>
  <c r="AQ69" i="1"/>
  <c r="AR69" i="1"/>
  <c r="JO69" i="1"/>
  <c r="JP69" i="1"/>
  <c r="ND69" i="1"/>
  <c r="NE69" i="1"/>
  <c r="NF69" i="1"/>
  <c r="NG69" i="1"/>
  <c r="O70" i="1"/>
  <c r="AP69" i="1"/>
  <c r="MC69" i="1"/>
  <c r="MD69" i="1"/>
  <c r="ME69" i="1"/>
  <c r="JM69" i="1"/>
  <c r="P70" i="1"/>
  <c r="MF69" i="1"/>
  <c r="MG69" i="1"/>
  <c r="Q70" i="1"/>
  <c r="MI68" i="1"/>
  <c r="MK68" i="1"/>
  <c r="ML68" i="1"/>
  <c r="MM68" i="1"/>
  <c r="LG68" i="1"/>
  <c r="LH68" i="1"/>
  <c r="LI68" i="1"/>
  <c r="LJ68" i="1"/>
  <c r="MN68" i="1"/>
  <c r="JS68" i="1"/>
  <c r="DE68" i="1"/>
  <c r="DF68" i="1"/>
  <c r="DG68" i="1"/>
  <c r="DH68" i="1"/>
  <c r="DI68" i="1"/>
  <c r="DJ68" i="1"/>
  <c r="D69" i="1"/>
  <c r="N70" i="1"/>
  <c r="AO69" i="1"/>
  <c r="AS69" i="1"/>
  <c r="W70" i="1"/>
  <c r="JR69" i="1"/>
  <c r="Z70" i="1"/>
  <c r="OA69" i="1"/>
  <c r="T373" i="6"/>
  <c r="U369" i="6"/>
  <c r="U371" i="6" s="1"/>
  <c r="IB4" i="1"/>
  <c r="IL4" i="1"/>
  <c r="IA4" i="1"/>
  <c r="IK4" i="1"/>
  <c r="AK246" i="4"/>
  <c r="AK237" i="6"/>
  <c r="AK247" i="4"/>
  <c r="AK238" i="6"/>
  <c r="AK239" i="6"/>
  <c r="AK248" i="4"/>
  <c r="BT382" i="4"/>
  <c r="AL158" i="4"/>
  <c r="AL159" i="4" s="1"/>
  <c r="PY4" i="1" s="1"/>
  <c r="AL163" i="4"/>
  <c r="AL161" i="4"/>
  <c r="AL162" i="4"/>
  <c r="AL160" i="4"/>
  <c r="BA158" i="4"/>
  <c r="BA159" i="4" s="1"/>
  <c r="QN4" i="1" s="1"/>
  <c r="BA162" i="4"/>
  <c r="BA160" i="4"/>
  <c r="QN73" i="1" s="1" a="1"/>
  <c r="QN73" i="1" s="1"/>
  <c r="BA163" i="4"/>
  <c r="BA161" i="4"/>
  <c r="CE158" i="4"/>
  <c r="CE159" i="4" s="1"/>
  <c r="RR4" i="1" s="1"/>
  <c r="CE160" i="4"/>
  <c r="CE161" i="4"/>
  <c r="CE162" i="4"/>
  <c r="CE163" i="4"/>
  <c r="BP158" i="4"/>
  <c r="BP159" i="4" s="1"/>
  <c r="RC4" i="1" s="1"/>
  <c r="BP163" i="4"/>
  <c r="BP161" i="4"/>
  <c r="BP162" i="4"/>
  <c r="BP160" i="4"/>
  <c r="W158" i="4"/>
  <c r="W159" i="4" s="1"/>
  <c r="PJ4" i="1" s="1"/>
  <c r="W160" i="4"/>
  <c r="PJ73" i="1" s="1" a="1"/>
  <c r="PJ73" i="1" s="1"/>
  <c r="W161" i="4"/>
  <c r="W163" i="4"/>
  <c r="W162" i="4"/>
  <c r="CT158" i="4"/>
  <c r="CT159" i="4" s="1"/>
  <c r="SG4" i="1" s="1"/>
  <c r="CT160" i="4"/>
  <c r="CT161" i="4"/>
  <c r="CT162" i="4"/>
  <c r="CT163" i="4"/>
  <c r="H158" i="4"/>
  <c r="H159" i="4" s="1"/>
  <c r="OU4" i="1" s="1"/>
  <c r="H160" i="4"/>
  <c r="H161" i="4"/>
  <c r="H162" i="4"/>
  <c r="H163" i="4"/>
  <c r="DI158" i="4"/>
  <c r="DI159" i="4" s="1"/>
  <c r="SV4" i="1" s="1"/>
  <c r="DI160" i="4"/>
  <c r="SV73" i="1" s="1" a="1"/>
  <c r="SV73" i="1" s="1"/>
  <c r="DI161" i="4"/>
  <c r="DI162" i="4"/>
  <c r="DI163" i="4"/>
  <c r="D397" i="4"/>
  <c r="C397" i="4" s="1"/>
  <c r="CH375" i="7"/>
  <c r="CG375" i="7" s="1"/>
  <c r="CH376" i="7" s="1"/>
  <c r="CH378" i="7" s="1"/>
  <c r="CH369" i="7"/>
  <c r="CA375" i="8"/>
  <c r="BZ375" i="8" s="1"/>
  <c r="CA376" i="8" s="1"/>
  <c r="CA378" i="8" s="1"/>
  <c r="CA369" i="8"/>
  <c r="CA375" i="6"/>
  <c r="BZ375" i="6" s="1"/>
  <c r="CA376" i="6" s="1"/>
  <c r="CA378" i="6" s="1"/>
  <c r="CA369" i="6"/>
  <c r="CA378" i="4"/>
  <c r="P395" i="4"/>
  <c r="B395" i="4"/>
  <c r="Q396" i="4"/>
  <c r="I398" i="4"/>
  <c r="V398" i="4" s="1"/>
  <c r="H398" i="4"/>
  <c r="U398" i="4" s="1"/>
  <c r="G398" i="4"/>
  <c r="T398" i="4" s="1"/>
  <c r="F398" i="4"/>
  <c r="S398" i="4" s="1"/>
  <c r="E398" i="4"/>
  <c r="R398" i="4" s="1"/>
  <c r="I415" i="4"/>
  <c r="V415" i="4" s="1"/>
  <c r="H415" i="4"/>
  <c r="U415" i="4" s="1"/>
  <c r="G415" i="4"/>
  <c r="T415" i="4" s="1"/>
  <c r="D415" i="4"/>
  <c r="Q415" i="4" s="1"/>
  <c r="F479" i="4"/>
  <c r="E479" i="4"/>
  <c r="D479" i="4"/>
  <c r="Q479" i="4" s="1"/>
  <c r="A399"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82" i="4"/>
  <c r="AJ380" i="4"/>
  <c r="BE378" i="4"/>
  <c r="BD380" i="4"/>
  <c r="BD382" i="4"/>
  <c r="BJ378" i="4"/>
  <c r="BI382" i="4"/>
  <c r="BI380" i="4"/>
  <c r="BV378" i="4"/>
  <c r="BU382" i="4"/>
  <c r="BU380" i="4"/>
  <c r="CI377" i="4"/>
  <c r="CI378" i="4" s="1"/>
  <c r="BP378" i="4"/>
  <c r="BO382" i="4"/>
  <c r="BO380" i="4"/>
  <c r="T382" i="4"/>
  <c r="T380" i="4"/>
  <c r="U378" i="4"/>
  <c r="AC378" i="4"/>
  <c r="AB380" i="4"/>
  <c r="AB382" i="4"/>
  <c r="A416" i="4"/>
  <c r="A480"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7" i="4"/>
  <c r="CF157" i="4"/>
  <c r="BQ157" i="4"/>
  <c r="CU157" i="4"/>
  <c r="AM157" i="4"/>
  <c r="BB157" i="4"/>
  <c r="I157" i="4"/>
  <c r="DJ157"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53" i="4"/>
  <c r="JM112" i="1"/>
  <c r="OU106" i="1" l="1" a="1"/>
  <c r="OU106" i="1" s="1"/>
  <c r="OU89" i="1" a="1"/>
  <c r="OU89" i="1" s="1"/>
  <c r="OU87" i="1" a="1"/>
  <c r="OU87" i="1" s="1"/>
  <c r="OU83" i="1" a="1"/>
  <c r="OU83" i="1" s="1"/>
  <c r="OU85" i="1" a="1"/>
  <c r="OU85" i="1" s="1"/>
  <c r="OU45" i="1" a="1"/>
  <c r="OU45" i="1" s="1"/>
  <c r="OU93" i="1" a="1"/>
  <c r="OU93" i="1" s="1"/>
  <c r="OU88" i="1" a="1"/>
  <c r="OU88" i="1" s="1"/>
  <c r="OU82" i="1" a="1"/>
  <c r="OU82" i="1" s="1"/>
  <c r="OU39" i="1" a="1"/>
  <c r="OU39" i="1" s="1"/>
  <c r="OU84" i="1" a="1"/>
  <c r="OU84" i="1" s="1"/>
  <c r="OU86" i="1" a="1"/>
  <c r="OU86" i="1" s="1"/>
  <c r="OU102" i="1" a="1"/>
  <c r="OU102" i="1" s="1"/>
  <c r="OU41" i="1" a="1"/>
  <c r="OU41" i="1" s="1"/>
  <c r="OU110" i="1" a="1"/>
  <c r="OU110" i="1" s="1"/>
  <c r="OU108" i="1" a="1"/>
  <c r="OU108" i="1" s="1"/>
  <c r="OU99" i="1" a="1"/>
  <c r="OU99" i="1" s="1"/>
  <c r="OU40" i="1" a="1"/>
  <c r="OU40" i="1" s="1"/>
  <c r="OU46" i="1" a="1"/>
  <c r="OU46" i="1" s="1"/>
  <c r="OU107" i="1" a="1"/>
  <c r="OU107" i="1" s="1"/>
  <c r="OU95" i="1" a="1"/>
  <c r="OU95" i="1" s="1"/>
  <c r="OU101" i="1" a="1"/>
  <c r="OU101" i="1" s="1"/>
  <c r="OU94" i="1" a="1"/>
  <c r="OU94" i="1" s="1"/>
  <c r="OU109" i="1" a="1"/>
  <c r="OU109" i="1" s="1"/>
  <c r="OU98" i="1" a="1"/>
  <c r="OU98" i="1" s="1"/>
  <c r="OU96" i="1" a="1"/>
  <c r="OU96" i="1" s="1"/>
  <c r="OU47" i="1" a="1"/>
  <c r="OU47" i="1" s="1"/>
  <c r="OU48" i="1" a="1"/>
  <c r="OU48" i="1" s="1"/>
  <c r="OU100" i="1" a="1"/>
  <c r="OU100" i="1" s="1"/>
  <c r="OU97" i="1" a="1"/>
  <c r="OU97" i="1" s="1"/>
  <c r="OU49" i="1" a="1"/>
  <c r="OU49" i="1" s="1"/>
  <c r="OU50" i="1" a="1"/>
  <c r="OU50" i="1" s="1"/>
  <c r="OU51" i="1" a="1"/>
  <c r="OU51" i="1" s="1"/>
  <c r="OU52" i="1" a="1"/>
  <c r="OU52" i="1" s="1"/>
  <c r="OU53" i="1" a="1"/>
  <c r="OU53" i="1" s="1"/>
  <c r="OU54" i="1" a="1"/>
  <c r="OU54" i="1" s="1"/>
  <c r="OU55" i="1" a="1"/>
  <c r="OU55" i="1" s="1"/>
  <c r="OU56" i="1" a="1"/>
  <c r="OU56" i="1" s="1"/>
  <c r="OU57" i="1" a="1"/>
  <c r="OU57" i="1" s="1"/>
  <c r="OU58" i="1" a="1"/>
  <c r="OU58" i="1" s="1"/>
  <c r="OU59" i="1" a="1"/>
  <c r="OU59" i="1" s="1"/>
  <c r="OU60" i="1" a="1"/>
  <c r="OU60" i="1" s="1"/>
  <c r="OU61" i="1" a="1"/>
  <c r="OU61" i="1" s="1"/>
  <c r="OU62" i="1" a="1"/>
  <c r="OU62" i="1" s="1"/>
  <c r="OU63" i="1" a="1"/>
  <c r="OU63" i="1" s="1"/>
  <c r="OU64" i="1" a="1"/>
  <c r="OU64" i="1" s="1"/>
  <c r="OU65" i="1" a="1"/>
  <c r="OU65" i="1" s="1"/>
  <c r="OU66" i="1" a="1"/>
  <c r="OU66" i="1" s="1"/>
  <c r="OU67" i="1" a="1"/>
  <c r="OU67" i="1" s="1"/>
  <c r="OU68" i="1" a="1"/>
  <c r="OU68" i="1" s="1"/>
  <c r="OU69" i="1" a="1"/>
  <c r="OU69" i="1" s="1"/>
  <c r="OU70" i="1" a="1"/>
  <c r="OU70" i="1" s="1"/>
  <c r="OU71" i="1" a="1"/>
  <c r="OU71" i="1" s="1"/>
  <c r="OU72" i="1" a="1"/>
  <c r="OU72" i="1" s="1"/>
  <c r="RR89" i="1" a="1"/>
  <c r="RR89" i="1" s="1"/>
  <c r="RR110" i="1" a="1"/>
  <c r="RR110" i="1" s="1"/>
  <c r="RR82" i="1" a="1"/>
  <c r="RR82" i="1" s="1"/>
  <c r="RR58" i="1" a="1"/>
  <c r="RR58" i="1" s="1"/>
  <c r="RR107" i="1" a="1"/>
  <c r="RR107" i="1" s="1"/>
  <c r="RR39" i="1" a="1"/>
  <c r="RR39" i="1" s="1"/>
  <c r="RR108" i="1" a="1"/>
  <c r="RR108" i="1" s="1"/>
  <c r="RR93" i="1" a="1"/>
  <c r="RR93" i="1" s="1"/>
  <c r="RR60" i="1" a="1"/>
  <c r="RR60" i="1" s="1"/>
  <c r="RR41" i="1" a="1"/>
  <c r="RR41" i="1" s="1"/>
  <c r="RR61" i="1" a="1"/>
  <c r="RR61" i="1" s="1"/>
  <c r="RR45" i="1" a="1"/>
  <c r="RR45" i="1" s="1"/>
  <c r="RR40" i="1" a="1"/>
  <c r="RR40" i="1" s="1"/>
  <c r="RR88" i="1" a="1"/>
  <c r="RR88" i="1" s="1"/>
  <c r="RR99" i="1" a="1"/>
  <c r="RR99" i="1" s="1"/>
  <c r="RR46" i="1" a="1"/>
  <c r="RR46" i="1" s="1"/>
  <c r="RR85" i="1" a="1"/>
  <c r="RR85" i="1" s="1"/>
  <c r="RR86" i="1" a="1"/>
  <c r="RR86" i="1" s="1"/>
  <c r="RR47" i="1" a="1"/>
  <c r="RR47" i="1" s="1"/>
  <c r="RR98" i="1" a="1"/>
  <c r="RR98" i="1" s="1"/>
  <c r="RR49" i="1" a="1"/>
  <c r="RR49" i="1" s="1"/>
  <c r="RR50" i="1" a="1"/>
  <c r="RR50" i="1" s="1"/>
  <c r="RR83" i="1" a="1"/>
  <c r="RR83" i="1" s="1"/>
  <c r="RR97" i="1" a="1"/>
  <c r="RR97" i="1" s="1"/>
  <c r="RR55" i="1" a="1"/>
  <c r="RR55" i="1" s="1"/>
  <c r="RR57" i="1" a="1"/>
  <c r="RR57" i="1" s="1"/>
  <c r="RR59" i="1" a="1"/>
  <c r="RR59" i="1" s="1"/>
  <c r="RR94" i="1" a="1"/>
  <c r="RR94" i="1" s="1"/>
  <c r="RR102" i="1" a="1"/>
  <c r="RR102" i="1" s="1"/>
  <c r="RR96" i="1" a="1"/>
  <c r="RR96" i="1" s="1"/>
  <c r="RR95" i="1" a="1"/>
  <c r="RR95" i="1" s="1"/>
  <c r="RR51" i="1" a="1"/>
  <c r="RR51" i="1" s="1"/>
  <c r="RR53" i="1" a="1"/>
  <c r="RR53" i="1" s="1"/>
  <c r="RR100" i="1" a="1"/>
  <c r="RR100" i="1" s="1"/>
  <c r="RR56" i="1" a="1"/>
  <c r="RR56" i="1" s="1"/>
  <c r="RR84" i="1" a="1"/>
  <c r="RR84" i="1" s="1"/>
  <c r="RR101" i="1" a="1"/>
  <c r="RR101" i="1" s="1"/>
  <c r="RR87" i="1" a="1"/>
  <c r="RR87" i="1" s="1"/>
  <c r="RR48" i="1" a="1"/>
  <c r="RR48" i="1" s="1"/>
  <c r="RR106" i="1" a="1"/>
  <c r="RR106" i="1" s="1"/>
  <c r="RR52" i="1" a="1"/>
  <c r="RR52" i="1" s="1"/>
  <c r="RR54" i="1" a="1"/>
  <c r="RR54" i="1" s="1"/>
  <c r="RR109" i="1" a="1"/>
  <c r="RR109" i="1" s="1"/>
  <c r="RR62" i="1" a="1"/>
  <c r="RR62" i="1" s="1"/>
  <c r="RR63" i="1" a="1"/>
  <c r="RR63" i="1" s="1"/>
  <c r="RR64" i="1" a="1"/>
  <c r="RR64" i="1" s="1"/>
  <c r="RR65" i="1" a="1"/>
  <c r="RR65" i="1" s="1"/>
  <c r="RR66" i="1" a="1"/>
  <c r="RR66" i="1" s="1"/>
  <c r="RR67" i="1" a="1"/>
  <c r="RR67" i="1" s="1"/>
  <c r="RR68" i="1" a="1"/>
  <c r="RR68" i="1" s="1"/>
  <c r="RR69" i="1" a="1"/>
  <c r="RR69" i="1" s="1"/>
  <c r="RR70" i="1" a="1"/>
  <c r="RR70" i="1" s="1"/>
  <c r="RR71" i="1" a="1"/>
  <c r="RR71" i="1" s="1"/>
  <c r="RR72" i="1" a="1"/>
  <c r="RR72" i="1" s="1"/>
  <c r="RR73" i="1" a="1"/>
  <c r="RR73" i="1" s="1"/>
  <c r="PY89" i="1" a="1"/>
  <c r="PY89" i="1" s="1"/>
  <c r="PY106" i="1" a="1"/>
  <c r="PY106" i="1" s="1"/>
  <c r="PY88" i="1" a="1"/>
  <c r="PY88" i="1" s="1"/>
  <c r="PY86" i="1" a="1"/>
  <c r="PY86" i="1" s="1"/>
  <c r="PY82" i="1" a="1"/>
  <c r="PY82" i="1" s="1"/>
  <c r="PY83" i="1" a="1"/>
  <c r="PY83" i="1" s="1"/>
  <c r="PY84" i="1" a="1"/>
  <c r="PY84" i="1" s="1"/>
  <c r="PY87" i="1" a="1"/>
  <c r="PY87" i="1" s="1"/>
  <c r="PY45" i="1" a="1"/>
  <c r="PY45" i="1" s="1"/>
  <c r="PY93" i="1" a="1"/>
  <c r="PY93" i="1" s="1"/>
  <c r="PY85" i="1" a="1"/>
  <c r="PY85" i="1" s="1"/>
  <c r="PY39" i="1" a="1"/>
  <c r="PY39" i="1" s="1"/>
  <c r="PY108" i="1" a="1"/>
  <c r="PY108" i="1" s="1"/>
  <c r="PY41" i="1" a="1"/>
  <c r="PY41" i="1" s="1"/>
  <c r="PY107" i="1" a="1"/>
  <c r="PY107" i="1" s="1"/>
  <c r="PY94" i="1" a="1"/>
  <c r="PY94" i="1" s="1"/>
  <c r="PY102" i="1" a="1"/>
  <c r="PY102" i="1" s="1"/>
  <c r="PY98" i="1" a="1"/>
  <c r="PY98" i="1" s="1"/>
  <c r="PY101" i="1" a="1"/>
  <c r="PY101" i="1" s="1"/>
  <c r="PY40" i="1" a="1"/>
  <c r="PY40" i="1" s="1"/>
  <c r="PY95" i="1" a="1"/>
  <c r="PY95" i="1" s="1"/>
  <c r="PY99" i="1" a="1"/>
  <c r="PY99" i="1" s="1"/>
  <c r="PY110" i="1" a="1"/>
  <c r="PY110" i="1" s="1"/>
  <c r="PY109" i="1" a="1"/>
  <c r="PY109" i="1" s="1"/>
  <c r="PY46" i="1" a="1"/>
  <c r="PY46" i="1" s="1"/>
  <c r="PY47" i="1" a="1"/>
  <c r="PY47" i="1" s="1"/>
  <c r="PY96" i="1" a="1"/>
  <c r="PY96" i="1" s="1"/>
  <c r="PY48" i="1" a="1"/>
  <c r="PY48" i="1" s="1"/>
  <c r="PY100" i="1" a="1"/>
  <c r="PY100" i="1" s="1"/>
  <c r="PY97" i="1" a="1"/>
  <c r="PY97" i="1" s="1"/>
  <c r="PY49" i="1" a="1"/>
  <c r="PY49" i="1" s="1"/>
  <c r="PY50" i="1" a="1"/>
  <c r="PY50" i="1" s="1"/>
  <c r="PY51" i="1" a="1"/>
  <c r="PY51" i="1" s="1"/>
  <c r="PY52" i="1" a="1"/>
  <c r="PY52" i="1" s="1"/>
  <c r="PY53" i="1" a="1"/>
  <c r="PY53" i="1" s="1"/>
  <c r="PY54" i="1" a="1"/>
  <c r="PY54" i="1" s="1"/>
  <c r="PY55" i="1" a="1"/>
  <c r="PY55" i="1" s="1"/>
  <c r="PY56" i="1" a="1"/>
  <c r="PY56" i="1" s="1"/>
  <c r="PY57" i="1" a="1"/>
  <c r="PY57" i="1" s="1"/>
  <c r="PY58" i="1" a="1"/>
  <c r="PY58" i="1" s="1"/>
  <c r="PY59" i="1" a="1"/>
  <c r="PY59" i="1" s="1"/>
  <c r="PY60" i="1" a="1"/>
  <c r="PY60" i="1" s="1"/>
  <c r="PY61" i="1" a="1"/>
  <c r="PY61" i="1" s="1"/>
  <c r="PY62" i="1" a="1"/>
  <c r="PY62" i="1" s="1"/>
  <c r="PY63" i="1" a="1"/>
  <c r="PY63" i="1" s="1"/>
  <c r="PY64" i="1" a="1"/>
  <c r="PY64" i="1" s="1"/>
  <c r="PY65" i="1" a="1"/>
  <c r="PY65" i="1" s="1"/>
  <c r="PY66" i="1" a="1"/>
  <c r="PY66" i="1" s="1"/>
  <c r="PY67" i="1" a="1"/>
  <c r="PY67" i="1" s="1"/>
  <c r="PY68" i="1" a="1"/>
  <c r="PY68" i="1" s="1"/>
  <c r="PY69" i="1" a="1"/>
  <c r="PY69" i="1" s="1"/>
  <c r="PY70" i="1" a="1"/>
  <c r="PY70" i="1" s="1"/>
  <c r="PY71" i="1" a="1"/>
  <c r="PY71" i="1" s="1"/>
  <c r="PY72" i="1" a="1"/>
  <c r="PY72" i="1" s="1"/>
  <c r="PY73" i="1" a="1"/>
  <c r="PY73" i="1" s="1"/>
  <c r="OU73" i="1" a="1"/>
  <c r="OU73" i="1" s="1"/>
  <c r="PJ89" i="1" a="1"/>
  <c r="PJ89" i="1" s="1"/>
  <c r="PJ106" i="1" a="1"/>
  <c r="PJ106" i="1" s="1"/>
  <c r="PJ84" i="1" a="1"/>
  <c r="PJ84" i="1" s="1"/>
  <c r="PJ87" i="1" a="1"/>
  <c r="PJ87" i="1" s="1"/>
  <c r="PJ93" i="1" a="1"/>
  <c r="PJ93" i="1" s="1"/>
  <c r="PJ85" i="1" a="1"/>
  <c r="PJ85" i="1" s="1"/>
  <c r="PJ86" i="1" a="1"/>
  <c r="PJ86" i="1" s="1"/>
  <c r="PJ88" i="1" a="1"/>
  <c r="PJ88" i="1" s="1"/>
  <c r="PJ83" i="1" a="1"/>
  <c r="PJ83" i="1" s="1"/>
  <c r="PJ82" i="1" a="1"/>
  <c r="PJ82" i="1" s="1"/>
  <c r="PJ45" i="1" a="1"/>
  <c r="PJ45" i="1" s="1"/>
  <c r="PJ39" i="1" a="1"/>
  <c r="PJ39" i="1" s="1"/>
  <c r="PJ107" i="1" a="1"/>
  <c r="PJ107" i="1" s="1"/>
  <c r="PJ108" i="1" a="1"/>
  <c r="PJ108" i="1" s="1"/>
  <c r="PJ94" i="1" a="1"/>
  <c r="PJ94" i="1" s="1"/>
  <c r="PJ109" i="1" a="1"/>
  <c r="PJ109" i="1" s="1"/>
  <c r="PJ102" i="1" a="1"/>
  <c r="PJ102" i="1" s="1"/>
  <c r="PJ41" i="1" a="1"/>
  <c r="PJ41" i="1" s="1"/>
  <c r="PJ110" i="1" a="1"/>
  <c r="PJ110" i="1" s="1"/>
  <c r="PJ40" i="1" a="1"/>
  <c r="PJ40" i="1" s="1"/>
  <c r="PJ101" i="1" a="1"/>
  <c r="PJ101" i="1" s="1"/>
  <c r="PJ99" i="1" a="1"/>
  <c r="PJ99" i="1" s="1"/>
  <c r="PJ98" i="1" a="1"/>
  <c r="PJ98" i="1" s="1"/>
  <c r="PJ46" i="1" a="1"/>
  <c r="PJ46" i="1" s="1"/>
  <c r="PJ95" i="1" a="1"/>
  <c r="PJ95" i="1" s="1"/>
  <c r="PJ96" i="1" a="1"/>
  <c r="PJ96" i="1" s="1"/>
  <c r="PJ47" i="1" a="1"/>
  <c r="PJ47" i="1" s="1"/>
  <c r="PJ48" i="1" a="1"/>
  <c r="PJ48" i="1" s="1"/>
  <c r="PJ100" i="1" a="1"/>
  <c r="PJ100" i="1" s="1"/>
  <c r="PJ97" i="1" a="1"/>
  <c r="PJ97" i="1" s="1"/>
  <c r="PJ49" i="1" a="1"/>
  <c r="PJ49" i="1" s="1"/>
  <c r="PJ50" i="1" a="1"/>
  <c r="PJ50" i="1" s="1"/>
  <c r="PJ51" i="1" a="1"/>
  <c r="PJ51" i="1" s="1"/>
  <c r="PJ52" i="1" a="1"/>
  <c r="PJ52" i="1" s="1"/>
  <c r="PJ53" i="1" a="1"/>
  <c r="PJ53" i="1" s="1"/>
  <c r="PJ54" i="1" a="1"/>
  <c r="PJ54" i="1" s="1"/>
  <c r="PJ55" i="1" a="1"/>
  <c r="PJ55" i="1" s="1"/>
  <c r="PJ56" i="1" a="1"/>
  <c r="PJ56" i="1" s="1"/>
  <c r="PJ57" i="1" a="1"/>
  <c r="PJ57" i="1" s="1"/>
  <c r="PJ58" i="1" a="1"/>
  <c r="PJ58" i="1" s="1"/>
  <c r="PJ59" i="1" a="1"/>
  <c r="PJ59" i="1" s="1"/>
  <c r="PJ60" i="1" a="1"/>
  <c r="PJ60" i="1" s="1"/>
  <c r="PJ61" i="1" a="1"/>
  <c r="PJ61" i="1" s="1"/>
  <c r="PJ62" i="1" a="1"/>
  <c r="PJ62" i="1" s="1"/>
  <c r="PJ63" i="1" a="1"/>
  <c r="PJ63" i="1" s="1"/>
  <c r="PJ64" i="1" a="1"/>
  <c r="PJ64" i="1" s="1"/>
  <c r="PJ65" i="1" a="1"/>
  <c r="PJ65" i="1" s="1"/>
  <c r="PJ66" i="1" a="1"/>
  <c r="PJ66" i="1" s="1"/>
  <c r="PJ67" i="1" a="1"/>
  <c r="PJ67" i="1" s="1"/>
  <c r="PJ68" i="1" a="1"/>
  <c r="PJ68" i="1" s="1"/>
  <c r="PJ69" i="1" a="1"/>
  <c r="PJ69" i="1" s="1"/>
  <c r="PJ70" i="1" a="1"/>
  <c r="PJ70" i="1" s="1"/>
  <c r="PJ71" i="1" a="1"/>
  <c r="PJ71" i="1" s="1"/>
  <c r="PJ72" i="1" a="1"/>
  <c r="PJ72" i="1" s="1"/>
  <c r="SG89" i="1" a="1"/>
  <c r="SG89" i="1" s="1"/>
  <c r="SG109" i="1" a="1"/>
  <c r="SG109" i="1" s="1"/>
  <c r="SG40" i="1" a="1"/>
  <c r="SG40" i="1" s="1"/>
  <c r="SG61" i="1" a="1"/>
  <c r="SG61" i="1" s="1"/>
  <c r="SG45" i="1" a="1"/>
  <c r="SG45" i="1" s="1"/>
  <c r="SG46" i="1" a="1"/>
  <c r="SG46" i="1" s="1"/>
  <c r="SG96" i="1" a="1"/>
  <c r="SG96" i="1" s="1"/>
  <c r="SG88" i="1" a="1"/>
  <c r="SG88" i="1" s="1"/>
  <c r="SG48" i="1" a="1"/>
  <c r="SG48" i="1" s="1"/>
  <c r="SG101" i="1" a="1"/>
  <c r="SG101" i="1" s="1"/>
  <c r="SG84" i="1" a="1"/>
  <c r="SG84" i="1" s="1"/>
  <c r="SG51" i="1" a="1"/>
  <c r="SG51" i="1" s="1"/>
  <c r="SG106" i="1" a="1"/>
  <c r="SG106" i="1" s="1"/>
  <c r="SG100" i="1" a="1"/>
  <c r="SG100" i="1" s="1"/>
  <c r="SG97" i="1" a="1"/>
  <c r="SG97" i="1" s="1"/>
  <c r="SG110" i="1" a="1"/>
  <c r="SG110" i="1" s="1"/>
  <c r="SG41" i="1" a="1"/>
  <c r="SG41" i="1" s="1"/>
  <c r="SG99" i="1" a="1"/>
  <c r="SG99" i="1" s="1"/>
  <c r="SG87" i="1" a="1"/>
  <c r="SG87" i="1" s="1"/>
  <c r="SG50" i="1" a="1"/>
  <c r="SG50" i="1" s="1"/>
  <c r="SG85" i="1" a="1"/>
  <c r="SG85" i="1" s="1"/>
  <c r="SG52" i="1" a="1"/>
  <c r="SG52" i="1" s="1"/>
  <c r="SG54" i="1" a="1"/>
  <c r="SG54" i="1" s="1"/>
  <c r="SG56" i="1" a="1"/>
  <c r="SG56" i="1" s="1"/>
  <c r="SG107" i="1" a="1"/>
  <c r="SG107" i="1" s="1"/>
  <c r="SG108" i="1" a="1"/>
  <c r="SG108" i="1" s="1"/>
  <c r="SG94" i="1" a="1"/>
  <c r="SG94" i="1" s="1"/>
  <c r="SG47" i="1" a="1"/>
  <c r="SG47" i="1" s="1"/>
  <c r="SG102" i="1" a="1"/>
  <c r="SG102" i="1" s="1"/>
  <c r="SG49" i="1" a="1"/>
  <c r="SG49" i="1" s="1"/>
  <c r="SG95" i="1" a="1"/>
  <c r="SG95" i="1" s="1"/>
  <c r="SG98" i="1" a="1"/>
  <c r="SG98" i="1" s="1"/>
  <c r="SG53" i="1" a="1"/>
  <c r="SG53" i="1" s="1"/>
  <c r="SG58" i="1" a="1"/>
  <c r="SG58" i="1" s="1"/>
  <c r="SG59" i="1" a="1"/>
  <c r="SG59" i="1" s="1"/>
  <c r="SG86" i="1" a="1"/>
  <c r="SG86" i="1" s="1"/>
  <c r="SG83" i="1" a="1"/>
  <c r="SG83" i="1" s="1"/>
  <c r="SG57" i="1" a="1"/>
  <c r="SG57" i="1" s="1"/>
  <c r="SG82" i="1" a="1"/>
  <c r="SG82" i="1" s="1"/>
  <c r="SG60" i="1" a="1"/>
  <c r="SG60" i="1" s="1"/>
  <c r="SG55" i="1" a="1"/>
  <c r="SG55" i="1" s="1"/>
  <c r="SG39" i="1" a="1"/>
  <c r="SG39" i="1" s="1"/>
  <c r="SG93" i="1" a="1"/>
  <c r="SG93" i="1" s="1"/>
  <c r="SG62" i="1" a="1"/>
  <c r="SG62" i="1" s="1"/>
  <c r="SG63" i="1" a="1"/>
  <c r="SG63" i="1" s="1"/>
  <c r="SG64" i="1" a="1"/>
  <c r="SG64" i="1" s="1"/>
  <c r="SG65" i="1" a="1"/>
  <c r="SG65" i="1" s="1"/>
  <c r="SG66" i="1" a="1"/>
  <c r="SG66" i="1" s="1"/>
  <c r="SG67" i="1" a="1"/>
  <c r="SG67" i="1" s="1"/>
  <c r="SG68" i="1" a="1"/>
  <c r="SG68" i="1" s="1"/>
  <c r="SG69" i="1" a="1"/>
  <c r="SG69" i="1" s="1"/>
  <c r="SG70" i="1" a="1"/>
  <c r="SG70" i="1" s="1"/>
  <c r="SG71" i="1" a="1"/>
  <c r="SG71" i="1" s="1"/>
  <c r="SG72" i="1" a="1"/>
  <c r="SG72" i="1" s="1"/>
  <c r="SV89" i="1" a="1"/>
  <c r="SV89" i="1" s="1"/>
  <c r="SV40" i="1" a="1"/>
  <c r="SV40" i="1" s="1"/>
  <c r="SV61" i="1" a="1"/>
  <c r="SV61" i="1" s="1"/>
  <c r="SV45" i="1" a="1"/>
  <c r="SV45" i="1" s="1"/>
  <c r="SV86" i="1" a="1"/>
  <c r="SV86" i="1" s="1"/>
  <c r="SV88" i="1" a="1"/>
  <c r="SV88" i="1" s="1"/>
  <c r="SV106" i="1" a="1"/>
  <c r="SV106" i="1" s="1"/>
  <c r="SV53" i="1" a="1"/>
  <c r="SV53" i="1" s="1"/>
  <c r="SV110" i="1" a="1"/>
  <c r="SV110" i="1" s="1"/>
  <c r="SV57" i="1" a="1"/>
  <c r="SV57" i="1" s="1"/>
  <c r="SV82" i="1" a="1"/>
  <c r="SV82" i="1" s="1"/>
  <c r="SV41" i="1" a="1"/>
  <c r="SV41" i="1" s="1"/>
  <c r="SV93" i="1" a="1"/>
  <c r="SV93" i="1" s="1"/>
  <c r="SV94" i="1" a="1"/>
  <c r="SV94" i="1" s="1"/>
  <c r="SV87" i="1" a="1"/>
  <c r="SV87" i="1" s="1"/>
  <c r="SV48" i="1" a="1"/>
  <c r="SV48" i="1" s="1"/>
  <c r="SV84" i="1" a="1"/>
  <c r="SV84" i="1" s="1"/>
  <c r="SV85" i="1" a="1"/>
  <c r="SV85" i="1" s="1"/>
  <c r="SV56" i="1" a="1"/>
  <c r="SV56" i="1" s="1"/>
  <c r="SV108" i="1" a="1"/>
  <c r="SV108" i="1" s="1"/>
  <c r="SV96" i="1" a="1"/>
  <c r="SV96" i="1" s="1"/>
  <c r="SV99" i="1" a="1"/>
  <c r="SV99" i="1" s="1"/>
  <c r="SV49" i="1" a="1"/>
  <c r="SV49" i="1" s="1"/>
  <c r="SV50" i="1" a="1"/>
  <c r="SV50" i="1" s="1"/>
  <c r="SV98" i="1" a="1"/>
  <c r="SV98" i="1" s="1"/>
  <c r="SV52" i="1" a="1"/>
  <c r="SV52" i="1" s="1"/>
  <c r="SV54" i="1" a="1"/>
  <c r="SV54" i="1" s="1"/>
  <c r="SV97" i="1" a="1"/>
  <c r="SV97" i="1" s="1"/>
  <c r="SV100" i="1" a="1"/>
  <c r="SV100" i="1" s="1"/>
  <c r="SV58" i="1" a="1"/>
  <c r="SV58" i="1" s="1"/>
  <c r="SV59" i="1" a="1"/>
  <c r="SV59" i="1" s="1"/>
  <c r="SV46" i="1" a="1"/>
  <c r="SV46" i="1" s="1"/>
  <c r="SV47" i="1" a="1"/>
  <c r="SV47" i="1" s="1"/>
  <c r="SV101" i="1" a="1"/>
  <c r="SV101" i="1" s="1"/>
  <c r="SV102" i="1" a="1"/>
  <c r="SV102" i="1" s="1"/>
  <c r="SV95" i="1" a="1"/>
  <c r="SV95" i="1" s="1"/>
  <c r="SV51" i="1" a="1"/>
  <c r="SV51" i="1" s="1"/>
  <c r="SV83" i="1" a="1"/>
  <c r="SV83" i="1" s="1"/>
  <c r="SV107" i="1" a="1"/>
  <c r="SV107" i="1" s="1"/>
  <c r="SV109" i="1" a="1"/>
  <c r="SV109" i="1" s="1"/>
  <c r="SV60" i="1" a="1"/>
  <c r="SV60" i="1" s="1"/>
  <c r="SV55" i="1" a="1"/>
  <c r="SV55" i="1" s="1"/>
  <c r="SV39" i="1" a="1"/>
  <c r="SV39" i="1" s="1"/>
  <c r="SV62" i="1" a="1"/>
  <c r="SV62" i="1" s="1"/>
  <c r="SV63" i="1" a="1"/>
  <c r="SV63" i="1" s="1"/>
  <c r="SV64" i="1" a="1"/>
  <c r="SV64" i="1" s="1"/>
  <c r="SV65" i="1" a="1"/>
  <c r="SV65" i="1" s="1"/>
  <c r="SV66" i="1" a="1"/>
  <c r="SV66" i="1" s="1"/>
  <c r="SV67" i="1" a="1"/>
  <c r="SV67" i="1" s="1"/>
  <c r="SV68" i="1" a="1"/>
  <c r="SV68" i="1" s="1"/>
  <c r="SV69" i="1" a="1"/>
  <c r="SV69" i="1" s="1"/>
  <c r="SV70" i="1" a="1"/>
  <c r="SV70" i="1" s="1"/>
  <c r="SV71" i="1" a="1"/>
  <c r="SV71" i="1" s="1"/>
  <c r="SV72" i="1" a="1"/>
  <c r="SV72" i="1" s="1"/>
  <c r="QN89" i="1" a="1"/>
  <c r="QN89" i="1" s="1"/>
  <c r="QN106" i="1" a="1"/>
  <c r="QN106" i="1" s="1"/>
  <c r="QN86" i="1" a="1"/>
  <c r="QN86" i="1" s="1"/>
  <c r="QN82" i="1" a="1"/>
  <c r="QN82" i="1" s="1"/>
  <c r="QN83" i="1" a="1"/>
  <c r="QN83" i="1" s="1"/>
  <c r="QN39" i="1" a="1"/>
  <c r="QN39" i="1" s="1"/>
  <c r="QN88" i="1" a="1"/>
  <c r="QN88" i="1" s="1"/>
  <c r="QN45" i="1" a="1"/>
  <c r="QN45" i="1" s="1"/>
  <c r="QN93" i="1" a="1"/>
  <c r="QN93" i="1" s="1"/>
  <c r="QN87" i="1" a="1"/>
  <c r="QN87" i="1" s="1"/>
  <c r="QN85" i="1" a="1"/>
  <c r="QN85" i="1" s="1"/>
  <c r="QN84" i="1" a="1"/>
  <c r="QN84" i="1" s="1"/>
  <c r="QN46" i="1" a="1"/>
  <c r="QN46" i="1" s="1"/>
  <c r="QN98" i="1" a="1"/>
  <c r="QN98" i="1" s="1"/>
  <c r="QN108" i="1" a="1"/>
  <c r="QN108" i="1" s="1"/>
  <c r="QN101" i="1" a="1"/>
  <c r="QN101" i="1" s="1"/>
  <c r="QN41" i="1" a="1"/>
  <c r="QN41" i="1" s="1"/>
  <c r="QN94" i="1" a="1"/>
  <c r="QN94" i="1" s="1"/>
  <c r="QN40" i="1" a="1"/>
  <c r="QN40" i="1" s="1"/>
  <c r="QN110" i="1" a="1"/>
  <c r="QN110" i="1" s="1"/>
  <c r="QN99" i="1" a="1"/>
  <c r="QN99" i="1" s="1"/>
  <c r="QN109" i="1" a="1"/>
  <c r="QN109" i="1" s="1"/>
  <c r="QN107" i="1" a="1"/>
  <c r="QN107" i="1" s="1"/>
  <c r="QN102" i="1" a="1"/>
  <c r="QN102" i="1" s="1"/>
  <c r="QN95" i="1" a="1"/>
  <c r="QN95" i="1" s="1"/>
  <c r="QN96" i="1" a="1"/>
  <c r="QN96" i="1" s="1"/>
  <c r="QN47" i="1" a="1"/>
  <c r="QN47" i="1" s="1"/>
  <c r="QN97" i="1" a="1"/>
  <c r="QN97" i="1" s="1"/>
  <c r="QN48" i="1" a="1"/>
  <c r="QN48" i="1" s="1"/>
  <c r="QN100" i="1" a="1"/>
  <c r="QN100" i="1" s="1"/>
  <c r="QN49" i="1" a="1"/>
  <c r="QN49" i="1" s="1"/>
  <c r="QN50" i="1" a="1"/>
  <c r="QN50" i="1" s="1"/>
  <c r="QN51" i="1" a="1"/>
  <c r="QN51" i="1" s="1"/>
  <c r="QN52" i="1" a="1"/>
  <c r="QN52" i="1" s="1"/>
  <c r="QN53" i="1" a="1"/>
  <c r="QN53" i="1" s="1"/>
  <c r="QN54" i="1" a="1"/>
  <c r="QN54" i="1" s="1"/>
  <c r="QN55" i="1" a="1"/>
  <c r="QN55" i="1" s="1"/>
  <c r="QN56" i="1" a="1"/>
  <c r="QN56" i="1" s="1"/>
  <c r="QN57" i="1" a="1"/>
  <c r="QN57" i="1" s="1"/>
  <c r="QN58" i="1" a="1"/>
  <c r="QN58" i="1" s="1"/>
  <c r="QN59" i="1" a="1"/>
  <c r="QN59" i="1" s="1"/>
  <c r="QN60" i="1" a="1"/>
  <c r="QN60" i="1" s="1"/>
  <c r="QN61" i="1" a="1"/>
  <c r="QN61" i="1" s="1"/>
  <c r="QN62" i="1" a="1"/>
  <c r="QN62" i="1" s="1"/>
  <c r="QN63" i="1" a="1"/>
  <c r="QN63" i="1" s="1"/>
  <c r="QN64" i="1" a="1"/>
  <c r="QN64" i="1" s="1"/>
  <c r="QN65" i="1" a="1"/>
  <c r="QN65" i="1" s="1"/>
  <c r="QN66" i="1" a="1"/>
  <c r="QN66" i="1" s="1"/>
  <c r="QN67" i="1" a="1"/>
  <c r="QN67" i="1" s="1"/>
  <c r="QN68" i="1" a="1"/>
  <c r="QN68" i="1" s="1"/>
  <c r="QN69" i="1" a="1"/>
  <c r="QN69" i="1" s="1"/>
  <c r="QN70" i="1" a="1"/>
  <c r="QN70" i="1" s="1"/>
  <c r="QN71" i="1" a="1"/>
  <c r="QN71" i="1" s="1"/>
  <c r="QN72" i="1" a="1"/>
  <c r="QN72" i="1" s="1"/>
  <c r="RC89" i="1" a="1"/>
  <c r="RC89" i="1" s="1"/>
  <c r="RC39" i="1" a="1"/>
  <c r="RC39" i="1" s="1"/>
  <c r="RC88" i="1" a="1"/>
  <c r="RC88" i="1" s="1"/>
  <c r="RC87" i="1" a="1"/>
  <c r="RC87" i="1" s="1"/>
  <c r="RC46" i="1" a="1"/>
  <c r="RC46" i="1" s="1"/>
  <c r="RC49" i="1" a="1"/>
  <c r="RC49" i="1" s="1"/>
  <c r="RC55" i="1" a="1"/>
  <c r="RC55" i="1" s="1"/>
  <c r="RC106" i="1" a="1"/>
  <c r="RC106" i="1" s="1"/>
  <c r="RC53" i="1" a="1"/>
  <c r="RC53" i="1" s="1"/>
  <c r="RC107" i="1" a="1"/>
  <c r="RC107" i="1" s="1"/>
  <c r="RC86" i="1" a="1"/>
  <c r="RC86" i="1" s="1"/>
  <c r="RC82" i="1" a="1"/>
  <c r="RC82" i="1" s="1"/>
  <c r="RC99" i="1" a="1"/>
  <c r="RC99" i="1" s="1"/>
  <c r="RC41" i="1" a="1"/>
  <c r="RC41" i="1" s="1"/>
  <c r="RC85" i="1" a="1"/>
  <c r="RC85" i="1" s="1"/>
  <c r="RC94" i="1" a="1"/>
  <c r="RC94" i="1" s="1"/>
  <c r="RC95" i="1" a="1"/>
  <c r="RC95" i="1" s="1"/>
  <c r="RC83" i="1" a="1"/>
  <c r="RC83" i="1" s="1"/>
  <c r="RC109" i="1" a="1"/>
  <c r="RC109" i="1" s="1"/>
  <c r="RC84" i="1" a="1"/>
  <c r="RC84" i="1" s="1"/>
  <c r="RC40" i="1" a="1"/>
  <c r="RC40" i="1" s="1"/>
  <c r="RC101" i="1" a="1"/>
  <c r="RC101" i="1" s="1"/>
  <c r="RC93" i="1" a="1"/>
  <c r="RC93" i="1" s="1"/>
  <c r="RC98" i="1" a="1"/>
  <c r="RC98" i="1" s="1"/>
  <c r="RC50" i="1" a="1"/>
  <c r="RC50" i="1" s="1"/>
  <c r="RC51" i="1" a="1"/>
  <c r="RC51" i="1" s="1"/>
  <c r="RC97" i="1" a="1"/>
  <c r="RC97" i="1" s="1"/>
  <c r="RC54" i="1" a="1"/>
  <c r="RC54" i="1" s="1"/>
  <c r="RC45" i="1" a="1"/>
  <c r="RC45" i="1" s="1"/>
  <c r="RC102" i="1" a="1"/>
  <c r="RC102" i="1" s="1"/>
  <c r="RC96" i="1" a="1"/>
  <c r="RC96" i="1" s="1"/>
  <c r="RC47" i="1" a="1"/>
  <c r="RC47" i="1" s="1"/>
  <c r="RC48" i="1" a="1"/>
  <c r="RC48" i="1" s="1"/>
  <c r="RC100" i="1" a="1"/>
  <c r="RC100" i="1" s="1"/>
  <c r="RC52" i="1" a="1"/>
  <c r="RC52" i="1" s="1"/>
  <c r="RC110" i="1" a="1"/>
  <c r="RC110" i="1" s="1"/>
  <c r="RC108" i="1" a="1"/>
  <c r="RC108" i="1" s="1"/>
  <c r="RC56" i="1" a="1"/>
  <c r="RC56" i="1" s="1"/>
  <c r="RC57" i="1" a="1"/>
  <c r="RC57" i="1" s="1"/>
  <c r="RC58" i="1" a="1"/>
  <c r="RC58" i="1" s="1"/>
  <c r="RC59" i="1" a="1"/>
  <c r="RC59" i="1" s="1"/>
  <c r="RC60" i="1" a="1"/>
  <c r="RC60" i="1" s="1"/>
  <c r="RC61" i="1" a="1"/>
  <c r="RC61" i="1" s="1"/>
  <c r="RC62" i="1" a="1"/>
  <c r="RC62" i="1" s="1"/>
  <c r="RC63" i="1" a="1"/>
  <c r="RC63" i="1" s="1"/>
  <c r="RC64" i="1" a="1"/>
  <c r="RC64" i="1" s="1"/>
  <c r="RC65" i="1" a="1"/>
  <c r="RC65" i="1" s="1"/>
  <c r="RC66" i="1" a="1"/>
  <c r="RC66" i="1" s="1"/>
  <c r="RC67" i="1" a="1"/>
  <c r="RC67" i="1" s="1"/>
  <c r="RC68" i="1" a="1"/>
  <c r="RC68" i="1" s="1"/>
  <c r="RC69" i="1" a="1"/>
  <c r="RC69" i="1" s="1"/>
  <c r="RC70" i="1" a="1"/>
  <c r="RC70" i="1" s="1"/>
  <c r="RC71" i="1" a="1"/>
  <c r="RC71" i="1" s="1"/>
  <c r="RC72" i="1" a="1"/>
  <c r="RC72" i="1" s="1"/>
  <c r="PH74" i="1" a="1"/>
  <c r="PH74" i="1" s="1"/>
  <c r="QL74" i="1" a="1"/>
  <c r="QL74" i="1" s="1"/>
  <c r="RP74" i="1" a="1"/>
  <c r="RP74" i="1" s="1"/>
  <c r="ST74" i="1" a="1"/>
  <c r="ST74" i="1" s="1"/>
  <c r="OR74" i="1" a="1"/>
  <c r="OR74" i="1" s="1"/>
  <c r="QN74" i="1" a="1"/>
  <c r="QN74" i="1" s="1"/>
  <c r="SU74" i="1" a="1"/>
  <c r="SU74" i="1" s="1"/>
  <c r="QZ74" i="1" a="1"/>
  <c r="QZ74" i="1" s="1"/>
  <c r="OS74" i="1" a="1"/>
  <c r="OS74" i="1" s="1"/>
  <c r="PE74" i="1" a="1"/>
  <c r="PE74" i="1" s="1"/>
  <c r="SV74" i="1" a="1"/>
  <c r="SV74" i="1" s="1"/>
  <c r="RA74" i="1" a="1"/>
  <c r="RA74" i="1" s="1"/>
  <c r="OT74" i="1" a="1"/>
  <c r="OT74" i="1" s="1"/>
  <c r="PF74" i="1" a="1"/>
  <c r="PF74" i="1" s="1"/>
  <c r="RM74" i="1" a="1"/>
  <c r="RM74" i="1" s="1"/>
  <c r="RB74" i="1" a="1"/>
  <c r="RB74" i="1" s="1"/>
  <c r="PJ74" i="1" a="1"/>
  <c r="PJ74" i="1" s="1"/>
  <c r="RQ74" i="1" a="1"/>
  <c r="RQ74" i="1" s="1"/>
  <c r="OV74" i="1" a="1"/>
  <c r="OV74" i="1" s="1"/>
  <c r="QX74" i="1" a="1"/>
  <c r="QX74" i="1" s="1"/>
  <c r="RR74" i="1" a="1"/>
  <c r="RR74" i="1" s="1"/>
  <c r="SG74" i="1" a="1"/>
  <c r="SG74" i="1" s="1"/>
  <c r="QY74" i="1" a="1"/>
  <c r="QY74" i="1" s="1"/>
  <c r="RS74" i="1" a="1"/>
  <c r="RS74" i="1" s="1"/>
  <c r="QI74" i="1" a="1"/>
  <c r="QI74" i="1" s="1"/>
  <c r="PT74" i="1" a="1"/>
  <c r="PT74" i="1" s="1"/>
  <c r="RC74" i="1" a="1"/>
  <c r="RC74" i="1" s="1"/>
  <c r="QJ74" i="1" a="1"/>
  <c r="QJ74" i="1" s="1"/>
  <c r="QM74" i="1" a="1"/>
  <c r="QM74" i="1" s="1"/>
  <c r="PW74" i="1" a="1"/>
  <c r="PW74" i="1" s="1"/>
  <c r="PG74" i="1" a="1"/>
  <c r="PG74" i="1" s="1"/>
  <c r="QK74" i="1" a="1"/>
  <c r="QK74" i="1" s="1"/>
  <c r="RO74" i="1" a="1"/>
  <c r="RO74" i="1" s="1"/>
  <c r="PI74" i="1" a="1"/>
  <c r="PI74" i="1" s="1"/>
  <c r="SD74" i="1" a="1"/>
  <c r="SD74" i="1" s="1"/>
  <c r="PU74" i="1" a="1"/>
  <c r="PU74" i="1" s="1"/>
  <c r="PV74" i="1" a="1"/>
  <c r="PV74" i="1" s="1"/>
  <c r="SE74" i="1" a="1"/>
  <c r="SE74" i="1" s="1"/>
  <c r="SB74" i="1" a="1"/>
  <c r="SB74" i="1" s="1"/>
  <c r="SC74" i="1" a="1"/>
  <c r="SC74" i="1" s="1"/>
  <c r="RN74" i="1" a="1"/>
  <c r="RN74" i="1" s="1"/>
  <c r="SR74" i="1" a="1"/>
  <c r="SR74" i="1" s="1"/>
  <c r="SS74" i="1" a="1"/>
  <c r="SS74" i="1" s="1"/>
  <c r="PX74" i="1" a="1"/>
  <c r="PX74" i="1" s="1"/>
  <c r="SF74" i="1" a="1"/>
  <c r="SF74" i="1" s="1"/>
  <c r="PY74" i="1" a="1"/>
  <c r="PY74" i="1" s="1"/>
  <c r="SQ74" i="1" a="1"/>
  <c r="SQ74" i="1" s="1"/>
  <c r="OU74" i="1" a="1"/>
  <c r="OU74" i="1" s="1"/>
  <c r="OQ74" i="1" a="1"/>
  <c r="OQ74" i="1" s="1"/>
  <c r="K75" i="1"/>
  <c r="OP74" i="1" a="1"/>
  <c r="OP74" i="1" s="1"/>
  <c r="J75" i="1"/>
  <c r="BT74" i="1" a="1"/>
  <c r="BT74" i="1" s="1"/>
  <c r="BU74" i="1" a="1"/>
  <c r="BU74" i="1" s="1"/>
  <c r="BW74" i="1" a="1"/>
  <c r="BW74" i="1" s="1"/>
  <c r="BP74" i="1" a="1"/>
  <c r="BP74" i="1" s="1"/>
  <c r="BQ74" i="1" a="1"/>
  <c r="BQ74" i="1" s="1"/>
  <c r="BV74" i="1" a="1"/>
  <c r="BV74" i="1" s="1"/>
  <c r="BR74" i="1" a="1"/>
  <c r="BR74" i="1" s="1"/>
  <c r="BS74" i="1" a="1"/>
  <c r="BS74" i="1" s="1"/>
  <c r="I75" i="1"/>
  <c r="BN74" i="1"/>
  <c r="BM74" i="1"/>
  <c r="BL74" i="1"/>
  <c r="BK74" i="1"/>
  <c r="BJ74" i="1"/>
  <c r="BI74" i="1"/>
  <c r="M75" i="1"/>
  <c r="LY74" i="1"/>
  <c r="V369" i="6"/>
  <c r="V371" i="6" s="1"/>
  <c r="U373" i="6"/>
  <c r="P71" i="1"/>
  <c r="AP70" i="1"/>
  <c r="MC70" i="1"/>
  <c r="MD70" i="1"/>
  <c r="ME70" i="1"/>
  <c r="JM70" i="1"/>
  <c r="NT70" i="1"/>
  <c r="AF71" i="1"/>
  <c r="NG70" i="1"/>
  <c r="NF70" i="1"/>
  <c r="O71" i="1"/>
  <c r="JO70" i="1"/>
  <c r="JP70" i="1"/>
  <c r="AQ70" i="1"/>
  <c r="AR70" i="1"/>
  <c r="ND70" i="1"/>
  <c r="NE70" i="1"/>
  <c r="JS69" i="1"/>
  <c r="LG69" i="1"/>
  <c r="LH69" i="1"/>
  <c r="LI69" i="1"/>
  <c r="LJ69" i="1"/>
  <c r="MF70" i="1"/>
  <c r="MG70" i="1"/>
  <c r="Q71" i="1"/>
  <c r="DE69" i="1"/>
  <c r="DI69" i="1"/>
  <c r="DJ69" i="1"/>
  <c r="MZ69" i="1"/>
  <c r="MY69" i="1" s="1" a="1"/>
  <c r="MY69" i="1" s="1"/>
  <c r="DH69" i="1"/>
  <c r="DF69" i="1"/>
  <c r="DG69" i="1"/>
  <c r="N71" i="1"/>
  <c r="D70" i="1"/>
  <c r="AO70" i="1"/>
  <c r="AS70" i="1"/>
  <c r="JR70" i="1"/>
  <c r="W71" i="1"/>
  <c r="OA70" i="1"/>
  <c r="Z71" i="1"/>
  <c r="BB158" i="4"/>
  <c r="BB159" i="4" s="1"/>
  <c r="QO4" i="1" s="1"/>
  <c r="BB162" i="4"/>
  <c r="BB160" i="4"/>
  <c r="BB163" i="4"/>
  <c r="BB161" i="4"/>
  <c r="I158" i="4"/>
  <c r="I159" i="4" s="1"/>
  <c r="OV4" i="1" s="1"/>
  <c r="I160" i="4"/>
  <c r="I161" i="4"/>
  <c r="I162" i="4"/>
  <c r="I163" i="4"/>
  <c r="AM158" i="4"/>
  <c r="AM159" i="4" s="1"/>
  <c r="PZ4" i="1" s="1"/>
  <c r="AM163" i="4"/>
  <c r="AM161" i="4"/>
  <c r="AM162" i="4"/>
  <c r="AM160" i="4"/>
  <c r="CU158" i="4"/>
  <c r="CU159" i="4" s="1"/>
  <c r="SH4" i="1" s="1"/>
  <c r="CU160" i="4"/>
  <c r="CU161" i="4"/>
  <c r="CU162" i="4"/>
  <c r="CU163" i="4"/>
  <c r="DJ158" i="4"/>
  <c r="DJ159" i="4" s="1"/>
  <c r="SW4" i="1" s="1"/>
  <c r="DJ160" i="4"/>
  <c r="DJ161" i="4"/>
  <c r="DJ162" i="4"/>
  <c r="DJ163" i="4"/>
  <c r="BQ158" i="4"/>
  <c r="BQ159" i="4" s="1"/>
  <c r="RD4" i="1" s="1"/>
  <c r="BQ163" i="4"/>
  <c r="BQ161" i="4"/>
  <c r="BQ162" i="4"/>
  <c r="BQ160" i="4"/>
  <c r="CF158" i="4"/>
  <c r="CF159" i="4" s="1"/>
  <c r="RS4" i="1" s="1"/>
  <c r="CF160" i="4"/>
  <c r="CF161" i="4"/>
  <c r="CF162" i="4"/>
  <c r="CF163" i="4"/>
  <c r="X158" i="4"/>
  <c r="X159" i="4" s="1"/>
  <c r="PK4" i="1" s="1"/>
  <c r="X160" i="4"/>
  <c r="X163" i="4"/>
  <c r="X161" i="4"/>
  <c r="X162" i="4"/>
  <c r="Q397" i="4"/>
  <c r="D398" i="4"/>
  <c r="Q398" i="4" s="1"/>
  <c r="CH378" i="4"/>
  <c r="CH382" i="4" s="1"/>
  <c r="CH375" i="6"/>
  <c r="CG375" i="6" s="1"/>
  <c r="CH376" i="6" s="1"/>
  <c r="CH378" i="6" s="1"/>
  <c r="CH375" i="8"/>
  <c r="CG375" i="8" s="1"/>
  <c r="CH376" i="8" s="1"/>
  <c r="CH378" i="8" s="1"/>
  <c r="C400" i="4"/>
  <c r="P396" i="4"/>
  <c r="B396" i="4"/>
  <c r="I399" i="4"/>
  <c r="V399" i="4" s="1"/>
  <c r="H399" i="4"/>
  <c r="U399" i="4" s="1"/>
  <c r="G399" i="4"/>
  <c r="T399" i="4" s="1"/>
  <c r="F399" i="4"/>
  <c r="S399" i="4" s="1"/>
  <c r="E399" i="4"/>
  <c r="R399" i="4" s="1"/>
  <c r="F400" i="4"/>
  <c r="F401" i="4" s="1"/>
  <c r="F402" i="4" s="1"/>
  <c r="F403" i="4" s="1"/>
  <c r="F404" i="4" s="1"/>
  <c r="F405" i="4" s="1"/>
  <c r="F406" i="4" s="1"/>
  <c r="F407" i="4" s="1"/>
  <c r="F408" i="4" s="1"/>
  <c r="F409" i="4" s="1"/>
  <c r="F410" i="4" s="1"/>
  <c r="F411" i="4" s="1"/>
  <c r="F412" i="4" s="1"/>
  <c r="F413" i="4" s="1"/>
  <c r="F414" i="4" s="1"/>
  <c r="F415" i="4" s="1"/>
  <c r="E400" i="4"/>
  <c r="D480" i="4"/>
  <c r="Q480" i="4" s="1"/>
  <c r="F480" i="4"/>
  <c r="E480" i="4"/>
  <c r="D416" i="4"/>
  <c r="Q416" i="4" s="1"/>
  <c r="I416" i="4"/>
  <c r="V416" i="4" s="1"/>
  <c r="H416" i="4"/>
  <c r="U416" i="4" s="1"/>
  <c r="G416" i="4"/>
  <c r="T416"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80" i="4"/>
  <c r="AC382" i="4"/>
  <c r="CA382" i="4"/>
  <c r="CA380" i="4"/>
  <c r="V378" i="4"/>
  <c r="U382" i="4"/>
  <c r="U380" i="4"/>
  <c r="BQ378" i="4"/>
  <c r="BP382" i="4"/>
  <c r="BP380" i="4"/>
  <c r="CC378" i="4"/>
  <c r="CB382" i="4"/>
  <c r="CB380" i="4"/>
  <c r="CJ378" i="4"/>
  <c r="CI382" i="4"/>
  <c r="CI380" i="4"/>
  <c r="BW378" i="4"/>
  <c r="BV382" i="4"/>
  <c r="BV380" i="4"/>
  <c r="BK378" i="4"/>
  <c r="BJ380" i="4"/>
  <c r="BJ382" i="4"/>
  <c r="BE382" i="4"/>
  <c r="BE380" i="4"/>
  <c r="BE154" i="6"/>
  <c r="BE151" i="6"/>
  <c r="BF148" i="6"/>
  <c r="BF154" i="6" s="1"/>
  <c r="BE149" i="6"/>
  <c r="BE150" i="6" s="1"/>
  <c r="BE152" i="6"/>
  <c r="A481" i="4"/>
  <c r="A417" i="4"/>
  <c r="DK157" i="4"/>
  <c r="AN157" i="4"/>
  <c r="CG157" i="4"/>
  <c r="J157" i="4"/>
  <c r="CV157" i="4"/>
  <c r="BC157" i="4"/>
  <c r="BR157" i="4"/>
  <c r="Y157"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M33" i="1"/>
  <c r="JM36" i="1" s="1"/>
  <c r="PK106" i="1" l="1" a="1"/>
  <c r="PK106" i="1" s="1"/>
  <c r="PK89" i="1" a="1"/>
  <c r="PK89" i="1" s="1"/>
  <c r="PK82" i="1" a="1"/>
  <c r="PK82" i="1" s="1"/>
  <c r="PK93" i="1" a="1"/>
  <c r="PK93" i="1" s="1"/>
  <c r="PK88" i="1" a="1"/>
  <c r="PK88" i="1" s="1"/>
  <c r="PK39" i="1" a="1"/>
  <c r="PK39" i="1" s="1"/>
  <c r="PK83" i="1" a="1"/>
  <c r="PK83" i="1" s="1"/>
  <c r="PK85" i="1" a="1"/>
  <c r="PK85" i="1" s="1"/>
  <c r="PK86" i="1" a="1"/>
  <c r="PK86" i="1" s="1"/>
  <c r="PK45" i="1" a="1"/>
  <c r="PK45" i="1" s="1"/>
  <c r="PK87" i="1" a="1"/>
  <c r="PK87" i="1" s="1"/>
  <c r="PK84" i="1" a="1"/>
  <c r="PK84" i="1" s="1"/>
  <c r="PK101" i="1" a="1"/>
  <c r="PK101" i="1" s="1"/>
  <c r="PK40" i="1" a="1"/>
  <c r="PK40" i="1" s="1"/>
  <c r="PK95" i="1" a="1"/>
  <c r="PK95" i="1" s="1"/>
  <c r="PK102" i="1" a="1"/>
  <c r="PK102" i="1" s="1"/>
  <c r="PK98" i="1" a="1"/>
  <c r="PK98" i="1" s="1"/>
  <c r="PK110" i="1" a="1"/>
  <c r="PK110" i="1" s="1"/>
  <c r="PK99" i="1" a="1"/>
  <c r="PK99" i="1" s="1"/>
  <c r="PK94" i="1" a="1"/>
  <c r="PK94" i="1" s="1"/>
  <c r="PK107" i="1" a="1"/>
  <c r="PK107" i="1" s="1"/>
  <c r="PK41" i="1" a="1"/>
  <c r="PK41" i="1" s="1"/>
  <c r="PK109" i="1" a="1"/>
  <c r="PK109" i="1" s="1"/>
  <c r="PK46" i="1" a="1"/>
  <c r="PK46" i="1" s="1"/>
  <c r="PK108" i="1" a="1"/>
  <c r="PK108" i="1" s="1"/>
  <c r="PK47" i="1" a="1"/>
  <c r="PK47" i="1" s="1"/>
  <c r="PK96" i="1" a="1"/>
  <c r="PK96" i="1" s="1"/>
  <c r="PK97" i="1" a="1"/>
  <c r="PK97" i="1" s="1"/>
  <c r="PK48" i="1" a="1"/>
  <c r="PK48" i="1" s="1"/>
  <c r="PK100" i="1" a="1"/>
  <c r="PK100" i="1" s="1"/>
  <c r="PK49" i="1" a="1"/>
  <c r="PK49" i="1" s="1"/>
  <c r="PK50" i="1" a="1"/>
  <c r="PK50" i="1" s="1"/>
  <c r="PK51" i="1" a="1"/>
  <c r="PK51" i="1" s="1"/>
  <c r="PK52" i="1" a="1"/>
  <c r="PK52" i="1" s="1"/>
  <c r="PK53" i="1" a="1"/>
  <c r="PK53" i="1" s="1"/>
  <c r="PK54" i="1" a="1"/>
  <c r="PK54" i="1" s="1"/>
  <c r="PK55" i="1" a="1"/>
  <c r="PK55" i="1" s="1"/>
  <c r="PK56" i="1" a="1"/>
  <c r="PK56" i="1" s="1"/>
  <c r="PK57" i="1" a="1"/>
  <c r="PK57" i="1" s="1"/>
  <c r="PK58" i="1" a="1"/>
  <c r="PK58" i="1" s="1"/>
  <c r="PK59" i="1" a="1"/>
  <c r="PK59" i="1" s="1"/>
  <c r="PK60" i="1" a="1"/>
  <c r="PK60" i="1" s="1"/>
  <c r="PK61" i="1" a="1"/>
  <c r="PK61" i="1" s="1"/>
  <c r="PK62" i="1" a="1"/>
  <c r="PK62" i="1" s="1"/>
  <c r="PK63" i="1" a="1"/>
  <c r="PK63" i="1" s="1"/>
  <c r="PK64" i="1" a="1"/>
  <c r="PK64" i="1" s="1"/>
  <c r="PK65" i="1" a="1"/>
  <c r="PK65" i="1" s="1"/>
  <c r="PK66" i="1" a="1"/>
  <c r="PK66" i="1" s="1"/>
  <c r="PK67" i="1" a="1"/>
  <c r="PK67" i="1" s="1"/>
  <c r="PK68" i="1" a="1"/>
  <c r="PK68" i="1" s="1"/>
  <c r="PK69" i="1" a="1"/>
  <c r="PK69" i="1" s="1"/>
  <c r="PK70" i="1" a="1"/>
  <c r="PK70" i="1" s="1"/>
  <c r="PK71" i="1" a="1"/>
  <c r="PK71" i="1" s="1"/>
  <c r="PK72" i="1" a="1"/>
  <c r="PK72" i="1" s="1"/>
  <c r="PK73" i="1" a="1"/>
  <c r="PK73" i="1" s="1"/>
  <c r="PZ106" i="1" a="1"/>
  <c r="PZ106" i="1" s="1"/>
  <c r="PZ89" i="1" a="1"/>
  <c r="PZ89" i="1" s="1"/>
  <c r="PZ83" i="1" a="1"/>
  <c r="PZ83" i="1" s="1"/>
  <c r="PZ82" i="1" a="1"/>
  <c r="PZ82" i="1" s="1"/>
  <c r="PZ84" i="1" a="1"/>
  <c r="PZ84" i="1" s="1"/>
  <c r="PZ86" i="1" a="1"/>
  <c r="PZ86" i="1" s="1"/>
  <c r="PZ39" i="1" a="1"/>
  <c r="PZ39" i="1" s="1"/>
  <c r="PZ85" i="1" a="1"/>
  <c r="PZ85" i="1" s="1"/>
  <c r="PZ93" i="1" a="1"/>
  <c r="PZ93" i="1" s="1"/>
  <c r="PZ45" i="1" a="1"/>
  <c r="PZ45" i="1" s="1"/>
  <c r="PZ87" i="1" a="1"/>
  <c r="PZ87" i="1" s="1"/>
  <c r="PZ88" i="1" a="1"/>
  <c r="PZ88" i="1" s="1"/>
  <c r="PZ41" i="1" a="1"/>
  <c r="PZ41" i="1" s="1"/>
  <c r="PZ109" i="1" a="1"/>
  <c r="PZ109" i="1" s="1"/>
  <c r="PZ94" i="1" a="1"/>
  <c r="PZ94" i="1" s="1"/>
  <c r="PZ101" i="1" a="1"/>
  <c r="PZ101" i="1" s="1"/>
  <c r="PZ110" i="1" a="1"/>
  <c r="PZ110" i="1" s="1"/>
  <c r="PZ98" i="1" a="1"/>
  <c r="PZ98" i="1" s="1"/>
  <c r="PZ40" i="1" a="1"/>
  <c r="PZ40" i="1" s="1"/>
  <c r="PZ95" i="1" a="1"/>
  <c r="PZ95" i="1" s="1"/>
  <c r="PZ102" i="1" a="1"/>
  <c r="PZ102" i="1" s="1"/>
  <c r="PZ99" i="1" a="1"/>
  <c r="PZ99" i="1" s="1"/>
  <c r="PZ107" i="1" a="1"/>
  <c r="PZ107" i="1" s="1"/>
  <c r="PZ108" i="1" a="1"/>
  <c r="PZ108" i="1" s="1"/>
  <c r="PZ46" i="1" a="1"/>
  <c r="PZ46" i="1" s="1"/>
  <c r="PZ96" i="1" a="1"/>
  <c r="PZ96" i="1" s="1"/>
  <c r="PZ47" i="1" a="1"/>
  <c r="PZ47" i="1" s="1"/>
  <c r="PZ97" i="1" a="1"/>
  <c r="PZ97" i="1" s="1"/>
  <c r="PZ100" i="1" a="1"/>
  <c r="PZ100" i="1" s="1"/>
  <c r="PZ48" i="1" a="1"/>
  <c r="PZ48" i="1" s="1"/>
  <c r="PZ49" i="1" a="1"/>
  <c r="PZ49" i="1" s="1"/>
  <c r="PZ50" i="1" a="1"/>
  <c r="PZ50" i="1" s="1"/>
  <c r="PZ51" i="1" a="1"/>
  <c r="PZ51" i="1" s="1"/>
  <c r="PZ52" i="1" a="1"/>
  <c r="PZ52" i="1" s="1"/>
  <c r="PZ53" i="1" a="1"/>
  <c r="PZ53" i="1" s="1"/>
  <c r="PZ54" i="1" a="1"/>
  <c r="PZ54" i="1" s="1"/>
  <c r="PZ55" i="1" a="1"/>
  <c r="PZ55" i="1" s="1"/>
  <c r="PZ56" i="1" a="1"/>
  <c r="PZ56" i="1" s="1"/>
  <c r="PZ57" i="1" a="1"/>
  <c r="PZ57" i="1" s="1"/>
  <c r="PZ58" i="1" a="1"/>
  <c r="PZ58" i="1" s="1"/>
  <c r="PZ59" i="1" a="1"/>
  <c r="PZ59" i="1" s="1"/>
  <c r="PZ60" i="1" a="1"/>
  <c r="PZ60" i="1" s="1"/>
  <c r="PZ61" i="1" a="1"/>
  <c r="PZ61" i="1" s="1"/>
  <c r="PZ62" i="1" a="1"/>
  <c r="PZ62" i="1" s="1"/>
  <c r="PZ63" i="1" a="1"/>
  <c r="PZ63" i="1" s="1"/>
  <c r="PZ64" i="1" a="1"/>
  <c r="PZ64" i="1" s="1"/>
  <c r="PZ65" i="1" a="1"/>
  <c r="PZ65" i="1" s="1"/>
  <c r="PZ66" i="1" a="1"/>
  <c r="PZ66" i="1" s="1"/>
  <c r="PZ67" i="1" a="1"/>
  <c r="PZ67" i="1" s="1"/>
  <c r="PZ68" i="1" a="1"/>
  <c r="PZ68" i="1" s="1"/>
  <c r="PZ69" i="1" a="1"/>
  <c r="PZ69" i="1" s="1"/>
  <c r="PZ70" i="1" a="1"/>
  <c r="PZ70" i="1" s="1"/>
  <c r="PZ71" i="1" a="1"/>
  <c r="PZ71" i="1" s="1"/>
  <c r="PZ72" i="1" a="1"/>
  <c r="PZ72" i="1" s="1"/>
  <c r="PZ73" i="1" a="1"/>
  <c r="PZ73" i="1" s="1"/>
  <c r="RD89" i="1" a="1"/>
  <c r="RD89" i="1" s="1"/>
  <c r="RD41" i="1" a="1"/>
  <c r="RD41" i="1" s="1"/>
  <c r="RD99" i="1" a="1"/>
  <c r="RD99" i="1" s="1"/>
  <c r="RD102" i="1" a="1"/>
  <c r="RD102" i="1" s="1"/>
  <c r="RD88" i="1" a="1"/>
  <c r="RD88" i="1" s="1"/>
  <c r="RD48" i="1" a="1"/>
  <c r="RD48" i="1" s="1"/>
  <c r="RD98" i="1" a="1"/>
  <c r="RD98" i="1" s="1"/>
  <c r="RD53" i="1" a="1"/>
  <c r="RD53" i="1" s="1"/>
  <c r="RD45" i="1" a="1"/>
  <c r="RD45" i="1" s="1"/>
  <c r="RD94" i="1" a="1"/>
  <c r="RD94" i="1" s="1"/>
  <c r="RD46" i="1" a="1"/>
  <c r="RD46" i="1" s="1"/>
  <c r="RD86" i="1" a="1"/>
  <c r="RD86" i="1" s="1"/>
  <c r="RD55" i="1" a="1"/>
  <c r="RD55" i="1" s="1"/>
  <c r="RD83" i="1" a="1"/>
  <c r="RD83" i="1" s="1"/>
  <c r="RD100" i="1" a="1"/>
  <c r="RD100" i="1" s="1"/>
  <c r="RD108" i="1" a="1"/>
  <c r="RD108" i="1" s="1"/>
  <c r="RD109" i="1" a="1"/>
  <c r="RD109" i="1" s="1"/>
  <c r="RD39" i="1" a="1"/>
  <c r="RD39" i="1" s="1"/>
  <c r="RD40" i="1" a="1"/>
  <c r="RD40" i="1" s="1"/>
  <c r="RD56" i="1" a="1"/>
  <c r="RD56" i="1" s="1"/>
  <c r="RD101" i="1" a="1"/>
  <c r="RD101" i="1" s="1"/>
  <c r="RD96" i="1" a="1"/>
  <c r="RD96" i="1" s="1"/>
  <c r="RD85" i="1" a="1"/>
  <c r="RD85" i="1" s="1"/>
  <c r="RD49" i="1" a="1"/>
  <c r="RD49" i="1" s="1"/>
  <c r="RD50" i="1" a="1"/>
  <c r="RD50" i="1" s="1"/>
  <c r="RD97" i="1" a="1"/>
  <c r="RD97" i="1" s="1"/>
  <c r="RD110" i="1" a="1"/>
  <c r="RD110" i="1" s="1"/>
  <c r="RD93" i="1" a="1"/>
  <c r="RD93" i="1" s="1"/>
  <c r="RD47" i="1" a="1"/>
  <c r="RD47" i="1" s="1"/>
  <c r="RD87" i="1" a="1"/>
  <c r="RD87" i="1" s="1"/>
  <c r="RD95" i="1" a="1"/>
  <c r="RD95" i="1" s="1"/>
  <c r="RD84" i="1" a="1"/>
  <c r="RD84" i="1" s="1"/>
  <c r="RD51" i="1" a="1"/>
  <c r="RD51" i="1" s="1"/>
  <c r="RD52" i="1" a="1"/>
  <c r="RD52" i="1" s="1"/>
  <c r="RD106" i="1" a="1"/>
  <c r="RD106" i="1" s="1"/>
  <c r="RD54" i="1" a="1"/>
  <c r="RD54" i="1" s="1"/>
  <c r="RD107" i="1" a="1"/>
  <c r="RD107" i="1" s="1"/>
  <c r="RD82" i="1" a="1"/>
  <c r="RD82" i="1" s="1"/>
  <c r="RD57" i="1" a="1"/>
  <c r="RD57" i="1" s="1"/>
  <c r="RD58" i="1" a="1"/>
  <c r="RD58" i="1" s="1"/>
  <c r="RD59" i="1" a="1"/>
  <c r="RD59" i="1" s="1"/>
  <c r="RD60" i="1" a="1"/>
  <c r="RD60" i="1" s="1"/>
  <c r="RD61" i="1" a="1"/>
  <c r="RD61" i="1" s="1"/>
  <c r="RD62" i="1" a="1"/>
  <c r="RD62" i="1" s="1"/>
  <c r="RD63" i="1" a="1"/>
  <c r="RD63" i="1" s="1"/>
  <c r="RD64" i="1" a="1"/>
  <c r="RD64" i="1" s="1"/>
  <c r="RD65" i="1" a="1"/>
  <c r="RD65" i="1" s="1"/>
  <c r="RD66" i="1" a="1"/>
  <c r="RD66" i="1" s="1"/>
  <c r="RD67" i="1" a="1"/>
  <c r="RD67" i="1" s="1"/>
  <c r="RD68" i="1" a="1"/>
  <c r="RD68" i="1" s="1"/>
  <c r="RD69" i="1" a="1"/>
  <c r="RD69" i="1" s="1"/>
  <c r="RD70" i="1" a="1"/>
  <c r="RD70" i="1" s="1"/>
  <c r="RD71" i="1" a="1"/>
  <c r="RD71" i="1" s="1"/>
  <c r="RD72" i="1" a="1"/>
  <c r="RD72" i="1" s="1"/>
  <c r="RD73" i="1" a="1"/>
  <c r="RD73" i="1" s="1"/>
  <c r="SH89" i="1" a="1"/>
  <c r="SH89" i="1" s="1"/>
  <c r="SH108" i="1" a="1"/>
  <c r="SH108" i="1" s="1"/>
  <c r="SH39" i="1" a="1"/>
  <c r="SH39" i="1" s="1"/>
  <c r="SH58" i="1" a="1"/>
  <c r="SH58" i="1" s="1"/>
  <c r="SH59" i="1" a="1"/>
  <c r="SH59" i="1" s="1"/>
  <c r="SH41" i="1" a="1"/>
  <c r="SH41" i="1" s="1"/>
  <c r="SH60" i="1" a="1"/>
  <c r="SH60" i="1" s="1"/>
  <c r="SH40" i="1" a="1"/>
  <c r="SH40" i="1" s="1"/>
  <c r="SH99" i="1" a="1"/>
  <c r="SH99" i="1" s="1"/>
  <c r="SH101" i="1" a="1"/>
  <c r="SH101" i="1" s="1"/>
  <c r="SH95" i="1" a="1"/>
  <c r="SH95" i="1" s="1"/>
  <c r="SH84" i="1" a="1"/>
  <c r="SH84" i="1" s="1"/>
  <c r="SH50" i="1" a="1"/>
  <c r="SH50" i="1" s="1"/>
  <c r="SH97" i="1" a="1"/>
  <c r="SH97" i="1" s="1"/>
  <c r="SH56" i="1" a="1"/>
  <c r="SH56" i="1" s="1"/>
  <c r="SH107" i="1" a="1"/>
  <c r="SH107" i="1" s="1"/>
  <c r="SH82" i="1" a="1"/>
  <c r="SH82" i="1" s="1"/>
  <c r="SH93" i="1" a="1"/>
  <c r="SH93" i="1" s="1"/>
  <c r="SH102" i="1" a="1"/>
  <c r="SH102" i="1" s="1"/>
  <c r="SH96" i="1" a="1"/>
  <c r="SH96" i="1" s="1"/>
  <c r="SH88" i="1" a="1"/>
  <c r="SH88" i="1" s="1"/>
  <c r="SH83" i="1" a="1"/>
  <c r="SH83" i="1" s="1"/>
  <c r="SH109" i="1" a="1"/>
  <c r="SH109" i="1" s="1"/>
  <c r="SH45" i="1" a="1"/>
  <c r="SH45" i="1" s="1"/>
  <c r="SH85" i="1" a="1"/>
  <c r="SH85" i="1" s="1"/>
  <c r="SH94" i="1" a="1"/>
  <c r="SH94" i="1" s="1"/>
  <c r="SH87" i="1" a="1"/>
  <c r="SH87" i="1" s="1"/>
  <c r="SH48" i="1" a="1"/>
  <c r="SH48" i="1" s="1"/>
  <c r="SH106" i="1" a="1"/>
  <c r="SH106" i="1" s="1"/>
  <c r="SH100" i="1" a="1"/>
  <c r="SH100" i="1" s="1"/>
  <c r="SH57" i="1" a="1"/>
  <c r="SH57" i="1" s="1"/>
  <c r="SH61" i="1" a="1"/>
  <c r="SH61" i="1" s="1"/>
  <c r="SH46" i="1" a="1"/>
  <c r="SH46" i="1" s="1"/>
  <c r="SH86" i="1" a="1"/>
  <c r="SH86" i="1" s="1"/>
  <c r="SH47" i="1" a="1"/>
  <c r="SH47" i="1" s="1"/>
  <c r="SH98" i="1" a="1"/>
  <c r="SH98" i="1" s="1"/>
  <c r="SH49" i="1" a="1"/>
  <c r="SH49" i="1" s="1"/>
  <c r="SH51" i="1" a="1"/>
  <c r="SH51" i="1" s="1"/>
  <c r="SH52" i="1" a="1"/>
  <c r="SH52" i="1" s="1"/>
  <c r="SH53" i="1" a="1"/>
  <c r="SH53" i="1" s="1"/>
  <c r="SH54" i="1" a="1"/>
  <c r="SH54" i="1" s="1"/>
  <c r="SH55" i="1" a="1"/>
  <c r="SH55" i="1" s="1"/>
  <c r="SH110" i="1" a="1"/>
  <c r="SH110" i="1" s="1"/>
  <c r="SH62" i="1" a="1"/>
  <c r="SH62" i="1" s="1"/>
  <c r="SH63" i="1" a="1"/>
  <c r="SH63" i="1" s="1"/>
  <c r="SH64" i="1" a="1"/>
  <c r="SH64" i="1" s="1"/>
  <c r="SH65" i="1" a="1"/>
  <c r="SH65" i="1" s="1"/>
  <c r="SH66" i="1" a="1"/>
  <c r="SH66" i="1" s="1"/>
  <c r="SH67" i="1" a="1"/>
  <c r="SH67" i="1" s="1"/>
  <c r="SH68" i="1" a="1"/>
  <c r="SH68" i="1" s="1"/>
  <c r="SH69" i="1" a="1"/>
  <c r="SH69" i="1" s="1"/>
  <c r="SH70" i="1" a="1"/>
  <c r="SH70" i="1" s="1"/>
  <c r="SH71" i="1" a="1"/>
  <c r="SH71" i="1" s="1"/>
  <c r="SH72" i="1" a="1"/>
  <c r="SH72" i="1" s="1"/>
  <c r="SH73" i="1" a="1"/>
  <c r="SH73" i="1" s="1"/>
  <c r="PK74" i="1" a="1"/>
  <c r="PK74" i="1" s="1"/>
  <c r="OV89" i="1" a="1"/>
  <c r="OV89" i="1" s="1"/>
  <c r="OV106" i="1" a="1"/>
  <c r="OV106" i="1" s="1"/>
  <c r="OV45" i="1" a="1"/>
  <c r="OV45" i="1" s="1"/>
  <c r="OV93" i="1" a="1"/>
  <c r="OV93" i="1" s="1"/>
  <c r="OV84" i="1" a="1"/>
  <c r="OV84" i="1" s="1"/>
  <c r="OV82" i="1" a="1"/>
  <c r="OV82" i="1" s="1"/>
  <c r="OV83" i="1" a="1"/>
  <c r="OV83" i="1" s="1"/>
  <c r="OV39" i="1" a="1"/>
  <c r="OV39" i="1" s="1"/>
  <c r="OV88" i="1" a="1"/>
  <c r="OV88" i="1" s="1"/>
  <c r="OV85" i="1" a="1"/>
  <c r="OV85" i="1" s="1"/>
  <c r="OV86" i="1" a="1"/>
  <c r="OV86" i="1" s="1"/>
  <c r="OV87" i="1" a="1"/>
  <c r="OV87" i="1" s="1"/>
  <c r="OV109" i="1" a="1"/>
  <c r="OV109" i="1" s="1"/>
  <c r="OV98" i="1" a="1"/>
  <c r="OV98" i="1" s="1"/>
  <c r="OV110" i="1" a="1"/>
  <c r="OV110" i="1" s="1"/>
  <c r="OV95" i="1" a="1"/>
  <c r="OV95" i="1" s="1"/>
  <c r="OV40" i="1" a="1"/>
  <c r="OV40" i="1" s="1"/>
  <c r="OV101" i="1" a="1"/>
  <c r="OV101" i="1" s="1"/>
  <c r="OV102" i="1" a="1"/>
  <c r="OV102" i="1" s="1"/>
  <c r="OV41" i="1" a="1"/>
  <c r="OV41" i="1" s="1"/>
  <c r="OV99" i="1" a="1"/>
  <c r="OV99" i="1" s="1"/>
  <c r="OV94" i="1" a="1"/>
  <c r="OV94" i="1" s="1"/>
  <c r="OV46" i="1" a="1"/>
  <c r="OV46" i="1" s="1"/>
  <c r="OV108" i="1" a="1"/>
  <c r="OV108" i="1" s="1"/>
  <c r="OV107" i="1" a="1"/>
  <c r="OV107" i="1" s="1"/>
  <c r="OV47" i="1" a="1"/>
  <c r="OV47" i="1" s="1"/>
  <c r="OV96" i="1" a="1"/>
  <c r="OV96" i="1" s="1"/>
  <c r="OV48" i="1" a="1"/>
  <c r="OV48" i="1" s="1"/>
  <c r="OV97" i="1" a="1"/>
  <c r="OV97" i="1" s="1"/>
  <c r="OV100" i="1" a="1"/>
  <c r="OV100" i="1" s="1"/>
  <c r="OV49" i="1" a="1"/>
  <c r="OV49" i="1" s="1"/>
  <c r="OV50" i="1" a="1"/>
  <c r="OV50" i="1" s="1"/>
  <c r="OV51" i="1" a="1"/>
  <c r="OV51" i="1" s="1"/>
  <c r="OV52" i="1" a="1"/>
  <c r="OV52" i="1" s="1"/>
  <c r="OV53" i="1" a="1"/>
  <c r="OV53" i="1" s="1"/>
  <c r="OV54" i="1" a="1"/>
  <c r="OV54" i="1" s="1"/>
  <c r="OV55" i="1" a="1"/>
  <c r="OV55" i="1" s="1"/>
  <c r="OV56" i="1" a="1"/>
  <c r="OV56" i="1" s="1"/>
  <c r="OV57" i="1" a="1"/>
  <c r="OV57" i="1" s="1"/>
  <c r="OV58" i="1" a="1"/>
  <c r="OV58" i="1" s="1"/>
  <c r="OV59" i="1" a="1"/>
  <c r="OV59" i="1" s="1"/>
  <c r="OV60" i="1" a="1"/>
  <c r="OV60" i="1" s="1"/>
  <c r="OV61" i="1" a="1"/>
  <c r="OV61" i="1" s="1"/>
  <c r="OV62" i="1" a="1"/>
  <c r="OV62" i="1" s="1"/>
  <c r="OV63" i="1" a="1"/>
  <c r="OV63" i="1" s="1"/>
  <c r="OV64" i="1" a="1"/>
  <c r="OV64" i="1" s="1"/>
  <c r="OV65" i="1" a="1"/>
  <c r="OV65" i="1" s="1"/>
  <c r="OV66" i="1" a="1"/>
  <c r="OV66" i="1" s="1"/>
  <c r="OV67" i="1" a="1"/>
  <c r="OV67" i="1" s="1"/>
  <c r="OV68" i="1" a="1"/>
  <c r="OV68" i="1" s="1"/>
  <c r="OV69" i="1" a="1"/>
  <c r="OV69" i="1" s="1"/>
  <c r="OV70" i="1" a="1"/>
  <c r="OV70" i="1" s="1"/>
  <c r="OV71" i="1" a="1"/>
  <c r="OV71" i="1" s="1"/>
  <c r="OV72" i="1" a="1"/>
  <c r="OV72" i="1" s="1"/>
  <c r="OV73" i="1" a="1"/>
  <c r="OV73" i="1" s="1"/>
  <c r="PZ74" i="1" a="1"/>
  <c r="PZ74" i="1" s="1"/>
  <c r="SW89" i="1" a="1"/>
  <c r="SW89" i="1" s="1"/>
  <c r="SW109" i="1" a="1"/>
  <c r="SW109" i="1" s="1"/>
  <c r="SW82" i="1" a="1"/>
  <c r="SW82" i="1" s="1"/>
  <c r="SW58" i="1" a="1"/>
  <c r="SW58" i="1" s="1"/>
  <c r="SW39" i="1" a="1"/>
  <c r="SW39" i="1" s="1"/>
  <c r="SW108" i="1" a="1"/>
  <c r="SW108" i="1" s="1"/>
  <c r="SW60" i="1" a="1"/>
  <c r="SW60" i="1" s="1"/>
  <c r="SW61" i="1" a="1"/>
  <c r="SW61" i="1" s="1"/>
  <c r="SW86" i="1" a="1"/>
  <c r="SW86" i="1" s="1"/>
  <c r="SW102" i="1" a="1"/>
  <c r="SW102" i="1" s="1"/>
  <c r="SW101" i="1" a="1"/>
  <c r="SW101" i="1" s="1"/>
  <c r="SW95" i="1" a="1"/>
  <c r="SW95" i="1" s="1"/>
  <c r="SW48" i="1" a="1"/>
  <c r="SW48" i="1" s="1"/>
  <c r="SW106" i="1" a="1"/>
  <c r="SW106" i="1" s="1"/>
  <c r="SW57" i="1" a="1"/>
  <c r="SW57" i="1" s="1"/>
  <c r="SW107" i="1" a="1"/>
  <c r="SW107" i="1" s="1"/>
  <c r="SW59" i="1" a="1"/>
  <c r="SW59" i="1" s="1"/>
  <c r="SW93" i="1" a="1"/>
  <c r="SW93" i="1" s="1"/>
  <c r="SW45" i="1" a="1"/>
  <c r="SW45" i="1" s="1"/>
  <c r="SW99" i="1" a="1"/>
  <c r="SW99" i="1" s="1"/>
  <c r="SW94" i="1" a="1"/>
  <c r="SW94" i="1" s="1"/>
  <c r="SW46" i="1" a="1"/>
  <c r="SW46" i="1" s="1"/>
  <c r="SW88" i="1" a="1"/>
  <c r="SW88" i="1" s="1"/>
  <c r="SW98" i="1" a="1"/>
  <c r="SW98" i="1" s="1"/>
  <c r="SW41" i="1" a="1"/>
  <c r="SW41" i="1" s="1"/>
  <c r="SW40" i="1" a="1"/>
  <c r="SW40" i="1" s="1"/>
  <c r="SW96" i="1" a="1"/>
  <c r="SW96" i="1" s="1"/>
  <c r="SW87" i="1" a="1"/>
  <c r="SW87" i="1" s="1"/>
  <c r="SW85" i="1" a="1"/>
  <c r="SW85" i="1" s="1"/>
  <c r="SW83" i="1" a="1"/>
  <c r="SW83" i="1" s="1"/>
  <c r="SW100" i="1" a="1"/>
  <c r="SW100" i="1" s="1"/>
  <c r="SW52" i="1" a="1"/>
  <c r="SW52" i="1" s="1"/>
  <c r="SW53" i="1" a="1"/>
  <c r="SW53" i="1" s="1"/>
  <c r="SW54" i="1" a="1"/>
  <c r="SW54" i="1" s="1"/>
  <c r="SW55" i="1" a="1"/>
  <c r="SW55" i="1" s="1"/>
  <c r="SW110" i="1" a="1"/>
  <c r="SW110" i="1" s="1"/>
  <c r="SW84" i="1" a="1"/>
  <c r="SW84" i="1" s="1"/>
  <c r="SW47" i="1" a="1"/>
  <c r="SW47" i="1" s="1"/>
  <c r="SW49" i="1" a="1"/>
  <c r="SW49" i="1" s="1"/>
  <c r="SW50" i="1" a="1"/>
  <c r="SW50" i="1" s="1"/>
  <c r="SW51" i="1" a="1"/>
  <c r="SW51" i="1" s="1"/>
  <c r="SW56" i="1" a="1"/>
  <c r="SW56" i="1" s="1"/>
  <c r="SW97" i="1" a="1"/>
  <c r="SW97" i="1" s="1"/>
  <c r="SW62" i="1" a="1"/>
  <c r="SW62" i="1" s="1"/>
  <c r="SW63" i="1" a="1"/>
  <c r="SW63" i="1" s="1"/>
  <c r="SW64" i="1" a="1"/>
  <c r="SW64" i="1" s="1"/>
  <c r="SW65" i="1" a="1"/>
  <c r="SW65" i="1" s="1"/>
  <c r="SW66" i="1" a="1"/>
  <c r="SW66" i="1" s="1"/>
  <c r="SW67" i="1" a="1"/>
  <c r="SW67" i="1" s="1"/>
  <c r="SW68" i="1" a="1"/>
  <c r="SW68" i="1" s="1"/>
  <c r="SW69" i="1" a="1"/>
  <c r="SW69" i="1" s="1"/>
  <c r="SW70" i="1" a="1"/>
  <c r="SW70" i="1" s="1"/>
  <c r="SW71" i="1" a="1"/>
  <c r="SW71" i="1" s="1"/>
  <c r="SW72" i="1" a="1"/>
  <c r="SW72" i="1" s="1"/>
  <c r="SW73" i="1" a="1"/>
  <c r="SW73" i="1" s="1"/>
  <c r="SH74" i="1" a="1"/>
  <c r="SH74" i="1" s="1"/>
  <c r="RD74" i="1" a="1"/>
  <c r="RD74" i="1" s="1"/>
  <c r="QO89" i="1" a="1"/>
  <c r="QO89" i="1" s="1"/>
  <c r="QO106" i="1" a="1"/>
  <c r="QO106" i="1" s="1"/>
  <c r="QO39" i="1" a="1"/>
  <c r="QO39" i="1" s="1"/>
  <c r="QO45" i="1" a="1"/>
  <c r="QO45" i="1" s="1"/>
  <c r="QO82" i="1" a="1"/>
  <c r="QO82" i="1" s="1"/>
  <c r="QO87" i="1" a="1"/>
  <c r="QO87" i="1" s="1"/>
  <c r="QO88" i="1" a="1"/>
  <c r="QO88" i="1" s="1"/>
  <c r="QO83" i="1" a="1"/>
  <c r="QO83" i="1" s="1"/>
  <c r="QO93" i="1" a="1"/>
  <c r="QO93" i="1" s="1"/>
  <c r="QO86" i="1" a="1"/>
  <c r="QO86" i="1" s="1"/>
  <c r="QO85" i="1" a="1"/>
  <c r="QO85" i="1" s="1"/>
  <c r="QO84" i="1" a="1"/>
  <c r="QO84" i="1" s="1"/>
  <c r="QO98" i="1" a="1"/>
  <c r="QO98" i="1" s="1"/>
  <c r="QO40" i="1" a="1"/>
  <c r="QO40" i="1" s="1"/>
  <c r="QO109" i="1" a="1"/>
  <c r="QO109" i="1" s="1"/>
  <c r="QO46" i="1" a="1"/>
  <c r="QO46" i="1" s="1"/>
  <c r="QO94" i="1" a="1"/>
  <c r="QO94" i="1" s="1"/>
  <c r="QO99" i="1" a="1"/>
  <c r="QO99" i="1" s="1"/>
  <c r="QO95" i="1" a="1"/>
  <c r="QO95" i="1" s="1"/>
  <c r="QO102" i="1" a="1"/>
  <c r="QO102" i="1" s="1"/>
  <c r="QO101" i="1" a="1"/>
  <c r="QO101" i="1" s="1"/>
  <c r="QO108" i="1" a="1"/>
  <c r="QO108" i="1" s="1"/>
  <c r="QO110" i="1" a="1"/>
  <c r="QO110" i="1" s="1"/>
  <c r="QO107" i="1" a="1"/>
  <c r="QO107" i="1" s="1"/>
  <c r="QO41" i="1" a="1"/>
  <c r="QO41" i="1" s="1"/>
  <c r="QO47" i="1" a="1"/>
  <c r="QO47" i="1" s="1"/>
  <c r="QO96" i="1" a="1"/>
  <c r="QO96" i="1" s="1"/>
  <c r="QO97" i="1" a="1"/>
  <c r="QO97" i="1" s="1"/>
  <c r="QO100" i="1" a="1"/>
  <c r="QO100" i="1" s="1"/>
  <c r="QO48" i="1" a="1"/>
  <c r="QO48" i="1" s="1"/>
  <c r="QO49" i="1" a="1"/>
  <c r="QO49" i="1" s="1"/>
  <c r="QO50" i="1" a="1"/>
  <c r="QO50" i="1" s="1"/>
  <c r="QO51" i="1" a="1"/>
  <c r="QO51" i="1" s="1"/>
  <c r="QO52" i="1" a="1"/>
  <c r="QO52" i="1" s="1"/>
  <c r="QO53" i="1" a="1"/>
  <c r="QO53" i="1" s="1"/>
  <c r="QO54" i="1" a="1"/>
  <c r="QO54" i="1" s="1"/>
  <c r="QO55" i="1" a="1"/>
  <c r="QO55" i="1" s="1"/>
  <c r="QO56" i="1" a="1"/>
  <c r="QO56" i="1" s="1"/>
  <c r="QO57" i="1" a="1"/>
  <c r="QO57" i="1" s="1"/>
  <c r="QO58" i="1" a="1"/>
  <c r="QO58" i="1" s="1"/>
  <c r="QO59" i="1" a="1"/>
  <c r="QO59" i="1" s="1"/>
  <c r="QO60" i="1" a="1"/>
  <c r="QO60" i="1" s="1"/>
  <c r="QO61" i="1" a="1"/>
  <c r="QO61" i="1" s="1"/>
  <c r="QO62" i="1" a="1"/>
  <c r="QO62" i="1" s="1"/>
  <c r="QO63" i="1" a="1"/>
  <c r="QO63" i="1" s="1"/>
  <c r="QO64" i="1" a="1"/>
  <c r="QO64" i="1" s="1"/>
  <c r="QO65" i="1" a="1"/>
  <c r="QO65" i="1" s="1"/>
  <c r="QO66" i="1" a="1"/>
  <c r="QO66" i="1" s="1"/>
  <c r="QO67" i="1" a="1"/>
  <c r="QO67" i="1" s="1"/>
  <c r="QO68" i="1" a="1"/>
  <c r="QO68" i="1" s="1"/>
  <c r="QO69" i="1" a="1"/>
  <c r="QO69" i="1" s="1"/>
  <c r="QO70" i="1" a="1"/>
  <c r="QO70" i="1" s="1"/>
  <c r="QO71" i="1" a="1"/>
  <c r="QO71" i="1" s="1"/>
  <c r="QO72" i="1" a="1"/>
  <c r="QO72" i="1" s="1"/>
  <c r="QO73" i="1" a="1"/>
  <c r="QO73" i="1" s="1"/>
  <c r="SW74" i="1" a="1"/>
  <c r="SW74" i="1" s="1"/>
  <c r="RS89" i="1" a="1"/>
  <c r="RS89" i="1" s="1"/>
  <c r="RS82" i="1" a="1"/>
  <c r="RS82" i="1" s="1"/>
  <c r="RS58" i="1" a="1"/>
  <c r="RS58" i="1" s="1"/>
  <c r="RS88" i="1" a="1"/>
  <c r="RS88" i="1" s="1"/>
  <c r="RS48" i="1" a="1"/>
  <c r="RS48" i="1" s="1"/>
  <c r="RS106" i="1" a="1"/>
  <c r="RS106" i="1" s="1"/>
  <c r="RS110" i="1" a="1"/>
  <c r="RS110" i="1" s="1"/>
  <c r="RS54" i="1" a="1"/>
  <c r="RS54" i="1" s="1"/>
  <c r="RS56" i="1" a="1"/>
  <c r="RS56" i="1" s="1"/>
  <c r="RS85" i="1" a="1"/>
  <c r="RS85" i="1" s="1"/>
  <c r="RS39" i="1" a="1"/>
  <c r="RS39" i="1" s="1"/>
  <c r="RS59" i="1" a="1"/>
  <c r="RS59" i="1" s="1"/>
  <c r="RS87" i="1" a="1"/>
  <c r="RS87" i="1" s="1"/>
  <c r="RS45" i="1" a="1"/>
  <c r="RS45" i="1" s="1"/>
  <c r="RS60" i="1" a="1"/>
  <c r="RS60" i="1" s="1"/>
  <c r="RS86" i="1" a="1"/>
  <c r="RS86" i="1" s="1"/>
  <c r="RS99" i="1" a="1"/>
  <c r="RS99" i="1" s="1"/>
  <c r="RS41" i="1" a="1"/>
  <c r="RS41" i="1" s="1"/>
  <c r="RS61" i="1" a="1"/>
  <c r="RS61" i="1" s="1"/>
  <c r="RS101" i="1" a="1"/>
  <c r="RS101" i="1" s="1"/>
  <c r="RS93" i="1" a="1"/>
  <c r="RS93" i="1" s="1"/>
  <c r="RS84" i="1" a="1"/>
  <c r="RS84" i="1" s="1"/>
  <c r="RS102" i="1" a="1"/>
  <c r="RS102" i="1" s="1"/>
  <c r="RS40" i="1" a="1"/>
  <c r="RS40" i="1" s="1"/>
  <c r="RS96" i="1" a="1"/>
  <c r="RS96" i="1" s="1"/>
  <c r="RS47" i="1" a="1"/>
  <c r="RS47" i="1" s="1"/>
  <c r="RS98" i="1" a="1"/>
  <c r="RS98" i="1" s="1"/>
  <c r="RS51" i="1" a="1"/>
  <c r="RS51" i="1" s="1"/>
  <c r="RS83" i="1" a="1"/>
  <c r="RS83" i="1" s="1"/>
  <c r="RS53" i="1" a="1"/>
  <c r="RS53" i="1" s="1"/>
  <c r="RS100" i="1" a="1"/>
  <c r="RS100" i="1" s="1"/>
  <c r="RS107" i="1" a="1"/>
  <c r="RS107" i="1" s="1"/>
  <c r="RS109" i="1" a="1"/>
  <c r="RS109" i="1" s="1"/>
  <c r="RS57" i="1" a="1"/>
  <c r="RS57" i="1" s="1"/>
  <c r="RS94" i="1" a="1"/>
  <c r="RS94" i="1" s="1"/>
  <c r="RS46" i="1" a="1"/>
  <c r="RS46" i="1" s="1"/>
  <c r="RS95" i="1" a="1"/>
  <c r="RS95" i="1" s="1"/>
  <c r="RS49" i="1" a="1"/>
  <c r="RS49" i="1" s="1"/>
  <c r="RS50" i="1" a="1"/>
  <c r="RS50" i="1" s="1"/>
  <c r="RS52" i="1" a="1"/>
  <c r="RS52" i="1" s="1"/>
  <c r="RS97" i="1" a="1"/>
  <c r="RS97" i="1" s="1"/>
  <c r="RS108" i="1" a="1"/>
  <c r="RS108" i="1" s="1"/>
  <c r="RS55" i="1" a="1"/>
  <c r="RS55" i="1" s="1"/>
  <c r="RS62" i="1" a="1"/>
  <c r="RS62" i="1" s="1"/>
  <c r="RS63" i="1" a="1"/>
  <c r="RS63" i="1" s="1"/>
  <c r="RS64" i="1" a="1"/>
  <c r="RS64" i="1" s="1"/>
  <c r="RS65" i="1" a="1"/>
  <c r="RS65" i="1" s="1"/>
  <c r="RS66" i="1" a="1"/>
  <c r="RS66" i="1" s="1"/>
  <c r="RS67" i="1" a="1"/>
  <c r="RS67" i="1" s="1"/>
  <c r="RS68" i="1" a="1"/>
  <c r="RS68" i="1" s="1"/>
  <c r="RS69" i="1" a="1"/>
  <c r="RS69" i="1" s="1"/>
  <c r="RS70" i="1" a="1"/>
  <c r="RS70" i="1" s="1"/>
  <c r="RS71" i="1" a="1"/>
  <c r="RS71" i="1" s="1"/>
  <c r="RS72" i="1" a="1"/>
  <c r="RS72" i="1" s="1"/>
  <c r="RS73" i="1" a="1"/>
  <c r="RS73" i="1" s="1"/>
  <c r="V373" i="6"/>
  <c r="QO74" i="1" a="1"/>
  <c r="QO74" i="1" s="1"/>
  <c r="PJ75" i="1" a="1"/>
  <c r="PJ75" i="1" s="1"/>
  <c r="PT75" i="1" a="1"/>
  <c r="PT75" i="1" s="1"/>
  <c r="QN75" i="1" a="1"/>
  <c r="QN75" i="1" s="1"/>
  <c r="QX75" i="1" a="1"/>
  <c r="QX75" i="1" s="1"/>
  <c r="RR75" i="1" a="1"/>
  <c r="RR75" i="1" s="1"/>
  <c r="SB75" i="1" a="1"/>
  <c r="SB75" i="1" s="1"/>
  <c r="SV75" i="1" a="1"/>
  <c r="SV75" i="1" s="1"/>
  <c r="SH75" i="1" a="1"/>
  <c r="SH75" i="1" s="1"/>
  <c r="OS75" i="1" a="1"/>
  <c r="OS75" i="1" s="1"/>
  <c r="QM75" i="1" a="1"/>
  <c r="QM75" i="1" s="1"/>
  <c r="QZ75" i="1" a="1"/>
  <c r="QZ75" i="1" s="1"/>
  <c r="ST75" i="1" a="1"/>
  <c r="ST75" i="1" s="1"/>
  <c r="PE75" i="1" a="1"/>
  <c r="PE75" i="1" s="1"/>
  <c r="QO75" i="1" a="1"/>
  <c r="QO75" i="1" s="1"/>
  <c r="SI75" i="1" a="1"/>
  <c r="SI75" i="1" s="1"/>
  <c r="OT75" i="1" a="1"/>
  <c r="OT75" i="1" s="1"/>
  <c r="RA75" i="1" a="1"/>
  <c r="RA75" i="1" s="1"/>
  <c r="SU75" i="1" a="1"/>
  <c r="SU75" i="1" s="1"/>
  <c r="PF75" i="1" a="1"/>
  <c r="PF75" i="1" s="1"/>
  <c r="RM75" i="1" a="1"/>
  <c r="RM75" i="1" s="1"/>
  <c r="SW75" i="1" a="1"/>
  <c r="SW75" i="1" s="1"/>
  <c r="OU75" i="1" a="1"/>
  <c r="OU75" i="1" s="1"/>
  <c r="RB75" i="1" a="1"/>
  <c r="RB75" i="1" s="1"/>
  <c r="OW75" i="1" a="1"/>
  <c r="OW75" i="1" s="1"/>
  <c r="RD75" i="1" a="1"/>
  <c r="RD75" i="1" s="1"/>
  <c r="PW75" i="1" a="1"/>
  <c r="PW75" i="1" s="1"/>
  <c r="QL75" i="1" a="1"/>
  <c r="QL75" i="1" s="1"/>
  <c r="SQ75" i="1" a="1"/>
  <c r="SQ75" i="1" s="1"/>
  <c r="PG75" i="1" a="1"/>
  <c r="PG75" i="1" s="1"/>
  <c r="PX75" i="1" a="1"/>
  <c r="PX75" i="1" s="1"/>
  <c r="SC75" i="1" a="1"/>
  <c r="SC75" i="1" s="1"/>
  <c r="SR75" i="1" a="1"/>
  <c r="SR75" i="1" s="1"/>
  <c r="PH75" i="1" a="1"/>
  <c r="PH75" i="1" s="1"/>
  <c r="PY75" i="1" a="1"/>
  <c r="PY75" i="1" s="1"/>
  <c r="PI75" i="1" a="1"/>
  <c r="PI75" i="1" s="1"/>
  <c r="SD75" i="1" a="1"/>
  <c r="SD75" i="1" s="1"/>
  <c r="SS75" i="1" a="1"/>
  <c r="SS75" i="1" s="1"/>
  <c r="PK75" i="1" a="1"/>
  <c r="PK75" i="1" s="1"/>
  <c r="PZ75" i="1" a="1"/>
  <c r="PZ75" i="1" s="1"/>
  <c r="SX75" i="1" a="1"/>
  <c r="SX75" i="1" s="1"/>
  <c r="RO75" i="1" a="1"/>
  <c r="RO75" i="1" s="1"/>
  <c r="SF75" i="1" a="1"/>
  <c r="SF75" i="1" s="1"/>
  <c r="OV75" i="1" a="1"/>
  <c r="OV75" i="1" s="1"/>
  <c r="RP75" i="1" a="1"/>
  <c r="RP75" i="1" s="1"/>
  <c r="QY75" i="1" a="1"/>
  <c r="QY75" i="1" s="1"/>
  <c r="SG75" i="1" a="1"/>
  <c r="SG75" i="1" s="1"/>
  <c r="RN75" i="1" a="1"/>
  <c r="RN75" i="1" s="1"/>
  <c r="PU75" i="1" a="1"/>
  <c r="PU75" i="1" s="1"/>
  <c r="RC75" i="1" a="1"/>
  <c r="RC75" i="1" s="1"/>
  <c r="PV75" i="1" a="1"/>
  <c r="PV75" i="1" s="1"/>
  <c r="OR75" i="1" a="1"/>
  <c r="OR75" i="1" s="1"/>
  <c r="SE75" i="1" a="1"/>
  <c r="SE75" i="1" s="1"/>
  <c r="QI75" i="1" a="1"/>
  <c r="QI75" i="1" s="1"/>
  <c r="QJ75" i="1" a="1"/>
  <c r="QJ75" i="1" s="1"/>
  <c r="QK75" i="1" a="1"/>
  <c r="QK75" i="1" s="1"/>
  <c r="RQ75" i="1" a="1"/>
  <c r="RQ75" i="1" s="1"/>
  <c r="RS75" i="1" a="1"/>
  <c r="RS75" i="1" s="1"/>
  <c r="OQ75" i="1" a="1"/>
  <c r="OQ75" i="1" s="1"/>
  <c r="K76" i="1"/>
  <c r="OP75" i="1" a="1"/>
  <c r="OP75" i="1" s="1"/>
  <c r="J76" i="1"/>
  <c r="BV75" i="1" a="1"/>
  <c r="BV75" i="1" s="1"/>
  <c r="BW75" i="1" a="1"/>
  <c r="BW75" i="1" s="1"/>
  <c r="BS75" i="1" a="1"/>
  <c r="BS75" i="1" s="1"/>
  <c r="BP75" i="1" a="1"/>
  <c r="BP75" i="1" s="1"/>
  <c r="BQ75" i="1" a="1"/>
  <c r="BQ75" i="1" s="1"/>
  <c r="BR75" i="1" a="1"/>
  <c r="BR75" i="1" s="1"/>
  <c r="BT75" i="1" a="1"/>
  <c r="BT75" i="1" s="1"/>
  <c r="BU75" i="1" a="1"/>
  <c r="BU75" i="1" s="1"/>
  <c r="I76" i="1"/>
  <c r="BN75" i="1"/>
  <c r="BM75" i="1"/>
  <c r="BL75" i="1"/>
  <c r="BK75" i="1"/>
  <c r="BJ75" i="1"/>
  <c r="BI75" i="1"/>
  <c r="M76" i="1"/>
  <c r="LY75" i="1"/>
  <c r="OA71" i="1"/>
  <c r="Z72" i="1"/>
  <c r="JR71" i="1"/>
  <c r="W72" i="1"/>
  <c r="DE70" i="1"/>
  <c r="DF70" i="1"/>
  <c r="DG70" i="1"/>
  <c r="DI70" i="1"/>
  <c r="DJ70" i="1"/>
  <c r="DH70" i="1"/>
  <c r="ML70" i="1"/>
  <c r="MM70" i="1"/>
  <c r="MN70" i="1"/>
  <c r="LG70" i="1"/>
  <c r="LI70" i="1"/>
  <c r="LJ70" i="1"/>
  <c r="JS70" i="1"/>
  <c r="MI70" i="1"/>
  <c r="MK70" i="1"/>
  <c r="LH70" i="1"/>
  <c r="AQ71" i="1"/>
  <c r="AR71" i="1"/>
  <c r="ND71" i="1"/>
  <c r="NE71" i="1"/>
  <c r="NF71" i="1"/>
  <c r="NG71" i="1"/>
  <c r="JO71" i="1"/>
  <c r="JP71" i="1"/>
  <c r="O72" i="1"/>
  <c r="MC71" i="1"/>
  <c r="MD71" i="1"/>
  <c r="ME71" i="1"/>
  <c r="AP71" i="1"/>
  <c r="JM71" i="1"/>
  <c r="P72" i="1"/>
  <c r="N72" i="1"/>
  <c r="D71" i="1"/>
  <c r="AO71" i="1"/>
  <c r="AS71" i="1"/>
  <c r="MF71" i="1"/>
  <c r="MG71" i="1"/>
  <c r="Q72" i="1"/>
  <c r="NT71" i="1"/>
  <c r="AF72" i="1"/>
  <c r="CG158" i="4"/>
  <c r="CG159" i="4" s="1"/>
  <c r="RT4" i="1" s="1"/>
  <c r="CG160" i="4"/>
  <c r="RT75" i="1" s="1" a="1"/>
  <c r="RT75" i="1" s="1"/>
  <c r="CG161" i="4"/>
  <c r="CG162" i="4"/>
  <c r="CG163" i="4"/>
  <c r="AN158" i="4"/>
  <c r="AN159" i="4" s="1"/>
  <c r="QA4" i="1" s="1"/>
  <c r="AN163" i="4"/>
  <c r="AN161" i="4"/>
  <c r="AN162" i="4"/>
  <c r="AN160" i="4"/>
  <c r="DK158" i="4"/>
  <c r="DK159" i="4" s="1"/>
  <c r="SX4" i="1" s="1"/>
  <c r="DK160" i="4"/>
  <c r="DK161" i="4"/>
  <c r="DK162" i="4"/>
  <c r="DK163" i="4"/>
  <c r="Y158" i="4"/>
  <c r="Y159" i="4" s="1"/>
  <c r="PL4" i="1" s="1"/>
  <c r="Y160" i="4"/>
  <c r="Y163" i="4"/>
  <c r="Y161" i="4"/>
  <c r="Y162" i="4"/>
  <c r="BR158" i="4"/>
  <c r="BR159" i="4" s="1"/>
  <c r="RE4" i="1" s="1"/>
  <c r="BR163" i="4"/>
  <c r="BR161" i="4"/>
  <c r="BR162" i="4"/>
  <c r="BR160" i="4"/>
  <c r="RE75" i="1" s="1" a="1"/>
  <c r="RE75" i="1" s="1"/>
  <c r="BC158" i="4"/>
  <c r="BC159" i="4" s="1"/>
  <c r="QP4" i="1" s="1"/>
  <c r="BC162" i="4"/>
  <c r="BC160" i="4"/>
  <c r="BC163" i="4"/>
  <c r="BC161" i="4"/>
  <c r="CV158" i="4"/>
  <c r="CV159" i="4" s="1"/>
  <c r="SI4" i="1" s="1"/>
  <c r="CV160" i="4"/>
  <c r="CV161" i="4"/>
  <c r="CV162" i="4"/>
  <c r="CV163" i="4"/>
  <c r="J158" i="4"/>
  <c r="J159" i="4" s="1"/>
  <c r="OW4" i="1" s="1"/>
  <c r="J160" i="4"/>
  <c r="J161" i="4"/>
  <c r="J163" i="4"/>
  <c r="J162" i="4"/>
  <c r="D399" i="4"/>
  <c r="Q399" i="4" s="1"/>
  <c r="C398" i="4"/>
  <c r="CH380" i="4"/>
  <c r="F416" i="4"/>
  <c r="P397" i="4"/>
  <c r="B397" i="4"/>
  <c r="P400" i="4"/>
  <c r="F481" i="4"/>
  <c r="E481" i="4"/>
  <c r="D481" i="4"/>
  <c r="Q481" i="4" s="1"/>
  <c r="I417" i="4"/>
  <c r="V417" i="4" s="1"/>
  <c r="H417" i="4"/>
  <c r="U417" i="4" s="1"/>
  <c r="G417" i="4"/>
  <c r="D417" i="4"/>
  <c r="Q417" i="4" s="1"/>
  <c r="E401" i="4"/>
  <c r="E402" i="4" s="1"/>
  <c r="E403" i="4" s="1"/>
  <c r="E404" i="4" s="1"/>
  <c r="E405" i="4" s="1"/>
  <c r="E406" i="4" s="1"/>
  <c r="E407" i="4" s="1"/>
  <c r="E408" i="4" s="1"/>
  <c r="E409" i="4" s="1"/>
  <c r="E410" i="4" s="1"/>
  <c r="E411" i="4" s="1"/>
  <c r="E412" i="4" s="1"/>
  <c r="E413" i="4" s="1"/>
  <c r="E414" i="4" s="1"/>
  <c r="E415" i="4" s="1"/>
  <c r="R400" i="4"/>
  <c r="B400" i="4"/>
  <c r="S400" i="4"/>
  <c r="Q400"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8" i="4"/>
  <c r="BK380" i="4"/>
  <c r="BK382" i="4"/>
  <c r="BX378" i="4"/>
  <c r="BW380" i="4"/>
  <c r="BW382" i="4"/>
  <c r="CK378" i="4"/>
  <c r="CJ382" i="4"/>
  <c r="CJ380" i="4"/>
  <c r="CD378" i="4"/>
  <c r="CC382" i="4"/>
  <c r="CC380" i="4"/>
  <c r="BR378" i="4"/>
  <c r="BQ380" i="4"/>
  <c r="BQ382" i="4"/>
  <c r="V382" i="4"/>
  <c r="V380" i="4"/>
  <c r="BF149" i="6"/>
  <c r="BF150" i="6" s="1"/>
  <c r="BF153" i="6"/>
  <c r="BG148" i="6"/>
  <c r="BH148" i="6" s="1"/>
  <c r="BF151" i="6"/>
  <c r="BF152" i="6"/>
  <c r="A418" i="4"/>
  <c r="A482" i="4"/>
  <c r="CW157" i="4"/>
  <c r="AO157" i="4"/>
  <c r="BS157" i="4"/>
  <c r="BD157" i="4"/>
  <c r="K157" i="4"/>
  <c r="DL157" i="4"/>
  <c r="Z157" i="4"/>
  <c r="CH157"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QA106" i="1" l="1" a="1"/>
  <c r="QA106" i="1" s="1"/>
  <c r="QA89" i="1" a="1"/>
  <c r="QA89" i="1" s="1"/>
  <c r="QA85" i="1" a="1"/>
  <c r="QA85" i="1" s="1"/>
  <c r="QA87" i="1" a="1"/>
  <c r="QA87" i="1" s="1"/>
  <c r="QA88" i="1" a="1"/>
  <c r="QA88" i="1" s="1"/>
  <c r="QA84" i="1" a="1"/>
  <c r="QA84" i="1" s="1"/>
  <c r="QA39" i="1" a="1"/>
  <c r="QA39" i="1" s="1"/>
  <c r="QA45" i="1" a="1"/>
  <c r="QA45" i="1" s="1"/>
  <c r="QA93" i="1" a="1"/>
  <c r="QA93" i="1" s="1"/>
  <c r="QA86" i="1" a="1"/>
  <c r="QA86" i="1" s="1"/>
  <c r="QA82" i="1" a="1"/>
  <c r="QA82" i="1" s="1"/>
  <c r="QA83" i="1" a="1"/>
  <c r="QA83" i="1" s="1"/>
  <c r="QA94" i="1" a="1"/>
  <c r="QA94" i="1" s="1"/>
  <c r="QA95" i="1" a="1"/>
  <c r="QA95" i="1" s="1"/>
  <c r="QA40" i="1" a="1"/>
  <c r="QA40" i="1" s="1"/>
  <c r="QA101" i="1" a="1"/>
  <c r="QA101" i="1" s="1"/>
  <c r="QA109" i="1" a="1"/>
  <c r="QA109" i="1" s="1"/>
  <c r="QA99" i="1" a="1"/>
  <c r="QA99" i="1" s="1"/>
  <c r="QA46" i="1" a="1"/>
  <c r="QA46" i="1" s="1"/>
  <c r="QA102" i="1" a="1"/>
  <c r="QA102" i="1" s="1"/>
  <c r="QA108" i="1" a="1"/>
  <c r="QA108" i="1" s="1"/>
  <c r="QA98" i="1" a="1"/>
  <c r="QA98" i="1" s="1"/>
  <c r="QA41" i="1" a="1"/>
  <c r="QA41" i="1" s="1"/>
  <c r="QA107" i="1" a="1"/>
  <c r="QA107" i="1" s="1"/>
  <c r="QA110" i="1" a="1"/>
  <c r="QA110" i="1" s="1"/>
  <c r="QA96" i="1" a="1"/>
  <c r="QA96" i="1" s="1"/>
  <c r="QA47" i="1" a="1"/>
  <c r="QA47" i="1" s="1"/>
  <c r="QA97" i="1" a="1"/>
  <c r="QA97" i="1" s="1"/>
  <c r="QA100" i="1" a="1"/>
  <c r="QA100" i="1" s="1"/>
  <c r="QA48" i="1" a="1"/>
  <c r="QA48" i="1" s="1"/>
  <c r="QA49" i="1" a="1"/>
  <c r="QA49" i="1" s="1"/>
  <c r="QA50" i="1" a="1"/>
  <c r="QA50" i="1" s="1"/>
  <c r="QA51" i="1" a="1"/>
  <c r="QA51" i="1" s="1"/>
  <c r="QA52" i="1" a="1"/>
  <c r="QA52" i="1" s="1"/>
  <c r="QA53" i="1" a="1"/>
  <c r="QA53" i="1" s="1"/>
  <c r="QA54" i="1" a="1"/>
  <c r="QA54" i="1" s="1"/>
  <c r="QA55" i="1" a="1"/>
  <c r="QA55" i="1" s="1"/>
  <c r="QA56" i="1" a="1"/>
  <c r="QA56" i="1" s="1"/>
  <c r="QA57" i="1" a="1"/>
  <c r="QA57" i="1" s="1"/>
  <c r="QA58" i="1" a="1"/>
  <c r="QA58" i="1" s="1"/>
  <c r="QA59" i="1" a="1"/>
  <c r="QA59" i="1" s="1"/>
  <c r="QA60" i="1" a="1"/>
  <c r="QA60" i="1" s="1"/>
  <c r="QA61" i="1" a="1"/>
  <c r="QA61" i="1" s="1"/>
  <c r="QA62" i="1" a="1"/>
  <c r="QA62" i="1" s="1"/>
  <c r="QA63" i="1" a="1"/>
  <c r="QA63" i="1" s="1"/>
  <c r="QA64" i="1" a="1"/>
  <c r="QA64" i="1" s="1"/>
  <c r="QA65" i="1" a="1"/>
  <c r="QA65" i="1" s="1"/>
  <c r="QA66" i="1" a="1"/>
  <c r="QA66" i="1" s="1"/>
  <c r="QA67" i="1" a="1"/>
  <c r="QA67" i="1" s="1"/>
  <c r="QA68" i="1" a="1"/>
  <c r="QA68" i="1" s="1"/>
  <c r="QA69" i="1" a="1"/>
  <c r="QA69" i="1" s="1"/>
  <c r="QA70" i="1" a="1"/>
  <c r="QA70" i="1" s="1"/>
  <c r="QA71" i="1" a="1"/>
  <c r="QA71" i="1" s="1"/>
  <c r="QA72" i="1" a="1"/>
  <c r="QA72" i="1" s="1"/>
  <c r="QA73" i="1" a="1"/>
  <c r="QA73" i="1" s="1"/>
  <c r="QA74" i="1" a="1"/>
  <c r="QA74" i="1" s="1"/>
  <c r="OW89" i="1" a="1"/>
  <c r="OW89" i="1" s="1"/>
  <c r="OW106" i="1" a="1"/>
  <c r="OW106" i="1" s="1"/>
  <c r="OW86" i="1" a="1"/>
  <c r="OW86" i="1" s="1"/>
  <c r="OW87" i="1" a="1"/>
  <c r="OW87" i="1" s="1"/>
  <c r="OW83" i="1" a="1"/>
  <c r="OW83" i="1" s="1"/>
  <c r="OW45" i="1" a="1"/>
  <c r="OW45" i="1" s="1"/>
  <c r="OW88" i="1" a="1"/>
  <c r="OW88" i="1" s="1"/>
  <c r="OW93" i="1" a="1"/>
  <c r="OW93" i="1" s="1"/>
  <c r="OW39" i="1" a="1"/>
  <c r="OW39" i="1" s="1"/>
  <c r="OW84" i="1" a="1"/>
  <c r="OW84" i="1" s="1"/>
  <c r="OW85" i="1" a="1"/>
  <c r="OW85" i="1" s="1"/>
  <c r="OW82" i="1" a="1"/>
  <c r="OW82" i="1" s="1"/>
  <c r="OW40" i="1" a="1"/>
  <c r="OW40" i="1" s="1"/>
  <c r="OW46" i="1" a="1"/>
  <c r="OW46" i="1" s="1"/>
  <c r="OW110" i="1" a="1"/>
  <c r="OW110" i="1" s="1"/>
  <c r="OW41" i="1" a="1"/>
  <c r="OW41" i="1" s="1"/>
  <c r="OW101" i="1" a="1"/>
  <c r="OW101" i="1" s="1"/>
  <c r="OW108" i="1" a="1"/>
  <c r="OW108" i="1" s="1"/>
  <c r="OW99" i="1" a="1"/>
  <c r="OW99" i="1" s="1"/>
  <c r="OW109" i="1" a="1"/>
  <c r="OW109" i="1" s="1"/>
  <c r="OW94" i="1" a="1"/>
  <c r="OW94" i="1" s="1"/>
  <c r="OW107" i="1" a="1"/>
  <c r="OW107" i="1" s="1"/>
  <c r="OW98" i="1" a="1"/>
  <c r="OW98" i="1" s="1"/>
  <c r="OW102" i="1" a="1"/>
  <c r="OW102" i="1" s="1"/>
  <c r="OW95" i="1" a="1"/>
  <c r="OW95" i="1" s="1"/>
  <c r="OW47" i="1" a="1"/>
  <c r="OW47" i="1" s="1"/>
  <c r="OW96" i="1" a="1"/>
  <c r="OW96" i="1" s="1"/>
  <c r="OW97" i="1" a="1"/>
  <c r="OW97" i="1" s="1"/>
  <c r="OW48" i="1" a="1"/>
  <c r="OW48" i="1" s="1"/>
  <c r="OW100" i="1" a="1"/>
  <c r="OW100" i="1" s="1"/>
  <c r="OW49" i="1" a="1"/>
  <c r="OW49" i="1" s="1"/>
  <c r="OW50" i="1" a="1"/>
  <c r="OW50" i="1" s="1"/>
  <c r="OW51" i="1" a="1"/>
  <c r="OW51" i="1" s="1"/>
  <c r="OW52" i="1" a="1"/>
  <c r="OW52" i="1" s="1"/>
  <c r="OW53" i="1" a="1"/>
  <c r="OW53" i="1" s="1"/>
  <c r="OW54" i="1" a="1"/>
  <c r="OW54" i="1" s="1"/>
  <c r="OW55" i="1" a="1"/>
  <c r="OW55" i="1" s="1"/>
  <c r="OW56" i="1" a="1"/>
  <c r="OW56" i="1" s="1"/>
  <c r="OW57" i="1" a="1"/>
  <c r="OW57" i="1" s="1"/>
  <c r="OW58" i="1" a="1"/>
  <c r="OW58" i="1" s="1"/>
  <c r="OW59" i="1" a="1"/>
  <c r="OW59" i="1" s="1"/>
  <c r="OW60" i="1" a="1"/>
  <c r="OW60" i="1" s="1"/>
  <c r="OW61" i="1" a="1"/>
  <c r="OW61" i="1" s="1"/>
  <c r="OW62" i="1" a="1"/>
  <c r="OW62" i="1" s="1"/>
  <c r="OW63" i="1" a="1"/>
  <c r="OW63" i="1" s="1"/>
  <c r="OW64" i="1" a="1"/>
  <c r="OW64" i="1" s="1"/>
  <c r="OW65" i="1" a="1"/>
  <c r="OW65" i="1" s="1"/>
  <c r="OW66" i="1" a="1"/>
  <c r="OW66" i="1" s="1"/>
  <c r="OW67" i="1" a="1"/>
  <c r="OW67" i="1" s="1"/>
  <c r="OW68" i="1" a="1"/>
  <c r="OW68" i="1" s="1"/>
  <c r="OW69" i="1" a="1"/>
  <c r="OW69" i="1" s="1"/>
  <c r="OW70" i="1" a="1"/>
  <c r="OW70" i="1" s="1"/>
  <c r="OW71" i="1" a="1"/>
  <c r="OW71" i="1" s="1"/>
  <c r="OW72" i="1" a="1"/>
  <c r="OW72" i="1" s="1"/>
  <c r="OW73" i="1" a="1"/>
  <c r="OW73" i="1" s="1"/>
  <c r="OW74" i="1" a="1"/>
  <c r="OW74" i="1" s="1"/>
  <c r="QP89" i="1" a="1"/>
  <c r="QP89" i="1" s="1"/>
  <c r="QP106" i="1" a="1"/>
  <c r="QP106" i="1" s="1"/>
  <c r="QP84" i="1" a="1"/>
  <c r="QP84" i="1" s="1"/>
  <c r="QP45" i="1" a="1"/>
  <c r="QP45" i="1" s="1"/>
  <c r="QP93" i="1" a="1"/>
  <c r="QP93" i="1" s="1"/>
  <c r="QP87" i="1" a="1"/>
  <c r="QP87" i="1" s="1"/>
  <c r="QP86" i="1" a="1"/>
  <c r="QP86" i="1" s="1"/>
  <c r="QP83" i="1" a="1"/>
  <c r="QP83" i="1" s="1"/>
  <c r="QP82" i="1" a="1"/>
  <c r="QP82" i="1" s="1"/>
  <c r="QP39" i="1" a="1"/>
  <c r="QP39" i="1" s="1"/>
  <c r="QP88" i="1" a="1"/>
  <c r="QP88" i="1" s="1"/>
  <c r="QP85" i="1" a="1"/>
  <c r="QP85" i="1" s="1"/>
  <c r="QP110" i="1" a="1"/>
  <c r="QP110" i="1" s="1"/>
  <c r="QP98" i="1" a="1"/>
  <c r="QP98" i="1" s="1"/>
  <c r="QP107" i="1" a="1"/>
  <c r="QP107" i="1" s="1"/>
  <c r="QP109" i="1" a="1"/>
  <c r="QP109" i="1" s="1"/>
  <c r="QP95" i="1" a="1"/>
  <c r="QP95" i="1" s="1"/>
  <c r="QP108" i="1" a="1"/>
  <c r="QP108" i="1" s="1"/>
  <c r="QP94" i="1" a="1"/>
  <c r="QP94" i="1" s="1"/>
  <c r="QP41" i="1" a="1"/>
  <c r="QP41" i="1" s="1"/>
  <c r="QP46" i="1" a="1"/>
  <c r="QP46" i="1" s="1"/>
  <c r="QP40" i="1" a="1"/>
  <c r="QP40" i="1" s="1"/>
  <c r="QP102" i="1" a="1"/>
  <c r="QP102" i="1" s="1"/>
  <c r="QP101" i="1" a="1"/>
  <c r="QP101" i="1" s="1"/>
  <c r="QP99" i="1" a="1"/>
  <c r="QP99" i="1" s="1"/>
  <c r="QP96" i="1" a="1"/>
  <c r="QP96" i="1" s="1"/>
  <c r="QP47" i="1" a="1"/>
  <c r="QP47" i="1" s="1"/>
  <c r="QP97" i="1" a="1"/>
  <c r="QP97" i="1" s="1"/>
  <c r="QP100" i="1" a="1"/>
  <c r="QP100" i="1" s="1"/>
  <c r="QP48" i="1" a="1"/>
  <c r="QP48" i="1" s="1"/>
  <c r="QP49" i="1" a="1"/>
  <c r="QP49" i="1" s="1"/>
  <c r="QP50" i="1" a="1"/>
  <c r="QP50" i="1" s="1"/>
  <c r="QP51" i="1" a="1"/>
  <c r="QP51" i="1" s="1"/>
  <c r="QP52" i="1" a="1"/>
  <c r="QP52" i="1" s="1"/>
  <c r="QP53" i="1" a="1"/>
  <c r="QP53" i="1" s="1"/>
  <c r="QP54" i="1" a="1"/>
  <c r="QP54" i="1" s="1"/>
  <c r="QP55" i="1" a="1"/>
  <c r="QP55" i="1" s="1"/>
  <c r="QP56" i="1" a="1"/>
  <c r="QP56" i="1" s="1"/>
  <c r="QP57" i="1" a="1"/>
  <c r="QP57" i="1" s="1"/>
  <c r="QP58" i="1" a="1"/>
  <c r="QP58" i="1" s="1"/>
  <c r="QP59" i="1" a="1"/>
  <c r="QP59" i="1" s="1"/>
  <c r="QP60" i="1" a="1"/>
  <c r="QP60" i="1" s="1"/>
  <c r="QP61" i="1" a="1"/>
  <c r="QP61" i="1" s="1"/>
  <c r="QP62" i="1" a="1"/>
  <c r="QP62" i="1" s="1"/>
  <c r="QP63" i="1" a="1"/>
  <c r="QP63" i="1" s="1"/>
  <c r="QP64" i="1" a="1"/>
  <c r="QP64" i="1" s="1"/>
  <c r="QP65" i="1" a="1"/>
  <c r="QP65" i="1" s="1"/>
  <c r="QP66" i="1" a="1"/>
  <c r="QP66" i="1" s="1"/>
  <c r="QP67" i="1" a="1"/>
  <c r="QP67" i="1" s="1"/>
  <c r="QP68" i="1" a="1"/>
  <c r="QP68" i="1" s="1"/>
  <c r="QP69" i="1" a="1"/>
  <c r="QP69" i="1" s="1"/>
  <c r="QP70" i="1" a="1"/>
  <c r="QP70" i="1" s="1"/>
  <c r="QP71" i="1" a="1"/>
  <c r="QP71" i="1" s="1"/>
  <c r="QP72" i="1" a="1"/>
  <c r="QP72" i="1" s="1"/>
  <c r="QP73" i="1" a="1"/>
  <c r="QP73" i="1" s="1"/>
  <c r="QP74" i="1" a="1"/>
  <c r="QP74" i="1" s="1"/>
  <c r="PL89" i="1" a="1"/>
  <c r="PL89" i="1" s="1"/>
  <c r="PL106" i="1" a="1"/>
  <c r="PL106" i="1" s="1"/>
  <c r="PL85" i="1" a="1"/>
  <c r="PL85" i="1" s="1"/>
  <c r="PL88" i="1" a="1"/>
  <c r="PL88" i="1" s="1"/>
  <c r="PL84" i="1" a="1"/>
  <c r="PL84" i="1" s="1"/>
  <c r="PL83" i="1" a="1"/>
  <c r="PL83" i="1" s="1"/>
  <c r="PL45" i="1" a="1"/>
  <c r="PL45" i="1" s="1"/>
  <c r="PL93" i="1" a="1"/>
  <c r="PL93" i="1" s="1"/>
  <c r="PL39" i="1" a="1"/>
  <c r="PL39" i="1" s="1"/>
  <c r="PL87" i="1" a="1"/>
  <c r="PL87" i="1" s="1"/>
  <c r="PL86" i="1" a="1"/>
  <c r="PL86" i="1" s="1"/>
  <c r="PL82" i="1" a="1"/>
  <c r="PL82" i="1" s="1"/>
  <c r="PL102" i="1" a="1"/>
  <c r="PL102" i="1" s="1"/>
  <c r="PL98" i="1" a="1"/>
  <c r="PL98" i="1" s="1"/>
  <c r="PL40" i="1" a="1"/>
  <c r="PL40" i="1" s="1"/>
  <c r="PL101" i="1" a="1"/>
  <c r="PL101" i="1" s="1"/>
  <c r="PL46" i="1" a="1"/>
  <c r="PL46" i="1" s="1"/>
  <c r="PL107" i="1" a="1"/>
  <c r="PL107" i="1" s="1"/>
  <c r="PL109" i="1" a="1"/>
  <c r="PL109" i="1" s="1"/>
  <c r="PL94" i="1" a="1"/>
  <c r="PL94" i="1" s="1"/>
  <c r="PL41" i="1" a="1"/>
  <c r="PL41" i="1" s="1"/>
  <c r="PL108" i="1" a="1"/>
  <c r="PL108" i="1" s="1"/>
  <c r="PL110" i="1" a="1"/>
  <c r="PL110" i="1" s="1"/>
  <c r="PL95" i="1" a="1"/>
  <c r="PL95" i="1" s="1"/>
  <c r="PL99" i="1" a="1"/>
  <c r="PL99" i="1" s="1"/>
  <c r="PL47" i="1" a="1"/>
  <c r="PL47" i="1" s="1"/>
  <c r="PL96" i="1" a="1"/>
  <c r="PL96" i="1" s="1"/>
  <c r="PL97" i="1" a="1"/>
  <c r="PL97" i="1" s="1"/>
  <c r="PL100" i="1" a="1"/>
  <c r="PL100" i="1" s="1"/>
  <c r="PL48" i="1" a="1"/>
  <c r="PL48" i="1" s="1"/>
  <c r="PL49" i="1" a="1"/>
  <c r="PL49" i="1" s="1"/>
  <c r="PL50" i="1" a="1"/>
  <c r="PL50" i="1" s="1"/>
  <c r="PL51" i="1" a="1"/>
  <c r="PL51" i="1" s="1"/>
  <c r="PL52" i="1" a="1"/>
  <c r="PL52" i="1" s="1"/>
  <c r="PL53" i="1" a="1"/>
  <c r="PL53" i="1" s="1"/>
  <c r="PL54" i="1" a="1"/>
  <c r="PL54" i="1" s="1"/>
  <c r="PL55" i="1" a="1"/>
  <c r="PL55" i="1" s="1"/>
  <c r="PL56" i="1" a="1"/>
  <c r="PL56" i="1" s="1"/>
  <c r="PL57" i="1" a="1"/>
  <c r="PL57" i="1" s="1"/>
  <c r="PL58" i="1" a="1"/>
  <c r="PL58" i="1" s="1"/>
  <c r="PL59" i="1" a="1"/>
  <c r="PL59" i="1" s="1"/>
  <c r="PL60" i="1" a="1"/>
  <c r="PL60" i="1" s="1"/>
  <c r="PL61" i="1" a="1"/>
  <c r="PL61" i="1" s="1"/>
  <c r="PL62" i="1" a="1"/>
  <c r="PL62" i="1" s="1"/>
  <c r="PL63" i="1" a="1"/>
  <c r="PL63" i="1" s="1"/>
  <c r="PL64" i="1" a="1"/>
  <c r="PL64" i="1" s="1"/>
  <c r="PL65" i="1" a="1"/>
  <c r="PL65" i="1" s="1"/>
  <c r="PL66" i="1" a="1"/>
  <c r="PL66" i="1" s="1"/>
  <c r="PL67" i="1" a="1"/>
  <c r="PL67" i="1" s="1"/>
  <c r="PL68" i="1" a="1"/>
  <c r="PL68" i="1" s="1"/>
  <c r="PL69" i="1" a="1"/>
  <c r="PL69" i="1" s="1"/>
  <c r="PL70" i="1" a="1"/>
  <c r="PL70" i="1" s="1"/>
  <c r="PL71" i="1" a="1"/>
  <c r="PL71" i="1" s="1"/>
  <c r="PL72" i="1" a="1"/>
  <c r="PL72" i="1" s="1"/>
  <c r="PL73" i="1" a="1"/>
  <c r="PL73" i="1" s="1"/>
  <c r="PL74" i="1" a="1"/>
  <c r="PL74" i="1" s="1"/>
  <c r="RE89" i="1" a="1"/>
  <c r="RE89" i="1" s="1"/>
  <c r="RE109" i="1" a="1"/>
  <c r="RE109" i="1" s="1"/>
  <c r="RE41" i="1" a="1"/>
  <c r="RE41" i="1" s="1"/>
  <c r="RE94" i="1" a="1"/>
  <c r="RE94" i="1" s="1"/>
  <c r="RE47" i="1" a="1"/>
  <c r="RE47" i="1" s="1"/>
  <c r="RE102" i="1" a="1"/>
  <c r="RE102" i="1" s="1"/>
  <c r="RE101" i="1" a="1"/>
  <c r="RE101" i="1" s="1"/>
  <c r="RE85" i="1" a="1"/>
  <c r="RE85" i="1" s="1"/>
  <c r="RE53" i="1" a="1"/>
  <c r="RE53" i="1" s="1"/>
  <c r="RE97" i="1" a="1"/>
  <c r="RE97" i="1" s="1"/>
  <c r="RE110" i="1" a="1"/>
  <c r="RE110" i="1" s="1"/>
  <c r="RE108" i="1" a="1"/>
  <c r="RE108" i="1" s="1"/>
  <c r="RE40" i="1" a="1"/>
  <c r="RE40" i="1" s="1"/>
  <c r="RE46" i="1" a="1"/>
  <c r="RE46" i="1" s="1"/>
  <c r="RE48" i="1" a="1"/>
  <c r="RE48" i="1" s="1"/>
  <c r="RE84" i="1" a="1"/>
  <c r="RE84" i="1" s="1"/>
  <c r="RE50" i="1" a="1"/>
  <c r="RE50" i="1" s="1"/>
  <c r="RE95" i="1" a="1"/>
  <c r="RE95" i="1" s="1"/>
  <c r="RE83" i="1" a="1"/>
  <c r="RE83" i="1" s="1"/>
  <c r="RE55" i="1" a="1"/>
  <c r="RE55" i="1" s="1"/>
  <c r="RE107" i="1" a="1"/>
  <c r="RE107" i="1" s="1"/>
  <c r="RE93" i="1" a="1"/>
  <c r="RE93" i="1" s="1"/>
  <c r="RE57" i="1" a="1"/>
  <c r="RE57" i="1" s="1"/>
  <c r="RE99" i="1" a="1"/>
  <c r="RE99" i="1" s="1"/>
  <c r="RE49" i="1" a="1"/>
  <c r="RE49" i="1" s="1"/>
  <c r="RE51" i="1" a="1"/>
  <c r="RE51" i="1" s="1"/>
  <c r="RE52" i="1" a="1"/>
  <c r="RE52" i="1" s="1"/>
  <c r="RE54" i="1" a="1"/>
  <c r="RE54" i="1" s="1"/>
  <c r="RE100" i="1" a="1"/>
  <c r="RE100" i="1" s="1"/>
  <c r="RE82" i="1" a="1"/>
  <c r="RE82" i="1" s="1"/>
  <c r="RE39" i="1" a="1"/>
  <c r="RE39" i="1" s="1"/>
  <c r="RE96" i="1" a="1"/>
  <c r="RE96" i="1" s="1"/>
  <c r="RE87" i="1" a="1"/>
  <c r="RE87" i="1" s="1"/>
  <c r="RE86" i="1" a="1"/>
  <c r="RE86" i="1" s="1"/>
  <c r="RE88" i="1" a="1"/>
  <c r="RE88" i="1" s="1"/>
  <c r="RE106" i="1" a="1"/>
  <c r="RE106" i="1" s="1"/>
  <c r="RE98" i="1" a="1"/>
  <c r="RE98" i="1" s="1"/>
  <c r="RE56" i="1" a="1"/>
  <c r="RE56" i="1" s="1"/>
  <c r="RE45" i="1" a="1"/>
  <c r="RE45" i="1" s="1"/>
  <c r="RE58" i="1" a="1"/>
  <c r="RE58" i="1" s="1"/>
  <c r="RE59" i="1" a="1"/>
  <c r="RE59" i="1" s="1"/>
  <c r="RE60" i="1" a="1"/>
  <c r="RE60" i="1" s="1"/>
  <c r="RE61" i="1" a="1"/>
  <c r="RE61" i="1" s="1"/>
  <c r="RE62" i="1" a="1"/>
  <c r="RE62" i="1" s="1"/>
  <c r="RE63" i="1" a="1"/>
  <c r="RE63" i="1" s="1"/>
  <c r="RE64" i="1" a="1"/>
  <c r="RE64" i="1" s="1"/>
  <c r="RE65" i="1" a="1"/>
  <c r="RE65" i="1" s="1"/>
  <c r="RE66" i="1" a="1"/>
  <c r="RE66" i="1" s="1"/>
  <c r="RE67" i="1" a="1"/>
  <c r="RE67" i="1" s="1"/>
  <c r="RE68" i="1" a="1"/>
  <c r="RE68" i="1" s="1"/>
  <c r="RE69" i="1" a="1"/>
  <c r="RE69" i="1" s="1"/>
  <c r="RE70" i="1" a="1"/>
  <c r="RE70" i="1" s="1"/>
  <c r="RE71" i="1" a="1"/>
  <c r="RE71" i="1" s="1"/>
  <c r="RE72" i="1" a="1"/>
  <c r="RE72" i="1" s="1"/>
  <c r="RE73" i="1" a="1"/>
  <c r="RE73" i="1" s="1"/>
  <c r="RE74" i="1" a="1"/>
  <c r="RE74" i="1" s="1"/>
  <c r="SI89" i="1" a="1"/>
  <c r="SI89" i="1" s="1"/>
  <c r="SI107" i="1" a="1"/>
  <c r="SI107" i="1" s="1"/>
  <c r="SI82" i="1" a="1"/>
  <c r="SI82" i="1" s="1"/>
  <c r="SI58" i="1" a="1"/>
  <c r="SI58" i="1" s="1"/>
  <c r="SI59" i="1" a="1"/>
  <c r="SI59" i="1" s="1"/>
  <c r="SI93" i="1" a="1"/>
  <c r="SI93" i="1" s="1"/>
  <c r="SI60" i="1" a="1"/>
  <c r="SI60" i="1" s="1"/>
  <c r="SI40" i="1" a="1"/>
  <c r="SI40" i="1" s="1"/>
  <c r="SI45" i="1" a="1"/>
  <c r="SI45" i="1" s="1"/>
  <c r="SI84" i="1" a="1"/>
  <c r="SI84" i="1" s="1"/>
  <c r="SI86" i="1" a="1"/>
  <c r="SI86" i="1" s="1"/>
  <c r="SI95" i="1" a="1"/>
  <c r="SI95" i="1" s="1"/>
  <c r="SI98" i="1" a="1"/>
  <c r="SI98" i="1" s="1"/>
  <c r="SI50" i="1" a="1"/>
  <c r="SI50" i="1" s="1"/>
  <c r="SI97" i="1" a="1"/>
  <c r="SI97" i="1" s="1"/>
  <c r="SI100" i="1" a="1"/>
  <c r="SI100" i="1" s="1"/>
  <c r="SI55" i="1" a="1"/>
  <c r="SI55" i="1" s="1"/>
  <c r="SI56" i="1" a="1"/>
  <c r="SI56" i="1" s="1"/>
  <c r="SI110" i="1" a="1"/>
  <c r="SI110" i="1" s="1"/>
  <c r="SI39" i="1" a="1"/>
  <c r="SI39" i="1" s="1"/>
  <c r="SI41" i="1" a="1"/>
  <c r="SI41" i="1" s="1"/>
  <c r="SI96" i="1" a="1"/>
  <c r="SI96" i="1" s="1"/>
  <c r="SI101" i="1" a="1"/>
  <c r="SI101" i="1" s="1"/>
  <c r="SI47" i="1" a="1"/>
  <c r="SI47" i="1" s="1"/>
  <c r="SI48" i="1" a="1"/>
  <c r="SI48" i="1" s="1"/>
  <c r="SI106" i="1" a="1"/>
  <c r="SI106" i="1" s="1"/>
  <c r="SI51" i="1" a="1"/>
  <c r="SI51" i="1" s="1"/>
  <c r="SI109" i="1" a="1"/>
  <c r="SI109" i="1" s="1"/>
  <c r="SI99" i="1" a="1"/>
  <c r="SI99" i="1" s="1"/>
  <c r="SI85" i="1" a="1"/>
  <c r="SI85" i="1" s="1"/>
  <c r="SI46" i="1" a="1"/>
  <c r="SI46" i="1" s="1"/>
  <c r="SI87" i="1" a="1"/>
  <c r="SI87" i="1" s="1"/>
  <c r="SI83" i="1" a="1"/>
  <c r="SI83" i="1" s="1"/>
  <c r="SI53" i="1" a="1"/>
  <c r="SI53" i="1" s="1"/>
  <c r="SI54" i="1" a="1"/>
  <c r="SI54" i="1" s="1"/>
  <c r="SI57" i="1" a="1"/>
  <c r="SI57" i="1" s="1"/>
  <c r="SI61" i="1" a="1"/>
  <c r="SI61" i="1" s="1"/>
  <c r="SI94" i="1" a="1"/>
  <c r="SI94" i="1" s="1"/>
  <c r="SI102" i="1" a="1"/>
  <c r="SI102" i="1" s="1"/>
  <c r="SI88" i="1" a="1"/>
  <c r="SI88" i="1" s="1"/>
  <c r="SI49" i="1" a="1"/>
  <c r="SI49" i="1" s="1"/>
  <c r="SI108" i="1" a="1"/>
  <c r="SI108" i="1" s="1"/>
  <c r="SI52" i="1" a="1"/>
  <c r="SI52" i="1" s="1"/>
  <c r="SI62" i="1" a="1"/>
  <c r="SI62" i="1" s="1"/>
  <c r="SI63" i="1" a="1"/>
  <c r="SI63" i="1" s="1"/>
  <c r="SI64" i="1" a="1"/>
  <c r="SI64" i="1" s="1"/>
  <c r="SI65" i="1" a="1"/>
  <c r="SI65" i="1" s="1"/>
  <c r="SI66" i="1" a="1"/>
  <c r="SI66" i="1" s="1"/>
  <c r="SI67" i="1" a="1"/>
  <c r="SI67" i="1" s="1"/>
  <c r="SI68" i="1" a="1"/>
  <c r="SI68" i="1" s="1"/>
  <c r="SI69" i="1" a="1"/>
  <c r="SI69" i="1" s="1"/>
  <c r="SI70" i="1" a="1"/>
  <c r="SI70" i="1" s="1"/>
  <c r="SI71" i="1" a="1"/>
  <c r="SI71" i="1" s="1"/>
  <c r="SI72" i="1" a="1"/>
  <c r="SI72" i="1" s="1"/>
  <c r="SI73" i="1" a="1"/>
  <c r="SI73" i="1" s="1"/>
  <c r="SI74" i="1" a="1"/>
  <c r="SI74" i="1" s="1"/>
  <c r="SX89" i="1" a="1"/>
  <c r="SX89" i="1" s="1"/>
  <c r="SX108" i="1" a="1"/>
  <c r="SX108" i="1" s="1"/>
  <c r="SX39" i="1" a="1"/>
  <c r="SX39" i="1" s="1"/>
  <c r="SX58" i="1" a="1"/>
  <c r="SX58" i="1" s="1"/>
  <c r="SX59" i="1" a="1"/>
  <c r="SX59" i="1" s="1"/>
  <c r="SX40" i="1" a="1"/>
  <c r="SX40" i="1" s="1"/>
  <c r="SX60" i="1" a="1"/>
  <c r="SX60" i="1" s="1"/>
  <c r="SX93" i="1" a="1"/>
  <c r="SX93" i="1" s="1"/>
  <c r="SX99" i="1" a="1"/>
  <c r="SX99" i="1" s="1"/>
  <c r="SX101" i="1" a="1"/>
  <c r="SX101" i="1" s="1"/>
  <c r="SX95" i="1" a="1"/>
  <c r="SX95" i="1" s="1"/>
  <c r="SX98" i="1" a="1"/>
  <c r="SX98" i="1" s="1"/>
  <c r="SX50" i="1" a="1"/>
  <c r="SX50" i="1" s="1"/>
  <c r="SX97" i="1" a="1"/>
  <c r="SX97" i="1" s="1"/>
  <c r="SX52" i="1" a="1"/>
  <c r="SX52" i="1" s="1"/>
  <c r="SX109" i="1" a="1"/>
  <c r="SX109" i="1" s="1"/>
  <c r="SX82" i="1" a="1"/>
  <c r="SX82" i="1" s="1"/>
  <c r="SX45" i="1" a="1"/>
  <c r="SX45" i="1" s="1"/>
  <c r="SX41" i="1" a="1"/>
  <c r="SX41" i="1" s="1"/>
  <c r="SX96" i="1" a="1"/>
  <c r="SX96" i="1" s="1"/>
  <c r="SX88" i="1" a="1"/>
  <c r="SX88" i="1" s="1"/>
  <c r="SX48" i="1" a="1"/>
  <c r="SX48" i="1" s="1"/>
  <c r="SX106" i="1" a="1"/>
  <c r="SX106" i="1" s="1"/>
  <c r="SX51" i="1" a="1"/>
  <c r="SX51" i="1" s="1"/>
  <c r="SX110" i="1" a="1"/>
  <c r="SX110" i="1" s="1"/>
  <c r="SX107" i="1" a="1"/>
  <c r="SX107" i="1" s="1"/>
  <c r="SX87" i="1" a="1"/>
  <c r="SX87" i="1" s="1"/>
  <c r="SX85" i="1" a="1"/>
  <c r="SX85" i="1" s="1"/>
  <c r="SX94" i="1" a="1"/>
  <c r="SX94" i="1" s="1"/>
  <c r="SX84" i="1" a="1"/>
  <c r="SX84" i="1" s="1"/>
  <c r="SX83" i="1" a="1"/>
  <c r="SX83" i="1" s="1"/>
  <c r="SX61" i="1" a="1"/>
  <c r="SX61" i="1" s="1"/>
  <c r="SX46" i="1" a="1"/>
  <c r="SX46" i="1" s="1"/>
  <c r="SX102" i="1" a="1"/>
  <c r="SX102" i="1" s="1"/>
  <c r="SX47" i="1" a="1"/>
  <c r="SX47" i="1" s="1"/>
  <c r="SX86" i="1" a="1"/>
  <c r="SX86" i="1" s="1"/>
  <c r="SX49" i="1" a="1"/>
  <c r="SX49" i="1" s="1"/>
  <c r="SX100" i="1" a="1"/>
  <c r="SX100" i="1" s="1"/>
  <c r="SX53" i="1" a="1"/>
  <c r="SX53" i="1" s="1"/>
  <c r="SX54" i="1" a="1"/>
  <c r="SX54" i="1" s="1"/>
  <c r="SX55" i="1" a="1"/>
  <c r="SX55" i="1" s="1"/>
  <c r="SX56" i="1" a="1"/>
  <c r="SX56" i="1" s="1"/>
  <c r="SX57" i="1" a="1"/>
  <c r="SX57" i="1" s="1"/>
  <c r="SX62" i="1" a="1"/>
  <c r="SX62" i="1" s="1"/>
  <c r="SX63" i="1" a="1"/>
  <c r="SX63" i="1" s="1"/>
  <c r="SX64" i="1" a="1"/>
  <c r="SX64" i="1" s="1"/>
  <c r="SX65" i="1" a="1"/>
  <c r="SX65" i="1" s="1"/>
  <c r="SX66" i="1" a="1"/>
  <c r="SX66" i="1" s="1"/>
  <c r="SX67" i="1" a="1"/>
  <c r="SX67" i="1" s="1"/>
  <c r="SX68" i="1" a="1"/>
  <c r="SX68" i="1" s="1"/>
  <c r="SX69" i="1" a="1"/>
  <c r="SX69" i="1" s="1"/>
  <c r="SX70" i="1" a="1"/>
  <c r="SX70" i="1" s="1"/>
  <c r="SX71" i="1" a="1"/>
  <c r="SX71" i="1" s="1"/>
  <c r="SX72" i="1" a="1"/>
  <c r="SX72" i="1" s="1"/>
  <c r="SX73" i="1" a="1"/>
  <c r="SX73" i="1" s="1"/>
  <c r="SX74" i="1" a="1"/>
  <c r="SX74" i="1" s="1"/>
  <c r="PL75" i="1" a="1"/>
  <c r="PL75" i="1" s="1"/>
  <c r="QP75" i="1" a="1"/>
  <c r="QP75" i="1" s="1"/>
  <c r="QA75" i="1" a="1"/>
  <c r="QA75" i="1" s="1"/>
  <c r="RT89" i="1" a="1"/>
  <c r="RT89" i="1" s="1"/>
  <c r="RT110" i="1" a="1"/>
  <c r="RT110" i="1" s="1"/>
  <c r="RT93" i="1" a="1"/>
  <c r="RT93" i="1" s="1"/>
  <c r="RT61" i="1" a="1"/>
  <c r="RT61" i="1" s="1"/>
  <c r="RT109" i="1" a="1"/>
  <c r="RT109" i="1" s="1"/>
  <c r="RT45" i="1" a="1"/>
  <c r="RT45" i="1" s="1"/>
  <c r="RT108" i="1" a="1"/>
  <c r="RT108" i="1" s="1"/>
  <c r="RT41" i="1" a="1"/>
  <c r="RT41" i="1" s="1"/>
  <c r="RT94" i="1" a="1"/>
  <c r="RT94" i="1" s="1"/>
  <c r="RT46" i="1" a="1"/>
  <c r="RT46" i="1" s="1"/>
  <c r="RT96" i="1" a="1"/>
  <c r="RT96" i="1" s="1"/>
  <c r="RT85" i="1" a="1"/>
  <c r="RT85" i="1" s="1"/>
  <c r="RT99" i="1" a="1"/>
  <c r="RT99" i="1" s="1"/>
  <c r="RT47" i="1" a="1"/>
  <c r="RT47" i="1" s="1"/>
  <c r="RT82" i="1" a="1"/>
  <c r="RT82" i="1" s="1"/>
  <c r="RT39" i="1" a="1"/>
  <c r="RT39" i="1" s="1"/>
  <c r="RT107" i="1" a="1"/>
  <c r="RT107" i="1" s="1"/>
  <c r="RT88" i="1" a="1"/>
  <c r="RT88" i="1" s="1"/>
  <c r="RT101" i="1" a="1"/>
  <c r="RT101" i="1" s="1"/>
  <c r="RT48" i="1" a="1"/>
  <c r="RT48" i="1" s="1"/>
  <c r="RT84" i="1" a="1"/>
  <c r="RT84" i="1" s="1"/>
  <c r="RT102" i="1" a="1"/>
  <c r="RT102" i="1" s="1"/>
  <c r="RT49" i="1" a="1"/>
  <c r="RT49" i="1" s="1"/>
  <c r="RT87" i="1" a="1"/>
  <c r="RT87" i="1" s="1"/>
  <c r="RT95" i="1" a="1"/>
  <c r="RT95" i="1" s="1"/>
  <c r="RT50" i="1" a="1"/>
  <c r="RT50" i="1" s="1"/>
  <c r="RT51" i="1" a="1"/>
  <c r="RT51" i="1" s="1"/>
  <c r="RT106" i="1" a="1"/>
  <c r="RT106" i="1" s="1"/>
  <c r="RT52" i="1" a="1"/>
  <c r="RT52" i="1" s="1"/>
  <c r="RT83" i="1" a="1"/>
  <c r="RT83" i="1" s="1"/>
  <c r="RT55" i="1" a="1"/>
  <c r="RT55" i="1" s="1"/>
  <c r="RT56" i="1" a="1"/>
  <c r="RT56" i="1" s="1"/>
  <c r="RT57" i="1" a="1"/>
  <c r="RT57" i="1" s="1"/>
  <c r="RT59" i="1" a="1"/>
  <c r="RT59" i="1" s="1"/>
  <c r="RT40" i="1" a="1"/>
  <c r="RT40" i="1" s="1"/>
  <c r="RT86" i="1" a="1"/>
  <c r="RT86" i="1" s="1"/>
  <c r="RT98" i="1" a="1"/>
  <c r="RT98" i="1" s="1"/>
  <c r="RT53" i="1" a="1"/>
  <c r="RT53" i="1" s="1"/>
  <c r="RT97" i="1" a="1"/>
  <c r="RT97" i="1" s="1"/>
  <c r="RT54" i="1" a="1"/>
  <c r="RT54" i="1" s="1"/>
  <c r="RT100" i="1" a="1"/>
  <c r="RT100" i="1" s="1"/>
  <c r="RT58" i="1" a="1"/>
  <c r="RT58" i="1" s="1"/>
  <c r="RT60" i="1" a="1"/>
  <c r="RT60" i="1" s="1"/>
  <c r="RT62" i="1" a="1"/>
  <c r="RT62" i="1" s="1"/>
  <c r="RT63" i="1" a="1"/>
  <c r="RT63" i="1" s="1"/>
  <c r="RT64" i="1" a="1"/>
  <c r="RT64" i="1" s="1"/>
  <c r="RT65" i="1" a="1"/>
  <c r="RT65" i="1" s="1"/>
  <c r="RT66" i="1" a="1"/>
  <c r="RT66" i="1" s="1"/>
  <c r="RT67" i="1" a="1"/>
  <c r="RT67" i="1" s="1"/>
  <c r="RT68" i="1" a="1"/>
  <c r="RT68" i="1" s="1"/>
  <c r="RT69" i="1" a="1"/>
  <c r="RT69" i="1" s="1"/>
  <c r="RT70" i="1" a="1"/>
  <c r="RT70" i="1" s="1"/>
  <c r="RT71" i="1" a="1"/>
  <c r="RT71" i="1" s="1"/>
  <c r="RT72" i="1" a="1"/>
  <c r="RT72" i="1" s="1"/>
  <c r="RT73" i="1" a="1"/>
  <c r="RT73" i="1" s="1"/>
  <c r="RT74" i="1" a="1"/>
  <c r="RT74" i="1" s="1"/>
  <c r="OR76" i="1" a="1"/>
  <c r="OR76" i="1" s="1"/>
  <c r="PL76" i="1" a="1"/>
  <c r="PL76" i="1" s="1"/>
  <c r="PV76" i="1" a="1"/>
  <c r="PV76" i="1" s="1"/>
  <c r="QP76" i="1" a="1"/>
  <c r="QP76" i="1" s="1"/>
  <c r="QZ76" i="1" a="1"/>
  <c r="QZ76" i="1" s="1"/>
  <c r="RT76" i="1" a="1"/>
  <c r="RT76" i="1" s="1"/>
  <c r="SD76" i="1" a="1"/>
  <c r="SD76" i="1" s="1"/>
  <c r="SX76" i="1" a="1"/>
  <c r="SX76" i="1" s="1"/>
  <c r="QA76" i="1" a="1"/>
  <c r="QA76" i="1" s="1"/>
  <c r="QX76" i="1" a="1"/>
  <c r="QX76" i="1" s="1"/>
  <c r="SH76" i="1" a="1"/>
  <c r="SH76" i="1" s="1"/>
  <c r="OS76" i="1" a="1"/>
  <c r="OS76" i="1" s="1"/>
  <c r="QM76" i="1" a="1"/>
  <c r="QM76" i="1" s="1"/>
  <c r="ST76" i="1" a="1"/>
  <c r="ST76" i="1" s="1"/>
  <c r="PE76" i="1" a="1"/>
  <c r="PE76" i="1" s="1"/>
  <c r="QY76" i="1" a="1"/>
  <c r="QY76" i="1" s="1"/>
  <c r="SI76" i="1" a="1"/>
  <c r="SI76" i="1" s="1"/>
  <c r="OT76" i="1" a="1"/>
  <c r="OT76" i="1" s="1"/>
  <c r="QN76" i="1" a="1"/>
  <c r="QN76" i="1" s="1"/>
  <c r="RA76" i="1" a="1"/>
  <c r="RA76" i="1" s="1"/>
  <c r="SU76" i="1" a="1"/>
  <c r="SU76" i="1" s="1"/>
  <c r="PF76" i="1" a="1"/>
  <c r="PF76" i="1" s="1"/>
  <c r="RM76" i="1" a="1"/>
  <c r="RM76" i="1" s="1"/>
  <c r="OU76" i="1" a="1"/>
  <c r="OU76" i="1" s="1"/>
  <c r="QO76" i="1" a="1"/>
  <c r="QO76" i="1" s="1"/>
  <c r="RB76" i="1" a="1"/>
  <c r="RB76" i="1" s="1"/>
  <c r="SV76" i="1" a="1"/>
  <c r="SV76" i="1" s="1"/>
  <c r="OW76" i="1" a="1"/>
  <c r="OW76" i="1" s="1"/>
  <c r="PT76" i="1" a="1"/>
  <c r="PT76" i="1" s="1"/>
  <c r="RD76" i="1" a="1"/>
  <c r="RD76" i="1" s="1"/>
  <c r="OV76" i="1" a="1"/>
  <c r="OV76" i="1" s="1"/>
  <c r="RP76" i="1" a="1"/>
  <c r="RP76" i="1" s="1"/>
  <c r="SG76" i="1" a="1"/>
  <c r="SG76" i="1" s="1"/>
  <c r="RQ76" i="1" a="1"/>
  <c r="RQ76" i="1" s="1"/>
  <c r="QI76" i="1" a="1"/>
  <c r="QI76" i="1" s="1"/>
  <c r="RR76" i="1" a="1"/>
  <c r="RR76" i="1" s="1"/>
  <c r="RC76" i="1" a="1"/>
  <c r="RC76" i="1" s="1"/>
  <c r="QJ76" i="1" a="1"/>
  <c r="QJ76" i="1" s="1"/>
  <c r="RS76" i="1" a="1"/>
  <c r="RS76" i="1" s="1"/>
  <c r="PU76" i="1" a="1"/>
  <c r="PU76" i="1" s="1"/>
  <c r="PW76" i="1" a="1"/>
  <c r="PW76" i="1" s="1"/>
  <c r="QL76" i="1" a="1"/>
  <c r="QL76" i="1" s="1"/>
  <c r="RF76" i="1" a="1"/>
  <c r="RF76" i="1" s="1"/>
  <c r="PJ76" i="1" a="1"/>
  <c r="PJ76" i="1" s="1"/>
  <c r="SB76" i="1" a="1"/>
  <c r="SB76" i="1" s="1"/>
  <c r="RN76" i="1" a="1"/>
  <c r="RN76" i="1" s="1"/>
  <c r="SS76" i="1" a="1"/>
  <c r="SS76" i="1" s="1"/>
  <c r="PI76" i="1" a="1"/>
  <c r="PI76" i="1" s="1"/>
  <c r="PG76" i="1" a="1"/>
  <c r="PG76" i="1" s="1"/>
  <c r="QK76" i="1" a="1"/>
  <c r="QK76" i="1" s="1"/>
  <c r="RO76" i="1" a="1"/>
  <c r="RO76" i="1" s="1"/>
  <c r="SW76" i="1" a="1"/>
  <c r="SW76" i="1" s="1"/>
  <c r="RU76" i="1" a="1"/>
  <c r="RU76" i="1" s="1"/>
  <c r="SY76" i="1" a="1"/>
  <c r="SY76" i="1" s="1"/>
  <c r="PH76" i="1" a="1"/>
  <c r="PH76" i="1" s="1"/>
  <c r="SQ76" i="1" a="1"/>
  <c r="SQ76" i="1" s="1"/>
  <c r="PZ76" i="1" a="1"/>
  <c r="PZ76" i="1" s="1"/>
  <c r="SR76" i="1" a="1"/>
  <c r="SR76" i="1" s="1"/>
  <c r="PK76" i="1" a="1"/>
  <c r="PK76" i="1" s="1"/>
  <c r="RE76" i="1" a="1"/>
  <c r="RE76" i="1" s="1"/>
  <c r="SC76" i="1" a="1"/>
  <c r="SC76" i="1" s="1"/>
  <c r="PX76" i="1" a="1"/>
  <c r="PX76" i="1" s="1"/>
  <c r="SE76" i="1" a="1"/>
  <c r="SE76" i="1" s="1"/>
  <c r="SF76" i="1" a="1"/>
  <c r="SF76" i="1" s="1"/>
  <c r="PY76" i="1" a="1"/>
  <c r="PY76" i="1" s="1"/>
  <c r="OQ76" i="1" a="1"/>
  <c r="OQ76" i="1" s="1"/>
  <c r="K77" i="1"/>
  <c r="OP76" i="1" a="1"/>
  <c r="OP76" i="1" s="1"/>
  <c r="J77" i="1"/>
  <c r="BP76" i="1" a="1"/>
  <c r="BP76" i="1" s="1"/>
  <c r="BQ76" i="1" a="1"/>
  <c r="BQ76" i="1" s="1"/>
  <c r="BR76" i="1" a="1"/>
  <c r="BR76" i="1" s="1"/>
  <c r="BT76" i="1" a="1"/>
  <c r="BT76" i="1" s="1"/>
  <c r="BU76" i="1" a="1"/>
  <c r="BU76" i="1" s="1"/>
  <c r="BS76" i="1" a="1"/>
  <c r="BS76" i="1" s="1"/>
  <c r="BW76" i="1" a="1"/>
  <c r="BW76" i="1" s="1"/>
  <c r="BV76" i="1" a="1"/>
  <c r="BV76" i="1" s="1"/>
  <c r="I77" i="1"/>
  <c r="BN76" i="1"/>
  <c r="BM76" i="1"/>
  <c r="BL76" i="1"/>
  <c r="BK76" i="1"/>
  <c r="BJ76" i="1"/>
  <c r="BI76" i="1"/>
  <c r="M77" i="1"/>
  <c r="LY76" i="1"/>
  <c r="DF71" i="1"/>
  <c r="DG71" i="1"/>
  <c r="DH71" i="1"/>
  <c r="DI71" i="1"/>
  <c r="DJ71" i="1"/>
  <c r="DE71" i="1"/>
  <c r="MZ71" i="1"/>
  <c r="MY71" i="1" s="1" a="1"/>
  <c r="MY71" i="1" s="1"/>
  <c r="LG71" i="1"/>
  <c r="LH71" i="1"/>
  <c r="LI71" i="1"/>
  <c r="LJ71" i="1"/>
  <c r="JS71" i="1"/>
  <c r="D72" i="1"/>
  <c r="N73" i="1"/>
  <c r="AS72" i="1"/>
  <c r="AO72" i="1"/>
  <c r="Z73" i="1"/>
  <c r="OA72" i="1"/>
  <c r="NT72" i="1"/>
  <c r="AF73" i="1"/>
  <c r="ND72" i="1"/>
  <c r="NE72" i="1"/>
  <c r="NF72" i="1"/>
  <c r="NG72" i="1"/>
  <c r="O73" i="1"/>
  <c r="NQ72" i="1"/>
  <c r="NR72" i="1"/>
  <c r="NS72" i="1"/>
  <c r="AQ72" i="1"/>
  <c r="AR72" i="1"/>
  <c r="JP72" i="1"/>
  <c r="NP72" i="1"/>
  <c r="NN72" i="1"/>
  <c r="NO72" i="1"/>
  <c r="JO72" i="1"/>
  <c r="P73" i="1"/>
  <c r="AP72" i="1"/>
  <c r="MC72" i="1"/>
  <c r="MD72" i="1"/>
  <c r="ME72" i="1"/>
  <c r="JM72" i="1"/>
  <c r="JR72" i="1"/>
  <c r="W73" i="1"/>
  <c r="MF72" i="1"/>
  <c r="MG72" i="1"/>
  <c r="Q73" i="1"/>
  <c r="CW158" i="4"/>
  <c r="CW159" i="4" s="1"/>
  <c r="SJ4" i="1" s="1"/>
  <c r="CW160" i="4"/>
  <c r="CW161" i="4"/>
  <c r="CW162" i="4"/>
  <c r="CW163" i="4"/>
  <c r="Z158" i="4"/>
  <c r="Z159" i="4" s="1"/>
  <c r="PM4" i="1" s="1"/>
  <c r="Z160" i="4"/>
  <c r="Z161" i="4"/>
  <c r="Z162" i="4"/>
  <c r="Z163" i="4"/>
  <c r="DL158" i="4"/>
  <c r="DL159" i="4" s="1"/>
  <c r="SY4" i="1" s="1"/>
  <c r="DL160" i="4"/>
  <c r="DL161" i="4"/>
  <c r="DL162" i="4"/>
  <c r="DL163" i="4"/>
  <c r="K158" i="4"/>
  <c r="K159" i="4" s="1"/>
  <c r="OX4" i="1" s="1"/>
  <c r="K160" i="4"/>
  <c r="OX76" i="1" s="1" a="1"/>
  <c r="OX76" i="1" s="1"/>
  <c r="K162" i="4"/>
  <c r="K163" i="4"/>
  <c r="K161" i="4"/>
  <c r="BD158" i="4"/>
  <c r="BD159" i="4" s="1"/>
  <c r="QQ4" i="1" s="1"/>
  <c r="BD162" i="4"/>
  <c r="BD160" i="4"/>
  <c r="QQ76" i="1" s="1" a="1"/>
  <c r="QQ76" i="1" s="1"/>
  <c r="BD163" i="4"/>
  <c r="BD161" i="4"/>
  <c r="CH158" i="4"/>
  <c r="CH159" i="4" s="1"/>
  <c r="RU4" i="1" s="1"/>
  <c r="CH160" i="4"/>
  <c r="CH161" i="4"/>
  <c r="CH162" i="4"/>
  <c r="CH163" i="4"/>
  <c r="BS158" i="4"/>
  <c r="BS159" i="4" s="1"/>
  <c r="RF4" i="1" s="1"/>
  <c r="BS163" i="4"/>
  <c r="BS161" i="4"/>
  <c r="BS162" i="4"/>
  <c r="BS160" i="4"/>
  <c r="AO158" i="4"/>
  <c r="AO159" i="4" s="1"/>
  <c r="QB4" i="1" s="1"/>
  <c r="AO163" i="4"/>
  <c r="AO161" i="4"/>
  <c r="AO162" i="4"/>
  <c r="AO160" i="4"/>
  <c r="E416" i="4"/>
  <c r="BG151" i="6"/>
  <c r="BG149" i="6"/>
  <c r="BG150" i="6" s="1"/>
  <c r="BG153" i="6"/>
  <c r="BG152" i="6"/>
  <c r="BG154" i="6"/>
  <c r="C401" i="4"/>
  <c r="P401" i="4" s="1"/>
  <c r="P398" i="4"/>
  <c r="C399" i="4"/>
  <c r="B398" i="4"/>
  <c r="F417" i="4"/>
  <c r="F482" i="4"/>
  <c r="E482" i="4"/>
  <c r="D482" i="4"/>
  <c r="Q482" i="4" s="1"/>
  <c r="I418" i="4"/>
  <c r="V418" i="4" s="1"/>
  <c r="H418" i="4"/>
  <c r="G418" i="4"/>
  <c r="T418" i="4" s="1"/>
  <c r="D418" i="4"/>
  <c r="Q418" i="4" s="1"/>
  <c r="T417" i="4"/>
  <c r="R401" i="4"/>
  <c r="S401"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8" i="4"/>
  <c r="BR380" i="4"/>
  <c r="BR382" i="4"/>
  <c r="CE378" i="4"/>
  <c r="CD380" i="4"/>
  <c r="CD382" i="4"/>
  <c r="CL378" i="4"/>
  <c r="CK380" i="4"/>
  <c r="CK382" i="4"/>
  <c r="BY378" i="4"/>
  <c r="BX380" i="4"/>
  <c r="BX382" i="4"/>
  <c r="BL380" i="4"/>
  <c r="BL382" i="4"/>
  <c r="A483" i="4"/>
  <c r="A419" i="4"/>
  <c r="BT157" i="4"/>
  <c r="DM157" i="4"/>
  <c r="CX157" i="4"/>
  <c r="CI157" i="4"/>
  <c r="L157" i="4"/>
  <c r="AP157" i="4"/>
  <c r="BE157" i="4"/>
  <c r="AA157"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F112" i="1"/>
  <c r="SJ89" i="1" l="1" a="1"/>
  <c r="SJ89" i="1" s="1"/>
  <c r="SJ110" i="1" a="1"/>
  <c r="SJ110" i="1" s="1"/>
  <c r="SJ39" i="1" a="1"/>
  <c r="SJ39" i="1" s="1"/>
  <c r="SJ58" i="1" a="1"/>
  <c r="SJ58" i="1" s="1"/>
  <c r="SJ59" i="1" a="1"/>
  <c r="SJ59" i="1" s="1"/>
  <c r="SJ108" i="1" a="1"/>
  <c r="SJ108" i="1" s="1"/>
  <c r="SJ60" i="1" a="1"/>
  <c r="SJ60" i="1" s="1"/>
  <c r="SJ94" i="1" a="1"/>
  <c r="SJ94" i="1" s="1"/>
  <c r="SJ88" i="1" a="1"/>
  <c r="SJ88" i="1" s="1"/>
  <c r="SJ87" i="1" a="1"/>
  <c r="SJ87" i="1" s="1"/>
  <c r="SJ48" i="1" a="1"/>
  <c r="SJ48" i="1" s="1"/>
  <c r="SJ50" i="1" a="1"/>
  <c r="SJ50" i="1" s="1"/>
  <c r="SJ51" i="1" a="1"/>
  <c r="SJ51" i="1" s="1"/>
  <c r="SJ100" i="1" a="1"/>
  <c r="SJ100" i="1" s="1"/>
  <c r="SJ53" i="1" a="1"/>
  <c r="SJ53" i="1" s="1"/>
  <c r="SJ109" i="1" a="1"/>
  <c r="SJ109" i="1" s="1"/>
  <c r="SJ82" i="1" a="1"/>
  <c r="SJ82" i="1" s="1"/>
  <c r="SJ45" i="1" a="1"/>
  <c r="SJ45" i="1" s="1"/>
  <c r="SJ61" i="1" a="1"/>
  <c r="SJ61" i="1" s="1"/>
  <c r="SJ84" i="1" a="1"/>
  <c r="SJ84" i="1" s="1"/>
  <c r="SJ46" i="1" a="1"/>
  <c r="SJ46" i="1" s="1"/>
  <c r="SJ85" i="1" a="1"/>
  <c r="SJ85" i="1" s="1"/>
  <c r="SJ98" i="1" a="1"/>
  <c r="SJ98" i="1" s="1"/>
  <c r="SJ106" i="1" a="1"/>
  <c r="SJ106" i="1" s="1"/>
  <c r="SJ52" i="1" a="1"/>
  <c r="SJ52" i="1" s="1"/>
  <c r="SJ57" i="1" a="1"/>
  <c r="SJ57" i="1" s="1"/>
  <c r="SJ41" i="1" a="1"/>
  <c r="SJ41" i="1" s="1"/>
  <c r="SJ93" i="1" a="1"/>
  <c r="SJ93" i="1" s="1"/>
  <c r="SJ99" i="1" a="1"/>
  <c r="SJ99" i="1" s="1"/>
  <c r="SJ101" i="1" a="1"/>
  <c r="SJ101" i="1" s="1"/>
  <c r="SJ102" i="1" a="1"/>
  <c r="SJ102" i="1" s="1"/>
  <c r="SJ95" i="1" a="1"/>
  <c r="SJ95" i="1" s="1"/>
  <c r="SJ97" i="1" a="1"/>
  <c r="SJ97" i="1" s="1"/>
  <c r="SJ54" i="1" a="1"/>
  <c r="SJ54" i="1" s="1"/>
  <c r="SJ55" i="1" a="1"/>
  <c r="SJ55" i="1" s="1"/>
  <c r="SJ56" i="1" a="1"/>
  <c r="SJ56" i="1" s="1"/>
  <c r="SJ40" i="1" a="1"/>
  <c r="SJ40" i="1" s="1"/>
  <c r="SJ96" i="1" a="1"/>
  <c r="SJ96" i="1" s="1"/>
  <c r="SJ47" i="1" a="1"/>
  <c r="SJ47" i="1" s="1"/>
  <c r="SJ86" i="1" a="1"/>
  <c r="SJ86" i="1" s="1"/>
  <c r="SJ49" i="1" a="1"/>
  <c r="SJ49" i="1" s="1"/>
  <c r="SJ83" i="1" a="1"/>
  <c r="SJ83" i="1" s="1"/>
  <c r="SJ107" i="1" a="1"/>
  <c r="SJ107" i="1" s="1"/>
  <c r="SJ62" i="1" a="1"/>
  <c r="SJ62" i="1" s="1"/>
  <c r="SJ63" i="1" a="1"/>
  <c r="SJ63" i="1" s="1"/>
  <c r="SJ64" i="1" a="1"/>
  <c r="SJ64" i="1" s="1"/>
  <c r="SJ65" i="1" a="1"/>
  <c r="SJ65" i="1" s="1"/>
  <c r="SJ66" i="1" a="1"/>
  <c r="SJ66" i="1" s="1"/>
  <c r="SJ67" i="1" a="1"/>
  <c r="SJ67" i="1" s="1"/>
  <c r="SJ68" i="1" a="1"/>
  <c r="SJ68" i="1" s="1"/>
  <c r="SJ69" i="1" a="1"/>
  <c r="SJ69" i="1" s="1"/>
  <c r="SJ70" i="1" a="1"/>
  <c r="SJ70" i="1" s="1"/>
  <c r="SJ71" i="1" a="1"/>
  <c r="SJ71" i="1" s="1"/>
  <c r="SJ72" i="1" a="1"/>
  <c r="SJ72" i="1" s="1"/>
  <c r="SJ73" i="1" a="1"/>
  <c r="SJ73" i="1" s="1"/>
  <c r="SJ74" i="1" a="1"/>
  <c r="SJ74" i="1" s="1"/>
  <c r="SJ75" i="1" a="1"/>
  <c r="SJ75" i="1" s="1"/>
  <c r="RF89" i="1" a="1"/>
  <c r="RF89" i="1" s="1"/>
  <c r="RF110" i="1" a="1"/>
  <c r="RF110" i="1" s="1"/>
  <c r="RF41" i="1" a="1"/>
  <c r="RF41" i="1" s="1"/>
  <c r="RF99" i="1" a="1"/>
  <c r="RF99" i="1" s="1"/>
  <c r="RF106" i="1" a="1"/>
  <c r="RF106" i="1" s="1"/>
  <c r="RF83" i="1" a="1"/>
  <c r="RF83" i="1" s="1"/>
  <c r="RF98" i="1" a="1"/>
  <c r="RF98" i="1" s="1"/>
  <c r="RF97" i="1" a="1"/>
  <c r="RF97" i="1" s="1"/>
  <c r="RF108" i="1" a="1"/>
  <c r="RF108" i="1" s="1"/>
  <c r="RF39" i="1" a="1"/>
  <c r="RF39" i="1" s="1"/>
  <c r="RF40" i="1" a="1"/>
  <c r="RF40" i="1" s="1"/>
  <c r="RF102" i="1" a="1"/>
  <c r="RF102" i="1" s="1"/>
  <c r="RF86" i="1" a="1"/>
  <c r="RF86" i="1" s="1"/>
  <c r="RF94" i="1" a="1"/>
  <c r="RF94" i="1" s="1"/>
  <c r="RF87" i="1" a="1"/>
  <c r="RF87" i="1" s="1"/>
  <c r="RF88" i="1" a="1"/>
  <c r="RF88" i="1" s="1"/>
  <c r="RF47" i="1" a="1"/>
  <c r="RF47" i="1" s="1"/>
  <c r="RF51" i="1" a="1"/>
  <c r="RF51" i="1" s="1"/>
  <c r="RF54" i="1" a="1"/>
  <c r="RF54" i="1" s="1"/>
  <c r="RF109" i="1" a="1"/>
  <c r="RF109" i="1" s="1"/>
  <c r="RF107" i="1" a="1"/>
  <c r="RF107" i="1" s="1"/>
  <c r="RF82" i="1" a="1"/>
  <c r="RF82" i="1" s="1"/>
  <c r="RF101" i="1" a="1"/>
  <c r="RF101" i="1" s="1"/>
  <c r="RF93" i="1" a="1"/>
  <c r="RF93" i="1" s="1"/>
  <c r="RF45" i="1" a="1"/>
  <c r="RF45" i="1" s="1"/>
  <c r="RF58" i="1" a="1"/>
  <c r="RF58" i="1" s="1"/>
  <c r="RF85" i="1" a="1"/>
  <c r="RF85" i="1" s="1"/>
  <c r="RF57" i="1" a="1"/>
  <c r="RF57" i="1" s="1"/>
  <c r="RF46" i="1" a="1"/>
  <c r="RF46" i="1" s="1"/>
  <c r="RF84" i="1" a="1"/>
  <c r="RF84" i="1" s="1"/>
  <c r="RF48" i="1" a="1"/>
  <c r="RF48" i="1" s="1"/>
  <c r="RF49" i="1" a="1"/>
  <c r="RF49" i="1" s="1"/>
  <c r="RF100" i="1" a="1"/>
  <c r="RF100" i="1" s="1"/>
  <c r="RF52" i="1" a="1"/>
  <c r="RF52" i="1" s="1"/>
  <c r="RF53" i="1" a="1"/>
  <c r="RF53" i="1" s="1"/>
  <c r="RF55" i="1" a="1"/>
  <c r="RF55" i="1" s="1"/>
  <c r="RF96" i="1" a="1"/>
  <c r="RF96" i="1" s="1"/>
  <c r="RF95" i="1" a="1"/>
  <c r="RF95" i="1" s="1"/>
  <c r="RF50" i="1" a="1"/>
  <c r="RF50" i="1" s="1"/>
  <c r="RF56" i="1" a="1"/>
  <c r="RF56" i="1" s="1"/>
  <c r="RF59" i="1" a="1"/>
  <c r="RF59" i="1" s="1"/>
  <c r="RF60" i="1" a="1"/>
  <c r="RF60" i="1" s="1"/>
  <c r="RF61" i="1" a="1"/>
  <c r="RF61" i="1" s="1"/>
  <c r="RF62" i="1" a="1"/>
  <c r="RF62" i="1" s="1"/>
  <c r="RF63" i="1" a="1"/>
  <c r="RF63" i="1" s="1"/>
  <c r="RF64" i="1" a="1"/>
  <c r="RF64" i="1" s="1"/>
  <c r="RF65" i="1" a="1"/>
  <c r="RF65" i="1" s="1"/>
  <c r="RF66" i="1" a="1"/>
  <c r="RF66" i="1" s="1"/>
  <c r="RF67" i="1" a="1"/>
  <c r="RF67" i="1" s="1"/>
  <c r="RF68" i="1" a="1"/>
  <c r="RF68" i="1" s="1"/>
  <c r="RF69" i="1" a="1"/>
  <c r="RF69" i="1" s="1"/>
  <c r="RF70" i="1" a="1"/>
  <c r="RF70" i="1" s="1"/>
  <c r="RF71" i="1" a="1"/>
  <c r="RF71" i="1" s="1"/>
  <c r="RF72" i="1" a="1"/>
  <c r="RF72" i="1" s="1"/>
  <c r="RF73" i="1" a="1"/>
  <c r="RF73" i="1" s="1"/>
  <c r="RF74" i="1" a="1"/>
  <c r="RF74" i="1" s="1"/>
  <c r="RF75" i="1" a="1"/>
  <c r="RF75" i="1" s="1"/>
  <c r="RU89" i="1" a="1"/>
  <c r="RU89" i="1" s="1"/>
  <c r="RU109" i="1" a="1"/>
  <c r="RU109" i="1" s="1"/>
  <c r="RU93" i="1" a="1"/>
  <c r="RU93" i="1" s="1"/>
  <c r="RU61" i="1" a="1"/>
  <c r="RU61" i="1" s="1"/>
  <c r="RU45" i="1" a="1"/>
  <c r="RU45" i="1" s="1"/>
  <c r="RU88" i="1" a="1"/>
  <c r="RU88" i="1" s="1"/>
  <c r="RU108" i="1" a="1"/>
  <c r="RU108" i="1" s="1"/>
  <c r="RU41" i="1" a="1"/>
  <c r="RU41" i="1" s="1"/>
  <c r="RU102" i="1" a="1"/>
  <c r="RU102" i="1" s="1"/>
  <c r="RU95" i="1" a="1"/>
  <c r="RU95" i="1" s="1"/>
  <c r="RU50" i="1" a="1"/>
  <c r="RU50" i="1" s="1"/>
  <c r="RU98" i="1" a="1"/>
  <c r="RU98" i="1" s="1"/>
  <c r="RU52" i="1" a="1"/>
  <c r="RU52" i="1" s="1"/>
  <c r="RU53" i="1" a="1"/>
  <c r="RU53" i="1" s="1"/>
  <c r="RU55" i="1" a="1"/>
  <c r="RU55" i="1" s="1"/>
  <c r="RU58" i="1" a="1"/>
  <c r="RU58" i="1" s="1"/>
  <c r="RU82" i="1" a="1"/>
  <c r="RU82" i="1" s="1"/>
  <c r="RU107" i="1" a="1"/>
  <c r="RU107" i="1" s="1"/>
  <c r="RU85" i="1" a="1"/>
  <c r="RU85" i="1" s="1"/>
  <c r="RU110" i="1" a="1"/>
  <c r="RU110" i="1" s="1"/>
  <c r="RU86" i="1" a="1"/>
  <c r="RU86" i="1" s="1"/>
  <c r="RU94" i="1" a="1"/>
  <c r="RU94" i="1" s="1"/>
  <c r="RU87" i="1" a="1"/>
  <c r="RU87" i="1" s="1"/>
  <c r="RU46" i="1" a="1"/>
  <c r="RU46" i="1" s="1"/>
  <c r="RU84" i="1" a="1"/>
  <c r="RU84" i="1" s="1"/>
  <c r="RU96" i="1" a="1"/>
  <c r="RU96" i="1" s="1"/>
  <c r="RU47" i="1" a="1"/>
  <c r="RU47" i="1" s="1"/>
  <c r="RU49" i="1" a="1"/>
  <c r="RU49" i="1" s="1"/>
  <c r="RU51" i="1" a="1"/>
  <c r="RU51" i="1" s="1"/>
  <c r="RU106" i="1" a="1"/>
  <c r="RU106" i="1" s="1"/>
  <c r="RU97" i="1" a="1"/>
  <c r="RU97" i="1" s="1"/>
  <c r="RU100" i="1" a="1"/>
  <c r="RU100" i="1" s="1"/>
  <c r="RU59" i="1" a="1"/>
  <c r="RU59" i="1" s="1"/>
  <c r="RU40" i="1" a="1"/>
  <c r="RU40" i="1" s="1"/>
  <c r="RU99" i="1" a="1"/>
  <c r="RU99" i="1" s="1"/>
  <c r="RU48" i="1" a="1"/>
  <c r="RU48" i="1" s="1"/>
  <c r="RU101" i="1" a="1"/>
  <c r="RU101" i="1" s="1"/>
  <c r="RU54" i="1" a="1"/>
  <c r="RU54" i="1" s="1"/>
  <c r="RU83" i="1" a="1"/>
  <c r="RU83" i="1" s="1"/>
  <c r="RU56" i="1" a="1"/>
  <c r="RU56" i="1" s="1"/>
  <c r="RU57" i="1" a="1"/>
  <c r="RU57" i="1" s="1"/>
  <c r="RU39" i="1" a="1"/>
  <c r="RU39" i="1" s="1"/>
  <c r="RU60" i="1" a="1"/>
  <c r="RU60" i="1" s="1"/>
  <c r="RU62" i="1" a="1"/>
  <c r="RU62" i="1" s="1"/>
  <c r="RU63" i="1" a="1"/>
  <c r="RU63" i="1" s="1"/>
  <c r="RU64" i="1" a="1"/>
  <c r="RU64" i="1" s="1"/>
  <c r="RU65" i="1" a="1"/>
  <c r="RU65" i="1" s="1"/>
  <c r="RU66" i="1" a="1"/>
  <c r="RU66" i="1" s="1"/>
  <c r="RU67" i="1" a="1"/>
  <c r="RU67" i="1" s="1"/>
  <c r="RU68" i="1" a="1"/>
  <c r="RU68" i="1" s="1"/>
  <c r="RU69" i="1" a="1"/>
  <c r="RU69" i="1" s="1"/>
  <c r="RU70" i="1" a="1"/>
  <c r="RU70" i="1" s="1"/>
  <c r="RU71" i="1" a="1"/>
  <c r="RU71" i="1" s="1"/>
  <c r="RU72" i="1" a="1"/>
  <c r="RU72" i="1" s="1"/>
  <c r="RU73" i="1" a="1"/>
  <c r="RU73" i="1" s="1"/>
  <c r="RU74" i="1" a="1"/>
  <c r="RU74" i="1" s="1"/>
  <c r="RU75" i="1" a="1"/>
  <c r="RU75" i="1" s="1"/>
  <c r="PM89" i="1" a="1"/>
  <c r="PM89" i="1" s="1"/>
  <c r="PM106" i="1" a="1"/>
  <c r="PM106" i="1" s="1"/>
  <c r="PM88" i="1" a="1"/>
  <c r="PM88" i="1" s="1"/>
  <c r="PM39" i="1" a="1"/>
  <c r="PM39" i="1" s="1"/>
  <c r="PM84" i="1" a="1"/>
  <c r="PM84" i="1" s="1"/>
  <c r="PM82" i="1" a="1"/>
  <c r="PM82" i="1" s="1"/>
  <c r="PM85" i="1" a="1"/>
  <c r="PM85" i="1" s="1"/>
  <c r="PM86" i="1" a="1"/>
  <c r="PM86" i="1" s="1"/>
  <c r="PM93" i="1" a="1"/>
  <c r="PM93" i="1" s="1"/>
  <c r="PM45" i="1" a="1"/>
  <c r="PM45" i="1" s="1"/>
  <c r="PM87" i="1" a="1"/>
  <c r="PM87" i="1" s="1"/>
  <c r="PM83" i="1" a="1"/>
  <c r="PM83" i="1" s="1"/>
  <c r="PM95" i="1" a="1"/>
  <c r="PM95" i="1" s="1"/>
  <c r="PM102" i="1" a="1"/>
  <c r="PM102" i="1" s="1"/>
  <c r="PM98" i="1" a="1"/>
  <c r="PM98" i="1" s="1"/>
  <c r="PM99" i="1" a="1"/>
  <c r="PM99" i="1" s="1"/>
  <c r="PM41" i="1" a="1"/>
  <c r="PM41" i="1" s="1"/>
  <c r="PM108" i="1" a="1"/>
  <c r="PM108" i="1" s="1"/>
  <c r="PM94" i="1" a="1"/>
  <c r="PM94" i="1" s="1"/>
  <c r="PM46" i="1" a="1"/>
  <c r="PM46" i="1" s="1"/>
  <c r="PM109" i="1" a="1"/>
  <c r="PM109" i="1" s="1"/>
  <c r="PM107" i="1" a="1"/>
  <c r="PM107" i="1" s="1"/>
  <c r="PM40" i="1" a="1"/>
  <c r="PM40" i="1" s="1"/>
  <c r="PM110" i="1" a="1"/>
  <c r="PM110" i="1" s="1"/>
  <c r="PM101" i="1" a="1"/>
  <c r="PM101" i="1" s="1"/>
  <c r="PM47" i="1" a="1"/>
  <c r="PM47" i="1" s="1"/>
  <c r="PM96" i="1" a="1"/>
  <c r="PM96" i="1" s="1"/>
  <c r="PM100" i="1" a="1"/>
  <c r="PM100" i="1" s="1"/>
  <c r="PM97" i="1" a="1"/>
  <c r="PM97" i="1" s="1"/>
  <c r="PM48" i="1" a="1"/>
  <c r="PM48" i="1" s="1"/>
  <c r="PM49" i="1" a="1"/>
  <c r="PM49" i="1" s="1"/>
  <c r="PM50" i="1" a="1"/>
  <c r="PM50" i="1" s="1"/>
  <c r="PM51" i="1" a="1"/>
  <c r="PM51" i="1" s="1"/>
  <c r="PM52" i="1" a="1"/>
  <c r="PM52" i="1" s="1"/>
  <c r="PM53" i="1" a="1"/>
  <c r="PM53" i="1" s="1"/>
  <c r="PM54" i="1" a="1"/>
  <c r="PM54" i="1" s="1"/>
  <c r="PM55" i="1" a="1"/>
  <c r="PM55" i="1" s="1"/>
  <c r="PM56" i="1" a="1"/>
  <c r="PM56" i="1" s="1"/>
  <c r="PM57" i="1" a="1"/>
  <c r="PM57" i="1" s="1"/>
  <c r="PM58" i="1" a="1"/>
  <c r="PM58" i="1" s="1"/>
  <c r="PM59" i="1" a="1"/>
  <c r="PM59" i="1" s="1"/>
  <c r="PM60" i="1" a="1"/>
  <c r="PM60" i="1" s="1"/>
  <c r="PM61" i="1" a="1"/>
  <c r="PM61" i="1" s="1"/>
  <c r="PM62" i="1" a="1"/>
  <c r="PM62" i="1" s="1"/>
  <c r="PM63" i="1" a="1"/>
  <c r="PM63" i="1" s="1"/>
  <c r="PM64" i="1" a="1"/>
  <c r="PM64" i="1" s="1"/>
  <c r="PM65" i="1" a="1"/>
  <c r="PM65" i="1" s="1"/>
  <c r="PM66" i="1" a="1"/>
  <c r="PM66" i="1" s="1"/>
  <c r="PM67" i="1" a="1"/>
  <c r="PM67" i="1" s="1"/>
  <c r="PM68" i="1" a="1"/>
  <c r="PM68" i="1" s="1"/>
  <c r="PM69" i="1" a="1"/>
  <c r="PM69" i="1" s="1"/>
  <c r="PM70" i="1" a="1"/>
  <c r="PM70" i="1" s="1"/>
  <c r="PM71" i="1" a="1"/>
  <c r="PM71" i="1" s="1"/>
  <c r="PM72" i="1" a="1"/>
  <c r="PM72" i="1" s="1"/>
  <c r="PM73" i="1" a="1"/>
  <c r="PM73" i="1" s="1"/>
  <c r="PM74" i="1" a="1"/>
  <c r="PM74" i="1" s="1"/>
  <c r="PM75" i="1" a="1"/>
  <c r="PM75" i="1" s="1"/>
  <c r="QQ89" i="1" a="1"/>
  <c r="QQ89" i="1" s="1"/>
  <c r="QQ106" i="1" a="1"/>
  <c r="QQ106" i="1" s="1"/>
  <c r="QQ85" i="1" a="1"/>
  <c r="QQ85" i="1" s="1"/>
  <c r="QQ86" i="1" a="1"/>
  <c r="QQ86" i="1" s="1"/>
  <c r="QQ93" i="1" a="1"/>
  <c r="QQ93" i="1" s="1"/>
  <c r="QQ88" i="1" a="1"/>
  <c r="QQ88" i="1" s="1"/>
  <c r="QQ45" i="1" a="1"/>
  <c r="QQ45" i="1" s="1"/>
  <c r="QQ82" i="1" a="1"/>
  <c r="QQ82" i="1" s="1"/>
  <c r="QQ87" i="1" a="1"/>
  <c r="QQ87" i="1" s="1"/>
  <c r="QQ84" i="1" a="1"/>
  <c r="QQ84" i="1" s="1"/>
  <c r="QQ39" i="1" a="1"/>
  <c r="QQ39" i="1" s="1"/>
  <c r="QQ83" i="1" a="1"/>
  <c r="QQ83" i="1" s="1"/>
  <c r="QQ41" i="1" a="1"/>
  <c r="QQ41" i="1" s="1"/>
  <c r="QQ94" i="1" a="1"/>
  <c r="QQ94" i="1" s="1"/>
  <c r="QQ102" i="1" a="1"/>
  <c r="QQ102" i="1" s="1"/>
  <c r="QQ98" i="1" a="1"/>
  <c r="QQ98" i="1" s="1"/>
  <c r="QQ110" i="1" a="1"/>
  <c r="QQ110" i="1" s="1"/>
  <c r="QQ40" i="1" a="1"/>
  <c r="QQ40" i="1" s="1"/>
  <c r="QQ101" i="1" a="1"/>
  <c r="QQ101" i="1" s="1"/>
  <c r="QQ109" i="1" a="1"/>
  <c r="QQ109" i="1" s="1"/>
  <c r="QQ46" i="1" a="1"/>
  <c r="QQ46" i="1" s="1"/>
  <c r="QQ107" i="1" a="1"/>
  <c r="QQ107" i="1" s="1"/>
  <c r="QQ108" i="1" a="1"/>
  <c r="QQ108" i="1" s="1"/>
  <c r="QQ95" i="1" a="1"/>
  <c r="QQ95" i="1" s="1"/>
  <c r="QQ99" i="1" a="1"/>
  <c r="QQ99" i="1" s="1"/>
  <c r="QQ96" i="1" a="1"/>
  <c r="QQ96" i="1" s="1"/>
  <c r="QQ47" i="1" a="1"/>
  <c r="QQ47" i="1" s="1"/>
  <c r="QQ100" i="1" a="1"/>
  <c r="QQ100" i="1" s="1"/>
  <c r="QQ97" i="1" a="1"/>
  <c r="QQ97" i="1" s="1"/>
  <c r="QQ48" i="1" a="1"/>
  <c r="QQ48" i="1" s="1"/>
  <c r="QQ49" i="1" a="1"/>
  <c r="QQ49" i="1" s="1"/>
  <c r="QQ50" i="1" a="1"/>
  <c r="QQ50" i="1" s="1"/>
  <c r="QQ51" i="1" a="1"/>
  <c r="QQ51" i="1" s="1"/>
  <c r="QQ52" i="1" a="1"/>
  <c r="QQ52" i="1" s="1"/>
  <c r="QQ53" i="1" a="1"/>
  <c r="QQ53" i="1" s="1"/>
  <c r="QQ54" i="1" a="1"/>
  <c r="QQ54" i="1" s="1"/>
  <c r="QQ55" i="1" a="1"/>
  <c r="QQ55" i="1" s="1"/>
  <c r="QQ56" i="1" a="1"/>
  <c r="QQ56" i="1" s="1"/>
  <c r="QQ57" i="1" a="1"/>
  <c r="QQ57" i="1" s="1"/>
  <c r="QQ58" i="1" a="1"/>
  <c r="QQ58" i="1" s="1"/>
  <c r="QQ59" i="1" a="1"/>
  <c r="QQ59" i="1" s="1"/>
  <c r="QQ60" i="1" a="1"/>
  <c r="QQ60" i="1" s="1"/>
  <c r="QQ61" i="1" a="1"/>
  <c r="QQ61" i="1" s="1"/>
  <c r="QQ62" i="1" a="1"/>
  <c r="QQ62" i="1" s="1"/>
  <c r="QQ63" i="1" a="1"/>
  <c r="QQ63" i="1" s="1"/>
  <c r="QQ64" i="1" a="1"/>
  <c r="QQ64" i="1" s="1"/>
  <c r="QQ65" i="1" a="1"/>
  <c r="QQ65" i="1" s="1"/>
  <c r="QQ66" i="1" a="1"/>
  <c r="QQ66" i="1" s="1"/>
  <c r="QQ67" i="1" a="1"/>
  <c r="QQ67" i="1" s="1"/>
  <c r="QQ68" i="1" a="1"/>
  <c r="QQ68" i="1" s="1"/>
  <c r="QQ69" i="1" a="1"/>
  <c r="QQ69" i="1" s="1"/>
  <c r="QQ70" i="1" a="1"/>
  <c r="QQ70" i="1" s="1"/>
  <c r="QQ71" i="1" a="1"/>
  <c r="QQ71" i="1" s="1"/>
  <c r="QQ72" i="1" a="1"/>
  <c r="QQ72" i="1" s="1"/>
  <c r="QQ73" i="1" a="1"/>
  <c r="QQ73" i="1" s="1"/>
  <c r="QQ74" i="1" a="1"/>
  <c r="QQ74" i="1" s="1"/>
  <c r="QQ75" i="1" a="1"/>
  <c r="QQ75" i="1" s="1"/>
  <c r="QB106" i="1" a="1"/>
  <c r="QB106" i="1" s="1"/>
  <c r="QB89" i="1" a="1"/>
  <c r="QB89" i="1" s="1"/>
  <c r="QB83" i="1" a="1"/>
  <c r="QB83" i="1" s="1"/>
  <c r="QB86" i="1" a="1"/>
  <c r="QB86" i="1" s="1"/>
  <c r="QB88" i="1" a="1"/>
  <c r="QB88" i="1" s="1"/>
  <c r="QB39" i="1" a="1"/>
  <c r="QB39" i="1" s="1"/>
  <c r="QB87" i="1" a="1"/>
  <c r="QB87" i="1" s="1"/>
  <c r="QB85" i="1" a="1"/>
  <c r="QB85" i="1" s="1"/>
  <c r="QB82" i="1" a="1"/>
  <c r="QB82" i="1" s="1"/>
  <c r="QB84" i="1" a="1"/>
  <c r="QB84" i="1" s="1"/>
  <c r="QB93" i="1" a="1"/>
  <c r="QB93" i="1" s="1"/>
  <c r="QB45" i="1" a="1"/>
  <c r="QB45" i="1" s="1"/>
  <c r="QB40" i="1" a="1"/>
  <c r="QB40" i="1" s="1"/>
  <c r="QB110" i="1" a="1"/>
  <c r="QB110" i="1" s="1"/>
  <c r="QB102" i="1" a="1"/>
  <c r="QB102" i="1" s="1"/>
  <c r="QB108" i="1" a="1"/>
  <c r="QB108" i="1" s="1"/>
  <c r="QB46" i="1" a="1"/>
  <c r="QB46" i="1" s="1"/>
  <c r="QB98" i="1" a="1"/>
  <c r="QB98" i="1" s="1"/>
  <c r="QB109" i="1" a="1"/>
  <c r="QB109" i="1" s="1"/>
  <c r="QB41" i="1" a="1"/>
  <c r="QB41" i="1" s="1"/>
  <c r="QB94" i="1" a="1"/>
  <c r="QB94" i="1" s="1"/>
  <c r="QB101" i="1" a="1"/>
  <c r="QB101" i="1" s="1"/>
  <c r="QB107" i="1" a="1"/>
  <c r="QB107" i="1" s="1"/>
  <c r="QB95" i="1" a="1"/>
  <c r="QB95" i="1" s="1"/>
  <c r="QB99" i="1" a="1"/>
  <c r="QB99" i="1" s="1"/>
  <c r="QB47" i="1" a="1"/>
  <c r="QB47" i="1" s="1"/>
  <c r="QB96" i="1" a="1"/>
  <c r="QB96" i="1" s="1"/>
  <c r="QB48" i="1" a="1"/>
  <c r="QB48" i="1" s="1"/>
  <c r="QB100" i="1" a="1"/>
  <c r="QB100" i="1" s="1"/>
  <c r="QB97" i="1" a="1"/>
  <c r="QB97" i="1" s="1"/>
  <c r="QB49" i="1" a="1"/>
  <c r="QB49" i="1" s="1"/>
  <c r="QB50" i="1" a="1"/>
  <c r="QB50" i="1" s="1"/>
  <c r="QB51" i="1" a="1"/>
  <c r="QB51" i="1" s="1"/>
  <c r="QB52" i="1" a="1"/>
  <c r="QB52" i="1" s="1"/>
  <c r="QB53" i="1" a="1"/>
  <c r="QB53" i="1" s="1"/>
  <c r="QB54" i="1" a="1"/>
  <c r="QB54" i="1" s="1"/>
  <c r="QB55" i="1" a="1"/>
  <c r="QB55" i="1" s="1"/>
  <c r="QB56" i="1" a="1"/>
  <c r="QB56" i="1" s="1"/>
  <c r="QB57" i="1" a="1"/>
  <c r="QB57" i="1" s="1"/>
  <c r="QB58" i="1" a="1"/>
  <c r="QB58" i="1" s="1"/>
  <c r="QB59" i="1" a="1"/>
  <c r="QB59" i="1" s="1"/>
  <c r="QB60" i="1" a="1"/>
  <c r="QB60" i="1" s="1"/>
  <c r="QB61" i="1" a="1"/>
  <c r="QB61" i="1" s="1"/>
  <c r="QB62" i="1" a="1"/>
  <c r="QB62" i="1" s="1"/>
  <c r="QB63" i="1" a="1"/>
  <c r="QB63" i="1" s="1"/>
  <c r="QB64" i="1" a="1"/>
  <c r="QB64" i="1" s="1"/>
  <c r="QB65" i="1" a="1"/>
  <c r="QB65" i="1" s="1"/>
  <c r="QB66" i="1" a="1"/>
  <c r="QB66" i="1" s="1"/>
  <c r="QB67" i="1" a="1"/>
  <c r="QB67" i="1" s="1"/>
  <c r="QB68" i="1" a="1"/>
  <c r="QB68" i="1" s="1"/>
  <c r="QB69" i="1" a="1"/>
  <c r="QB69" i="1" s="1"/>
  <c r="QB70" i="1" a="1"/>
  <c r="QB70" i="1" s="1"/>
  <c r="QB71" i="1" a="1"/>
  <c r="QB71" i="1" s="1"/>
  <c r="QB72" i="1" a="1"/>
  <c r="QB72" i="1" s="1"/>
  <c r="QB73" i="1" a="1"/>
  <c r="QB73" i="1" s="1"/>
  <c r="QB74" i="1" a="1"/>
  <c r="QB74" i="1" s="1"/>
  <c r="QB75" i="1" a="1"/>
  <c r="QB75" i="1" s="1"/>
  <c r="OX89" i="1" a="1"/>
  <c r="OX89" i="1" s="1"/>
  <c r="OX106" i="1" a="1"/>
  <c r="OX106" i="1" s="1"/>
  <c r="OX82" i="1" a="1"/>
  <c r="OX82" i="1" s="1"/>
  <c r="OX85" i="1" a="1"/>
  <c r="OX85" i="1" s="1"/>
  <c r="OX39" i="1" a="1"/>
  <c r="OX39" i="1" s="1"/>
  <c r="OX87" i="1" a="1"/>
  <c r="OX87" i="1" s="1"/>
  <c r="OX88" i="1" a="1"/>
  <c r="OX88" i="1" s="1"/>
  <c r="OX45" i="1" a="1"/>
  <c r="OX45" i="1" s="1"/>
  <c r="OX86" i="1" a="1"/>
  <c r="OX86" i="1" s="1"/>
  <c r="OX93" i="1" a="1"/>
  <c r="OX93" i="1" s="1"/>
  <c r="OX84" i="1" a="1"/>
  <c r="OX84" i="1" s="1"/>
  <c r="OX83" i="1" a="1"/>
  <c r="OX83" i="1" s="1"/>
  <c r="OX108" i="1" a="1"/>
  <c r="OX108" i="1" s="1"/>
  <c r="OX102" i="1" a="1"/>
  <c r="OX102" i="1" s="1"/>
  <c r="OX40" i="1" a="1"/>
  <c r="OX40" i="1" s="1"/>
  <c r="OX95" i="1" a="1"/>
  <c r="OX95" i="1" s="1"/>
  <c r="OX94" i="1" a="1"/>
  <c r="OX94" i="1" s="1"/>
  <c r="OX107" i="1" a="1"/>
  <c r="OX107" i="1" s="1"/>
  <c r="OX41" i="1" a="1"/>
  <c r="OX41" i="1" s="1"/>
  <c r="OX99" i="1" a="1"/>
  <c r="OX99" i="1" s="1"/>
  <c r="OX101" i="1" a="1"/>
  <c r="OX101" i="1" s="1"/>
  <c r="OX98" i="1" a="1"/>
  <c r="OX98" i="1" s="1"/>
  <c r="OX46" i="1" a="1"/>
  <c r="OX46" i="1" s="1"/>
  <c r="OX110" i="1" a="1"/>
  <c r="OX110" i="1" s="1"/>
  <c r="OX109" i="1" a="1"/>
  <c r="OX109" i="1" s="1"/>
  <c r="OX47" i="1" a="1"/>
  <c r="OX47" i="1" s="1"/>
  <c r="OX96" i="1" a="1"/>
  <c r="OX96" i="1" s="1"/>
  <c r="OX100" i="1" a="1"/>
  <c r="OX100" i="1" s="1"/>
  <c r="OX97" i="1" a="1"/>
  <c r="OX97" i="1" s="1"/>
  <c r="OX48" i="1" a="1"/>
  <c r="OX48" i="1" s="1"/>
  <c r="OX49" i="1" a="1"/>
  <c r="OX49" i="1" s="1"/>
  <c r="OX50" i="1" a="1"/>
  <c r="OX50" i="1" s="1"/>
  <c r="OX51" i="1" a="1"/>
  <c r="OX51" i="1" s="1"/>
  <c r="OX52" i="1" a="1"/>
  <c r="OX52" i="1" s="1"/>
  <c r="OX53" i="1" a="1"/>
  <c r="OX53" i="1" s="1"/>
  <c r="OX54" i="1" a="1"/>
  <c r="OX54" i="1" s="1"/>
  <c r="OX55" i="1" a="1"/>
  <c r="OX55" i="1" s="1"/>
  <c r="OX56" i="1" a="1"/>
  <c r="OX56" i="1" s="1"/>
  <c r="OX57" i="1" a="1"/>
  <c r="OX57" i="1" s="1"/>
  <c r="OX58" i="1" a="1"/>
  <c r="OX58" i="1" s="1"/>
  <c r="OX59" i="1" a="1"/>
  <c r="OX59" i="1" s="1"/>
  <c r="OX60" i="1" a="1"/>
  <c r="OX60" i="1" s="1"/>
  <c r="OX61" i="1" a="1"/>
  <c r="OX61" i="1" s="1"/>
  <c r="OX62" i="1" a="1"/>
  <c r="OX62" i="1" s="1"/>
  <c r="OX63" i="1" a="1"/>
  <c r="OX63" i="1" s="1"/>
  <c r="OX64" i="1" a="1"/>
  <c r="OX64" i="1" s="1"/>
  <c r="OX65" i="1" a="1"/>
  <c r="OX65" i="1" s="1"/>
  <c r="OX66" i="1" a="1"/>
  <c r="OX66" i="1" s="1"/>
  <c r="OX67" i="1" a="1"/>
  <c r="OX67" i="1" s="1"/>
  <c r="OX68" i="1" a="1"/>
  <c r="OX68" i="1" s="1"/>
  <c r="OX69" i="1" a="1"/>
  <c r="OX69" i="1" s="1"/>
  <c r="OX70" i="1" a="1"/>
  <c r="OX70" i="1" s="1"/>
  <c r="OX71" i="1" a="1"/>
  <c r="OX71" i="1" s="1"/>
  <c r="OX72" i="1" a="1"/>
  <c r="OX72" i="1" s="1"/>
  <c r="OX73" i="1" a="1"/>
  <c r="OX73" i="1" s="1"/>
  <c r="OX74" i="1" a="1"/>
  <c r="OX74" i="1" s="1"/>
  <c r="OX75" i="1" a="1"/>
  <c r="OX75" i="1" s="1"/>
  <c r="PM76" i="1" a="1"/>
  <c r="PM76" i="1" s="1"/>
  <c r="QB76" i="1" a="1"/>
  <c r="QB76" i="1" s="1"/>
  <c r="SJ76" i="1" a="1"/>
  <c r="SJ76" i="1" s="1"/>
  <c r="SY89" i="1" a="1"/>
  <c r="SY89" i="1" s="1"/>
  <c r="SY107" i="1" a="1"/>
  <c r="SY107" i="1" s="1"/>
  <c r="SY41" i="1" a="1"/>
  <c r="SY41" i="1" s="1"/>
  <c r="SY61" i="1" a="1"/>
  <c r="SY61" i="1" s="1"/>
  <c r="SY45" i="1" a="1"/>
  <c r="SY45" i="1" s="1"/>
  <c r="SY96" i="1" a="1"/>
  <c r="SY96" i="1" s="1"/>
  <c r="SY47" i="1" a="1"/>
  <c r="SY47" i="1" s="1"/>
  <c r="SY48" i="1" a="1"/>
  <c r="SY48" i="1" s="1"/>
  <c r="SY101" i="1" a="1"/>
  <c r="SY101" i="1" s="1"/>
  <c r="SY87" i="1" a="1"/>
  <c r="SY87" i="1" s="1"/>
  <c r="SY51" i="1" a="1"/>
  <c r="SY51" i="1" s="1"/>
  <c r="SY106" i="1" a="1"/>
  <c r="SY106" i="1" s="1"/>
  <c r="SY55" i="1" a="1"/>
  <c r="SY55" i="1" s="1"/>
  <c r="SY56" i="1" a="1"/>
  <c r="SY56" i="1" s="1"/>
  <c r="SY57" i="1" a="1"/>
  <c r="SY57" i="1" s="1"/>
  <c r="SY58" i="1" a="1"/>
  <c r="SY58" i="1" s="1"/>
  <c r="SY108" i="1" a="1"/>
  <c r="SY108" i="1" s="1"/>
  <c r="SY110" i="1" a="1"/>
  <c r="SY110" i="1" s="1"/>
  <c r="SY40" i="1" a="1"/>
  <c r="SY40" i="1" s="1"/>
  <c r="SY94" i="1" a="1"/>
  <c r="SY94" i="1" s="1"/>
  <c r="SY99" i="1" a="1"/>
  <c r="SY99" i="1" s="1"/>
  <c r="SY86" i="1" a="1"/>
  <c r="SY86" i="1" s="1"/>
  <c r="SY88" i="1" a="1"/>
  <c r="SY88" i="1" s="1"/>
  <c r="SY52" i="1" a="1"/>
  <c r="SY52" i="1" s="1"/>
  <c r="SY98" i="1" a="1"/>
  <c r="SY98" i="1" s="1"/>
  <c r="SY54" i="1" a="1"/>
  <c r="SY54" i="1" s="1"/>
  <c r="SY39" i="1" a="1"/>
  <c r="SY39" i="1" s="1"/>
  <c r="SY109" i="1" a="1"/>
  <c r="SY109" i="1" s="1"/>
  <c r="SY46" i="1" a="1"/>
  <c r="SY46" i="1" s="1"/>
  <c r="SY102" i="1" a="1"/>
  <c r="SY102" i="1" s="1"/>
  <c r="SY50" i="1" a="1"/>
  <c r="SY50" i="1" s="1"/>
  <c r="SY85" i="1" a="1"/>
  <c r="SY85" i="1" s="1"/>
  <c r="SY95" i="1" a="1"/>
  <c r="SY95" i="1" s="1"/>
  <c r="SY53" i="1" a="1"/>
  <c r="SY53" i="1" s="1"/>
  <c r="SY100" i="1" a="1"/>
  <c r="SY100" i="1" s="1"/>
  <c r="SY59" i="1" a="1"/>
  <c r="SY59" i="1" s="1"/>
  <c r="SY60" i="1" a="1"/>
  <c r="SY60" i="1" s="1"/>
  <c r="SY84" i="1" a="1"/>
  <c r="SY84" i="1" s="1"/>
  <c r="SY49" i="1" a="1"/>
  <c r="SY49" i="1" s="1"/>
  <c r="SY97" i="1" a="1"/>
  <c r="SY97" i="1" s="1"/>
  <c r="SY83" i="1" a="1"/>
  <c r="SY83" i="1" s="1"/>
  <c r="SY82" i="1" a="1"/>
  <c r="SY82" i="1" s="1"/>
  <c r="SY93" i="1" a="1"/>
  <c r="SY93" i="1" s="1"/>
  <c r="SY62" i="1" a="1"/>
  <c r="SY62" i="1" s="1"/>
  <c r="SY63" i="1" a="1"/>
  <c r="SY63" i="1" s="1"/>
  <c r="SY64" i="1" a="1"/>
  <c r="SY64" i="1" s="1"/>
  <c r="SY65" i="1" a="1"/>
  <c r="SY65" i="1" s="1"/>
  <c r="SY66" i="1" a="1"/>
  <c r="SY66" i="1" s="1"/>
  <c r="SY67" i="1" a="1"/>
  <c r="SY67" i="1" s="1"/>
  <c r="SY68" i="1" a="1"/>
  <c r="SY68" i="1" s="1"/>
  <c r="SY69" i="1" a="1"/>
  <c r="SY69" i="1" s="1"/>
  <c r="SY70" i="1" a="1"/>
  <c r="SY70" i="1" s="1"/>
  <c r="SY71" i="1" a="1"/>
  <c r="SY71" i="1" s="1"/>
  <c r="SY72" i="1" a="1"/>
  <c r="SY72" i="1" s="1"/>
  <c r="SY73" i="1" a="1"/>
  <c r="SY73" i="1" s="1"/>
  <c r="SY74" i="1" a="1"/>
  <c r="SY74" i="1" s="1"/>
  <c r="SY75" i="1" a="1"/>
  <c r="SY75" i="1" s="1"/>
  <c r="OT77" i="1" a="1"/>
  <c r="OT77" i="1" s="1"/>
  <c r="QJ77" i="1" a="1"/>
  <c r="QJ77" i="1" s="1"/>
  <c r="RD77" i="1" a="1"/>
  <c r="RD77" i="1" s="1"/>
  <c r="RN77" i="1" a="1"/>
  <c r="RN77" i="1" s="1"/>
  <c r="SH77" i="1" a="1"/>
  <c r="SH77" i="1" s="1"/>
  <c r="SR77" i="1" a="1"/>
  <c r="SR77" i="1" s="1"/>
  <c r="PZ77" i="1" a="1"/>
  <c r="PZ77" i="1" s="1"/>
  <c r="OR77" i="1" a="1"/>
  <c r="OR77" i="1" s="1"/>
  <c r="PE77" i="1" a="1"/>
  <c r="PE77" i="1" s="1"/>
  <c r="QK77" i="1" a="1"/>
  <c r="QK77" i="1" s="1"/>
  <c r="RE77" i="1" a="1"/>
  <c r="RE77" i="1" s="1"/>
  <c r="RO77" i="1" a="1"/>
  <c r="RO77" i="1" s="1"/>
  <c r="SI77" i="1" a="1"/>
  <c r="SI77" i="1" s="1"/>
  <c r="SS77" i="1" a="1"/>
  <c r="SS77" i="1" s="1"/>
  <c r="QA77" i="1" a="1"/>
  <c r="QA77" i="1" s="1"/>
  <c r="OS77" i="1" a="1"/>
  <c r="OS77" i="1" s="1"/>
  <c r="PF77" i="1" a="1"/>
  <c r="PF77" i="1" s="1"/>
  <c r="QL77" i="1" a="1"/>
  <c r="QL77" i="1" s="1"/>
  <c r="RF77" i="1" a="1"/>
  <c r="RF77" i="1" s="1"/>
  <c r="RP77" i="1" a="1"/>
  <c r="RP77" i="1" s="1"/>
  <c r="OU77" i="1" a="1"/>
  <c r="OU77" i="1" s="1"/>
  <c r="QB77" i="1" a="1"/>
  <c r="QB77" i="1" s="1"/>
  <c r="OW77" i="1" a="1"/>
  <c r="OW77" i="1" s="1"/>
  <c r="PU77" i="1" a="1"/>
  <c r="PU77" i="1" s="1"/>
  <c r="RQ77" i="1" a="1"/>
  <c r="RQ77" i="1" s="1"/>
  <c r="SE77" i="1" a="1"/>
  <c r="SE77" i="1" s="1"/>
  <c r="ST77" i="1" a="1"/>
  <c r="ST77" i="1" s="1"/>
  <c r="QM77" i="1" a="1"/>
  <c r="QM77" i="1" s="1"/>
  <c r="RA77" i="1" a="1"/>
  <c r="RA77" i="1" s="1"/>
  <c r="SU77" i="1" a="1"/>
  <c r="SU77" i="1" s="1"/>
  <c r="PG77" i="1" a="1"/>
  <c r="PG77" i="1" s="1"/>
  <c r="PV77" i="1" a="1"/>
  <c r="PV77" i="1" s="1"/>
  <c r="RR77" i="1" a="1"/>
  <c r="RR77" i="1" s="1"/>
  <c r="SF77" i="1" a="1"/>
  <c r="SF77" i="1" s="1"/>
  <c r="QN77" i="1" a="1"/>
  <c r="QN77" i="1" s="1"/>
  <c r="RB77" i="1" a="1"/>
  <c r="RB77" i="1" s="1"/>
  <c r="RS77" i="1" a="1"/>
  <c r="RS77" i="1" s="1"/>
  <c r="SV77" i="1" a="1"/>
  <c r="SV77" i="1" s="1"/>
  <c r="PH77" i="1" a="1"/>
  <c r="PH77" i="1" s="1"/>
  <c r="PW77" i="1" a="1"/>
  <c r="PW77" i="1" s="1"/>
  <c r="QO77" i="1" a="1"/>
  <c r="QO77" i="1" s="1"/>
  <c r="SG77" i="1" a="1"/>
  <c r="SG77" i="1" s="1"/>
  <c r="SW77" i="1" a="1"/>
  <c r="SW77" i="1" s="1"/>
  <c r="PI77" i="1" a="1"/>
  <c r="PI77" i="1" s="1"/>
  <c r="RC77" i="1" a="1"/>
  <c r="RC77" i="1" s="1"/>
  <c r="RT77" i="1" a="1"/>
  <c r="RT77" i="1" s="1"/>
  <c r="PX77" i="1" a="1"/>
  <c r="PX77" i="1" s="1"/>
  <c r="QP77" i="1" a="1"/>
  <c r="QP77" i="1" s="1"/>
  <c r="SJ77" i="1" a="1"/>
  <c r="SJ77" i="1" s="1"/>
  <c r="SX77" i="1" a="1"/>
  <c r="SX77" i="1" s="1"/>
  <c r="PK77" i="1" a="1"/>
  <c r="PK77" i="1" s="1"/>
  <c r="OV77" i="1" a="1"/>
  <c r="OV77" i="1" s="1"/>
  <c r="QR77" i="1" a="1"/>
  <c r="QR77" i="1" s="1"/>
  <c r="QQ77" i="1" a="1"/>
  <c r="QQ77" i="1" s="1"/>
  <c r="QY77" i="1" a="1"/>
  <c r="QY77" i="1" s="1"/>
  <c r="QZ77" i="1" a="1"/>
  <c r="QZ77" i="1" s="1"/>
  <c r="PM77" i="1" a="1"/>
  <c r="PM77" i="1" s="1"/>
  <c r="RU77" i="1" a="1"/>
  <c r="RU77" i="1" s="1"/>
  <c r="SQ77" i="1" a="1"/>
  <c r="SQ77" i="1" s="1"/>
  <c r="QX77" i="1" a="1"/>
  <c r="QX77" i="1" s="1"/>
  <c r="SB77" i="1" a="1"/>
  <c r="SB77" i="1" s="1"/>
  <c r="PY77" i="1" a="1"/>
  <c r="PY77" i="1" s="1"/>
  <c r="SC77" i="1" a="1"/>
  <c r="SC77" i="1" s="1"/>
  <c r="SY77" i="1" a="1"/>
  <c r="SY77" i="1" s="1"/>
  <c r="PT77" i="1" a="1"/>
  <c r="PT77" i="1" s="1"/>
  <c r="QI77" i="1" a="1"/>
  <c r="QI77" i="1" s="1"/>
  <c r="PJ77" i="1" a="1"/>
  <c r="PJ77" i="1" s="1"/>
  <c r="PL77" i="1" a="1"/>
  <c r="PL77" i="1" s="1"/>
  <c r="SD77" i="1" a="1"/>
  <c r="SD77" i="1" s="1"/>
  <c r="OX77" i="1" a="1"/>
  <c r="OX77" i="1" s="1"/>
  <c r="RG77" i="1" a="1"/>
  <c r="RG77" i="1" s="1"/>
  <c r="RM77" i="1" a="1"/>
  <c r="RM77" i="1" s="1"/>
  <c r="SK77" i="1" a="1"/>
  <c r="SK77" i="1" s="1"/>
  <c r="OQ77" i="1" a="1"/>
  <c r="OQ77" i="1" s="1"/>
  <c r="K78" i="1"/>
  <c r="OP77" i="1" a="1"/>
  <c r="OP77" i="1" s="1"/>
  <c r="J78" i="1"/>
  <c r="BP77" i="1" a="1"/>
  <c r="BP77" i="1" s="1"/>
  <c r="BQ77" i="1" a="1"/>
  <c r="BQ77" i="1" s="1"/>
  <c r="BR77" i="1" a="1"/>
  <c r="BR77" i="1" s="1"/>
  <c r="BS77" i="1" a="1"/>
  <c r="BS77" i="1" s="1"/>
  <c r="BW77" i="1" a="1"/>
  <c r="BW77" i="1" s="1"/>
  <c r="BV77" i="1" a="1"/>
  <c r="BV77" i="1" s="1"/>
  <c r="BT77" i="1" a="1"/>
  <c r="BT77" i="1" s="1"/>
  <c r="BU77" i="1" a="1"/>
  <c r="BU77" i="1" s="1"/>
  <c r="I78" i="1"/>
  <c r="BJ77" i="1"/>
  <c r="BI77" i="1"/>
  <c r="BN77" i="1"/>
  <c r="BM77" i="1"/>
  <c r="BL77" i="1"/>
  <c r="BK77" i="1"/>
  <c r="M78" i="1"/>
  <c r="LY77" i="1"/>
  <c r="NT73" i="1"/>
  <c r="AF74" i="1"/>
  <c r="DE72" i="1"/>
  <c r="DF72" i="1"/>
  <c r="DG72" i="1"/>
  <c r="DH72" i="1"/>
  <c r="DI72" i="1"/>
  <c r="DJ72" i="1"/>
  <c r="N74" i="1"/>
  <c r="D73" i="1"/>
  <c r="AO73" i="1"/>
  <c r="AS73" i="1"/>
  <c r="OA73" i="1"/>
  <c r="Z74" i="1"/>
  <c r="Q74" i="1"/>
  <c r="MF73" i="1"/>
  <c r="MG73" i="1"/>
  <c r="JR73" i="1"/>
  <c r="W74" i="1"/>
  <c r="O74" i="1"/>
  <c r="NN73" i="1"/>
  <c r="NO73" i="1"/>
  <c r="JO73" i="1"/>
  <c r="NP73" i="1"/>
  <c r="JP73" i="1"/>
  <c r="NQ73" i="1"/>
  <c r="NR73" i="1"/>
  <c r="NS73" i="1"/>
  <c r="AQ73" i="1"/>
  <c r="AR73" i="1"/>
  <c r="ND73" i="1"/>
  <c r="NE73" i="1"/>
  <c r="NF73" i="1"/>
  <c r="NG73" i="1"/>
  <c r="JS72" i="1"/>
  <c r="LJ72" i="1"/>
  <c r="LG72" i="1"/>
  <c r="LH72" i="1"/>
  <c r="LI72" i="1"/>
  <c r="MI72" i="1"/>
  <c r="MK72" i="1"/>
  <c r="ML72" i="1"/>
  <c r="MM72" i="1"/>
  <c r="MN72" i="1"/>
  <c r="P74" i="1"/>
  <c r="JM73" i="1"/>
  <c r="MC73" i="1"/>
  <c r="MD73" i="1"/>
  <c r="ME73" i="1"/>
  <c r="AP73" i="1"/>
  <c r="L158" i="4"/>
  <c r="L159" i="4" s="1"/>
  <c r="OY4" i="1" s="1"/>
  <c r="L162" i="4"/>
  <c r="L163" i="4"/>
  <c r="L160" i="4"/>
  <c r="OY77" i="1" s="1" a="1"/>
  <c r="OY77" i="1" s="1"/>
  <c r="L161" i="4"/>
  <c r="AP158" i="4"/>
  <c r="AP159" i="4" s="1"/>
  <c r="QC4" i="1" s="1"/>
  <c r="AP163" i="4"/>
  <c r="AP161" i="4"/>
  <c r="AP162" i="4"/>
  <c r="AP160" i="4"/>
  <c r="CI158" i="4"/>
  <c r="CI159" i="4" s="1"/>
  <c r="RV4" i="1" s="1"/>
  <c r="CI160" i="4"/>
  <c r="RV77" i="1" s="1" a="1"/>
  <c r="RV77" i="1" s="1"/>
  <c r="CI161" i="4"/>
  <c r="CI162" i="4"/>
  <c r="CI163" i="4"/>
  <c r="BE158" i="4"/>
  <c r="BE159" i="4" s="1"/>
  <c r="QR4" i="1" s="1"/>
  <c r="BE162" i="4"/>
  <c r="BE160" i="4"/>
  <c r="BE163" i="4"/>
  <c r="BE161" i="4"/>
  <c r="CX158" i="4"/>
  <c r="CX159" i="4" s="1"/>
  <c r="SK4" i="1" s="1"/>
  <c r="CX160" i="4"/>
  <c r="CX161" i="4"/>
  <c r="CX162" i="4"/>
  <c r="CX163" i="4"/>
  <c r="DM158" i="4"/>
  <c r="DM159" i="4" s="1"/>
  <c r="SZ4" i="1" s="1"/>
  <c r="DM160" i="4"/>
  <c r="DM161" i="4"/>
  <c r="DM162" i="4"/>
  <c r="DM163" i="4"/>
  <c r="BT158" i="4"/>
  <c r="BT159" i="4" s="1"/>
  <c r="RG4" i="1" s="1"/>
  <c r="BT163" i="4"/>
  <c r="BT161" i="4"/>
  <c r="BT162" i="4"/>
  <c r="BT160" i="4"/>
  <c r="AA158" i="4"/>
  <c r="AA159" i="4" s="1"/>
  <c r="PN4" i="1" s="1"/>
  <c r="AA160" i="4"/>
  <c r="PN77" i="1" s="1" a="1"/>
  <c r="PN77" i="1" s="1"/>
  <c r="AA162" i="4"/>
  <c r="AA163" i="4"/>
  <c r="AA161" i="4"/>
  <c r="OA33" i="1"/>
  <c r="OA36" i="1" s="1"/>
  <c r="OA112" i="1"/>
  <c r="NZ33" i="1"/>
  <c r="NZ36" i="1" s="1"/>
  <c r="NZ112" i="1"/>
  <c r="OB33" i="1"/>
  <c r="OB36" i="1" s="1"/>
  <c r="OB112" i="1"/>
  <c r="E417" i="4"/>
  <c r="B401" i="4"/>
  <c r="C402" i="4"/>
  <c r="C403" i="4" s="1"/>
  <c r="P399" i="4"/>
  <c r="B399" i="4"/>
  <c r="F418" i="4"/>
  <c r="I419" i="4"/>
  <c r="V419" i="4" s="1"/>
  <c r="H419" i="4"/>
  <c r="U419" i="4" s="1"/>
  <c r="G419" i="4"/>
  <c r="D419" i="4"/>
  <c r="Q419" i="4" s="1"/>
  <c r="F483" i="4"/>
  <c r="E483" i="4"/>
  <c r="D483" i="4"/>
  <c r="Q483" i="4" s="1"/>
  <c r="U418" i="4"/>
  <c r="R405" i="4"/>
  <c r="R402" i="4"/>
  <c r="S402"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8" i="4"/>
  <c r="BY382" i="4"/>
  <c r="BY380" i="4"/>
  <c r="CM378" i="4"/>
  <c r="CL380" i="4"/>
  <c r="CL382" i="4"/>
  <c r="CF378" i="4"/>
  <c r="CE380" i="4"/>
  <c r="CE382" i="4"/>
  <c r="BS380" i="4"/>
  <c r="BS382" i="4"/>
  <c r="A420" i="4"/>
  <c r="A484" i="4"/>
  <c r="AQ157" i="4"/>
  <c r="DN157" i="4"/>
  <c r="CY157" i="4"/>
  <c r="AB157" i="4"/>
  <c r="CJ157" i="4"/>
  <c r="BF157" i="4"/>
  <c r="M157" i="4"/>
  <c r="BU157"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QR106" i="1" l="1" a="1"/>
  <c r="QR106" i="1" s="1"/>
  <c r="QR89" i="1" a="1"/>
  <c r="QR89" i="1" s="1"/>
  <c r="QR88" i="1" a="1"/>
  <c r="QR88" i="1" s="1"/>
  <c r="QR87" i="1" a="1"/>
  <c r="QR87" i="1" s="1"/>
  <c r="QR39" i="1" a="1"/>
  <c r="QR39" i="1" s="1"/>
  <c r="QR83" i="1" a="1"/>
  <c r="QR83" i="1" s="1"/>
  <c r="QR84" i="1" a="1"/>
  <c r="QR84" i="1" s="1"/>
  <c r="QR85" i="1" a="1"/>
  <c r="QR85" i="1" s="1"/>
  <c r="QR82" i="1" a="1"/>
  <c r="QR82" i="1" s="1"/>
  <c r="QR93" i="1" a="1"/>
  <c r="QR93" i="1" s="1"/>
  <c r="QR86" i="1" a="1"/>
  <c r="QR86" i="1" s="1"/>
  <c r="QR45" i="1" a="1"/>
  <c r="QR45" i="1" s="1"/>
  <c r="QR107" i="1" a="1"/>
  <c r="QR107" i="1" s="1"/>
  <c r="QR95" i="1" a="1"/>
  <c r="QR95" i="1" s="1"/>
  <c r="QR99" i="1" a="1"/>
  <c r="QR99" i="1" s="1"/>
  <c r="QR94" i="1" a="1"/>
  <c r="QR94" i="1" s="1"/>
  <c r="QR110" i="1" a="1"/>
  <c r="QR110" i="1" s="1"/>
  <c r="QR40" i="1" a="1"/>
  <c r="QR40" i="1" s="1"/>
  <c r="QR41" i="1" a="1"/>
  <c r="QR41" i="1" s="1"/>
  <c r="QR109" i="1" a="1"/>
  <c r="QR109" i="1" s="1"/>
  <c r="QR101" i="1" a="1"/>
  <c r="QR101" i="1" s="1"/>
  <c r="QR102" i="1" a="1"/>
  <c r="QR102" i="1" s="1"/>
  <c r="QR98" i="1" a="1"/>
  <c r="QR98" i="1" s="1"/>
  <c r="QR46" i="1" a="1"/>
  <c r="QR46" i="1" s="1"/>
  <c r="QR108" i="1" a="1"/>
  <c r="QR108" i="1" s="1"/>
  <c r="QR96" i="1" a="1"/>
  <c r="QR96" i="1" s="1"/>
  <c r="QR47" i="1" a="1"/>
  <c r="QR47" i="1" s="1"/>
  <c r="QR100" i="1" a="1"/>
  <c r="QR100" i="1" s="1"/>
  <c r="QR48" i="1" a="1"/>
  <c r="QR48" i="1" s="1"/>
  <c r="QR97" i="1" a="1"/>
  <c r="QR97" i="1" s="1"/>
  <c r="QR49" i="1" a="1"/>
  <c r="QR49" i="1" s="1"/>
  <c r="QR50" i="1" a="1"/>
  <c r="QR50" i="1" s="1"/>
  <c r="QR51" i="1" a="1"/>
  <c r="QR51" i="1" s="1"/>
  <c r="QR52" i="1" a="1"/>
  <c r="QR52" i="1" s="1"/>
  <c r="QR53" i="1" a="1"/>
  <c r="QR53" i="1" s="1"/>
  <c r="QR54" i="1" a="1"/>
  <c r="QR54" i="1" s="1"/>
  <c r="QR55" i="1" a="1"/>
  <c r="QR55" i="1" s="1"/>
  <c r="QR56" i="1" a="1"/>
  <c r="QR56" i="1" s="1"/>
  <c r="QR57" i="1" a="1"/>
  <c r="QR57" i="1" s="1"/>
  <c r="QR58" i="1" a="1"/>
  <c r="QR58" i="1" s="1"/>
  <c r="QR59" i="1" a="1"/>
  <c r="QR59" i="1" s="1"/>
  <c r="QR60" i="1" a="1"/>
  <c r="QR60" i="1" s="1"/>
  <c r="QR61" i="1" a="1"/>
  <c r="QR61" i="1" s="1"/>
  <c r="QR62" i="1" a="1"/>
  <c r="QR62" i="1" s="1"/>
  <c r="QR63" i="1" a="1"/>
  <c r="QR63" i="1" s="1"/>
  <c r="QR64" i="1" a="1"/>
  <c r="QR64" i="1" s="1"/>
  <c r="QR65" i="1" a="1"/>
  <c r="QR65" i="1" s="1"/>
  <c r="QR66" i="1" a="1"/>
  <c r="QR66" i="1" s="1"/>
  <c r="QR67" i="1" a="1"/>
  <c r="QR67" i="1" s="1"/>
  <c r="QR68" i="1" a="1"/>
  <c r="QR68" i="1" s="1"/>
  <c r="QR69" i="1" a="1"/>
  <c r="QR69" i="1" s="1"/>
  <c r="QR70" i="1" a="1"/>
  <c r="QR70" i="1" s="1"/>
  <c r="QR71" i="1" a="1"/>
  <c r="QR71" i="1" s="1"/>
  <c r="QR72" i="1" a="1"/>
  <c r="QR72" i="1" s="1"/>
  <c r="QR73" i="1" a="1"/>
  <c r="QR73" i="1" s="1"/>
  <c r="QR74" i="1" a="1"/>
  <c r="QR74" i="1" s="1"/>
  <c r="QR75" i="1" a="1"/>
  <c r="QR75" i="1" s="1"/>
  <c r="QR76" i="1" a="1"/>
  <c r="QR76" i="1" s="1"/>
  <c r="OY106" i="1" a="1"/>
  <c r="OY106" i="1" s="1"/>
  <c r="OY89" i="1" a="1"/>
  <c r="OY89" i="1" s="1"/>
  <c r="OY87" i="1" a="1"/>
  <c r="OY87" i="1" s="1"/>
  <c r="OY82" i="1" a="1"/>
  <c r="OY82" i="1" s="1"/>
  <c r="OY88" i="1" a="1"/>
  <c r="OY88" i="1" s="1"/>
  <c r="OY39" i="1" a="1"/>
  <c r="OY39" i="1" s="1"/>
  <c r="OY93" i="1" a="1"/>
  <c r="OY93" i="1" s="1"/>
  <c r="OY45" i="1" a="1"/>
  <c r="OY45" i="1" s="1"/>
  <c r="OY83" i="1" a="1"/>
  <c r="OY83" i="1" s="1"/>
  <c r="OY86" i="1" a="1"/>
  <c r="OY86" i="1" s="1"/>
  <c r="OY84" i="1" a="1"/>
  <c r="OY84" i="1" s="1"/>
  <c r="OY85" i="1" a="1"/>
  <c r="OY85" i="1" s="1"/>
  <c r="OY101" i="1" a="1"/>
  <c r="OY101" i="1" s="1"/>
  <c r="OY99" i="1" a="1"/>
  <c r="OY99" i="1" s="1"/>
  <c r="OY110" i="1" a="1"/>
  <c r="OY110" i="1" s="1"/>
  <c r="OY41" i="1" a="1"/>
  <c r="OY41" i="1" s="1"/>
  <c r="OY107" i="1" a="1"/>
  <c r="OY107" i="1" s="1"/>
  <c r="OY46" i="1" a="1"/>
  <c r="OY46" i="1" s="1"/>
  <c r="OY102" i="1" a="1"/>
  <c r="OY102" i="1" s="1"/>
  <c r="OY95" i="1" a="1"/>
  <c r="OY95" i="1" s="1"/>
  <c r="OY40" i="1" a="1"/>
  <c r="OY40" i="1" s="1"/>
  <c r="OY94" i="1" a="1"/>
  <c r="OY94" i="1" s="1"/>
  <c r="OY98" i="1" a="1"/>
  <c r="OY98" i="1" s="1"/>
  <c r="OY108" i="1" a="1"/>
  <c r="OY108" i="1" s="1"/>
  <c r="OY109" i="1" a="1"/>
  <c r="OY109" i="1" s="1"/>
  <c r="OY96" i="1" a="1"/>
  <c r="OY96" i="1" s="1"/>
  <c r="OY47" i="1" a="1"/>
  <c r="OY47" i="1" s="1"/>
  <c r="OY97" i="1" a="1"/>
  <c r="OY97" i="1" s="1"/>
  <c r="OY100" i="1" a="1"/>
  <c r="OY100" i="1" s="1"/>
  <c r="OY48" i="1" a="1"/>
  <c r="OY48" i="1" s="1"/>
  <c r="OY49" i="1" a="1"/>
  <c r="OY49" i="1" s="1"/>
  <c r="OY50" i="1" a="1"/>
  <c r="OY50" i="1" s="1"/>
  <c r="OY51" i="1" a="1"/>
  <c r="OY51" i="1" s="1"/>
  <c r="OY52" i="1" a="1"/>
  <c r="OY52" i="1" s="1"/>
  <c r="OY53" i="1" a="1"/>
  <c r="OY53" i="1" s="1"/>
  <c r="OY54" i="1" a="1"/>
  <c r="OY54" i="1" s="1"/>
  <c r="OY55" i="1" a="1"/>
  <c r="OY55" i="1" s="1"/>
  <c r="OY56" i="1" a="1"/>
  <c r="OY56" i="1" s="1"/>
  <c r="OY57" i="1" a="1"/>
  <c r="OY57" i="1" s="1"/>
  <c r="OY58" i="1" a="1"/>
  <c r="OY58" i="1" s="1"/>
  <c r="OY59" i="1" a="1"/>
  <c r="OY59" i="1" s="1"/>
  <c r="OY60" i="1" a="1"/>
  <c r="OY60" i="1" s="1"/>
  <c r="OY61" i="1" a="1"/>
  <c r="OY61" i="1" s="1"/>
  <c r="OY62" i="1" a="1"/>
  <c r="OY62" i="1" s="1"/>
  <c r="OY63" i="1" a="1"/>
  <c r="OY63" i="1" s="1"/>
  <c r="OY64" i="1" a="1"/>
  <c r="OY64" i="1" s="1"/>
  <c r="OY65" i="1" a="1"/>
  <c r="OY65" i="1" s="1"/>
  <c r="OY66" i="1" a="1"/>
  <c r="OY66" i="1" s="1"/>
  <c r="OY67" i="1" a="1"/>
  <c r="OY67" i="1" s="1"/>
  <c r="OY68" i="1" a="1"/>
  <c r="OY68" i="1" s="1"/>
  <c r="OY69" i="1" a="1"/>
  <c r="OY69" i="1" s="1"/>
  <c r="OY70" i="1" a="1"/>
  <c r="OY70" i="1" s="1"/>
  <c r="OY71" i="1" a="1"/>
  <c r="OY71" i="1" s="1"/>
  <c r="OY72" i="1" a="1"/>
  <c r="OY72" i="1" s="1"/>
  <c r="OY73" i="1" a="1"/>
  <c r="OY73" i="1" s="1"/>
  <c r="OY74" i="1" a="1"/>
  <c r="OY74" i="1" s="1"/>
  <c r="OY75" i="1" a="1"/>
  <c r="OY75" i="1" s="1"/>
  <c r="OY76" i="1" a="1"/>
  <c r="OY76" i="1" s="1"/>
  <c r="SK89" i="1" a="1"/>
  <c r="SK89" i="1" s="1"/>
  <c r="SK110" i="1" a="1"/>
  <c r="SK110" i="1" s="1"/>
  <c r="SK82" i="1" a="1"/>
  <c r="SK82" i="1" s="1"/>
  <c r="SK58" i="1" a="1"/>
  <c r="SK58" i="1" s="1"/>
  <c r="SK59" i="1" a="1"/>
  <c r="SK59" i="1" s="1"/>
  <c r="SK40" i="1" a="1"/>
  <c r="SK40" i="1" s="1"/>
  <c r="SK93" i="1" a="1"/>
  <c r="SK93" i="1" s="1"/>
  <c r="SK61" i="1" a="1"/>
  <c r="SK61" i="1" s="1"/>
  <c r="SK86" i="1" a="1"/>
  <c r="SK86" i="1" s="1"/>
  <c r="SK41" i="1" a="1"/>
  <c r="SK41" i="1" s="1"/>
  <c r="SK99" i="1" a="1"/>
  <c r="SK99" i="1" s="1"/>
  <c r="SK46" i="1" a="1"/>
  <c r="SK46" i="1" s="1"/>
  <c r="SK95" i="1" a="1"/>
  <c r="SK95" i="1" s="1"/>
  <c r="SK51" i="1" a="1"/>
  <c r="SK51" i="1" s="1"/>
  <c r="SK52" i="1" a="1"/>
  <c r="SK52" i="1" s="1"/>
  <c r="SK53" i="1" a="1"/>
  <c r="SK53" i="1" s="1"/>
  <c r="SK85" i="1" a="1"/>
  <c r="SK85" i="1" s="1"/>
  <c r="SK108" i="1" a="1"/>
  <c r="SK108" i="1" s="1"/>
  <c r="SK39" i="1" a="1"/>
  <c r="SK39" i="1" s="1"/>
  <c r="SK101" i="1" a="1"/>
  <c r="SK101" i="1" s="1"/>
  <c r="SK98" i="1" a="1"/>
  <c r="SK98" i="1" s="1"/>
  <c r="SK83" i="1" a="1"/>
  <c r="SK83" i="1" s="1"/>
  <c r="SK57" i="1" a="1"/>
  <c r="SK57" i="1" s="1"/>
  <c r="SK88" i="1" a="1"/>
  <c r="SK88" i="1" s="1"/>
  <c r="SK109" i="1" a="1"/>
  <c r="SK109" i="1" s="1"/>
  <c r="SK60" i="1" a="1"/>
  <c r="SK60" i="1" s="1"/>
  <c r="SK45" i="1" a="1"/>
  <c r="SK45" i="1" s="1"/>
  <c r="SK84" i="1" a="1"/>
  <c r="SK84" i="1" s="1"/>
  <c r="SK94" i="1" a="1"/>
  <c r="SK94" i="1" s="1"/>
  <c r="SK102" i="1" a="1"/>
  <c r="SK102" i="1" s="1"/>
  <c r="SK48" i="1" a="1"/>
  <c r="SK48" i="1" s="1"/>
  <c r="SK50" i="1" a="1"/>
  <c r="SK50" i="1" s="1"/>
  <c r="SK100" i="1" a="1"/>
  <c r="SK100" i="1" s="1"/>
  <c r="SK97" i="1" a="1"/>
  <c r="SK97" i="1" s="1"/>
  <c r="SK55" i="1" a="1"/>
  <c r="SK55" i="1" s="1"/>
  <c r="SK56" i="1" a="1"/>
  <c r="SK56" i="1" s="1"/>
  <c r="SK87" i="1" a="1"/>
  <c r="SK87" i="1" s="1"/>
  <c r="SK96" i="1" a="1"/>
  <c r="SK96" i="1" s="1"/>
  <c r="SK47" i="1" a="1"/>
  <c r="SK47" i="1" s="1"/>
  <c r="SK49" i="1" a="1"/>
  <c r="SK49" i="1" s="1"/>
  <c r="SK106" i="1" a="1"/>
  <c r="SK106" i="1" s="1"/>
  <c r="SK54" i="1" a="1"/>
  <c r="SK54" i="1" s="1"/>
  <c r="SK107" i="1" a="1"/>
  <c r="SK107" i="1" s="1"/>
  <c r="SK62" i="1" a="1"/>
  <c r="SK62" i="1" s="1"/>
  <c r="SK63" i="1" a="1"/>
  <c r="SK63" i="1" s="1"/>
  <c r="SK64" i="1" a="1"/>
  <c r="SK64" i="1" s="1"/>
  <c r="SK65" i="1" a="1"/>
  <c r="SK65" i="1" s="1"/>
  <c r="SK66" i="1" a="1"/>
  <c r="SK66" i="1" s="1"/>
  <c r="SK67" i="1" a="1"/>
  <c r="SK67" i="1" s="1"/>
  <c r="SK68" i="1" a="1"/>
  <c r="SK68" i="1" s="1"/>
  <c r="SK69" i="1" a="1"/>
  <c r="SK69" i="1" s="1"/>
  <c r="SK70" i="1" a="1"/>
  <c r="SK70" i="1" s="1"/>
  <c r="SK71" i="1" a="1"/>
  <c r="SK71" i="1" s="1"/>
  <c r="SK72" i="1" a="1"/>
  <c r="SK72" i="1" s="1"/>
  <c r="SK73" i="1" a="1"/>
  <c r="SK73" i="1" s="1"/>
  <c r="SK74" i="1" a="1"/>
  <c r="SK74" i="1" s="1"/>
  <c r="SK75" i="1" a="1"/>
  <c r="SK75" i="1" s="1"/>
  <c r="SK76" i="1" a="1"/>
  <c r="SK76" i="1" s="1"/>
  <c r="RG89" i="1" a="1"/>
  <c r="RG89" i="1" s="1"/>
  <c r="RG108" i="1" a="1"/>
  <c r="RG108" i="1" s="1"/>
  <c r="RG57" i="1" a="1"/>
  <c r="RG57" i="1" s="1"/>
  <c r="RG99" i="1" a="1"/>
  <c r="RG99" i="1" s="1"/>
  <c r="RG94" i="1" a="1"/>
  <c r="RG94" i="1" s="1"/>
  <c r="RG95" i="1" a="1"/>
  <c r="RG95" i="1" s="1"/>
  <c r="RG47" i="1" a="1"/>
  <c r="RG47" i="1" s="1"/>
  <c r="RG48" i="1" a="1"/>
  <c r="RG48" i="1" s="1"/>
  <c r="RG58" i="1" a="1"/>
  <c r="RG58" i="1" s="1"/>
  <c r="RG100" i="1" a="1"/>
  <c r="RG100" i="1" s="1"/>
  <c r="RG53" i="1" a="1"/>
  <c r="RG53" i="1" s="1"/>
  <c r="RG54" i="1" a="1"/>
  <c r="RG54" i="1" s="1"/>
  <c r="RG107" i="1" a="1"/>
  <c r="RG107" i="1" s="1"/>
  <c r="RG39" i="1" a="1"/>
  <c r="RG39" i="1" s="1"/>
  <c r="RG101" i="1" a="1"/>
  <c r="RG101" i="1" s="1"/>
  <c r="RG59" i="1" a="1"/>
  <c r="RG59" i="1" s="1"/>
  <c r="RG41" i="1" a="1"/>
  <c r="RG41" i="1" s="1"/>
  <c r="RG85" i="1" a="1"/>
  <c r="RG85" i="1" s="1"/>
  <c r="RG96" i="1" a="1"/>
  <c r="RG96" i="1" s="1"/>
  <c r="RG88" i="1" a="1"/>
  <c r="RG88" i="1" s="1"/>
  <c r="RG83" i="1" a="1"/>
  <c r="RG83" i="1" s="1"/>
  <c r="RG50" i="1" a="1"/>
  <c r="RG50" i="1" s="1"/>
  <c r="RG52" i="1" a="1"/>
  <c r="RG52" i="1" s="1"/>
  <c r="RG110" i="1" a="1"/>
  <c r="RG110" i="1" s="1"/>
  <c r="RG109" i="1" a="1"/>
  <c r="RG109" i="1" s="1"/>
  <c r="RG82" i="1" a="1"/>
  <c r="RG82" i="1" s="1"/>
  <c r="RG40" i="1" a="1"/>
  <c r="RG40" i="1" s="1"/>
  <c r="RG93" i="1" a="1"/>
  <c r="RG93" i="1" s="1"/>
  <c r="RG102" i="1" a="1"/>
  <c r="RG102" i="1" s="1"/>
  <c r="RG46" i="1" a="1"/>
  <c r="RG46" i="1" s="1"/>
  <c r="RG49" i="1" a="1"/>
  <c r="RG49" i="1" s="1"/>
  <c r="RG97" i="1" a="1"/>
  <c r="RG97" i="1" s="1"/>
  <c r="RG55" i="1" a="1"/>
  <c r="RG55" i="1" s="1"/>
  <c r="RG56" i="1" a="1"/>
  <c r="RG56" i="1" s="1"/>
  <c r="RG45" i="1" a="1"/>
  <c r="RG45" i="1" s="1"/>
  <c r="RG87" i="1" a="1"/>
  <c r="RG87" i="1" s="1"/>
  <c r="RG86" i="1" a="1"/>
  <c r="RG86" i="1" s="1"/>
  <c r="RG84" i="1" a="1"/>
  <c r="RG84" i="1" s="1"/>
  <c r="RG98" i="1" a="1"/>
  <c r="RG98" i="1" s="1"/>
  <c r="RG106" i="1" a="1"/>
  <c r="RG106" i="1" s="1"/>
  <c r="RG51" i="1" a="1"/>
  <c r="RG51" i="1" s="1"/>
  <c r="RG60" i="1" a="1"/>
  <c r="RG60" i="1" s="1"/>
  <c r="RG61" i="1" a="1"/>
  <c r="RG61" i="1" s="1"/>
  <c r="RG62" i="1" a="1"/>
  <c r="RG62" i="1" s="1"/>
  <c r="RG63" i="1" a="1"/>
  <c r="RG63" i="1" s="1"/>
  <c r="RG64" i="1" a="1"/>
  <c r="RG64" i="1" s="1"/>
  <c r="RG65" i="1" a="1"/>
  <c r="RG65" i="1" s="1"/>
  <c r="RG66" i="1" a="1"/>
  <c r="RG66" i="1" s="1"/>
  <c r="RG67" i="1" a="1"/>
  <c r="RG67" i="1" s="1"/>
  <c r="RG68" i="1" a="1"/>
  <c r="RG68" i="1" s="1"/>
  <c r="RG69" i="1" a="1"/>
  <c r="RG69" i="1" s="1"/>
  <c r="RG70" i="1" a="1"/>
  <c r="RG70" i="1" s="1"/>
  <c r="RG71" i="1" a="1"/>
  <c r="RG71" i="1" s="1"/>
  <c r="RG72" i="1" a="1"/>
  <c r="RG72" i="1" s="1"/>
  <c r="RG73" i="1" a="1"/>
  <c r="RG73" i="1" s="1"/>
  <c r="RG74" i="1" a="1"/>
  <c r="RG74" i="1" s="1"/>
  <c r="RG75" i="1" a="1"/>
  <c r="RG75" i="1" s="1"/>
  <c r="RG76" i="1" a="1"/>
  <c r="RG76" i="1" s="1"/>
  <c r="QC89" i="1" a="1"/>
  <c r="QC89" i="1" s="1"/>
  <c r="QC106" i="1" a="1"/>
  <c r="QC106" i="1" s="1"/>
  <c r="QC87" i="1" a="1"/>
  <c r="QC87" i="1" s="1"/>
  <c r="QC84" i="1" a="1"/>
  <c r="QC84" i="1" s="1"/>
  <c r="QC86" i="1" a="1"/>
  <c r="QC86" i="1" s="1"/>
  <c r="QC85" i="1" a="1"/>
  <c r="QC85" i="1" s="1"/>
  <c r="QC39" i="1" a="1"/>
  <c r="QC39" i="1" s="1"/>
  <c r="QC82" i="1" a="1"/>
  <c r="QC82" i="1" s="1"/>
  <c r="QC93" i="1" a="1"/>
  <c r="QC93" i="1" s="1"/>
  <c r="QC88" i="1" a="1"/>
  <c r="QC88" i="1" s="1"/>
  <c r="QC45" i="1" a="1"/>
  <c r="QC45" i="1" s="1"/>
  <c r="QC83" i="1" a="1"/>
  <c r="QC83" i="1" s="1"/>
  <c r="QC110" i="1" a="1"/>
  <c r="QC110" i="1" s="1"/>
  <c r="QC107" i="1" a="1"/>
  <c r="QC107" i="1" s="1"/>
  <c r="QC99" i="1" a="1"/>
  <c r="QC99" i="1" s="1"/>
  <c r="QC94" i="1" a="1"/>
  <c r="QC94" i="1" s="1"/>
  <c r="QC109" i="1" a="1"/>
  <c r="QC109" i="1" s="1"/>
  <c r="QC101" i="1" a="1"/>
  <c r="QC101" i="1" s="1"/>
  <c r="QC41" i="1" a="1"/>
  <c r="QC41" i="1" s="1"/>
  <c r="QC40" i="1" a="1"/>
  <c r="QC40" i="1" s="1"/>
  <c r="QC98" i="1" a="1"/>
  <c r="QC98" i="1" s="1"/>
  <c r="QC95" i="1" a="1"/>
  <c r="QC95" i="1" s="1"/>
  <c r="QC46" i="1" a="1"/>
  <c r="QC46" i="1" s="1"/>
  <c r="QC102" i="1" a="1"/>
  <c r="QC102" i="1" s="1"/>
  <c r="QC108" i="1" a="1"/>
  <c r="QC108" i="1" s="1"/>
  <c r="QC96" i="1" a="1"/>
  <c r="QC96" i="1" s="1"/>
  <c r="QC47" i="1" a="1"/>
  <c r="QC47" i="1" s="1"/>
  <c r="QC97" i="1" a="1"/>
  <c r="QC97" i="1" s="1"/>
  <c r="QC100" i="1" a="1"/>
  <c r="QC100" i="1" s="1"/>
  <c r="QC48" i="1" a="1"/>
  <c r="QC48" i="1" s="1"/>
  <c r="QC49" i="1" a="1"/>
  <c r="QC49" i="1" s="1"/>
  <c r="QC50" i="1" a="1"/>
  <c r="QC50" i="1" s="1"/>
  <c r="QC51" i="1" a="1"/>
  <c r="QC51" i="1" s="1"/>
  <c r="QC52" i="1" a="1"/>
  <c r="QC52" i="1" s="1"/>
  <c r="QC53" i="1" a="1"/>
  <c r="QC53" i="1" s="1"/>
  <c r="QC54" i="1" a="1"/>
  <c r="QC54" i="1" s="1"/>
  <c r="QC55" i="1" a="1"/>
  <c r="QC55" i="1" s="1"/>
  <c r="QC56" i="1" a="1"/>
  <c r="QC56" i="1" s="1"/>
  <c r="QC57" i="1" a="1"/>
  <c r="QC57" i="1" s="1"/>
  <c r="QC58" i="1" a="1"/>
  <c r="QC58" i="1" s="1"/>
  <c r="QC59" i="1" a="1"/>
  <c r="QC59" i="1" s="1"/>
  <c r="QC60" i="1" a="1"/>
  <c r="QC60" i="1" s="1"/>
  <c r="QC61" i="1" a="1"/>
  <c r="QC61" i="1" s="1"/>
  <c r="QC62" i="1" a="1"/>
  <c r="QC62" i="1" s="1"/>
  <c r="QC63" i="1" a="1"/>
  <c r="QC63" i="1" s="1"/>
  <c r="QC64" i="1" a="1"/>
  <c r="QC64" i="1" s="1"/>
  <c r="QC65" i="1" a="1"/>
  <c r="QC65" i="1" s="1"/>
  <c r="QC66" i="1" a="1"/>
  <c r="QC66" i="1" s="1"/>
  <c r="QC67" i="1" a="1"/>
  <c r="QC67" i="1" s="1"/>
  <c r="QC68" i="1" a="1"/>
  <c r="QC68" i="1" s="1"/>
  <c r="QC69" i="1" a="1"/>
  <c r="QC69" i="1" s="1"/>
  <c r="QC70" i="1" a="1"/>
  <c r="QC70" i="1" s="1"/>
  <c r="QC71" i="1" a="1"/>
  <c r="QC71" i="1" s="1"/>
  <c r="QC72" i="1" a="1"/>
  <c r="QC72" i="1" s="1"/>
  <c r="QC73" i="1" a="1"/>
  <c r="QC73" i="1" s="1"/>
  <c r="QC74" i="1" a="1"/>
  <c r="QC74" i="1" s="1"/>
  <c r="QC75" i="1" a="1"/>
  <c r="QC75" i="1" s="1"/>
  <c r="QC76" i="1" a="1"/>
  <c r="QC76" i="1" s="1"/>
  <c r="SZ89" i="1" a="1"/>
  <c r="SZ89" i="1" s="1"/>
  <c r="SZ108" i="1" a="1"/>
  <c r="SZ108" i="1" s="1"/>
  <c r="SZ93" i="1" a="1"/>
  <c r="SZ93" i="1" s="1"/>
  <c r="SZ61" i="1" a="1"/>
  <c r="SZ61" i="1" s="1"/>
  <c r="SZ40" i="1" a="1"/>
  <c r="SZ40" i="1" s="1"/>
  <c r="SZ96" i="1" a="1"/>
  <c r="SZ96" i="1" s="1"/>
  <c r="SZ46" i="1" a="1"/>
  <c r="SZ46" i="1" s="1"/>
  <c r="SZ47" i="1" a="1"/>
  <c r="SZ47" i="1" s="1"/>
  <c r="SZ87" i="1" a="1"/>
  <c r="SZ87" i="1" s="1"/>
  <c r="SZ88" i="1" a="1"/>
  <c r="SZ88" i="1" s="1"/>
  <c r="SZ53" i="1" a="1"/>
  <c r="SZ53" i="1" s="1"/>
  <c r="SZ82" i="1" a="1"/>
  <c r="SZ82" i="1" s="1"/>
  <c r="SZ110" i="1" a="1"/>
  <c r="SZ110" i="1" s="1"/>
  <c r="SZ109" i="1" a="1"/>
  <c r="SZ109" i="1" s="1"/>
  <c r="SZ41" i="1" a="1"/>
  <c r="SZ41" i="1" s="1"/>
  <c r="SZ94" i="1" a="1"/>
  <c r="SZ94" i="1" s="1"/>
  <c r="SZ99" i="1" a="1"/>
  <c r="SZ99" i="1" s="1"/>
  <c r="SZ48" i="1" a="1"/>
  <c r="SZ48" i="1" s="1"/>
  <c r="SZ49" i="1" a="1"/>
  <c r="SZ49" i="1" s="1"/>
  <c r="SZ95" i="1" a="1"/>
  <c r="SZ95" i="1" s="1"/>
  <c r="SZ51" i="1" a="1"/>
  <c r="SZ51" i="1" s="1"/>
  <c r="SZ83" i="1" a="1"/>
  <c r="SZ83" i="1" s="1"/>
  <c r="SZ59" i="1" a="1"/>
  <c r="SZ59" i="1" s="1"/>
  <c r="SZ60" i="1" a="1"/>
  <c r="SZ60" i="1" s="1"/>
  <c r="SZ107" i="1" a="1"/>
  <c r="SZ107" i="1" s="1"/>
  <c r="SZ86" i="1" a="1"/>
  <c r="SZ86" i="1" s="1"/>
  <c r="SZ101" i="1" a="1"/>
  <c r="SZ101" i="1" s="1"/>
  <c r="SZ102" i="1" a="1"/>
  <c r="SZ102" i="1" s="1"/>
  <c r="SZ50" i="1" a="1"/>
  <c r="SZ50" i="1" s="1"/>
  <c r="SZ98" i="1" a="1"/>
  <c r="SZ98" i="1" s="1"/>
  <c r="SZ52" i="1" a="1"/>
  <c r="SZ52" i="1" s="1"/>
  <c r="SZ56" i="1" a="1"/>
  <c r="SZ56" i="1" s="1"/>
  <c r="SZ45" i="1" a="1"/>
  <c r="SZ45" i="1" s="1"/>
  <c r="SZ85" i="1" a="1"/>
  <c r="SZ85" i="1" s="1"/>
  <c r="SZ84" i="1" a="1"/>
  <c r="SZ84" i="1" s="1"/>
  <c r="SZ106" i="1" a="1"/>
  <c r="SZ106" i="1" s="1"/>
  <c r="SZ55" i="1" a="1"/>
  <c r="SZ55" i="1" s="1"/>
  <c r="SZ97" i="1" a="1"/>
  <c r="SZ97" i="1" s="1"/>
  <c r="SZ57" i="1" a="1"/>
  <c r="SZ57" i="1" s="1"/>
  <c r="SZ58" i="1" a="1"/>
  <c r="SZ58" i="1" s="1"/>
  <c r="SZ39" i="1" a="1"/>
  <c r="SZ39" i="1" s="1"/>
  <c r="SZ54" i="1" a="1"/>
  <c r="SZ54" i="1" s="1"/>
  <c r="SZ100" i="1" a="1"/>
  <c r="SZ100" i="1" s="1"/>
  <c r="SZ62" i="1" a="1"/>
  <c r="SZ62" i="1" s="1"/>
  <c r="SZ63" i="1" a="1"/>
  <c r="SZ63" i="1" s="1"/>
  <c r="SZ64" i="1" a="1"/>
  <c r="SZ64" i="1" s="1"/>
  <c r="SZ65" i="1" a="1"/>
  <c r="SZ65" i="1" s="1"/>
  <c r="SZ66" i="1" a="1"/>
  <c r="SZ66" i="1" s="1"/>
  <c r="SZ67" i="1" a="1"/>
  <c r="SZ67" i="1" s="1"/>
  <c r="SZ68" i="1" a="1"/>
  <c r="SZ68" i="1" s="1"/>
  <c r="SZ69" i="1" a="1"/>
  <c r="SZ69" i="1" s="1"/>
  <c r="SZ70" i="1" a="1"/>
  <c r="SZ70" i="1" s="1"/>
  <c r="SZ71" i="1" a="1"/>
  <c r="SZ71" i="1" s="1"/>
  <c r="SZ72" i="1" a="1"/>
  <c r="SZ72" i="1" s="1"/>
  <c r="SZ73" i="1" a="1"/>
  <c r="SZ73" i="1" s="1"/>
  <c r="SZ74" i="1" a="1"/>
  <c r="SZ74" i="1" s="1"/>
  <c r="SZ75" i="1" a="1"/>
  <c r="SZ75" i="1" s="1"/>
  <c r="SZ76" i="1" a="1"/>
  <c r="SZ76" i="1" s="1"/>
  <c r="QC77" i="1" a="1"/>
  <c r="QC77" i="1" s="1"/>
  <c r="RV89" i="1" a="1"/>
  <c r="RV89" i="1" s="1"/>
  <c r="RV39" i="1" a="1"/>
  <c r="RV39" i="1" s="1"/>
  <c r="RV58" i="1" a="1"/>
  <c r="RV58" i="1" s="1"/>
  <c r="RV59" i="1" a="1"/>
  <c r="RV59" i="1" s="1"/>
  <c r="RV93" i="1" a="1"/>
  <c r="RV93" i="1" s="1"/>
  <c r="RV60" i="1" a="1"/>
  <c r="RV60" i="1" s="1"/>
  <c r="RV61" i="1" a="1"/>
  <c r="RV61" i="1" s="1"/>
  <c r="RV40" i="1" a="1"/>
  <c r="RV40" i="1" s="1"/>
  <c r="RV45" i="1" a="1"/>
  <c r="RV45" i="1" s="1"/>
  <c r="RV99" i="1" a="1"/>
  <c r="RV99" i="1" s="1"/>
  <c r="RV94" i="1" a="1"/>
  <c r="RV94" i="1" s="1"/>
  <c r="RV101" i="1" a="1"/>
  <c r="RV101" i="1" s="1"/>
  <c r="RV96" i="1" a="1"/>
  <c r="RV96" i="1" s="1"/>
  <c r="RV98" i="1" a="1"/>
  <c r="RV98" i="1" s="1"/>
  <c r="RV49" i="1" a="1"/>
  <c r="RV49" i="1" s="1"/>
  <c r="RV83" i="1" a="1"/>
  <c r="RV83" i="1" s="1"/>
  <c r="RV53" i="1" a="1"/>
  <c r="RV53" i="1" s="1"/>
  <c r="RV54" i="1" a="1"/>
  <c r="RV54" i="1" s="1"/>
  <c r="RV82" i="1" a="1"/>
  <c r="RV82" i="1" s="1"/>
  <c r="RV41" i="1" a="1"/>
  <c r="RV41" i="1" s="1"/>
  <c r="RV87" i="1" a="1"/>
  <c r="RV87" i="1" s="1"/>
  <c r="RV46" i="1" a="1"/>
  <c r="RV46" i="1" s="1"/>
  <c r="RV102" i="1" a="1"/>
  <c r="RV102" i="1" s="1"/>
  <c r="RV47" i="1" a="1"/>
  <c r="RV47" i="1" s="1"/>
  <c r="RV84" i="1" a="1"/>
  <c r="RV84" i="1" s="1"/>
  <c r="RV50" i="1" a="1"/>
  <c r="RV50" i="1" s="1"/>
  <c r="RV100" i="1" a="1"/>
  <c r="RV100" i="1" s="1"/>
  <c r="RV52" i="1" a="1"/>
  <c r="RV52" i="1" s="1"/>
  <c r="RV109" i="1" a="1"/>
  <c r="RV109" i="1" s="1"/>
  <c r="RV56" i="1" a="1"/>
  <c r="RV56" i="1" s="1"/>
  <c r="RV57" i="1" a="1"/>
  <c r="RV57" i="1" s="1"/>
  <c r="RV85" i="1" a="1"/>
  <c r="RV85" i="1" s="1"/>
  <c r="RV86" i="1" a="1"/>
  <c r="RV86" i="1" s="1"/>
  <c r="RV48" i="1" a="1"/>
  <c r="RV48" i="1" s="1"/>
  <c r="RV51" i="1" a="1"/>
  <c r="RV51" i="1" s="1"/>
  <c r="RV108" i="1" a="1"/>
  <c r="RV108" i="1" s="1"/>
  <c r="RV110" i="1" a="1"/>
  <c r="RV110" i="1" s="1"/>
  <c r="RV88" i="1" a="1"/>
  <c r="RV88" i="1" s="1"/>
  <c r="RV95" i="1" a="1"/>
  <c r="RV95" i="1" s="1"/>
  <c r="RV106" i="1" a="1"/>
  <c r="RV106" i="1" s="1"/>
  <c r="RV97" i="1" a="1"/>
  <c r="RV97" i="1" s="1"/>
  <c r="RV107" i="1" a="1"/>
  <c r="RV107" i="1" s="1"/>
  <c r="RV55" i="1" a="1"/>
  <c r="RV55" i="1" s="1"/>
  <c r="RV62" i="1" a="1"/>
  <c r="RV62" i="1" s="1"/>
  <c r="RV63" i="1" a="1"/>
  <c r="RV63" i="1" s="1"/>
  <c r="RV64" i="1" a="1"/>
  <c r="RV64" i="1" s="1"/>
  <c r="RV65" i="1" a="1"/>
  <c r="RV65" i="1" s="1"/>
  <c r="RV66" i="1" a="1"/>
  <c r="RV66" i="1" s="1"/>
  <c r="RV67" i="1" a="1"/>
  <c r="RV67" i="1" s="1"/>
  <c r="RV68" i="1" a="1"/>
  <c r="RV68" i="1" s="1"/>
  <c r="RV69" i="1" a="1"/>
  <c r="RV69" i="1" s="1"/>
  <c r="RV70" i="1" a="1"/>
  <c r="RV70" i="1" s="1"/>
  <c r="RV71" i="1" a="1"/>
  <c r="RV71" i="1" s="1"/>
  <c r="RV72" i="1" a="1"/>
  <c r="RV72" i="1" s="1"/>
  <c r="RV73" i="1" a="1"/>
  <c r="RV73" i="1" s="1"/>
  <c r="RV74" i="1" a="1"/>
  <c r="RV74" i="1" s="1"/>
  <c r="RV75" i="1" a="1"/>
  <c r="RV75" i="1" s="1"/>
  <c r="RV76" i="1" a="1"/>
  <c r="RV76" i="1" s="1"/>
  <c r="SZ77" i="1" a="1"/>
  <c r="SZ77" i="1" s="1"/>
  <c r="PN89" i="1" a="1"/>
  <c r="PN89" i="1" s="1"/>
  <c r="PN106" i="1" a="1"/>
  <c r="PN106" i="1" s="1"/>
  <c r="PN87" i="1" a="1"/>
  <c r="PN87" i="1" s="1"/>
  <c r="PN83" i="1" a="1"/>
  <c r="PN83" i="1" s="1"/>
  <c r="PN82" i="1" a="1"/>
  <c r="PN82" i="1" s="1"/>
  <c r="PN93" i="1" a="1"/>
  <c r="PN93" i="1" s="1"/>
  <c r="PN39" i="1" a="1"/>
  <c r="PN39" i="1" s="1"/>
  <c r="PN88" i="1" a="1"/>
  <c r="PN88" i="1" s="1"/>
  <c r="PN86" i="1" a="1"/>
  <c r="PN86" i="1" s="1"/>
  <c r="PN84" i="1" a="1"/>
  <c r="PN84" i="1" s="1"/>
  <c r="PN85" i="1" a="1"/>
  <c r="PN85" i="1" s="1"/>
  <c r="PN45" i="1" a="1"/>
  <c r="PN45" i="1" s="1"/>
  <c r="PN41" i="1" a="1"/>
  <c r="PN41" i="1" s="1"/>
  <c r="PN101" i="1" a="1"/>
  <c r="PN101" i="1" s="1"/>
  <c r="PN109" i="1" a="1"/>
  <c r="PN109" i="1" s="1"/>
  <c r="PN95" i="1" a="1"/>
  <c r="PN95" i="1" s="1"/>
  <c r="PN46" i="1" a="1"/>
  <c r="PN46" i="1" s="1"/>
  <c r="PN99" i="1" a="1"/>
  <c r="PN99" i="1" s="1"/>
  <c r="PN40" i="1" a="1"/>
  <c r="PN40" i="1" s="1"/>
  <c r="PN102" i="1" a="1"/>
  <c r="PN102" i="1" s="1"/>
  <c r="PN107" i="1" a="1"/>
  <c r="PN107" i="1" s="1"/>
  <c r="PN98" i="1" a="1"/>
  <c r="PN98" i="1" s="1"/>
  <c r="PN108" i="1" a="1"/>
  <c r="PN108" i="1" s="1"/>
  <c r="PN94" i="1" a="1"/>
  <c r="PN94" i="1" s="1"/>
  <c r="PN110" i="1" a="1"/>
  <c r="PN110" i="1" s="1"/>
  <c r="PN47" i="1" a="1"/>
  <c r="PN47" i="1" s="1"/>
  <c r="PN96" i="1" a="1"/>
  <c r="PN96" i="1" s="1"/>
  <c r="PN48" i="1" a="1"/>
  <c r="PN48" i="1" s="1"/>
  <c r="PN97" i="1" a="1"/>
  <c r="PN97" i="1" s="1"/>
  <c r="PN100" i="1" a="1"/>
  <c r="PN100" i="1" s="1"/>
  <c r="PN49" i="1" a="1"/>
  <c r="PN49" i="1" s="1"/>
  <c r="PN50" i="1" a="1"/>
  <c r="PN50" i="1" s="1"/>
  <c r="PN51" i="1" a="1"/>
  <c r="PN51" i="1" s="1"/>
  <c r="PN52" i="1" a="1"/>
  <c r="PN52" i="1" s="1"/>
  <c r="PN53" i="1" a="1"/>
  <c r="PN53" i="1" s="1"/>
  <c r="PN54" i="1" a="1"/>
  <c r="PN54" i="1" s="1"/>
  <c r="PN55" i="1" a="1"/>
  <c r="PN55" i="1" s="1"/>
  <c r="PN56" i="1" a="1"/>
  <c r="PN56" i="1" s="1"/>
  <c r="PN57" i="1" a="1"/>
  <c r="PN57" i="1" s="1"/>
  <c r="PN58" i="1" a="1"/>
  <c r="PN58" i="1" s="1"/>
  <c r="PN59" i="1" a="1"/>
  <c r="PN59" i="1" s="1"/>
  <c r="PN60" i="1" a="1"/>
  <c r="PN60" i="1" s="1"/>
  <c r="PN61" i="1" a="1"/>
  <c r="PN61" i="1" s="1"/>
  <c r="PN62" i="1" a="1"/>
  <c r="PN62" i="1" s="1"/>
  <c r="PN63" i="1" a="1"/>
  <c r="PN63" i="1" s="1"/>
  <c r="PN64" i="1" a="1"/>
  <c r="PN64" i="1" s="1"/>
  <c r="PN65" i="1" a="1"/>
  <c r="PN65" i="1" s="1"/>
  <c r="PN66" i="1" a="1"/>
  <c r="PN66" i="1" s="1"/>
  <c r="PN67" i="1" a="1"/>
  <c r="PN67" i="1" s="1"/>
  <c r="PN68" i="1" a="1"/>
  <c r="PN68" i="1" s="1"/>
  <c r="PN69" i="1" a="1"/>
  <c r="PN69" i="1" s="1"/>
  <c r="PN70" i="1" a="1"/>
  <c r="PN70" i="1" s="1"/>
  <c r="PN71" i="1" a="1"/>
  <c r="PN71" i="1" s="1"/>
  <c r="PN72" i="1" a="1"/>
  <c r="PN72" i="1" s="1"/>
  <c r="PN73" i="1" a="1"/>
  <c r="PN73" i="1" s="1"/>
  <c r="PN74" i="1" a="1"/>
  <c r="PN74" i="1" s="1"/>
  <c r="PN75" i="1" a="1"/>
  <c r="PN75" i="1" s="1"/>
  <c r="PN76" i="1" a="1"/>
  <c r="PN76" i="1" s="1"/>
  <c r="OX78" i="1" a="1"/>
  <c r="OX78" i="1" s="1"/>
  <c r="PH78" i="1" a="1"/>
  <c r="PH78" i="1" s="1"/>
  <c r="QB78" i="1" a="1"/>
  <c r="QB78" i="1" s="1"/>
  <c r="QL78" i="1" a="1"/>
  <c r="QL78" i="1" s="1"/>
  <c r="RF78" i="1" a="1"/>
  <c r="RF78" i="1" s="1"/>
  <c r="RP78" i="1" a="1"/>
  <c r="RP78" i="1" s="1"/>
  <c r="SJ78" i="1" a="1"/>
  <c r="SJ78" i="1" s="1"/>
  <c r="ST78" i="1" a="1"/>
  <c r="ST78" i="1" s="1"/>
  <c r="PF78" i="1" a="1"/>
  <c r="PF78" i="1" s="1"/>
  <c r="PT78" i="1" a="1"/>
  <c r="PT78" i="1" s="1"/>
  <c r="OT78" i="1" a="1"/>
  <c r="OT78" i="1" s="1"/>
  <c r="PU78" i="1" a="1"/>
  <c r="PU78" i="1" s="1"/>
  <c r="RR78" i="1" a="1"/>
  <c r="RR78" i="1" s="1"/>
  <c r="SD78" i="1" a="1"/>
  <c r="SD78" i="1" s="1"/>
  <c r="PG78" i="1" a="1"/>
  <c r="PG78" i="1" s="1"/>
  <c r="RG78" i="1" a="1"/>
  <c r="RG78" i="1" s="1"/>
  <c r="RS78" i="1" a="1"/>
  <c r="RS78" i="1" s="1"/>
  <c r="SE78" i="1" a="1"/>
  <c r="SE78" i="1" s="1"/>
  <c r="OU78" i="1" a="1"/>
  <c r="OU78" i="1" s="1"/>
  <c r="PV78" i="1" a="1"/>
  <c r="PV78" i="1" s="1"/>
  <c r="QI78" i="1" a="1"/>
  <c r="QI78" i="1" s="1"/>
  <c r="SQ78" i="1" a="1"/>
  <c r="SQ78" i="1" s="1"/>
  <c r="PI78" i="1" a="1"/>
  <c r="PI78" i="1" s="1"/>
  <c r="PW78" i="1" a="1"/>
  <c r="PW78" i="1" s="1"/>
  <c r="RT78" i="1" a="1"/>
  <c r="RT78" i="1" s="1"/>
  <c r="SF78" i="1" a="1"/>
  <c r="SF78" i="1" s="1"/>
  <c r="OV78" i="1" a="1"/>
  <c r="OV78" i="1" s="1"/>
  <c r="PJ78" i="1" a="1"/>
  <c r="PJ78" i="1" s="1"/>
  <c r="QJ78" i="1" a="1"/>
  <c r="QJ78" i="1" s="1"/>
  <c r="RU78" i="1" a="1"/>
  <c r="RU78" i="1" s="1"/>
  <c r="SR78" i="1" a="1"/>
  <c r="SR78" i="1" s="1"/>
  <c r="PK78" i="1" a="1"/>
  <c r="PK78" i="1" s="1"/>
  <c r="PX78" i="1" a="1"/>
  <c r="PX78" i="1" s="1"/>
  <c r="SG78" i="1" a="1"/>
  <c r="SG78" i="1" s="1"/>
  <c r="OY78" i="1" a="1"/>
  <c r="OY78" i="1" s="1"/>
  <c r="PM78" i="1" a="1"/>
  <c r="PM78" i="1" s="1"/>
  <c r="QM78" i="1" a="1"/>
  <c r="QM78" i="1" s="1"/>
  <c r="OZ78" i="1" a="1"/>
  <c r="OZ78" i="1" s="1"/>
  <c r="PZ78" i="1" a="1"/>
  <c r="PZ78" i="1" s="1"/>
  <c r="QN78" i="1" a="1"/>
  <c r="QN78" i="1" s="1"/>
  <c r="QZ78" i="1" a="1"/>
  <c r="QZ78" i="1" s="1"/>
  <c r="SI78" i="1" a="1"/>
  <c r="SI78" i="1" s="1"/>
  <c r="SU78" i="1" a="1"/>
  <c r="SU78" i="1" s="1"/>
  <c r="RA78" i="1" a="1"/>
  <c r="RA78" i="1" s="1"/>
  <c r="RV78" i="1" a="1"/>
  <c r="RV78" i="1" s="1"/>
  <c r="PL78" i="1" a="1"/>
  <c r="PL78" i="1" s="1"/>
  <c r="QK78" i="1" a="1"/>
  <c r="QK78" i="1" s="1"/>
  <c r="QO78" i="1" a="1"/>
  <c r="QO78" i="1" s="1"/>
  <c r="SB78" i="1" a="1"/>
  <c r="SB78" i="1" s="1"/>
  <c r="QC78" i="1" a="1"/>
  <c r="QC78" i="1" s="1"/>
  <c r="SW78" i="1" a="1"/>
  <c r="SW78" i="1" s="1"/>
  <c r="QD78" i="1" a="1"/>
  <c r="QD78" i="1" s="1"/>
  <c r="RB78" i="1" a="1"/>
  <c r="RB78" i="1" s="1"/>
  <c r="SS78" i="1" a="1"/>
  <c r="SS78" i="1" s="1"/>
  <c r="PN78" i="1" a="1"/>
  <c r="PN78" i="1" s="1"/>
  <c r="RE78" i="1" a="1"/>
  <c r="RE78" i="1" s="1"/>
  <c r="SX78" i="1" a="1"/>
  <c r="SX78" i="1" s="1"/>
  <c r="SY78" i="1" a="1"/>
  <c r="SY78" i="1" s="1"/>
  <c r="PE78" i="1" a="1"/>
  <c r="PE78" i="1" s="1"/>
  <c r="RC78" i="1" a="1"/>
  <c r="RC78" i="1" s="1"/>
  <c r="SV78" i="1" a="1"/>
  <c r="SV78" i="1" s="1"/>
  <c r="RD78" i="1" a="1"/>
  <c r="RD78" i="1" s="1"/>
  <c r="RO78" i="1" a="1"/>
  <c r="RO78" i="1" s="1"/>
  <c r="QS78" i="1" a="1"/>
  <c r="QS78" i="1" s="1"/>
  <c r="PY78" i="1" a="1"/>
  <c r="PY78" i="1" s="1"/>
  <c r="QR78" i="1" a="1"/>
  <c r="QR78" i="1" s="1"/>
  <c r="QX78" i="1" a="1"/>
  <c r="QX78" i="1" s="1"/>
  <c r="QA78" i="1" a="1"/>
  <c r="QA78" i="1" s="1"/>
  <c r="RQ78" i="1" a="1"/>
  <c r="RQ78" i="1" s="1"/>
  <c r="SC78" i="1" a="1"/>
  <c r="SC78" i="1" s="1"/>
  <c r="QP78" i="1" a="1"/>
  <c r="QP78" i="1" s="1"/>
  <c r="OR78" i="1" a="1"/>
  <c r="OR78" i="1" s="1"/>
  <c r="QQ78" i="1" a="1"/>
  <c r="QQ78" i="1" s="1"/>
  <c r="SH78" i="1" a="1"/>
  <c r="SH78" i="1" s="1"/>
  <c r="OW78" i="1" a="1"/>
  <c r="OW78" i="1" s="1"/>
  <c r="OS78" i="1" a="1"/>
  <c r="OS78" i="1" s="1"/>
  <c r="SK78" i="1" a="1"/>
  <c r="SK78" i="1" s="1"/>
  <c r="QY78" i="1" a="1"/>
  <c r="QY78" i="1" s="1"/>
  <c r="SZ78" i="1" a="1"/>
  <c r="SZ78" i="1" s="1"/>
  <c r="RM78" i="1" a="1"/>
  <c r="RM78" i="1" s="1"/>
  <c r="RN78" i="1" a="1"/>
  <c r="RN78" i="1" s="1"/>
  <c r="OP78" i="1" a="1"/>
  <c r="OP78" i="1" s="1"/>
  <c r="OQ78" i="1" a="1"/>
  <c r="OQ78" i="1" s="1"/>
  <c r="BR78" i="1" a="1"/>
  <c r="BR78" i="1" s="1"/>
  <c r="BS78" i="1" a="1"/>
  <c r="BS78" i="1" s="1"/>
  <c r="BU78" i="1" a="1"/>
  <c r="BU78" i="1" s="1"/>
  <c r="BV78" i="1" a="1"/>
  <c r="BV78" i="1" s="1"/>
  <c r="BT78" i="1" a="1"/>
  <c r="BT78" i="1" s="1"/>
  <c r="BW78" i="1" a="1"/>
  <c r="BW78" i="1" s="1"/>
  <c r="BP78" i="1" a="1"/>
  <c r="BP78" i="1" s="1"/>
  <c r="BQ78" i="1" a="1"/>
  <c r="BQ78" i="1" s="1"/>
  <c r="BN78" i="1"/>
  <c r="BM78" i="1"/>
  <c r="BL78" i="1"/>
  <c r="BK78" i="1"/>
  <c r="BJ78" i="1"/>
  <c r="BI78" i="1"/>
  <c r="LY78" i="1"/>
  <c r="DE73" i="1"/>
  <c r="DF73" i="1"/>
  <c r="DG73" i="1"/>
  <c r="DH73" i="1"/>
  <c r="DI73" i="1"/>
  <c r="DJ73" i="1"/>
  <c r="N75" i="1"/>
  <c r="D74" i="1"/>
  <c r="AO74" i="1"/>
  <c r="AS74" i="1"/>
  <c r="JM74" i="1"/>
  <c r="MC74" i="1"/>
  <c r="MD74" i="1"/>
  <c r="ME74" i="1"/>
  <c r="P75" i="1"/>
  <c r="AP74" i="1"/>
  <c r="Z75" i="1"/>
  <c r="OA74" i="1"/>
  <c r="AF75" i="1"/>
  <c r="NT74" i="1"/>
  <c r="Q75" i="1"/>
  <c r="MG74" i="1"/>
  <c r="MF74" i="1"/>
  <c r="W75" i="1"/>
  <c r="JR74" i="1"/>
  <c r="LI73" i="1"/>
  <c r="LH73" i="1"/>
  <c r="LJ73" i="1"/>
  <c r="JS73" i="1"/>
  <c r="MI73" i="1"/>
  <c r="MK73" i="1"/>
  <c r="ML73" i="1"/>
  <c r="MM73" i="1"/>
  <c r="MN73" i="1"/>
  <c r="LG73" i="1"/>
  <c r="ND74" i="1"/>
  <c r="NE74" i="1"/>
  <c r="NF74" i="1"/>
  <c r="NG74" i="1"/>
  <c r="O75" i="1"/>
  <c r="AQ74" i="1"/>
  <c r="AR74" i="1"/>
  <c r="NN74" i="1"/>
  <c r="NO74" i="1"/>
  <c r="NP74" i="1"/>
  <c r="NQ74" i="1"/>
  <c r="NR74" i="1"/>
  <c r="NS74" i="1"/>
  <c r="JO74" i="1"/>
  <c r="JP74" i="1"/>
  <c r="BF158" i="4"/>
  <c r="BF159" i="4" s="1"/>
  <c r="QS4" i="1" s="1"/>
  <c r="BF162" i="4"/>
  <c r="BF160" i="4"/>
  <c r="BF163" i="4"/>
  <c r="BF161" i="4"/>
  <c r="CJ158" i="4"/>
  <c r="CJ159" i="4" s="1"/>
  <c r="RW4" i="1" s="1"/>
  <c r="CJ160" i="4"/>
  <c r="RW78" i="1" s="1" a="1"/>
  <c r="RW78" i="1" s="1"/>
  <c r="CJ161" i="4"/>
  <c r="CJ162" i="4"/>
  <c r="CJ163" i="4"/>
  <c r="M158" i="4"/>
  <c r="M159" i="4" s="1"/>
  <c r="OZ4" i="1" s="1"/>
  <c r="M160" i="4"/>
  <c r="M162" i="4"/>
  <c r="M163" i="4"/>
  <c r="M161" i="4"/>
  <c r="AB158" i="4"/>
  <c r="AB159" i="4" s="1"/>
  <c r="PO4" i="1" s="1"/>
  <c r="AB160" i="4"/>
  <c r="AB161" i="4"/>
  <c r="AB163" i="4"/>
  <c r="AB162" i="4"/>
  <c r="CY158" i="4"/>
  <c r="CY159" i="4" s="1"/>
  <c r="SL4" i="1" s="1"/>
  <c r="CY160" i="4"/>
  <c r="CY161" i="4"/>
  <c r="CY162" i="4"/>
  <c r="CY163" i="4"/>
  <c r="DN158" i="4"/>
  <c r="DN159" i="4" s="1"/>
  <c r="TA4" i="1" s="1"/>
  <c r="DN160" i="4"/>
  <c r="TA78" i="1" s="1" a="1"/>
  <c r="TA78" i="1" s="1"/>
  <c r="DN161" i="4"/>
  <c r="DN162" i="4"/>
  <c r="DN163" i="4"/>
  <c r="BU158" i="4"/>
  <c r="BU159" i="4" s="1"/>
  <c r="RH4" i="1" s="1"/>
  <c r="BU163" i="4"/>
  <c r="BU161" i="4"/>
  <c r="BU162" i="4"/>
  <c r="BU160" i="4"/>
  <c r="AQ158" i="4"/>
  <c r="AQ159" i="4" s="1"/>
  <c r="QD4" i="1" s="1"/>
  <c r="AQ163" i="4"/>
  <c r="AQ161" i="4"/>
  <c r="AQ162" i="4"/>
  <c r="AQ160" i="4"/>
  <c r="E418" i="4"/>
  <c r="B402" i="4"/>
  <c r="P402" i="4"/>
  <c r="P403" i="4"/>
  <c r="C404" i="4"/>
  <c r="F419" i="4"/>
  <c r="F484" i="4"/>
  <c r="E484" i="4"/>
  <c r="D484" i="4"/>
  <c r="Q484" i="4" s="1"/>
  <c r="I420" i="4"/>
  <c r="V420" i="4" s="1"/>
  <c r="H420" i="4"/>
  <c r="G420" i="4"/>
  <c r="T420" i="4" s="1"/>
  <c r="D420" i="4"/>
  <c r="Q420" i="4" s="1"/>
  <c r="T419" i="4"/>
  <c r="R406" i="4"/>
  <c r="R403" i="4"/>
  <c r="R409" i="4"/>
  <c r="S403" i="4"/>
  <c r="B403" i="4"/>
  <c r="Q340" i="8"/>
  <c r="R340" i="8"/>
  <c r="F336" i="8"/>
  <c r="E336" i="8"/>
  <c r="CG371" i="6"/>
  <c r="CG373" i="6"/>
  <c r="CG371" i="7"/>
  <c r="CG373" i="7"/>
  <c r="CN371" i="6"/>
  <c r="CN373" i="6"/>
  <c r="CN371" i="7"/>
  <c r="CN373" i="7"/>
  <c r="CN371" i="8"/>
  <c r="CN373" i="8"/>
  <c r="CG371" i="8"/>
  <c r="CG373" i="8"/>
  <c r="CG378" i="4"/>
  <c r="CF382" i="4"/>
  <c r="CF380" i="4"/>
  <c r="CN378" i="4"/>
  <c r="CM382" i="4"/>
  <c r="CM380" i="4"/>
  <c r="BZ382" i="4"/>
  <c r="BZ380" i="4"/>
  <c r="A485" i="4"/>
  <c r="A421" i="4"/>
  <c r="CZ157" i="4"/>
  <c r="DO157" i="4"/>
  <c r="BV157" i="4"/>
  <c r="CK157" i="4"/>
  <c r="AC157" i="4"/>
  <c r="N157" i="4"/>
  <c r="AR157" i="4"/>
  <c r="BG157"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SL89" i="1" l="1" a="1"/>
  <c r="SL89" i="1" s="1"/>
  <c r="SL107" i="1" a="1"/>
  <c r="SL107" i="1" s="1"/>
  <c r="SL39" i="1" a="1"/>
  <c r="SL39" i="1" s="1"/>
  <c r="SL58" i="1" a="1"/>
  <c r="SL58" i="1" s="1"/>
  <c r="SL59" i="1" a="1"/>
  <c r="SL59" i="1" s="1"/>
  <c r="SL45" i="1" a="1"/>
  <c r="SL45" i="1" s="1"/>
  <c r="SL93" i="1" a="1"/>
  <c r="SL93" i="1" s="1"/>
  <c r="SL86" i="1" a="1"/>
  <c r="SL86" i="1" s="1"/>
  <c r="SL87" i="1" a="1"/>
  <c r="SL87" i="1" s="1"/>
  <c r="SL83" i="1" a="1"/>
  <c r="SL83" i="1" s="1"/>
  <c r="SL51" i="1" a="1"/>
  <c r="SL51" i="1" s="1"/>
  <c r="SL100" i="1" a="1"/>
  <c r="SL100" i="1" s="1"/>
  <c r="SL57" i="1" a="1"/>
  <c r="SL57" i="1" s="1"/>
  <c r="SL110" i="1" a="1"/>
  <c r="SL110" i="1" s="1"/>
  <c r="SL82" i="1" a="1"/>
  <c r="SL82" i="1" s="1"/>
  <c r="SL41" i="1" a="1"/>
  <c r="SL41" i="1" s="1"/>
  <c r="SL40" i="1" a="1"/>
  <c r="SL40" i="1" s="1"/>
  <c r="SL94" i="1" a="1"/>
  <c r="SL94" i="1" s="1"/>
  <c r="SL46" i="1" a="1"/>
  <c r="SL46" i="1" s="1"/>
  <c r="SL101" i="1" a="1"/>
  <c r="SL101" i="1" s="1"/>
  <c r="SL47" i="1" a="1"/>
  <c r="SL47" i="1" s="1"/>
  <c r="SL98" i="1" a="1"/>
  <c r="SL98" i="1" s="1"/>
  <c r="SL106" i="1" a="1"/>
  <c r="SL106" i="1" s="1"/>
  <c r="SL54" i="1" a="1"/>
  <c r="SL54" i="1" s="1"/>
  <c r="SL55" i="1" a="1"/>
  <c r="SL55" i="1" s="1"/>
  <c r="SL109" i="1" a="1"/>
  <c r="SL109" i="1" s="1"/>
  <c r="SL108" i="1" a="1"/>
  <c r="SL108" i="1" s="1"/>
  <c r="SL60" i="1" a="1"/>
  <c r="SL60" i="1" s="1"/>
  <c r="SL99" i="1" a="1"/>
  <c r="SL99" i="1" s="1"/>
  <c r="SL102" i="1" a="1"/>
  <c r="SL102" i="1" s="1"/>
  <c r="SL96" i="1" a="1"/>
  <c r="SL96" i="1" s="1"/>
  <c r="SL95" i="1" a="1"/>
  <c r="SL95" i="1" s="1"/>
  <c r="SL48" i="1" a="1"/>
  <c r="SL48" i="1" s="1"/>
  <c r="SL50" i="1" a="1"/>
  <c r="SL50" i="1" s="1"/>
  <c r="SL52" i="1" a="1"/>
  <c r="SL52" i="1" s="1"/>
  <c r="SL61" i="1" a="1"/>
  <c r="SL61" i="1" s="1"/>
  <c r="SL85" i="1" a="1"/>
  <c r="SL85" i="1" s="1"/>
  <c r="SL84" i="1" a="1"/>
  <c r="SL84" i="1" s="1"/>
  <c r="SL88" i="1" a="1"/>
  <c r="SL88" i="1" s="1"/>
  <c r="SL49" i="1" a="1"/>
  <c r="SL49" i="1" s="1"/>
  <c r="SL53" i="1" a="1"/>
  <c r="SL53" i="1" s="1"/>
  <c r="SL97" i="1" a="1"/>
  <c r="SL97" i="1" s="1"/>
  <c r="SL56" i="1" a="1"/>
  <c r="SL56" i="1" s="1"/>
  <c r="SL62" i="1" a="1"/>
  <c r="SL62" i="1" s="1"/>
  <c r="SL63" i="1" a="1"/>
  <c r="SL63" i="1" s="1"/>
  <c r="SL64" i="1" a="1"/>
  <c r="SL64" i="1" s="1"/>
  <c r="SL65" i="1" a="1"/>
  <c r="SL65" i="1" s="1"/>
  <c r="SL66" i="1" a="1"/>
  <c r="SL66" i="1" s="1"/>
  <c r="SL67" i="1" a="1"/>
  <c r="SL67" i="1" s="1"/>
  <c r="SL68" i="1" a="1"/>
  <c r="SL68" i="1" s="1"/>
  <c r="SL69" i="1" a="1"/>
  <c r="SL69" i="1" s="1"/>
  <c r="SL70" i="1" a="1"/>
  <c r="SL70" i="1" s="1"/>
  <c r="SL71" i="1" a="1"/>
  <c r="SL71" i="1" s="1"/>
  <c r="SL72" i="1" a="1"/>
  <c r="SL72" i="1" s="1"/>
  <c r="SL73" i="1" a="1"/>
  <c r="SL73" i="1" s="1"/>
  <c r="SL74" i="1" a="1"/>
  <c r="SL74" i="1" s="1"/>
  <c r="SL75" i="1" a="1"/>
  <c r="SL75" i="1" s="1"/>
  <c r="SL76" i="1" a="1"/>
  <c r="SL76" i="1" s="1"/>
  <c r="SL77" i="1" a="1"/>
  <c r="SL77" i="1" s="1"/>
  <c r="QD89" i="1" a="1"/>
  <c r="QD89" i="1" s="1"/>
  <c r="QD106" i="1" a="1"/>
  <c r="QD106" i="1" s="1"/>
  <c r="QD39" i="1" a="1"/>
  <c r="QD39" i="1" s="1"/>
  <c r="QD83" i="1" a="1"/>
  <c r="QD83" i="1" s="1"/>
  <c r="QD85" i="1" a="1"/>
  <c r="QD85" i="1" s="1"/>
  <c r="QD82" i="1" a="1"/>
  <c r="QD82" i="1" s="1"/>
  <c r="QD93" i="1" a="1"/>
  <c r="QD93" i="1" s="1"/>
  <c r="QD84" i="1" a="1"/>
  <c r="QD84" i="1" s="1"/>
  <c r="QD88" i="1" a="1"/>
  <c r="QD88" i="1" s="1"/>
  <c r="QD87" i="1" a="1"/>
  <c r="QD87" i="1" s="1"/>
  <c r="QD86" i="1" a="1"/>
  <c r="QD86" i="1" s="1"/>
  <c r="QD45" i="1" a="1"/>
  <c r="QD45" i="1" s="1"/>
  <c r="QD108" i="1" a="1"/>
  <c r="QD108" i="1" s="1"/>
  <c r="QD98" i="1" a="1"/>
  <c r="QD98" i="1" s="1"/>
  <c r="QD94" i="1" a="1"/>
  <c r="QD94" i="1" s="1"/>
  <c r="QD41" i="1" a="1"/>
  <c r="QD41" i="1" s="1"/>
  <c r="QD46" i="1" a="1"/>
  <c r="QD46" i="1" s="1"/>
  <c r="QD109" i="1" a="1"/>
  <c r="QD109" i="1" s="1"/>
  <c r="QD101" i="1" a="1"/>
  <c r="QD101" i="1" s="1"/>
  <c r="QD40" i="1" a="1"/>
  <c r="QD40" i="1" s="1"/>
  <c r="QD107" i="1" a="1"/>
  <c r="QD107" i="1" s="1"/>
  <c r="QD95" i="1" a="1"/>
  <c r="QD95" i="1" s="1"/>
  <c r="QD110" i="1" a="1"/>
  <c r="QD110" i="1" s="1"/>
  <c r="QD99" i="1" a="1"/>
  <c r="QD99" i="1" s="1"/>
  <c r="QD102" i="1" a="1"/>
  <c r="QD102" i="1" s="1"/>
  <c r="QD96" i="1" a="1"/>
  <c r="QD96" i="1" s="1"/>
  <c r="QD47" i="1" a="1"/>
  <c r="QD47" i="1" s="1"/>
  <c r="QD97" i="1" a="1"/>
  <c r="QD97" i="1" s="1"/>
  <c r="QD48" i="1" a="1"/>
  <c r="QD48" i="1" s="1"/>
  <c r="QD100" i="1" a="1"/>
  <c r="QD100" i="1" s="1"/>
  <c r="QD49" i="1" a="1"/>
  <c r="QD49" i="1" s="1"/>
  <c r="QD50" i="1" a="1"/>
  <c r="QD50" i="1" s="1"/>
  <c r="QD51" i="1" a="1"/>
  <c r="QD51" i="1" s="1"/>
  <c r="QD52" i="1" a="1"/>
  <c r="QD52" i="1" s="1"/>
  <c r="QD53" i="1" a="1"/>
  <c r="QD53" i="1" s="1"/>
  <c r="QD54" i="1" a="1"/>
  <c r="QD54" i="1" s="1"/>
  <c r="QD55" i="1" a="1"/>
  <c r="QD55" i="1" s="1"/>
  <c r="QD56" i="1" a="1"/>
  <c r="QD56" i="1" s="1"/>
  <c r="QD57" i="1" a="1"/>
  <c r="QD57" i="1" s="1"/>
  <c r="QD58" i="1" a="1"/>
  <c r="QD58" i="1" s="1"/>
  <c r="QD59" i="1" a="1"/>
  <c r="QD59" i="1" s="1"/>
  <c r="QD60" i="1" a="1"/>
  <c r="QD60" i="1" s="1"/>
  <c r="QD61" i="1" a="1"/>
  <c r="QD61" i="1" s="1"/>
  <c r="QD62" i="1" a="1"/>
  <c r="QD62" i="1" s="1"/>
  <c r="QD63" i="1" a="1"/>
  <c r="QD63" i="1" s="1"/>
  <c r="QD64" i="1" a="1"/>
  <c r="QD64" i="1" s="1"/>
  <c r="QD65" i="1" a="1"/>
  <c r="QD65" i="1" s="1"/>
  <c r="QD66" i="1" a="1"/>
  <c r="QD66" i="1" s="1"/>
  <c r="QD67" i="1" a="1"/>
  <c r="QD67" i="1" s="1"/>
  <c r="QD68" i="1" a="1"/>
  <c r="QD68" i="1" s="1"/>
  <c r="QD69" i="1" a="1"/>
  <c r="QD69" i="1" s="1"/>
  <c r="QD70" i="1" a="1"/>
  <c r="QD70" i="1" s="1"/>
  <c r="QD71" i="1" a="1"/>
  <c r="QD71" i="1" s="1"/>
  <c r="QD72" i="1" a="1"/>
  <c r="QD72" i="1" s="1"/>
  <c r="QD73" i="1" a="1"/>
  <c r="QD73" i="1" s="1"/>
  <c r="QD74" i="1" a="1"/>
  <c r="QD74" i="1" s="1"/>
  <c r="QD75" i="1" a="1"/>
  <c r="QD75" i="1" s="1"/>
  <c r="QD76" i="1" a="1"/>
  <c r="QD76" i="1" s="1"/>
  <c r="QD77" i="1" a="1"/>
  <c r="QD77" i="1" s="1"/>
  <c r="RH89" i="1" a="1"/>
  <c r="RH89" i="1" s="1"/>
  <c r="RH109" i="1" a="1"/>
  <c r="RH109" i="1" s="1"/>
  <c r="RH57" i="1" a="1"/>
  <c r="RH57" i="1" s="1"/>
  <c r="RH41" i="1" a="1"/>
  <c r="RH41" i="1" s="1"/>
  <c r="RH88" i="1" a="1"/>
  <c r="RH88" i="1" s="1"/>
  <c r="RH86" i="1" a="1"/>
  <c r="RH86" i="1" s="1"/>
  <c r="RH59" i="1" a="1"/>
  <c r="RH59" i="1" s="1"/>
  <c r="RH108" i="1" a="1"/>
  <c r="RH108" i="1" s="1"/>
  <c r="RH87" i="1" a="1"/>
  <c r="RH87" i="1" s="1"/>
  <c r="RH107" i="1" a="1"/>
  <c r="RH107" i="1" s="1"/>
  <c r="RH82" i="1" a="1"/>
  <c r="RH82" i="1" s="1"/>
  <c r="RH58" i="1" a="1"/>
  <c r="RH58" i="1" s="1"/>
  <c r="RH84" i="1" a="1"/>
  <c r="RH84" i="1" s="1"/>
  <c r="RH45" i="1" a="1"/>
  <c r="RH45" i="1" s="1"/>
  <c r="RH99" i="1" a="1"/>
  <c r="RH99" i="1" s="1"/>
  <c r="RH46" i="1" a="1"/>
  <c r="RH46" i="1" s="1"/>
  <c r="RH101" i="1" a="1"/>
  <c r="RH101" i="1" s="1"/>
  <c r="RH95" i="1" a="1"/>
  <c r="RH95" i="1" s="1"/>
  <c r="RH83" i="1" a="1"/>
  <c r="RH83" i="1" s="1"/>
  <c r="RH51" i="1" a="1"/>
  <c r="RH51" i="1" s="1"/>
  <c r="RH100" i="1" a="1"/>
  <c r="RH100" i="1" s="1"/>
  <c r="RH54" i="1" a="1"/>
  <c r="RH54" i="1" s="1"/>
  <c r="RH55" i="1" a="1"/>
  <c r="RH55" i="1" s="1"/>
  <c r="RH85" i="1" a="1"/>
  <c r="RH85" i="1" s="1"/>
  <c r="RH110" i="1" a="1"/>
  <c r="RH110" i="1" s="1"/>
  <c r="RH39" i="1" a="1"/>
  <c r="RH39" i="1" s="1"/>
  <c r="RH93" i="1" a="1"/>
  <c r="RH93" i="1" s="1"/>
  <c r="RH40" i="1" a="1"/>
  <c r="RH40" i="1" s="1"/>
  <c r="RH102" i="1" a="1"/>
  <c r="RH102" i="1" s="1"/>
  <c r="RH94" i="1" a="1"/>
  <c r="RH94" i="1" s="1"/>
  <c r="RH98" i="1" a="1"/>
  <c r="RH98" i="1" s="1"/>
  <c r="RH50" i="1" a="1"/>
  <c r="RH50" i="1" s="1"/>
  <c r="RH52" i="1" a="1"/>
  <c r="RH52" i="1" s="1"/>
  <c r="RH53" i="1" a="1"/>
  <c r="RH53" i="1" s="1"/>
  <c r="RH96" i="1" a="1"/>
  <c r="RH96" i="1" s="1"/>
  <c r="RH60" i="1" a="1"/>
  <c r="RH60" i="1" s="1"/>
  <c r="RH47" i="1" a="1"/>
  <c r="RH47" i="1" s="1"/>
  <c r="RH106" i="1" a="1"/>
  <c r="RH106" i="1" s="1"/>
  <c r="RH48" i="1" a="1"/>
  <c r="RH48" i="1" s="1"/>
  <c r="RH49" i="1" a="1"/>
  <c r="RH49" i="1" s="1"/>
  <c r="RH97" i="1" a="1"/>
  <c r="RH97" i="1" s="1"/>
  <c r="RH56" i="1" a="1"/>
  <c r="RH56" i="1" s="1"/>
  <c r="RH61" i="1" a="1"/>
  <c r="RH61" i="1" s="1"/>
  <c r="RH62" i="1" a="1"/>
  <c r="RH62" i="1" s="1"/>
  <c r="RH63" i="1" a="1"/>
  <c r="RH63" i="1" s="1"/>
  <c r="RH64" i="1" a="1"/>
  <c r="RH64" i="1" s="1"/>
  <c r="RH65" i="1" a="1"/>
  <c r="RH65" i="1" s="1"/>
  <c r="RH66" i="1" a="1"/>
  <c r="RH66" i="1" s="1"/>
  <c r="RH67" i="1" a="1"/>
  <c r="RH67" i="1" s="1"/>
  <c r="RH68" i="1" a="1"/>
  <c r="RH68" i="1" s="1"/>
  <c r="RH69" i="1" a="1"/>
  <c r="RH69" i="1" s="1"/>
  <c r="RH70" i="1" a="1"/>
  <c r="RH70" i="1" s="1"/>
  <c r="RH71" i="1" a="1"/>
  <c r="RH71" i="1" s="1"/>
  <c r="RH72" i="1" a="1"/>
  <c r="RH72" i="1" s="1"/>
  <c r="RH73" i="1" a="1"/>
  <c r="RH73" i="1" s="1"/>
  <c r="RH74" i="1" a="1"/>
  <c r="RH74" i="1" s="1"/>
  <c r="RH75" i="1" a="1"/>
  <c r="RH75" i="1" s="1"/>
  <c r="RH76" i="1" a="1"/>
  <c r="RH76" i="1" s="1"/>
  <c r="RH77" i="1" a="1"/>
  <c r="RH77" i="1" s="1"/>
  <c r="PO89" i="1" a="1"/>
  <c r="PO89" i="1" s="1"/>
  <c r="PO106" i="1" a="1"/>
  <c r="PO106" i="1" s="1"/>
  <c r="PO88" i="1" a="1"/>
  <c r="PO88" i="1" s="1"/>
  <c r="PO83" i="1" a="1"/>
  <c r="PO83" i="1" s="1"/>
  <c r="PO84" i="1" a="1"/>
  <c r="PO84" i="1" s="1"/>
  <c r="PO85" i="1" a="1"/>
  <c r="PO85" i="1" s="1"/>
  <c r="PO93" i="1" a="1"/>
  <c r="PO93" i="1" s="1"/>
  <c r="PO82" i="1" a="1"/>
  <c r="PO82" i="1" s="1"/>
  <c r="PO87" i="1" a="1"/>
  <c r="PO87" i="1" s="1"/>
  <c r="PO39" i="1" a="1"/>
  <c r="PO39" i="1" s="1"/>
  <c r="PO86" i="1" a="1"/>
  <c r="PO86" i="1" s="1"/>
  <c r="PO45" i="1" a="1"/>
  <c r="PO45" i="1" s="1"/>
  <c r="PO99" i="1" a="1"/>
  <c r="PO99" i="1" s="1"/>
  <c r="PO94" i="1" a="1"/>
  <c r="PO94" i="1" s="1"/>
  <c r="PO46" i="1" a="1"/>
  <c r="PO46" i="1" s="1"/>
  <c r="PO109" i="1" a="1"/>
  <c r="PO109" i="1" s="1"/>
  <c r="PO110" i="1" a="1"/>
  <c r="PO110" i="1" s="1"/>
  <c r="PO107" i="1" a="1"/>
  <c r="PO107" i="1" s="1"/>
  <c r="PO95" i="1" a="1"/>
  <c r="PO95" i="1" s="1"/>
  <c r="PO41" i="1" a="1"/>
  <c r="PO41" i="1" s="1"/>
  <c r="PO102" i="1" a="1"/>
  <c r="PO102" i="1" s="1"/>
  <c r="PO101" i="1" a="1"/>
  <c r="PO101" i="1" s="1"/>
  <c r="PO108" i="1" a="1"/>
  <c r="PO108" i="1" s="1"/>
  <c r="PO40" i="1" a="1"/>
  <c r="PO40" i="1" s="1"/>
  <c r="PO98" i="1" a="1"/>
  <c r="PO98" i="1" s="1"/>
  <c r="PO47" i="1" a="1"/>
  <c r="PO47" i="1" s="1"/>
  <c r="PO96" i="1" a="1"/>
  <c r="PO96" i="1" s="1"/>
  <c r="PO97" i="1" a="1"/>
  <c r="PO97" i="1" s="1"/>
  <c r="PO100" i="1" a="1"/>
  <c r="PO100" i="1" s="1"/>
  <c r="PO48" i="1" a="1"/>
  <c r="PO48" i="1" s="1"/>
  <c r="PO49" i="1" a="1"/>
  <c r="PO49" i="1" s="1"/>
  <c r="PO50" i="1" a="1"/>
  <c r="PO50" i="1" s="1"/>
  <c r="PO51" i="1" a="1"/>
  <c r="PO51" i="1" s="1"/>
  <c r="PO52" i="1" a="1"/>
  <c r="PO52" i="1" s="1"/>
  <c r="PO53" i="1" a="1"/>
  <c r="PO53" i="1" s="1"/>
  <c r="PO54" i="1" a="1"/>
  <c r="PO54" i="1" s="1"/>
  <c r="PO55" i="1" a="1"/>
  <c r="PO55" i="1" s="1"/>
  <c r="PO56" i="1" a="1"/>
  <c r="PO56" i="1" s="1"/>
  <c r="PO57" i="1" a="1"/>
  <c r="PO57" i="1" s="1"/>
  <c r="PO58" i="1" a="1"/>
  <c r="PO58" i="1" s="1"/>
  <c r="PO59" i="1" a="1"/>
  <c r="PO59" i="1" s="1"/>
  <c r="PO60" i="1" a="1"/>
  <c r="PO60" i="1" s="1"/>
  <c r="PO61" i="1" a="1"/>
  <c r="PO61" i="1" s="1"/>
  <c r="PO62" i="1" a="1"/>
  <c r="PO62" i="1" s="1"/>
  <c r="PO63" i="1" a="1"/>
  <c r="PO63" i="1" s="1"/>
  <c r="PO64" i="1" a="1"/>
  <c r="PO64" i="1" s="1"/>
  <c r="PO65" i="1" a="1"/>
  <c r="PO65" i="1" s="1"/>
  <c r="PO66" i="1" a="1"/>
  <c r="PO66" i="1" s="1"/>
  <c r="PO67" i="1" a="1"/>
  <c r="PO67" i="1" s="1"/>
  <c r="PO68" i="1" a="1"/>
  <c r="PO68" i="1" s="1"/>
  <c r="PO69" i="1" a="1"/>
  <c r="PO69" i="1" s="1"/>
  <c r="PO70" i="1" a="1"/>
  <c r="PO70" i="1" s="1"/>
  <c r="PO71" i="1" a="1"/>
  <c r="PO71" i="1" s="1"/>
  <c r="PO72" i="1" a="1"/>
  <c r="PO72" i="1" s="1"/>
  <c r="PO73" i="1" a="1"/>
  <c r="PO73" i="1" s="1"/>
  <c r="PO74" i="1" a="1"/>
  <c r="PO74" i="1" s="1"/>
  <c r="PO75" i="1" a="1"/>
  <c r="PO75" i="1" s="1"/>
  <c r="PO76" i="1" a="1"/>
  <c r="PO76" i="1" s="1"/>
  <c r="PO77" i="1" a="1"/>
  <c r="PO77" i="1" s="1"/>
  <c r="QS89" i="1" a="1"/>
  <c r="QS89" i="1" s="1"/>
  <c r="QS83" i="1" a="1"/>
  <c r="QS83" i="1" s="1"/>
  <c r="QS45" i="1" a="1"/>
  <c r="QS45" i="1" s="1"/>
  <c r="QS39" i="1" a="1"/>
  <c r="QS39" i="1" s="1"/>
  <c r="QS86" i="1" a="1"/>
  <c r="QS86" i="1" s="1"/>
  <c r="QS93" i="1" a="1"/>
  <c r="QS93" i="1" s="1"/>
  <c r="QS106" i="1" a="1"/>
  <c r="QS106" i="1" s="1"/>
  <c r="QS84" i="1" a="1"/>
  <c r="QS84" i="1" s="1"/>
  <c r="QS88" i="1" a="1"/>
  <c r="QS88" i="1" s="1"/>
  <c r="QS87" i="1" a="1"/>
  <c r="QS87" i="1" s="1"/>
  <c r="QS85" i="1" a="1"/>
  <c r="QS85" i="1" s="1"/>
  <c r="QS82" i="1" a="1"/>
  <c r="QS82" i="1" s="1"/>
  <c r="QS46" i="1" a="1"/>
  <c r="QS46" i="1" s="1"/>
  <c r="QS94" i="1" a="1"/>
  <c r="QS94" i="1" s="1"/>
  <c r="QS41" i="1" a="1"/>
  <c r="QS41" i="1" s="1"/>
  <c r="QS98" i="1" a="1"/>
  <c r="QS98" i="1" s="1"/>
  <c r="QS101" i="1" a="1"/>
  <c r="QS101" i="1" s="1"/>
  <c r="QS95" i="1" a="1"/>
  <c r="QS95" i="1" s="1"/>
  <c r="QS102" i="1" a="1"/>
  <c r="QS102" i="1" s="1"/>
  <c r="QS107" i="1" a="1"/>
  <c r="QS107" i="1" s="1"/>
  <c r="QS40" i="1" a="1"/>
  <c r="QS40" i="1" s="1"/>
  <c r="QS110" i="1" a="1"/>
  <c r="QS110" i="1" s="1"/>
  <c r="QS99" i="1" a="1"/>
  <c r="QS99" i="1" s="1"/>
  <c r="QS108" i="1" a="1"/>
  <c r="QS108" i="1" s="1"/>
  <c r="QS109" i="1" a="1"/>
  <c r="QS109" i="1" s="1"/>
  <c r="QS96" i="1" a="1"/>
  <c r="QS96" i="1" s="1"/>
  <c r="QS47" i="1" a="1"/>
  <c r="QS47" i="1" s="1"/>
  <c r="QS100" i="1" a="1"/>
  <c r="QS100" i="1" s="1"/>
  <c r="QS97" i="1" a="1"/>
  <c r="QS97" i="1" s="1"/>
  <c r="QS48" i="1" a="1"/>
  <c r="QS48" i="1" s="1"/>
  <c r="QS49" i="1" a="1"/>
  <c r="QS49" i="1" s="1"/>
  <c r="QS50" i="1" a="1"/>
  <c r="QS50" i="1" s="1"/>
  <c r="QS51" i="1" a="1"/>
  <c r="QS51" i="1" s="1"/>
  <c r="QS52" i="1" a="1"/>
  <c r="QS52" i="1" s="1"/>
  <c r="QS53" i="1" a="1"/>
  <c r="QS53" i="1" s="1"/>
  <c r="QS54" i="1" a="1"/>
  <c r="QS54" i="1" s="1"/>
  <c r="QS55" i="1" a="1"/>
  <c r="QS55" i="1" s="1"/>
  <c r="QS56" i="1" a="1"/>
  <c r="QS56" i="1" s="1"/>
  <c r="QS57" i="1" a="1"/>
  <c r="QS57" i="1" s="1"/>
  <c r="QS58" i="1" a="1"/>
  <c r="QS58" i="1" s="1"/>
  <c r="QS59" i="1" a="1"/>
  <c r="QS59" i="1" s="1"/>
  <c r="QS60" i="1" a="1"/>
  <c r="QS60" i="1" s="1"/>
  <c r="QS61" i="1" a="1"/>
  <c r="QS61" i="1" s="1"/>
  <c r="QS62" i="1" a="1"/>
  <c r="QS62" i="1" s="1"/>
  <c r="QS63" i="1" a="1"/>
  <c r="QS63" i="1" s="1"/>
  <c r="QS64" i="1" a="1"/>
  <c r="QS64" i="1" s="1"/>
  <c r="QS65" i="1" a="1"/>
  <c r="QS65" i="1" s="1"/>
  <c r="QS66" i="1" a="1"/>
  <c r="QS66" i="1" s="1"/>
  <c r="QS67" i="1" a="1"/>
  <c r="QS67" i="1" s="1"/>
  <c r="QS68" i="1" a="1"/>
  <c r="QS68" i="1" s="1"/>
  <c r="QS69" i="1" a="1"/>
  <c r="QS69" i="1" s="1"/>
  <c r="QS70" i="1" a="1"/>
  <c r="QS70" i="1" s="1"/>
  <c r="QS71" i="1" a="1"/>
  <c r="QS71" i="1" s="1"/>
  <c r="QS72" i="1" a="1"/>
  <c r="QS72" i="1" s="1"/>
  <c r="QS73" i="1" a="1"/>
  <c r="QS73" i="1" s="1"/>
  <c r="QS74" i="1" a="1"/>
  <c r="QS74" i="1" s="1"/>
  <c r="QS75" i="1" a="1"/>
  <c r="QS75" i="1" s="1"/>
  <c r="QS76" i="1" a="1"/>
  <c r="QS76" i="1" s="1"/>
  <c r="QS77" i="1" a="1"/>
  <c r="QS77" i="1" s="1"/>
  <c r="OZ89" i="1" a="1"/>
  <c r="OZ89" i="1" s="1"/>
  <c r="OZ106" i="1" a="1"/>
  <c r="OZ106" i="1" s="1"/>
  <c r="OZ39" i="1" a="1"/>
  <c r="OZ39" i="1" s="1"/>
  <c r="OZ84" i="1" a="1"/>
  <c r="OZ84" i="1" s="1"/>
  <c r="OZ93" i="1" a="1"/>
  <c r="OZ93" i="1" s="1"/>
  <c r="OZ82" i="1" a="1"/>
  <c r="OZ82" i="1" s="1"/>
  <c r="OZ87" i="1" a="1"/>
  <c r="OZ87" i="1" s="1"/>
  <c r="OZ86" i="1" a="1"/>
  <c r="OZ86" i="1" s="1"/>
  <c r="OZ45" i="1" a="1"/>
  <c r="OZ45" i="1" s="1"/>
  <c r="OZ83" i="1" a="1"/>
  <c r="OZ83" i="1" s="1"/>
  <c r="OZ85" i="1" a="1"/>
  <c r="OZ85" i="1" s="1"/>
  <c r="OZ88" i="1" a="1"/>
  <c r="OZ88" i="1" s="1"/>
  <c r="OZ101" i="1" a="1"/>
  <c r="OZ101" i="1" s="1"/>
  <c r="OZ110" i="1" a="1"/>
  <c r="OZ110" i="1" s="1"/>
  <c r="OZ94" i="1" a="1"/>
  <c r="OZ94" i="1" s="1"/>
  <c r="OZ102" i="1" a="1"/>
  <c r="OZ102" i="1" s="1"/>
  <c r="OZ40" i="1" a="1"/>
  <c r="OZ40" i="1" s="1"/>
  <c r="OZ98" i="1" a="1"/>
  <c r="OZ98" i="1" s="1"/>
  <c r="OZ46" i="1" a="1"/>
  <c r="OZ46" i="1" s="1"/>
  <c r="OZ41" i="1" a="1"/>
  <c r="OZ41" i="1" s="1"/>
  <c r="OZ107" i="1" a="1"/>
  <c r="OZ107" i="1" s="1"/>
  <c r="OZ108" i="1" a="1"/>
  <c r="OZ108" i="1" s="1"/>
  <c r="OZ95" i="1" a="1"/>
  <c r="OZ95" i="1" s="1"/>
  <c r="OZ109" i="1" a="1"/>
  <c r="OZ109" i="1" s="1"/>
  <c r="OZ99" i="1" a="1"/>
  <c r="OZ99" i="1" s="1"/>
  <c r="OZ47" i="1" a="1"/>
  <c r="OZ47" i="1" s="1"/>
  <c r="OZ96" i="1" a="1"/>
  <c r="OZ96" i="1" s="1"/>
  <c r="OZ100" i="1" a="1"/>
  <c r="OZ100" i="1" s="1"/>
  <c r="OZ97" i="1" a="1"/>
  <c r="OZ97" i="1" s="1"/>
  <c r="OZ48" i="1" a="1"/>
  <c r="OZ48" i="1" s="1"/>
  <c r="OZ49" i="1" a="1"/>
  <c r="OZ49" i="1" s="1"/>
  <c r="OZ50" i="1" a="1"/>
  <c r="OZ50" i="1" s="1"/>
  <c r="OZ51" i="1" a="1"/>
  <c r="OZ51" i="1" s="1"/>
  <c r="OZ52" i="1" a="1"/>
  <c r="OZ52" i="1" s="1"/>
  <c r="OZ53" i="1" a="1"/>
  <c r="OZ53" i="1" s="1"/>
  <c r="OZ54" i="1" a="1"/>
  <c r="OZ54" i="1" s="1"/>
  <c r="OZ55" i="1" a="1"/>
  <c r="OZ55" i="1" s="1"/>
  <c r="OZ56" i="1" a="1"/>
  <c r="OZ56" i="1" s="1"/>
  <c r="OZ57" i="1" a="1"/>
  <c r="OZ57" i="1" s="1"/>
  <c r="OZ58" i="1" a="1"/>
  <c r="OZ58" i="1" s="1"/>
  <c r="OZ59" i="1" a="1"/>
  <c r="OZ59" i="1" s="1"/>
  <c r="OZ60" i="1" a="1"/>
  <c r="OZ60" i="1" s="1"/>
  <c r="OZ61" i="1" a="1"/>
  <c r="OZ61" i="1" s="1"/>
  <c r="OZ62" i="1" a="1"/>
  <c r="OZ62" i="1" s="1"/>
  <c r="OZ63" i="1" a="1"/>
  <c r="OZ63" i="1" s="1"/>
  <c r="OZ64" i="1" a="1"/>
  <c r="OZ64" i="1" s="1"/>
  <c r="OZ65" i="1" a="1"/>
  <c r="OZ65" i="1" s="1"/>
  <c r="OZ66" i="1" a="1"/>
  <c r="OZ66" i="1" s="1"/>
  <c r="OZ67" i="1" a="1"/>
  <c r="OZ67" i="1" s="1"/>
  <c r="OZ68" i="1" a="1"/>
  <c r="OZ68" i="1" s="1"/>
  <c r="OZ69" i="1" a="1"/>
  <c r="OZ69" i="1" s="1"/>
  <c r="OZ70" i="1" a="1"/>
  <c r="OZ70" i="1" s="1"/>
  <c r="OZ71" i="1" a="1"/>
  <c r="OZ71" i="1" s="1"/>
  <c r="OZ72" i="1" a="1"/>
  <c r="OZ72" i="1" s="1"/>
  <c r="OZ73" i="1" a="1"/>
  <c r="OZ73" i="1" s="1"/>
  <c r="OZ74" i="1" a="1"/>
  <c r="OZ74" i="1" s="1"/>
  <c r="OZ75" i="1" a="1"/>
  <c r="OZ75" i="1" s="1"/>
  <c r="OZ76" i="1" a="1"/>
  <c r="OZ76" i="1" s="1"/>
  <c r="OZ77" i="1" a="1"/>
  <c r="OZ77" i="1" s="1"/>
  <c r="RW89" i="1" a="1"/>
  <c r="RW89" i="1" s="1"/>
  <c r="RW110" i="1" a="1"/>
  <c r="RW110" i="1" s="1"/>
  <c r="RW82" i="1" a="1"/>
  <c r="RW82" i="1" s="1"/>
  <c r="RW58" i="1" a="1"/>
  <c r="RW58" i="1" s="1"/>
  <c r="RW59" i="1" a="1"/>
  <c r="RW59" i="1" s="1"/>
  <c r="RW41" i="1" a="1"/>
  <c r="RW41" i="1" s="1"/>
  <c r="RW60" i="1" a="1"/>
  <c r="RW60" i="1" s="1"/>
  <c r="RW93" i="1" a="1"/>
  <c r="RW93" i="1" s="1"/>
  <c r="RW99" i="1" a="1"/>
  <c r="RW99" i="1" s="1"/>
  <c r="RW46" i="1" a="1"/>
  <c r="RW46" i="1" s="1"/>
  <c r="RW87" i="1" a="1"/>
  <c r="RW87" i="1" s="1"/>
  <c r="RW94" i="1" a="1"/>
  <c r="RW94" i="1" s="1"/>
  <c r="RW102" i="1" a="1"/>
  <c r="RW102" i="1" s="1"/>
  <c r="RW47" i="1" a="1"/>
  <c r="RW47" i="1" s="1"/>
  <c r="RW98" i="1" a="1"/>
  <c r="RW98" i="1" s="1"/>
  <c r="RW100" i="1" a="1"/>
  <c r="RW100" i="1" s="1"/>
  <c r="RW54" i="1" a="1"/>
  <c r="RW54" i="1" s="1"/>
  <c r="RW55" i="1" a="1"/>
  <c r="RW55" i="1" s="1"/>
  <c r="RW57" i="1" a="1"/>
  <c r="RW57" i="1" s="1"/>
  <c r="RW108" i="1" a="1"/>
  <c r="RW108" i="1" s="1"/>
  <c r="RW39" i="1" a="1"/>
  <c r="RW39" i="1" s="1"/>
  <c r="RW61" i="1" a="1"/>
  <c r="RW61" i="1" s="1"/>
  <c r="RW45" i="1" a="1"/>
  <c r="RW45" i="1" s="1"/>
  <c r="RW86" i="1" a="1"/>
  <c r="RW86" i="1" s="1"/>
  <c r="RW95" i="1" a="1"/>
  <c r="RW95" i="1" s="1"/>
  <c r="RW83" i="1" a="1"/>
  <c r="RW83" i="1" s="1"/>
  <c r="RW53" i="1" a="1"/>
  <c r="RW53" i="1" s="1"/>
  <c r="RW107" i="1" a="1"/>
  <c r="RW107" i="1" s="1"/>
  <c r="RW109" i="1" a="1"/>
  <c r="RW109" i="1" s="1"/>
  <c r="RW40" i="1" a="1"/>
  <c r="RW40" i="1" s="1"/>
  <c r="RW88" i="1" a="1"/>
  <c r="RW88" i="1" s="1"/>
  <c r="RW101" i="1" a="1"/>
  <c r="RW101" i="1" s="1"/>
  <c r="RW96" i="1" a="1"/>
  <c r="RW96" i="1" s="1"/>
  <c r="RW85" i="1" a="1"/>
  <c r="RW85" i="1" s="1"/>
  <c r="RW48" i="1" a="1"/>
  <c r="RW48" i="1" s="1"/>
  <c r="RW49" i="1" a="1"/>
  <c r="RW49" i="1" s="1"/>
  <c r="RW50" i="1" a="1"/>
  <c r="RW50" i="1" s="1"/>
  <c r="RW51" i="1" a="1"/>
  <c r="RW51" i="1" s="1"/>
  <c r="RW52" i="1" a="1"/>
  <c r="RW52" i="1" s="1"/>
  <c r="RW56" i="1" a="1"/>
  <c r="RW56" i="1" s="1"/>
  <c r="RW84" i="1" a="1"/>
  <c r="RW84" i="1" s="1"/>
  <c r="RW106" i="1" a="1"/>
  <c r="RW106" i="1" s="1"/>
  <c r="RW97" i="1" a="1"/>
  <c r="RW97" i="1" s="1"/>
  <c r="RW62" i="1" a="1"/>
  <c r="RW62" i="1" s="1"/>
  <c r="RW63" i="1" a="1"/>
  <c r="RW63" i="1" s="1"/>
  <c r="RW64" i="1" a="1"/>
  <c r="RW64" i="1" s="1"/>
  <c r="RW65" i="1" a="1"/>
  <c r="RW65" i="1" s="1"/>
  <c r="RW66" i="1" a="1"/>
  <c r="RW66" i="1" s="1"/>
  <c r="RW67" i="1" a="1"/>
  <c r="RW67" i="1" s="1"/>
  <c r="RW68" i="1" a="1"/>
  <c r="RW68" i="1" s="1"/>
  <c r="RW69" i="1" a="1"/>
  <c r="RW69" i="1" s="1"/>
  <c r="RW70" i="1" a="1"/>
  <c r="RW70" i="1" s="1"/>
  <c r="RW71" i="1" a="1"/>
  <c r="RW71" i="1" s="1"/>
  <c r="RW72" i="1" a="1"/>
  <c r="RW72" i="1" s="1"/>
  <c r="RW73" i="1" a="1"/>
  <c r="RW73" i="1" s="1"/>
  <c r="RW74" i="1" a="1"/>
  <c r="RW74" i="1" s="1"/>
  <c r="RW75" i="1" a="1"/>
  <c r="RW75" i="1" s="1"/>
  <c r="RW76" i="1" a="1"/>
  <c r="RW76" i="1" s="1"/>
  <c r="RW77" i="1" a="1"/>
  <c r="RW77" i="1" s="1"/>
  <c r="PO78" i="1" a="1"/>
  <c r="PO78" i="1" s="1"/>
  <c r="TA89" i="1" a="1"/>
  <c r="TA89" i="1" s="1"/>
  <c r="TA110" i="1" a="1"/>
  <c r="TA110" i="1" s="1"/>
  <c r="TA39" i="1" a="1"/>
  <c r="TA39" i="1" s="1"/>
  <c r="TA58" i="1" a="1"/>
  <c r="TA58" i="1" s="1"/>
  <c r="TA59" i="1" a="1"/>
  <c r="TA59" i="1" s="1"/>
  <c r="TA45" i="1" a="1"/>
  <c r="TA45" i="1" s="1"/>
  <c r="TA60" i="1" a="1"/>
  <c r="TA60" i="1" s="1"/>
  <c r="TA40" i="1" a="1"/>
  <c r="TA40" i="1" s="1"/>
  <c r="TA94" i="1" a="1"/>
  <c r="TA94" i="1" s="1"/>
  <c r="TA87" i="1" a="1"/>
  <c r="TA87" i="1" s="1"/>
  <c r="TA98" i="1" a="1"/>
  <c r="TA98" i="1" s="1"/>
  <c r="TA106" i="1" a="1"/>
  <c r="TA106" i="1" s="1"/>
  <c r="TA52" i="1" a="1"/>
  <c r="TA52" i="1" s="1"/>
  <c r="TA97" i="1" a="1"/>
  <c r="TA97" i="1" s="1"/>
  <c r="TA100" i="1" a="1"/>
  <c r="TA100" i="1" s="1"/>
  <c r="TA57" i="1" a="1"/>
  <c r="TA57" i="1" s="1"/>
  <c r="TA108" i="1" a="1"/>
  <c r="TA108" i="1" s="1"/>
  <c r="TA82" i="1" a="1"/>
  <c r="TA82" i="1" s="1"/>
  <c r="TA93" i="1" a="1"/>
  <c r="TA93" i="1" s="1"/>
  <c r="TA96" i="1" a="1"/>
  <c r="TA96" i="1" s="1"/>
  <c r="TA84" i="1" a="1"/>
  <c r="TA84" i="1" s="1"/>
  <c r="TA46" i="1" a="1"/>
  <c r="TA46" i="1" s="1"/>
  <c r="TA95" i="1" a="1"/>
  <c r="TA95" i="1" s="1"/>
  <c r="TA48" i="1" a="1"/>
  <c r="TA48" i="1" s="1"/>
  <c r="TA50" i="1" a="1"/>
  <c r="TA50" i="1" s="1"/>
  <c r="TA109" i="1" a="1"/>
  <c r="TA109" i="1" s="1"/>
  <c r="TA107" i="1" a="1"/>
  <c r="TA107" i="1" s="1"/>
  <c r="TA41" i="1" a="1"/>
  <c r="TA41" i="1" s="1"/>
  <c r="TA86" i="1" a="1"/>
  <c r="TA86" i="1" s="1"/>
  <c r="TA47" i="1" a="1"/>
  <c r="TA47" i="1" s="1"/>
  <c r="TA85" i="1" a="1"/>
  <c r="TA85" i="1" s="1"/>
  <c r="TA49" i="1" a="1"/>
  <c r="TA49" i="1" s="1"/>
  <c r="TA61" i="1" a="1"/>
  <c r="TA61" i="1" s="1"/>
  <c r="TA99" i="1" a="1"/>
  <c r="TA99" i="1" s="1"/>
  <c r="TA102" i="1" a="1"/>
  <c r="TA102" i="1" s="1"/>
  <c r="TA101" i="1" a="1"/>
  <c r="TA101" i="1" s="1"/>
  <c r="TA88" i="1" a="1"/>
  <c r="TA88" i="1" s="1"/>
  <c r="TA83" i="1" a="1"/>
  <c r="TA83" i="1" s="1"/>
  <c r="TA53" i="1" a="1"/>
  <c r="TA53" i="1" s="1"/>
  <c r="TA54" i="1" a="1"/>
  <c r="TA54" i="1" s="1"/>
  <c r="TA55" i="1" a="1"/>
  <c r="TA55" i="1" s="1"/>
  <c r="TA56" i="1" a="1"/>
  <c r="TA56" i="1" s="1"/>
  <c r="TA51" i="1" a="1"/>
  <c r="TA51" i="1" s="1"/>
  <c r="TA62" i="1" a="1"/>
  <c r="TA62" i="1" s="1"/>
  <c r="TA63" i="1" a="1"/>
  <c r="TA63" i="1" s="1"/>
  <c r="TA64" i="1" a="1"/>
  <c r="TA64" i="1" s="1"/>
  <c r="TA65" i="1" a="1"/>
  <c r="TA65" i="1" s="1"/>
  <c r="TA66" i="1" a="1"/>
  <c r="TA66" i="1" s="1"/>
  <c r="TA67" i="1" a="1"/>
  <c r="TA67" i="1" s="1"/>
  <c r="TA68" i="1" a="1"/>
  <c r="TA68" i="1" s="1"/>
  <c r="TA69" i="1" a="1"/>
  <c r="TA69" i="1" s="1"/>
  <c r="TA70" i="1" a="1"/>
  <c r="TA70" i="1" s="1"/>
  <c r="TA71" i="1" a="1"/>
  <c r="TA71" i="1" s="1"/>
  <c r="TA72" i="1" a="1"/>
  <c r="TA72" i="1" s="1"/>
  <c r="TA73" i="1" a="1"/>
  <c r="TA73" i="1" s="1"/>
  <c r="TA74" i="1" a="1"/>
  <c r="TA74" i="1" s="1"/>
  <c r="TA75" i="1" a="1"/>
  <c r="TA75" i="1" s="1"/>
  <c r="TA76" i="1" a="1"/>
  <c r="TA76" i="1" s="1"/>
  <c r="TA77" i="1" a="1"/>
  <c r="TA77" i="1" s="1"/>
  <c r="SL78" i="1" a="1"/>
  <c r="SL78" i="1" s="1"/>
  <c r="RH78" i="1" a="1"/>
  <c r="RH78" i="1" s="1"/>
  <c r="DG74" i="1"/>
  <c r="DE74" i="1"/>
  <c r="DF74" i="1"/>
  <c r="DI74" i="1"/>
  <c r="DH74" i="1"/>
  <c r="DJ74" i="1"/>
  <c r="AF76" i="1"/>
  <c r="NT75" i="1"/>
  <c r="D75" i="1"/>
  <c r="N76" i="1"/>
  <c r="AS75" i="1"/>
  <c r="AO75" i="1"/>
  <c r="NR75" i="1"/>
  <c r="NS75" i="1"/>
  <c r="NQ75" i="1"/>
  <c r="AQ75" i="1"/>
  <c r="AR75" i="1"/>
  <c r="ND75" i="1"/>
  <c r="NE75" i="1"/>
  <c r="NF75" i="1"/>
  <c r="NG75" i="1"/>
  <c r="JO75" i="1"/>
  <c r="JP75" i="1"/>
  <c r="O76" i="1"/>
  <c r="NN75" i="1"/>
  <c r="NO75" i="1"/>
  <c r="NP75" i="1"/>
  <c r="JR75" i="1"/>
  <c r="W76" i="1"/>
  <c r="MF75" i="1"/>
  <c r="MG75" i="1"/>
  <c r="Q76" i="1"/>
  <c r="JS74" i="1"/>
  <c r="MI74" i="1"/>
  <c r="MK74" i="1"/>
  <c r="ML74" i="1"/>
  <c r="MM74" i="1"/>
  <c r="MN74" i="1"/>
  <c r="LG74" i="1"/>
  <c r="LH74" i="1"/>
  <c r="LI74" i="1"/>
  <c r="LJ74" i="1"/>
  <c r="AP75" i="1"/>
  <c r="MC75" i="1"/>
  <c r="MD75" i="1"/>
  <c r="ME75" i="1"/>
  <c r="JM75" i="1"/>
  <c r="P76" i="1"/>
  <c r="OA75" i="1"/>
  <c r="Z76" i="1"/>
  <c r="CZ158" i="4"/>
  <c r="CZ159" i="4" s="1"/>
  <c r="SM4" i="1" s="1"/>
  <c r="CZ160" i="4"/>
  <c r="CZ161" i="4"/>
  <c r="CZ162" i="4"/>
  <c r="CZ163" i="4"/>
  <c r="BG158" i="4"/>
  <c r="BG159" i="4" s="1"/>
  <c r="QT4" i="1" s="1"/>
  <c r="BG162" i="4"/>
  <c r="BG160" i="4"/>
  <c r="BG163" i="4"/>
  <c r="BG161" i="4"/>
  <c r="BV158" i="4"/>
  <c r="BV159" i="4" s="1"/>
  <c r="RI4" i="1" s="1"/>
  <c r="BV163" i="4"/>
  <c r="BV161" i="4"/>
  <c r="BV162" i="4"/>
  <c r="BV160" i="4"/>
  <c r="CK158" i="4"/>
  <c r="CK159" i="4" s="1"/>
  <c r="RX4" i="1" s="1"/>
  <c r="CK160" i="4"/>
  <c r="CK161" i="4"/>
  <c r="CK162" i="4"/>
  <c r="CK163" i="4"/>
  <c r="AR158" i="4"/>
  <c r="AR159" i="4" s="1"/>
  <c r="QE4" i="1" s="1"/>
  <c r="AR163" i="4"/>
  <c r="AR161" i="4"/>
  <c r="AR162" i="4"/>
  <c r="AR160" i="4"/>
  <c r="N158" i="4"/>
  <c r="N159" i="4" s="1"/>
  <c r="PA4" i="1" s="1"/>
  <c r="N160" i="4"/>
  <c r="N162" i="4"/>
  <c r="N161" i="4"/>
  <c r="N163" i="4"/>
  <c r="DO158" i="4"/>
  <c r="DO159" i="4" s="1"/>
  <c r="TB4" i="1" s="1"/>
  <c r="DO160" i="4"/>
  <c r="DO161" i="4"/>
  <c r="DO162" i="4"/>
  <c r="DO163" i="4"/>
  <c r="AC158" i="4"/>
  <c r="AC159" i="4" s="1"/>
  <c r="PP4" i="1" s="1"/>
  <c r="AC160" i="4"/>
  <c r="AC161" i="4"/>
  <c r="AC162" i="4"/>
  <c r="AC163" i="4"/>
  <c r="E419" i="4"/>
  <c r="F420" i="4"/>
  <c r="P404" i="4"/>
  <c r="C405" i="4"/>
  <c r="U420" i="4"/>
  <c r="D421" i="4"/>
  <c r="Q421" i="4" s="1"/>
  <c r="I421" i="4"/>
  <c r="V421" i="4" s="1"/>
  <c r="H421" i="4"/>
  <c r="U421" i="4" s="1"/>
  <c r="G421" i="4"/>
  <c r="T421" i="4" s="1"/>
  <c r="E485" i="4"/>
  <c r="D485" i="4"/>
  <c r="Q485" i="4" s="1"/>
  <c r="F485" i="4"/>
  <c r="R413" i="4"/>
  <c r="R417" i="4"/>
  <c r="R407" i="4"/>
  <c r="R404" i="4"/>
  <c r="R410" i="4"/>
  <c r="S404" i="4"/>
  <c r="B404" i="4"/>
  <c r="E340" i="8"/>
  <c r="F340" i="8"/>
  <c r="R341" i="8"/>
  <c r="Q341" i="8"/>
  <c r="CN382" i="4"/>
  <c r="CN380" i="4"/>
  <c r="CG380" i="4"/>
  <c r="CG382" i="4"/>
  <c r="A486" i="4"/>
  <c r="A422" i="4"/>
  <c r="BW157" i="4"/>
  <c r="AS157" i="4"/>
  <c r="DA157" i="4"/>
  <c r="O157" i="4"/>
  <c r="BH157" i="4"/>
  <c r="DP157" i="4"/>
  <c r="AD157" i="4"/>
  <c r="CL157" i="4"/>
  <c r="CN151" i="6"/>
  <c r="CN152" i="6"/>
  <c r="CN153" i="6"/>
  <c r="CN149" i="6"/>
  <c r="CN150" i="6" s="1"/>
  <c r="CN154" i="6"/>
  <c r="Q154" i="6"/>
  <c r="Q153" i="6"/>
  <c r="Q149" i="6"/>
  <c r="Q150" i="6" s="1"/>
  <c r="Q151" i="6"/>
  <c r="Q152" i="6"/>
  <c r="NB36" i="1"/>
  <c r="NB112" i="1"/>
  <c r="MP112" i="1"/>
  <c r="MR112" i="1"/>
  <c r="PA106" i="1" l="1" a="1"/>
  <c r="PA106" i="1" s="1"/>
  <c r="PA89" i="1" a="1"/>
  <c r="PA89" i="1" s="1"/>
  <c r="PA87" i="1" a="1"/>
  <c r="PA87" i="1" s="1"/>
  <c r="PA39" i="1" a="1"/>
  <c r="PA39" i="1" s="1"/>
  <c r="PA85" i="1" a="1"/>
  <c r="PA85" i="1" s="1"/>
  <c r="PA82" i="1" a="1"/>
  <c r="PA82" i="1" s="1"/>
  <c r="PA93" i="1" a="1"/>
  <c r="PA93" i="1" s="1"/>
  <c r="PA45" i="1" a="1"/>
  <c r="PA45" i="1" s="1"/>
  <c r="PA86" i="1" a="1"/>
  <c r="PA86" i="1" s="1"/>
  <c r="PA83" i="1" a="1"/>
  <c r="PA83" i="1" s="1"/>
  <c r="PA88" i="1" a="1"/>
  <c r="PA88" i="1" s="1"/>
  <c r="PA84" i="1" a="1"/>
  <c r="PA84" i="1" s="1"/>
  <c r="PA109" i="1" a="1"/>
  <c r="PA109" i="1" s="1"/>
  <c r="PA98" i="1" a="1"/>
  <c r="PA98" i="1" s="1"/>
  <c r="PA101" i="1" a="1"/>
  <c r="PA101" i="1" s="1"/>
  <c r="PA99" i="1" a="1"/>
  <c r="PA99" i="1" s="1"/>
  <c r="PA94" i="1" a="1"/>
  <c r="PA94" i="1" s="1"/>
  <c r="PA46" i="1" a="1"/>
  <c r="PA46" i="1" s="1"/>
  <c r="PA95" i="1" a="1"/>
  <c r="PA95" i="1" s="1"/>
  <c r="PA40" i="1" a="1"/>
  <c r="PA40" i="1" s="1"/>
  <c r="PA102" i="1" a="1"/>
  <c r="PA102" i="1" s="1"/>
  <c r="PA107" i="1" a="1"/>
  <c r="PA107" i="1" s="1"/>
  <c r="PA41" i="1" a="1"/>
  <c r="PA41" i="1" s="1"/>
  <c r="PA108" i="1" a="1"/>
  <c r="PA108" i="1" s="1"/>
  <c r="PA110" i="1" a="1"/>
  <c r="PA110" i="1" s="1"/>
  <c r="PA96" i="1" a="1"/>
  <c r="PA96" i="1" s="1"/>
  <c r="PA47" i="1" a="1"/>
  <c r="PA47" i="1" s="1"/>
  <c r="PA48" i="1" a="1"/>
  <c r="PA48" i="1" s="1"/>
  <c r="PA100" i="1" a="1"/>
  <c r="PA100" i="1" s="1"/>
  <c r="PA97" i="1" a="1"/>
  <c r="PA97" i="1" s="1"/>
  <c r="PA49" i="1" a="1"/>
  <c r="PA49" i="1" s="1"/>
  <c r="PA50" i="1" a="1"/>
  <c r="PA50" i="1" s="1"/>
  <c r="PA51" i="1" a="1"/>
  <c r="PA51" i="1" s="1"/>
  <c r="PA52" i="1" a="1"/>
  <c r="PA52" i="1" s="1"/>
  <c r="PA53" i="1" a="1"/>
  <c r="PA53" i="1" s="1"/>
  <c r="PA54" i="1" a="1"/>
  <c r="PA54" i="1" s="1"/>
  <c r="PA55" i="1" a="1"/>
  <c r="PA55" i="1" s="1"/>
  <c r="PA56" i="1" a="1"/>
  <c r="PA56" i="1" s="1"/>
  <c r="PA57" i="1" a="1"/>
  <c r="PA57" i="1" s="1"/>
  <c r="PA58" i="1" a="1"/>
  <c r="PA58" i="1" s="1"/>
  <c r="PA59" i="1" a="1"/>
  <c r="PA59" i="1" s="1"/>
  <c r="PA60" i="1" a="1"/>
  <c r="PA60" i="1" s="1"/>
  <c r="PA61" i="1" a="1"/>
  <c r="PA61" i="1" s="1"/>
  <c r="PA62" i="1" a="1"/>
  <c r="PA62" i="1" s="1"/>
  <c r="PA63" i="1" a="1"/>
  <c r="PA63" i="1" s="1"/>
  <c r="PA64" i="1" a="1"/>
  <c r="PA64" i="1" s="1"/>
  <c r="PA65" i="1" a="1"/>
  <c r="PA65" i="1" s="1"/>
  <c r="PA66" i="1" a="1"/>
  <c r="PA66" i="1" s="1"/>
  <c r="PA67" i="1" a="1"/>
  <c r="PA67" i="1" s="1"/>
  <c r="PA68" i="1" a="1"/>
  <c r="PA68" i="1" s="1"/>
  <c r="PA69" i="1" a="1"/>
  <c r="PA69" i="1" s="1"/>
  <c r="PA70" i="1" a="1"/>
  <c r="PA70" i="1" s="1"/>
  <c r="PA71" i="1" a="1"/>
  <c r="PA71" i="1" s="1"/>
  <c r="PA72" i="1" a="1"/>
  <c r="PA72" i="1" s="1"/>
  <c r="PA73" i="1" a="1"/>
  <c r="PA73" i="1" s="1"/>
  <c r="PA74" i="1" a="1"/>
  <c r="PA74" i="1" s="1"/>
  <c r="PA75" i="1" a="1"/>
  <c r="PA75" i="1" s="1"/>
  <c r="PA76" i="1" a="1"/>
  <c r="PA76" i="1" s="1"/>
  <c r="PA77" i="1" a="1"/>
  <c r="PA77" i="1" s="1"/>
  <c r="PA78" i="1" a="1"/>
  <c r="PA78" i="1" s="1"/>
  <c r="RI89" i="1" a="1"/>
  <c r="RI89" i="1" s="1"/>
  <c r="RI107" i="1" a="1"/>
  <c r="RI107" i="1" s="1"/>
  <c r="RI57" i="1" a="1"/>
  <c r="RI57" i="1" s="1"/>
  <c r="RI99" i="1" a="1"/>
  <c r="RI99" i="1" s="1"/>
  <c r="RI102" i="1" a="1"/>
  <c r="RI102" i="1" s="1"/>
  <c r="RI84" i="1" a="1"/>
  <c r="RI84" i="1" s="1"/>
  <c r="RI40" i="1" a="1"/>
  <c r="RI40" i="1" s="1"/>
  <c r="RI48" i="1" a="1"/>
  <c r="RI48" i="1" s="1"/>
  <c r="RI98" i="1" a="1"/>
  <c r="RI98" i="1" s="1"/>
  <c r="RI51" i="1" a="1"/>
  <c r="RI51" i="1" s="1"/>
  <c r="RI100" i="1" a="1"/>
  <c r="RI100" i="1" s="1"/>
  <c r="RI55" i="1" a="1"/>
  <c r="RI55" i="1" s="1"/>
  <c r="RI85" i="1" a="1"/>
  <c r="RI85" i="1" s="1"/>
  <c r="RI110" i="1" a="1"/>
  <c r="RI110" i="1" s="1"/>
  <c r="RI39" i="1" a="1"/>
  <c r="RI39" i="1" s="1"/>
  <c r="RI58" i="1" a="1"/>
  <c r="RI58" i="1" s="1"/>
  <c r="RI88" i="1" a="1"/>
  <c r="RI88" i="1" s="1"/>
  <c r="RI41" i="1" a="1"/>
  <c r="RI41" i="1" s="1"/>
  <c r="RI94" i="1" a="1"/>
  <c r="RI94" i="1" s="1"/>
  <c r="RI95" i="1" a="1"/>
  <c r="RI95" i="1" s="1"/>
  <c r="RI50" i="1" a="1"/>
  <c r="RI50" i="1" s="1"/>
  <c r="RI83" i="1" a="1"/>
  <c r="RI83" i="1" s="1"/>
  <c r="RI61" i="1" a="1"/>
  <c r="RI61" i="1" s="1"/>
  <c r="RI109" i="1" a="1"/>
  <c r="RI109" i="1" s="1"/>
  <c r="RI87" i="1" a="1"/>
  <c r="RI87" i="1" s="1"/>
  <c r="RI108" i="1" a="1"/>
  <c r="RI108" i="1" s="1"/>
  <c r="RI82" i="1" a="1"/>
  <c r="RI82" i="1" s="1"/>
  <c r="RI59" i="1" a="1"/>
  <c r="RI59" i="1" s="1"/>
  <c r="RI93" i="1" a="1"/>
  <c r="RI93" i="1" s="1"/>
  <c r="RI45" i="1" a="1"/>
  <c r="RI45" i="1" s="1"/>
  <c r="RI101" i="1" a="1"/>
  <c r="RI101" i="1" s="1"/>
  <c r="RI47" i="1" a="1"/>
  <c r="RI47" i="1" s="1"/>
  <c r="RI49" i="1" a="1"/>
  <c r="RI49" i="1" s="1"/>
  <c r="RI60" i="1" a="1"/>
  <c r="RI60" i="1" s="1"/>
  <c r="RI97" i="1" a="1"/>
  <c r="RI97" i="1" s="1"/>
  <c r="RI56" i="1" a="1"/>
  <c r="RI56" i="1" s="1"/>
  <c r="RI86" i="1" a="1"/>
  <c r="RI86" i="1" s="1"/>
  <c r="RI46" i="1" a="1"/>
  <c r="RI46" i="1" s="1"/>
  <c r="RI96" i="1" a="1"/>
  <c r="RI96" i="1" s="1"/>
  <c r="RI106" i="1" a="1"/>
  <c r="RI106" i="1" s="1"/>
  <c r="RI52" i="1" a="1"/>
  <c r="RI52" i="1" s="1"/>
  <c r="RI53" i="1" a="1"/>
  <c r="RI53" i="1" s="1"/>
  <c r="RI54" i="1" a="1"/>
  <c r="RI54" i="1" s="1"/>
  <c r="RI62" i="1" a="1"/>
  <c r="RI62" i="1" s="1"/>
  <c r="RI63" i="1" a="1"/>
  <c r="RI63" i="1" s="1"/>
  <c r="RI64" i="1" a="1"/>
  <c r="RI64" i="1" s="1"/>
  <c r="RI65" i="1" a="1"/>
  <c r="RI65" i="1" s="1"/>
  <c r="RI66" i="1" a="1"/>
  <c r="RI66" i="1" s="1"/>
  <c r="RI67" i="1" a="1"/>
  <c r="RI67" i="1" s="1"/>
  <c r="RI68" i="1" a="1"/>
  <c r="RI68" i="1" s="1"/>
  <c r="RI69" i="1" a="1"/>
  <c r="RI69" i="1" s="1"/>
  <c r="RI70" i="1" a="1"/>
  <c r="RI70" i="1" s="1"/>
  <c r="RI71" i="1" a="1"/>
  <c r="RI71" i="1" s="1"/>
  <c r="RI72" i="1" a="1"/>
  <c r="RI72" i="1" s="1"/>
  <c r="RI73" i="1" a="1"/>
  <c r="RI73" i="1" s="1"/>
  <c r="RI74" i="1" a="1"/>
  <c r="RI74" i="1" s="1"/>
  <c r="RI75" i="1" a="1"/>
  <c r="RI75" i="1" s="1"/>
  <c r="RI76" i="1" a="1"/>
  <c r="RI76" i="1" s="1"/>
  <c r="RI77" i="1" a="1"/>
  <c r="RI77" i="1" s="1"/>
  <c r="RI78" i="1" a="1"/>
  <c r="RI78" i="1" s="1"/>
  <c r="SM89" i="1" a="1"/>
  <c r="SM89" i="1" s="1"/>
  <c r="SM109" i="1" a="1"/>
  <c r="SM109" i="1" s="1"/>
  <c r="SM39" i="1" a="1"/>
  <c r="SM39" i="1" s="1"/>
  <c r="SM58" i="1" a="1"/>
  <c r="SM58" i="1" s="1"/>
  <c r="SM59" i="1" a="1"/>
  <c r="SM59" i="1" s="1"/>
  <c r="SM41" i="1" a="1"/>
  <c r="SM41" i="1" s="1"/>
  <c r="SM60" i="1" a="1"/>
  <c r="SM60" i="1" s="1"/>
  <c r="SM87" i="1" a="1"/>
  <c r="SM87" i="1" s="1"/>
  <c r="SM47" i="1" a="1"/>
  <c r="SM47" i="1" s="1"/>
  <c r="SM84" i="1" a="1"/>
  <c r="SM84" i="1" s="1"/>
  <c r="SM49" i="1" a="1"/>
  <c r="SM49" i="1" s="1"/>
  <c r="SM97" i="1" a="1"/>
  <c r="SM97" i="1" s="1"/>
  <c r="SM53" i="1" a="1"/>
  <c r="SM53" i="1" s="1"/>
  <c r="SM110" i="1" a="1"/>
  <c r="SM110" i="1" s="1"/>
  <c r="SM82" i="1" a="1"/>
  <c r="SM82" i="1" s="1"/>
  <c r="SM40" i="1" a="1"/>
  <c r="SM40" i="1" s="1"/>
  <c r="SM46" i="1" a="1"/>
  <c r="SM46" i="1" s="1"/>
  <c r="SM88" i="1" a="1"/>
  <c r="SM88" i="1" s="1"/>
  <c r="SM98" i="1" a="1"/>
  <c r="SM98" i="1" s="1"/>
  <c r="SM106" i="1" a="1"/>
  <c r="SM106" i="1" s="1"/>
  <c r="SM54" i="1" a="1"/>
  <c r="SM54" i="1" s="1"/>
  <c r="SM55" i="1" a="1"/>
  <c r="SM55" i="1" s="1"/>
  <c r="SM56" i="1" a="1"/>
  <c r="SM56" i="1" s="1"/>
  <c r="SM57" i="1" a="1"/>
  <c r="SM57" i="1" s="1"/>
  <c r="SM107" i="1" a="1"/>
  <c r="SM107" i="1" s="1"/>
  <c r="SM45" i="1" a="1"/>
  <c r="SM45" i="1" s="1"/>
  <c r="SM93" i="1" a="1"/>
  <c r="SM93" i="1" s="1"/>
  <c r="SM94" i="1" a="1"/>
  <c r="SM94" i="1" s="1"/>
  <c r="SM85" i="1" a="1"/>
  <c r="SM85" i="1" s="1"/>
  <c r="SM101" i="1" a="1"/>
  <c r="SM101" i="1" s="1"/>
  <c r="SM95" i="1" a="1"/>
  <c r="SM95" i="1" s="1"/>
  <c r="SM100" i="1" a="1"/>
  <c r="SM100" i="1" s="1"/>
  <c r="SM108" i="1" a="1"/>
  <c r="SM108" i="1" s="1"/>
  <c r="SM61" i="1" a="1"/>
  <c r="SM61" i="1" s="1"/>
  <c r="SM99" i="1" a="1"/>
  <c r="SM99" i="1" s="1"/>
  <c r="SM102" i="1" a="1"/>
  <c r="SM102" i="1" s="1"/>
  <c r="SM96" i="1" a="1"/>
  <c r="SM96" i="1" s="1"/>
  <c r="SM86" i="1" a="1"/>
  <c r="SM86" i="1" s="1"/>
  <c r="SM48" i="1" a="1"/>
  <c r="SM48" i="1" s="1"/>
  <c r="SM50" i="1" a="1"/>
  <c r="SM50" i="1" s="1"/>
  <c r="SM51" i="1" a="1"/>
  <c r="SM51" i="1" s="1"/>
  <c r="SM52" i="1" a="1"/>
  <c r="SM52" i="1" s="1"/>
  <c r="SM83" i="1" a="1"/>
  <c r="SM83" i="1" s="1"/>
  <c r="SM62" i="1" a="1"/>
  <c r="SM62" i="1" s="1"/>
  <c r="SM63" i="1" a="1"/>
  <c r="SM63" i="1" s="1"/>
  <c r="SM64" i="1" a="1"/>
  <c r="SM64" i="1" s="1"/>
  <c r="SM65" i="1" a="1"/>
  <c r="SM65" i="1" s="1"/>
  <c r="SM66" i="1" a="1"/>
  <c r="SM66" i="1" s="1"/>
  <c r="SM67" i="1" a="1"/>
  <c r="SM67" i="1" s="1"/>
  <c r="SM68" i="1" a="1"/>
  <c r="SM68" i="1" s="1"/>
  <c r="SM69" i="1" a="1"/>
  <c r="SM69" i="1" s="1"/>
  <c r="SM70" i="1" a="1"/>
  <c r="SM70" i="1" s="1"/>
  <c r="SM71" i="1" a="1"/>
  <c r="SM71" i="1" s="1"/>
  <c r="SM72" i="1" a="1"/>
  <c r="SM72" i="1" s="1"/>
  <c r="SM73" i="1" a="1"/>
  <c r="SM73" i="1" s="1"/>
  <c r="SM74" i="1" a="1"/>
  <c r="SM74" i="1" s="1"/>
  <c r="SM75" i="1" a="1"/>
  <c r="SM75" i="1" s="1"/>
  <c r="SM76" i="1" a="1"/>
  <c r="SM76" i="1" s="1"/>
  <c r="SM77" i="1" a="1"/>
  <c r="SM77" i="1" s="1"/>
  <c r="SM78" i="1" a="1"/>
  <c r="SM78" i="1" s="1"/>
  <c r="QT85" i="1" a="1"/>
  <c r="QT85" i="1" s="1"/>
  <c r="QT106" i="1" a="1"/>
  <c r="QT106" i="1" s="1"/>
  <c r="QT99" i="1" a="1"/>
  <c r="QT99" i="1" s="1"/>
  <c r="QT39" i="1" a="1"/>
  <c r="QT39" i="1" s="1"/>
  <c r="QT89" i="1" a="1"/>
  <c r="QT89" i="1" s="1"/>
  <c r="QT87" i="1" a="1"/>
  <c r="QT87" i="1" s="1"/>
  <c r="QT107" i="1" a="1"/>
  <c r="QT107" i="1" s="1"/>
  <c r="QT110" i="1" a="1"/>
  <c r="QT110" i="1" s="1"/>
  <c r="QT40" i="1" a="1"/>
  <c r="QT40" i="1" s="1"/>
  <c r="QT41" i="1" a="1"/>
  <c r="QT41" i="1" s="1"/>
  <c r="QT108" i="1" a="1"/>
  <c r="QT108" i="1" s="1"/>
  <c r="QT101" i="1" a="1"/>
  <c r="QT101" i="1" s="1"/>
  <c r="QT82" i="1" a="1"/>
  <c r="QT82" i="1" s="1"/>
  <c r="QT46" i="1" a="1"/>
  <c r="QT46" i="1" s="1"/>
  <c r="QT109" i="1" a="1"/>
  <c r="QT109" i="1" s="1"/>
  <c r="QT93" i="1" a="1"/>
  <c r="QT93" i="1" s="1"/>
  <c r="QT98" i="1" a="1"/>
  <c r="QT98" i="1" s="1"/>
  <c r="QT45" i="1" a="1"/>
  <c r="QT45" i="1" s="1"/>
  <c r="QT94" i="1" a="1"/>
  <c r="QT94" i="1" s="1"/>
  <c r="QT83" i="1" a="1"/>
  <c r="QT83" i="1" s="1"/>
  <c r="QT95" i="1" a="1"/>
  <c r="QT95" i="1" s="1"/>
  <c r="QT84" i="1" a="1"/>
  <c r="QT84" i="1" s="1"/>
  <c r="QT88" i="1" a="1"/>
  <c r="QT88" i="1" s="1"/>
  <c r="QT86" i="1" a="1"/>
  <c r="QT86" i="1" s="1"/>
  <c r="QT102" i="1" a="1"/>
  <c r="QT102" i="1" s="1"/>
  <c r="QT47" i="1" a="1"/>
  <c r="QT47" i="1" s="1"/>
  <c r="QT96" i="1" a="1"/>
  <c r="QT96" i="1" s="1"/>
  <c r="QT100" i="1" a="1"/>
  <c r="QT100" i="1" s="1"/>
  <c r="QT48" i="1" a="1"/>
  <c r="QT48" i="1" s="1"/>
  <c r="QT97" i="1" a="1"/>
  <c r="QT97" i="1" s="1"/>
  <c r="QT49" i="1" a="1"/>
  <c r="QT49" i="1" s="1"/>
  <c r="QT50" i="1" a="1"/>
  <c r="QT50" i="1" s="1"/>
  <c r="QT51" i="1" a="1"/>
  <c r="QT51" i="1" s="1"/>
  <c r="QT52" i="1" a="1"/>
  <c r="QT52" i="1" s="1"/>
  <c r="QT53" i="1" a="1"/>
  <c r="QT53" i="1" s="1"/>
  <c r="QT54" i="1" a="1"/>
  <c r="QT54" i="1" s="1"/>
  <c r="QT55" i="1" a="1"/>
  <c r="QT55" i="1" s="1"/>
  <c r="QT56" i="1" a="1"/>
  <c r="QT56" i="1" s="1"/>
  <c r="QT57" i="1" a="1"/>
  <c r="QT57" i="1" s="1"/>
  <c r="QT58" i="1" a="1"/>
  <c r="QT58" i="1" s="1"/>
  <c r="QT59" i="1" a="1"/>
  <c r="QT59" i="1" s="1"/>
  <c r="QT60" i="1" a="1"/>
  <c r="QT60" i="1" s="1"/>
  <c r="QT61" i="1" a="1"/>
  <c r="QT61" i="1" s="1"/>
  <c r="QT62" i="1" a="1"/>
  <c r="QT62" i="1" s="1"/>
  <c r="QT63" i="1" a="1"/>
  <c r="QT63" i="1" s="1"/>
  <c r="QT64" i="1" a="1"/>
  <c r="QT64" i="1" s="1"/>
  <c r="QT65" i="1" a="1"/>
  <c r="QT65" i="1" s="1"/>
  <c r="QT66" i="1" a="1"/>
  <c r="QT66" i="1" s="1"/>
  <c r="QT67" i="1" a="1"/>
  <c r="QT67" i="1" s="1"/>
  <c r="QT68" i="1" a="1"/>
  <c r="QT68" i="1" s="1"/>
  <c r="QT69" i="1" a="1"/>
  <c r="QT69" i="1" s="1"/>
  <c r="QT70" i="1" a="1"/>
  <c r="QT70" i="1" s="1"/>
  <c r="QT71" i="1" a="1"/>
  <c r="QT71" i="1" s="1"/>
  <c r="QT72" i="1" a="1"/>
  <c r="QT72" i="1" s="1"/>
  <c r="QT73" i="1" a="1"/>
  <c r="QT73" i="1" s="1"/>
  <c r="QT74" i="1" a="1"/>
  <c r="QT74" i="1" s="1"/>
  <c r="QT75" i="1" a="1"/>
  <c r="QT75" i="1" s="1"/>
  <c r="QT76" i="1" a="1"/>
  <c r="QT76" i="1" s="1"/>
  <c r="QT77" i="1" a="1"/>
  <c r="QT77" i="1" s="1"/>
  <c r="QT78" i="1" a="1"/>
  <c r="QT78" i="1" s="1"/>
  <c r="QE89" i="1" a="1"/>
  <c r="QE89" i="1" s="1"/>
  <c r="QE106" i="1" a="1"/>
  <c r="QE106" i="1" s="1"/>
  <c r="QE85" i="1" a="1"/>
  <c r="QE85" i="1" s="1"/>
  <c r="QE45" i="1" a="1"/>
  <c r="QE45" i="1" s="1"/>
  <c r="QE93" i="1" a="1"/>
  <c r="QE93" i="1" s="1"/>
  <c r="QE88" i="1" a="1"/>
  <c r="QE88" i="1" s="1"/>
  <c r="QE39" i="1" a="1"/>
  <c r="QE39" i="1" s="1"/>
  <c r="QE83" i="1" a="1"/>
  <c r="QE83" i="1" s="1"/>
  <c r="QE86" i="1" a="1"/>
  <c r="QE86" i="1" s="1"/>
  <c r="QE87" i="1" a="1"/>
  <c r="QE87" i="1" s="1"/>
  <c r="QE82" i="1" a="1"/>
  <c r="QE82" i="1" s="1"/>
  <c r="QE84" i="1" a="1"/>
  <c r="QE84" i="1" s="1"/>
  <c r="QE98" i="1" a="1"/>
  <c r="QE98" i="1" s="1"/>
  <c r="QE107" i="1" a="1"/>
  <c r="QE107" i="1" s="1"/>
  <c r="QE99" i="1" a="1"/>
  <c r="QE99" i="1" s="1"/>
  <c r="QE102" i="1" a="1"/>
  <c r="QE102" i="1" s="1"/>
  <c r="QE95" i="1" a="1"/>
  <c r="QE95" i="1" s="1"/>
  <c r="QE101" i="1" a="1"/>
  <c r="QE101" i="1" s="1"/>
  <c r="QE109" i="1" a="1"/>
  <c r="QE109" i="1" s="1"/>
  <c r="QE110" i="1" a="1"/>
  <c r="QE110" i="1" s="1"/>
  <c r="QE46" i="1" a="1"/>
  <c r="QE46" i="1" s="1"/>
  <c r="QE41" i="1" a="1"/>
  <c r="QE41" i="1" s="1"/>
  <c r="QE40" i="1" a="1"/>
  <c r="QE40" i="1" s="1"/>
  <c r="QE108" i="1" a="1"/>
  <c r="QE108" i="1" s="1"/>
  <c r="QE94" i="1" a="1"/>
  <c r="QE94" i="1" s="1"/>
  <c r="QE96" i="1" a="1"/>
  <c r="QE96" i="1" s="1"/>
  <c r="QE47" i="1" a="1"/>
  <c r="QE47" i="1" s="1"/>
  <c r="QE97" i="1" a="1"/>
  <c r="QE97" i="1" s="1"/>
  <c r="QE48" i="1" a="1"/>
  <c r="QE48" i="1" s="1"/>
  <c r="QE100" i="1" a="1"/>
  <c r="QE100" i="1" s="1"/>
  <c r="QE49" i="1" a="1"/>
  <c r="QE49" i="1" s="1"/>
  <c r="QE50" i="1" a="1"/>
  <c r="QE50" i="1" s="1"/>
  <c r="QE51" i="1" a="1"/>
  <c r="QE51" i="1" s="1"/>
  <c r="QE52" i="1" a="1"/>
  <c r="QE52" i="1" s="1"/>
  <c r="QE53" i="1" a="1"/>
  <c r="QE53" i="1" s="1"/>
  <c r="QE54" i="1" a="1"/>
  <c r="QE54" i="1" s="1"/>
  <c r="QE55" i="1" a="1"/>
  <c r="QE55" i="1" s="1"/>
  <c r="QE56" i="1" a="1"/>
  <c r="QE56" i="1" s="1"/>
  <c r="QE57" i="1" a="1"/>
  <c r="QE57" i="1" s="1"/>
  <c r="QE58" i="1" a="1"/>
  <c r="QE58" i="1" s="1"/>
  <c r="QE59" i="1" a="1"/>
  <c r="QE59" i="1" s="1"/>
  <c r="QE60" i="1" a="1"/>
  <c r="QE60" i="1" s="1"/>
  <c r="QE61" i="1" a="1"/>
  <c r="QE61" i="1" s="1"/>
  <c r="QE62" i="1" a="1"/>
  <c r="QE62" i="1" s="1"/>
  <c r="QE63" i="1" a="1"/>
  <c r="QE63" i="1" s="1"/>
  <c r="QE64" i="1" a="1"/>
  <c r="QE64" i="1" s="1"/>
  <c r="QE65" i="1" a="1"/>
  <c r="QE65" i="1" s="1"/>
  <c r="QE66" i="1" a="1"/>
  <c r="QE66" i="1" s="1"/>
  <c r="QE67" i="1" a="1"/>
  <c r="QE67" i="1" s="1"/>
  <c r="QE68" i="1" a="1"/>
  <c r="QE68" i="1" s="1"/>
  <c r="QE69" i="1" a="1"/>
  <c r="QE69" i="1" s="1"/>
  <c r="QE70" i="1" a="1"/>
  <c r="QE70" i="1" s="1"/>
  <c r="QE71" i="1" a="1"/>
  <c r="QE71" i="1" s="1"/>
  <c r="QE72" i="1" a="1"/>
  <c r="QE72" i="1" s="1"/>
  <c r="QE73" i="1" a="1"/>
  <c r="QE73" i="1" s="1"/>
  <c r="QE74" i="1" a="1"/>
  <c r="QE74" i="1" s="1"/>
  <c r="QE75" i="1" a="1"/>
  <c r="QE75" i="1" s="1"/>
  <c r="QE76" i="1" a="1"/>
  <c r="QE76" i="1" s="1"/>
  <c r="QE77" i="1" a="1"/>
  <c r="QE77" i="1" s="1"/>
  <c r="QE78" i="1" a="1"/>
  <c r="QE78" i="1" s="1"/>
  <c r="PP106" i="1" a="1"/>
  <c r="PP106" i="1" s="1"/>
  <c r="PP89" i="1" a="1"/>
  <c r="PP89" i="1" s="1"/>
  <c r="PP84" i="1" a="1"/>
  <c r="PP84" i="1" s="1"/>
  <c r="PP83" i="1" a="1"/>
  <c r="PP83" i="1" s="1"/>
  <c r="PP82" i="1" a="1"/>
  <c r="PP82" i="1" s="1"/>
  <c r="PP85" i="1" a="1"/>
  <c r="PP85" i="1" s="1"/>
  <c r="PP39" i="1" a="1"/>
  <c r="PP39" i="1" s="1"/>
  <c r="PP93" i="1" a="1"/>
  <c r="PP93" i="1" s="1"/>
  <c r="PP87" i="1" a="1"/>
  <c r="PP87" i="1" s="1"/>
  <c r="PP88" i="1" a="1"/>
  <c r="PP88" i="1" s="1"/>
  <c r="PP86" i="1" a="1"/>
  <c r="PP86" i="1" s="1"/>
  <c r="PP45" i="1" a="1"/>
  <c r="PP45" i="1" s="1"/>
  <c r="PP40" i="1" a="1"/>
  <c r="PP40" i="1" s="1"/>
  <c r="PP108" i="1" a="1"/>
  <c r="PP108" i="1" s="1"/>
  <c r="PP95" i="1" a="1"/>
  <c r="PP95" i="1" s="1"/>
  <c r="PP107" i="1" a="1"/>
  <c r="PP107" i="1" s="1"/>
  <c r="PP109" i="1" a="1"/>
  <c r="PP109" i="1" s="1"/>
  <c r="PP41" i="1" a="1"/>
  <c r="PP41" i="1" s="1"/>
  <c r="PP101" i="1" a="1"/>
  <c r="PP101" i="1" s="1"/>
  <c r="PP102" i="1" a="1"/>
  <c r="PP102" i="1" s="1"/>
  <c r="PP99" i="1" a="1"/>
  <c r="PP99" i="1" s="1"/>
  <c r="PP98" i="1" a="1"/>
  <c r="PP98" i="1" s="1"/>
  <c r="PP110" i="1" a="1"/>
  <c r="PP110" i="1" s="1"/>
  <c r="PP46" i="1" a="1"/>
  <c r="PP46" i="1" s="1"/>
  <c r="PP94" i="1" a="1"/>
  <c r="PP94" i="1" s="1"/>
  <c r="PP96" i="1" a="1"/>
  <c r="PP96" i="1" s="1"/>
  <c r="PP47" i="1" a="1"/>
  <c r="PP47" i="1" s="1"/>
  <c r="PP48" i="1" a="1"/>
  <c r="PP48" i="1" s="1"/>
  <c r="PP100" i="1" a="1"/>
  <c r="PP100" i="1" s="1"/>
  <c r="PP97" i="1" a="1"/>
  <c r="PP97" i="1" s="1"/>
  <c r="PP49" i="1" a="1"/>
  <c r="PP49" i="1" s="1"/>
  <c r="PP50" i="1" a="1"/>
  <c r="PP50" i="1" s="1"/>
  <c r="PP51" i="1" a="1"/>
  <c r="PP51" i="1" s="1"/>
  <c r="PP52" i="1" a="1"/>
  <c r="PP52" i="1" s="1"/>
  <c r="PP53" i="1" a="1"/>
  <c r="PP53" i="1" s="1"/>
  <c r="PP54" i="1" a="1"/>
  <c r="PP54" i="1" s="1"/>
  <c r="PP55" i="1" a="1"/>
  <c r="PP55" i="1" s="1"/>
  <c r="PP56" i="1" a="1"/>
  <c r="PP56" i="1" s="1"/>
  <c r="PP57" i="1" a="1"/>
  <c r="PP57" i="1" s="1"/>
  <c r="PP58" i="1" a="1"/>
  <c r="PP58" i="1" s="1"/>
  <c r="PP59" i="1" a="1"/>
  <c r="PP59" i="1" s="1"/>
  <c r="PP60" i="1" a="1"/>
  <c r="PP60" i="1" s="1"/>
  <c r="PP61" i="1" a="1"/>
  <c r="PP61" i="1" s="1"/>
  <c r="PP62" i="1" a="1"/>
  <c r="PP62" i="1" s="1"/>
  <c r="PP63" i="1" a="1"/>
  <c r="PP63" i="1" s="1"/>
  <c r="PP64" i="1" a="1"/>
  <c r="PP64" i="1" s="1"/>
  <c r="PP65" i="1" a="1"/>
  <c r="PP65" i="1" s="1"/>
  <c r="PP66" i="1" a="1"/>
  <c r="PP66" i="1" s="1"/>
  <c r="PP67" i="1" a="1"/>
  <c r="PP67" i="1" s="1"/>
  <c r="PP68" i="1" a="1"/>
  <c r="PP68" i="1" s="1"/>
  <c r="PP69" i="1" a="1"/>
  <c r="PP69" i="1" s="1"/>
  <c r="PP70" i="1" a="1"/>
  <c r="PP70" i="1" s="1"/>
  <c r="PP71" i="1" a="1"/>
  <c r="PP71" i="1" s="1"/>
  <c r="PP72" i="1" a="1"/>
  <c r="PP72" i="1" s="1"/>
  <c r="PP73" i="1" a="1"/>
  <c r="PP73" i="1" s="1"/>
  <c r="PP74" i="1" a="1"/>
  <c r="PP74" i="1" s="1"/>
  <c r="PP75" i="1" a="1"/>
  <c r="PP75" i="1" s="1"/>
  <c r="PP76" i="1" a="1"/>
  <c r="PP76" i="1" s="1"/>
  <c r="PP77" i="1" a="1"/>
  <c r="PP77" i="1" s="1"/>
  <c r="PP78" i="1" a="1"/>
  <c r="PP78" i="1" s="1"/>
  <c r="RX89" i="1" a="1"/>
  <c r="RX89" i="1" s="1"/>
  <c r="RX108" i="1" a="1"/>
  <c r="RX108" i="1" s="1"/>
  <c r="RX39" i="1" a="1"/>
  <c r="RX39" i="1" s="1"/>
  <c r="RX58" i="1" a="1"/>
  <c r="RX58" i="1" s="1"/>
  <c r="RX109" i="1" a="1"/>
  <c r="RX109" i="1" s="1"/>
  <c r="RX82" i="1" a="1"/>
  <c r="RX82" i="1" s="1"/>
  <c r="RX59" i="1" a="1"/>
  <c r="RX59" i="1" s="1"/>
  <c r="RX45" i="1" a="1"/>
  <c r="RX45" i="1" s="1"/>
  <c r="RX99" i="1" a="1"/>
  <c r="RX99" i="1" s="1"/>
  <c r="RX61" i="1" a="1"/>
  <c r="RX61" i="1" s="1"/>
  <c r="RX41" i="1" a="1"/>
  <c r="RX41" i="1" s="1"/>
  <c r="RX88" i="1" a="1"/>
  <c r="RX88" i="1" s="1"/>
  <c r="RX96" i="1" a="1"/>
  <c r="RX96" i="1" s="1"/>
  <c r="RX94" i="1" a="1"/>
  <c r="RX94" i="1" s="1"/>
  <c r="RX95" i="1" a="1"/>
  <c r="RX95" i="1" s="1"/>
  <c r="RX56" i="1" a="1"/>
  <c r="RX56" i="1" s="1"/>
  <c r="RX57" i="1" a="1"/>
  <c r="RX57" i="1" s="1"/>
  <c r="RX40" i="1" a="1"/>
  <c r="RX40" i="1" s="1"/>
  <c r="RX47" i="1" a="1"/>
  <c r="RX47" i="1" s="1"/>
  <c r="RX98" i="1" a="1"/>
  <c r="RX98" i="1" s="1"/>
  <c r="RX51" i="1" a="1"/>
  <c r="RX51" i="1" s="1"/>
  <c r="RX100" i="1" a="1"/>
  <c r="RX100" i="1" s="1"/>
  <c r="RX53" i="1" a="1"/>
  <c r="RX53" i="1" s="1"/>
  <c r="RX54" i="1" a="1"/>
  <c r="RX54" i="1" s="1"/>
  <c r="RX110" i="1" a="1"/>
  <c r="RX110" i="1" s="1"/>
  <c r="RX60" i="1" a="1"/>
  <c r="RX60" i="1" s="1"/>
  <c r="RX101" i="1" a="1"/>
  <c r="RX101" i="1" s="1"/>
  <c r="RX46" i="1" a="1"/>
  <c r="RX46" i="1" s="1"/>
  <c r="RX87" i="1" a="1"/>
  <c r="RX87" i="1" s="1"/>
  <c r="RX85" i="1" a="1"/>
  <c r="RX85" i="1" s="1"/>
  <c r="RX49" i="1" a="1"/>
  <c r="RX49" i="1" s="1"/>
  <c r="RX50" i="1" a="1"/>
  <c r="RX50" i="1" s="1"/>
  <c r="RX55" i="1" a="1"/>
  <c r="RX55" i="1" s="1"/>
  <c r="RX107" i="1" a="1"/>
  <c r="RX107" i="1" s="1"/>
  <c r="RX93" i="1" a="1"/>
  <c r="RX93" i="1" s="1"/>
  <c r="RX102" i="1" a="1"/>
  <c r="RX102" i="1" s="1"/>
  <c r="RX86" i="1" a="1"/>
  <c r="RX86" i="1" s="1"/>
  <c r="RX84" i="1" a="1"/>
  <c r="RX84" i="1" s="1"/>
  <c r="RX48" i="1" a="1"/>
  <c r="RX48" i="1" s="1"/>
  <c r="RX106" i="1" a="1"/>
  <c r="RX106" i="1" s="1"/>
  <c r="RX97" i="1" a="1"/>
  <c r="RX97" i="1" s="1"/>
  <c r="RX52" i="1" a="1"/>
  <c r="RX52" i="1" s="1"/>
  <c r="RX83" i="1" a="1"/>
  <c r="RX83" i="1" s="1"/>
  <c r="RX62" i="1" a="1"/>
  <c r="RX62" i="1" s="1"/>
  <c r="RX63" i="1" a="1"/>
  <c r="RX63" i="1" s="1"/>
  <c r="RX64" i="1" a="1"/>
  <c r="RX64" i="1" s="1"/>
  <c r="RX65" i="1" a="1"/>
  <c r="RX65" i="1" s="1"/>
  <c r="RX66" i="1" a="1"/>
  <c r="RX66" i="1" s="1"/>
  <c r="RX67" i="1" a="1"/>
  <c r="RX67" i="1" s="1"/>
  <c r="RX68" i="1" a="1"/>
  <c r="RX68" i="1" s="1"/>
  <c r="RX69" i="1" a="1"/>
  <c r="RX69" i="1" s="1"/>
  <c r="RX70" i="1" a="1"/>
  <c r="RX70" i="1" s="1"/>
  <c r="RX71" i="1" a="1"/>
  <c r="RX71" i="1" s="1"/>
  <c r="RX72" i="1" a="1"/>
  <c r="RX72" i="1" s="1"/>
  <c r="RX73" i="1" a="1"/>
  <c r="RX73" i="1" s="1"/>
  <c r="RX74" i="1" a="1"/>
  <c r="RX74" i="1" s="1"/>
  <c r="RX75" i="1" a="1"/>
  <c r="RX75" i="1" s="1"/>
  <c r="RX76" i="1" a="1"/>
  <c r="RX76" i="1" s="1"/>
  <c r="RX77" i="1" a="1"/>
  <c r="RX77" i="1" s="1"/>
  <c r="RX78" i="1" a="1"/>
  <c r="RX78" i="1" s="1"/>
  <c r="TB89" i="1" a="1"/>
  <c r="TB89" i="1" s="1"/>
  <c r="TB107" i="1" a="1"/>
  <c r="TB107" i="1" s="1"/>
  <c r="TB82" i="1" a="1"/>
  <c r="TB82" i="1" s="1"/>
  <c r="TB58" i="1" a="1"/>
  <c r="TB58" i="1" s="1"/>
  <c r="TB59" i="1" a="1"/>
  <c r="TB59" i="1" s="1"/>
  <c r="TB45" i="1" a="1"/>
  <c r="TB45" i="1" s="1"/>
  <c r="TB60" i="1" a="1"/>
  <c r="TB60" i="1" s="1"/>
  <c r="TB99" i="1" a="1"/>
  <c r="TB99" i="1" s="1"/>
  <c r="TB61" i="1" a="1"/>
  <c r="TB61" i="1" s="1"/>
  <c r="TB101" i="1" a="1"/>
  <c r="TB101" i="1" s="1"/>
  <c r="TB88" i="1" a="1"/>
  <c r="TB88" i="1" s="1"/>
  <c r="TB47" i="1" a="1"/>
  <c r="TB47" i="1" s="1"/>
  <c r="TB98" i="1" a="1"/>
  <c r="TB98" i="1" s="1"/>
  <c r="TB106" i="1" a="1"/>
  <c r="TB106" i="1" s="1"/>
  <c r="TB57" i="1" a="1"/>
  <c r="TB57" i="1" s="1"/>
  <c r="TB108" i="1" a="1"/>
  <c r="TB108" i="1" s="1"/>
  <c r="TB39" i="1" a="1"/>
  <c r="TB39" i="1" s="1"/>
  <c r="TB93" i="1" a="1"/>
  <c r="TB93" i="1" s="1"/>
  <c r="TB96" i="1" a="1"/>
  <c r="TB96" i="1" s="1"/>
  <c r="TB85" i="1" a="1"/>
  <c r="TB85" i="1" s="1"/>
  <c r="TB95" i="1" a="1"/>
  <c r="TB95" i="1" s="1"/>
  <c r="TB86" i="1" a="1"/>
  <c r="TB86" i="1" s="1"/>
  <c r="TB49" i="1" a="1"/>
  <c r="TB49" i="1" s="1"/>
  <c r="TB51" i="1" a="1"/>
  <c r="TB51" i="1" s="1"/>
  <c r="TB100" i="1" a="1"/>
  <c r="TB100" i="1" s="1"/>
  <c r="TB109" i="1" a="1"/>
  <c r="TB109" i="1" s="1"/>
  <c r="TB40" i="1" a="1"/>
  <c r="TB40" i="1" s="1"/>
  <c r="TB102" i="1" a="1"/>
  <c r="TB102" i="1" s="1"/>
  <c r="TB41" i="1" a="1"/>
  <c r="TB41" i="1" s="1"/>
  <c r="TB46" i="1" a="1"/>
  <c r="TB46" i="1" s="1"/>
  <c r="TB94" i="1" a="1"/>
  <c r="TB94" i="1" s="1"/>
  <c r="TB84" i="1" a="1"/>
  <c r="TB84" i="1" s="1"/>
  <c r="TB48" i="1" a="1"/>
  <c r="TB48" i="1" s="1"/>
  <c r="TB50" i="1" a="1"/>
  <c r="TB50" i="1" s="1"/>
  <c r="TB97" i="1" a="1"/>
  <c r="TB97" i="1" s="1"/>
  <c r="TB52" i="1" a="1"/>
  <c r="TB52" i="1" s="1"/>
  <c r="TB55" i="1" a="1"/>
  <c r="TB55" i="1" s="1"/>
  <c r="TB56" i="1" a="1"/>
  <c r="TB56" i="1" s="1"/>
  <c r="TB87" i="1" a="1"/>
  <c r="TB87" i="1" s="1"/>
  <c r="TB83" i="1" a="1"/>
  <c r="TB83" i="1" s="1"/>
  <c r="TB53" i="1" a="1"/>
  <c r="TB53" i="1" s="1"/>
  <c r="TB54" i="1" a="1"/>
  <c r="TB54" i="1" s="1"/>
  <c r="TB110" i="1" a="1"/>
  <c r="TB110" i="1" s="1"/>
  <c r="TB62" i="1" a="1"/>
  <c r="TB62" i="1" s="1"/>
  <c r="TB63" i="1" a="1"/>
  <c r="TB63" i="1" s="1"/>
  <c r="TB64" i="1" a="1"/>
  <c r="TB64" i="1" s="1"/>
  <c r="TB65" i="1" a="1"/>
  <c r="TB65" i="1" s="1"/>
  <c r="TB66" i="1" a="1"/>
  <c r="TB66" i="1" s="1"/>
  <c r="TB67" i="1" a="1"/>
  <c r="TB67" i="1" s="1"/>
  <c r="TB68" i="1" a="1"/>
  <c r="TB68" i="1" s="1"/>
  <c r="TB69" i="1" a="1"/>
  <c r="TB69" i="1" s="1"/>
  <c r="TB70" i="1" a="1"/>
  <c r="TB70" i="1" s="1"/>
  <c r="TB71" i="1" a="1"/>
  <c r="TB71" i="1" s="1"/>
  <c r="TB72" i="1" a="1"/>
  <c r="TB72" i="1" s="1"/>
  <c r="TB73" i="1" a="1"/>
  <c r="TB73" i="1" s="1"/>
  <c r="TB74" i="1" a="1"/>
  <c r="TB74" i="1" s="1"/>
  <c r="TB75" i="1" a="1"/>
  <c r="TB75" i="1" s="1"/>
  <c r="TB76" i="1" a="1"/>
  <c r="TB76" i="1" s="1"/>
  <c r="TB77" i="1" a="1"/>
  <c r="TB77" i="1" s="1"/>
  <c r="TB78" i="1" a="1"/>
  <c r="TB78" i="1" s="1"/>
  <c r="D76" i="1"/>
  <c r="N77" i="1"/>
  <c r="AO76" i="1"/>
  <c r="AS76" i="1"/>
  <c r="ML75" i="1"/>
  <c r="MM75" i="1"/>
  <c r="MN75" i="1"/>
  <c r="LJ75" i="1"/>
  <c r="MI75" i="1"/>
  <c r="MK75" i="1"/>
  <c r="JS75" i="1"/>
  <c r="LG75" i="1"/>
  <c r="LH75" i="1"/>
  <c r="LI75" i="1"/>
  <c r="DE75" i="1"/>
  <c r="DF75" i="1"/>
  <c r="DG75" i="1"/>
  <c r="DH75" i="1"/>
  <c r="DI75" i="1"/>
  <c r="DJ75" i="1"/>
  <c r="O77" i="1"/>
  <c r="NN76" i="1"/>
  <c r="JO76" i="1"/>
  <c r="NO76" i="1"/>
  <c r="JP76" i="1"/>
  <c r="NP76" i="1"/>
  <c r="NQ76" i="1"/>
  <c r="NR76" i="1"/>
  <c r="NS76" i="1"/>
  <c r="AQ76" i="1"/>
  <c r="AR76" i="1"/>
  <c r="ND76" i="1"/>
  <c r="NE76" i="1"/>
  <c r="NF76" i="1"/>
  <c r="NG76" i="1"/>
  <c r="JR76" i="1"/>
  <c r="W77" i="1"/>
  <c r="Z77" i="1"/>
  <c r="OA76" i="1"/>
  <c r="Q77" i="1"/>
  <c r="MF76" i="1"/>
  <c r="MG76" i="1"/>
  <c r="NT76" i="1"/>
  <c r="AF77" i="1"/>
  <c r="P77" i="1"/>
  <c r="JM76" i="1"/>
  <c r="AP76" i="1"/>
  <c r="MC76" i="1"/>
  <c r="MD76" i="1"/>
  <c r="ME76" i="1"/>
  <c r="BW158" i="4"/>
  <c r="BW159" i="4" s="1"/>
  <c r="RJ4" i="1" s="1"/>
  <c r="BW163" i="4"/>
  <c r="BW161" i="4"/>
  <c r="BW162" i="4"/>
  <c r="BW160" i="4"/>
  <c r="CL158" i="4"/>
  <c r="CL159" i="4" s="1"/>
  <c r="RY4" i="1" s="1"/>
  <c r="CL160" i="4"/>
  <c r="CL161" i="4"/>
  <c r="CL162" i="4"/>
  <c r="CL163" i="4"/>
  <c r="AD158" i="4"/>
  <c r="AD159" i="4" s="1"/>
  <c r="PQ4" i="1" s="1"/>
  <c r="AD161" i="4"/>
  <c r="AD160" i="4"/>
  <c r="AD162" i="4"/>
  <c r="AD163" i="4"/>
  <c r="DA158" i="4"/>
  <c r="DA159" i="4" s="1"/>
  <c r="SN4" i="1" s="1"/>
  <c r="DA160" i="4"/>
  <c r="DA161" i="4"/>
  <c r="DA162" i="4"/>
  <c r="DA163" i="4"/>
  <c r="DP158" i="4"/>
  <c r="DP159" i="4" s="1"/>
  <c r="TC4" i="1" s="1"/>
  <c r="DP160" i="4"/>
  <c r="DP161" i="4"/>
  <c r="DP162" i="4"/>
  <c r="DP163" i="4"/>
  <c r="BH158" i="4"/>
  <c r="BH159" i="4" s="1"/>
  <c r="QU4" i="1" s="1"/>
  <c r="BH162" i="4"/>
  <c r="BH160" i="4"/>
  <c r="BH163" i="4"/>
  <c r="BH161" i="4"/>
  <c r="O158" i="4"/>
  <c r="O159" i="4" s="1"/>
  <c r="PB4" i="1" s="1"/>
  <c r="O160" i="4"/>
  <c r="O162" i="4"/>
  <c r="O161" i="4"/>
  <c r="O163" i="4"/>
  <c r="AS158" i="4"/>
  <c r="AS159" i="4" s="1"/>
  <c r="QF4" i="1" s="1"/>
  <c r="AS161" i="4"/>
  <c r="AS162" i="4"/>
  <c r="AS160" i="4"/>
  <c r="AS163" i="4"/>
  <c r="ND112" i="1"/>
  <c r="ND33" i="1"/>
  <c r="E420" i="4"/>
  <c r="MY33" i="1"/>
  <c r="MY36" i="1" s="1"/>
  <c r="MY112" i="1"/>
  <c r="MZ33" i="1"/>
  <c r="MZ36" i="1" s="1"/>
  <c r="MZ112" i="1"/>
  <c r="P405" i="4"/>
  <c r="C406" i="4"/>
  <c r="F421" i="4"/>
  <c r="I422" i="4"/>
  <c r="V422" i="4" s="1"/>
  <c r="H422" i="4"/>
  <c r="G422" i="4"/>
  <c r="D422" i="4"/>
  <c r="Q422" i="4" s="1"/>
  <c r="F486" i="4"/>
  <c r="E486" i="4"/>
  <c r="D486" i="4"/>
  <c r="Q486" i="4" s="1"/>
  <c r="R414" i="4"/>
  <c r="R418" i="4"/>
  <c r="R408" i="4"/>
  <c r="R411" i="4"/>
  <c r="S405" i="4"/>
  <c r="B405" i="4"/>
  <c r="R342" i="8"/>
  <c r="Q342" i="8"/>
  <c r="F341" i="8"/>
  <c r="E341" i="8"/>
  <c r="A423" i="4"/>
  <c r="A487" i="4"/>
  <c r="AT157" i="4"/>
  <c r="DB157" i="4"/>
  <c r="BX157" i="4"/>
  <c r="DQ157" i="4"/>
  <c r="BI157" i="4"/>
  <c r="P157" i="4"/>
  <c r="AE157" i="4"/>
  <c r="CM157" i="4"/>
  <c r="MP33" i="1"/>
  <c r="MR33" i="1"/>
  <c r="QU89" i="1" l="1" a="1"/>
  <c r="QU89" i="1" s="1"/>
  <c r="QU45" i="1" a="1"/>
  <c r="QU45" i="1" s="1"/>
  <c r="QU47" i="1" a="1"/>
  <c r="QU47" i="1" s="1"/>
  <c r="QU109" i="1" a="1"/>
  <c r="QU109" i="1" s="1"/>
  <c r="QU83" i="1" a="1"/>
  <c r="QU83" i="1" s="1"/>
  <c r="QU88" i="1" a="1"/>
  <c r="QU88" i="1" s="1"/>
  <c r="QU107" i="1" a="1"/>
  <c r="QU107" i="1" s="1"/>
  <c r="QU108" i="1" a="1"/>
  <c r="QU108" i="1" s="1"/>
  <c r="QU41" i="1" a="1"/>
  <c r="QU41" i="1" s="1"/>
  <c r="QU86" i="1" a="1"/>
  <c r="QU86" i="1" s="1"/>
  <c r="QU98" i="1" a="1"/>
  <c r="QU98" i="1" s="1"/>
  <c r="QU102" i="1" a="1"/>
  <c r="QU102" i="1" s="1"/>
  <c r="QU99" i="1" a="1"/>
  <c r="QU99" i="1" s="1"/>
  <c r="QU82" i="1" a="1"/>
  <c r="QU82" i="1" s="1"/>
  <c r="QU39" i="1" a="1"/>
  <c r="QU39" i="1" s="1"/>
  <c r="QU40" i="1" a="1"/>
  <c r="QU40" i="1" s="1"/>
  <c r="QU46" i="1" a="1"/>
  <c r="QU46" i="1" s="1"/>
  <c r="QU96" i="1" a="1"/>
  <c r="QU96" i="1" s="1"/>
  <c r="QU94" i="1" a="1"/>
  <c r="QU94" i="1" s="1"/>
  <c r="QU85" i="1" a="1"/>
  <c r="QU85" i="1" s="1"/>
  <c r="QU87" i="1" a="1"/>
  <c r="QU87" i="1" s="1"/>
  <c r="QU101" i="1" a="1"/>
  <c r="QU101" i="1" s="1"/>
  <c r="QU84" i="1" a="1"/>
  <c r="QU84" i="1" s="1"/>
  <c r="QU95" i="1" a="1"/>
  <c r="QU95" i="1" s="1"/>
  <c r="QU106" i="1" a="1"/>
  <c r="QU106" i="1" s="1"/>
  <c r="QU110" i="1" a="1"/>
  <c r="QU110" i="1" s="1"/>
  <c r="QU93" i="1" a="1"/>
  <c r="QU93" i="1" s="1"/>
  <c r="QU48" i="1" a="1"/>
  <c r="QU48" i="1" s="1"/>
  <c r="QU100" i="1" a="1"/>
  <c r="QU100" i="1" s="1"/>
  <c r="QU97" i="1" a="1"/>
  <c r="QU97" i="1" s="1"/>
  <c r="QU49" i="1" a="1"/>
  <c r="QU49" i="1" s="1"/>
  <c r="QU50" i="1" a="1"/>
  <c r="QU50" i="1" s="1"/>
  <c r="QU51" i="1" a="1"/>
  <c r="QU51" i="1" s="1"/>
  <c r="QU52" i="1" a="1"/>
  <c r="QU52" i="1" s="1"/>
  <c r="QU53" i="1" a="1"/>
  <c r="QU53" i="1" s="1"/>
  <c r="QU54" i="1" a="1"/>
  <c r="QU54" i="1" s="1"/>
  <c r="QU55" i="1" a="1"/>
  <c r="QU55" i="1" s="1"/>
  <c r="QU56" i="1" a="1"/>
  <c r="QU56" i="1" s="1"/>
  <c r="QU57" i="1" a="1"/>
  <c r="QU57" i="1" s="1"/>
  <c r="QU58" i="1" a="1"/>
  <c r="QU58" i="1" s="1"/>
  <c r="QU59" i="1" a="1"/>
  <c r="QU59" i="1" s="1"/>
  <c r="QU60" i="1" a="1"/>
  <c r="QU60" i="1" s="1"/>
  <c r="QU61" i="1" a="1"/>
  <c r="QU61" i="1" s="1"/>
  <c r="QU62" i="1" a="1"/>
  <c r="QU62" i="1" s="1"/>
  <c r="QU63" i="1" a="1"/>
  <c r="QU63" i="1" s="1"/>
  <c r="QU64" i="1" a="1"/>
  <c r="QU64" i="1" s="1"/>
  <c r="QU65" i="1" a="1"/>
  <c r="QU65" i="1" s="1"/>
  <c r="QU66" i="1" a="1"/>
  <c r="QU66" i="1" s="1"/>
  <c r="QU67" i="1" a="1"/>
  <c r="QU67" i="1" s="1"/>
  <c r="QU68" i="1" a="1"/>
  <c r="QU68" i="1" s="1"/>
  <c r="QU69" i="1" a="1"/>
  <c r="QU69" i="1" s="1"/>
  <c r="QU70" i="1" a="1"/>
  <c r="QU70" i="1" s="1"/>
  <c r="QU71" i="1" a="1"/>
  <c r="QU71" i="1" s="1"/>
  <c r="QU72" i="1" a="1"/>
  <c r="QU72" i="1" s="1"/>
  <c r="QU73" i="1" a="1"/>
  <c r="QU73" i="1" s="1"/>
  <c r="QU74" i="1" a="1"/>
  <c r="QU74" i="1" s="1"/>
  <c r="QU75" i="1" a="1"/>
  <c r="QU75" i="1" s="1"/>
  <c r="QU76" i="1" a="1"/>
  <c r="QU76" i="1" s="1"/>
  <c r="QU77" i="1" a="1"/>
  <c r="QU77" i="1" s="1"/>
  <c r="QU78" i="1" a="1"/>
  <c r="QU78" i="1" s="1"/>
  <c r="RJ89" i="1" a="1"/>
  <c r="RJ89" i="1" s="1"/>
  <c r="RJ57" i="1" a="1"/>
  <c r="RJ57" i="1" s="1"/>
  <c r="RJ40" i="1" a="1"/>
  <c r="RJ40" i="1" s="1"/>
  <c r="RJ84" i="1" a="1"/>
  <c r="RJ84" i="1" s="1"/>
  <c r="RJ102" i="1" a="1"/>
  <c r="RJ102" i="1" s="1"/>
  <c r="RJ96" i="1" a="1"/>
  <c r="RJ96" i="1" s="1"/>
  <c r="RJ48" i="1" a="1"/>
  <c r="RJ48" i="1" s="1"/>
  <c r="RJ83" i="1" a="1"/>
  <c r="RJ83" i="1" s="1"/>
  <c r="RJ52" i="1" a="1"/>
  <c r="RJ52" i="1" s="1"/>
  <c r="RJ100" i="1" a="1"/>
  <c r="RJ100" i="1" s="1"/>
  <c r="RJ110" i="1" a="1"/>
  <c r="RJ110" i="1" s="1"/>
  <c r="RJ56" i="1" a="1"/>
  <c r="RJ56" i="1" s="1"/>
  <c r="RJ86" i="1" a="1"/>
  <c r="RJ86" i="1" s="1"/>
  <c r="RJ82" i="1" a="1"/>
  <c r="RJ82" i="1" s="1"/>
  <c r="RJ58" i="1" a="1"/>
  <c r="RJ58" i="1" s="1"/>
  <c r="RJ87" i="1" a="1"/>
  <c r="RJ87" i="1" s="1"/>
  <c r="RJ60" i="1" a="1"/>
  <c r="RJ60" i="1" s="1"/>
  <c r="RJ93" i="1" a="1"/>
  <c r="RJ93" i="1" s="1"/>
  <c r="RJ85" i="1" a="1"/>
  <c r="RJ85" i="1" s="1"/>
  <c r="RJ46" i="1" a="1"/>
  <c r="RJ46" i="1" s="1"/>
  <c r="RJ51" i="1" a="1"/>
  <c r="RJ51" i="1" s="1"/>
  <c r="RJ61" i="1" a="1"/>
  <c r="RJ61" i="1" s="1"/>
  <c r="RJ54" i="1" a="1"/>
  <c r="RJ54" i="1" s="1"/>
  <c r="RJ88" i="1" a="1"/>
  <c r="RJ88" i="1" s="1"/>
  <c r="RJ39" i="1" a="1"/>
  <c r="RJ39" i="1" s="1"/>
  <c r="RJ59" i="1" a="1"/>
  <c r="RJ59" i="1" s="1"/>
  <c r="RJ99" i="1" a="1"/>
  <c r="RJ99" i="1" s="1"/>
  <c r="RJ101" i="1" a="1"/>
  <c r="RJ101" i="1" s="1"/>
  <c r="RJ45" i="1" a="1"/>
  <c r="RJ45" i="1" s="1"/>
  <c r="RJ41" i="1" a="1"/>
  <c r="RJ41" i="1" s="1"/>
  <c r="RJ98" i="1" a="1"/>
  <c r="RJ98" i="1" s="1"/>
  <c r="RJ50" i="1" a="1"/>
  <c r="RJ50" i="1" s="1"/>
  <c r="RJ107" i="1" a="1"/>
  <c r="RJ107" i="1" s="1"/>
  <c r="RJ97" i="1" a="1"/>
  <c r="RJ97" i="1" s="1"/>
  <c r="RJ94" i="1" a="1"/>
  <c r="RJ94" i="1" s="1"/>
  <c r="RJ47" i="1" a="1"/>
  <c r="RJ47" i="1" s="1"/>
  <c r="RJ95" i="1" a="1"/>
  <c r="RJ95" i="1" s="1"/>
  <c r="RJ49" i="1" a="1"/>
  <c r="RJ49" i="1" s="1"/>
  <c r="RJ106" i="1" a="1"/>
  <c r="RJ106" i="1" s="1"/>
  <c r="RJ109" i="1" a="1"/>
  <c r="RJ109" i="1" s="1"/>
  <c r="RJ53" i="1" a="1"/>
  <c r="RJ53" i="1" s="1"/>
  <c r="RJ108" i="1" a="1"/>
  <c r="RJ108" i="1" s="1"/>
  <c r="RJ55" i="1" a="1"/>
  <c r="RJ55" i="1" s="1"/>
  <c r="RJ62" i="1" a="1"/>
  <c r="RJ62" i="1" s="1"/>
  <c r="RJ63" i="1" a="1"/>
  <c r="RJ63" i="1" s="1"/>
  <c r="RJ64" i="1" a="1"/>
  <c r="RJ64" i="1" s="1"/>
  <c r="RJ65" i="1" a="1"/>
  <c r="RJ65" i="1" s="1"/>
  <c r="RJ66" i="1" a="1"/>
  <c r="RJ66" i="1" s="1"/>
  <c r="RJ67" i="1" a="1"/>
  <c r="RJ67" i="1" s="1"/>
  <c r="RJ68" i="1" a="1"/>
  <c r="RJ68" i="1" s="1"/>
  <c r="RJ69" i="1" a="1"/>
  <c r="RJ69" i="1" s="1"/>
  <c r="RJ70" i="1" a="1"/>
  <c r="RJ70" i="1" s="1"/>
  <c r="RJ71" i="1" a="1"/>
  <c r="RJ71" i="1" s="1"/>
  <c r="RJ72" i="1" a="1"/>
  <c r="RJ72" i="1" s="1"/>
  <c r="RJ73" i="1" a="1"/>
  <c r="RJ73" i="1" s="1"/>
  <c r="RJ74" i="1" a="1"/>
  <c r="RJ74" i="1" s="1"/>
  <c r="RJ75" i="1" a="1"/>
  <c r="RJ75" i="1" s="1"/>
  <c r="RJ76" i="1" a="1"/>
  <c r="RJ76" i="1" s="1"/>
  <c r="RJ77" i="1" a="1"/>
  <c r="RJ77" i="1" s="1"/>
  <c r="RJ78" i="1" a="1"/>
  <c r="RJ78" i="1" s="1"/>
  <c r="TC89" i="1" a="1"/>
  <c r="TC89" i="1" s="1"/>
  <c r="TC39" i="1" a="1"/>
  <c r="TC39" i="1" s="1"/>
  <c r="TC58" i="1" a="1"/>
  <c r="TC58" i="1" s="1"/>
  <c r="TC59" i="1" a="1"/>
  <c r="TC59" i="1" s="1"/>
  <c r="TC40" i="1" a="1"/>
  <c r="TC40" i="1" s="1"/>
  <c r="TC41" i="1" a="1"/>
  <c r="TC41" i="1" s="1"/>
  <c r="TC102" i="1" a="1"/>
  <c r="TC102" i="1" s="1"/>
  <c r="TC93" i="1" a="1"/>
  <c r="TC93" i="1" s="1"/>
  <c r="TC96" i="1" a="1"/>
  <c r="TC96" i="1" s="1"/>
  <c r="TC86" i="1" a="1"/>
  <c r="TC86" i="1" s="1"/>
  <c r="TC94" i="1" a="1"/>
  <c r="TC94" i="1" s="1"/>
  <c r="TC84" i="1" a="1"/>
  <c r="TC84" i="1" s="1"/>
  <c r="TC85" i="1" a="1"/>
  <c r="TC85" i="1" s="1"/>
  <c r="TC110" i="1" a="1"/>
  <c r="TC110" i="1" s="1"/>
  <c r="TC82" i="1" a="1"/>
  <c r="TC82" i="1" s="1"/>
  <c r="TC99" i="1" a="1"/>
  <c r="TC99" i="1" s="1"/>
  <c r="TC101" i="1" a="1"/>
  <c r="TC101" i="1" s="1"/>
  <c r="TC45" i="1" a="1"/>
  <c r="TC45" i="1" s="1"/>
  <c r="TC87" i="1" a="1"/>
  <c r="TC87" i="1" s="1"/>
  <c r="TC47" i="1" a="1"/>
  <c r="TC47" i="1" s="1"/>
  <c r="TC98" i="1" a="1"/>
  <c r="TC98" i="1" s="1"/>
  <c r="TC49" i="1" a="1"/>
  <c r="TC49" i="1" s="1"/>
  <c r="TC100" i="1" a="1"/>
  <c r="TC100" i="1" s="1"/>
  <c r="TC109" i="1" a="1"/>
  <c r="TC109" i="1" s="1"/>
  <c r="TC60" i="1" a="1"/>
  <c r="TC60" i="1" s="1"/>
  <c r="TC88" i="1" a="1"/>
  <c r="TC88" i="1" s="1"/>
  <c r="TC46" i="1" a="1"/>
  <c r="TC46" i="1" s="1"/>
  <c r="TC48" i="1" a="1"/>
  <c r="TC48" i="1" s="1"/>
  <c r="TC106" i="1" a="1"/>
  <c r="TC106" i="1" s="1"/>
  <c r="TC50" i="1" a="1"/>
  <c r="TC50" i="1" s="1"/>
  <c r="TC53" i="1" a="1"/>
  <c r="TC53" i="1" s="1"/>
  <c r="TC54" i="1" a="1"/>
  <c r="TC54" i="1" s="1"/>
  <c r="TC108" i="1" a="1"/>
  <c r="TC108" i="1" s="1"/>
  <c r="TC61" i="1" a="1"/>
  <c r="TC61" i="1" s="1"/>
  <c r="TC95" i="1" a="1"/>
  <c r="TC95" i="1" s="1"/>
  <c r="TC83" i="1" a="1"/>
  <c r="TC83" i="1" s="1"/>
  <c r="TC52" i="1" a="1"/>
  <c r="TC52" i="1" s="1"/>
  <c r="TC97" i="1" a="1"/>
  <c r="TC97" i="1" s="1"/>
  <c r="TC55" i="1" a="1"/>
  <c r="TC55" i="1" s="1"/>
  <c r="TC56" i="1" a="1"/>
  <c r="TC56" i="1" s="1"/>
  <c r="TC57" i="1" a="1"/>
  <c r="TC57" i="1" s="1"/>
  <c r="TC51" i="1" a="1"/>
  <c r="TC51" i="1" s="1"/>
  <c r="TC107" i="1" a="1"/>
  <c r="TC107" i="1" s="1"/>
  <c r="TC62" i="1" a="1"/>
  <c r="TC62" i="1" s="1"/>
  <c r="TC63" i="1" a="1"/>
  <c r="TC63" i="1" s="1"/>
  <c r="TC64" i="1" a="1"/>
  <c r="TC64" i="1" s="1"/>
  <c r="TC65" i="1" a="1"/>
  <c r="TC65" i="1" s="1"/>
  <c r="TC66" i="1" a="1"/>
  <c r="TC66" i="1" s="1"/>
  <c r="TC67" i="1" a="1"/>
  <c r="TC67" i="1" s="1"/>
  <c r="TC68" i="1" a="1"/>
  <c r="TC68" i="1" s="1"/>
  <c r="TC69" i="1" a="1"/>
  <c r="TC69" i="1" s="1"/>
  <c r="TC70" i="1" a="1"/>
  <c r="TC70" i="1" s="1"/>
  <c r="TC71" i="1" a="1"/>
  <c r="TC71" i="1" s="1"/>
  <c r="TC72" i="1" a="1"/>
  <c r="TC72" i="1" s="1"/>
  <c r="TC73" i="1" a="1"/>
  <c r="TC73" i="1" s="1"/>
  <c r="TC74" i="1" a="1"/>
  <c r="TC74" i="1" s="1"/>
  <c r="TC75" i="1" a="1"/>
  <c r="TC75" i="1" s="1"/>
  <c r="TC76" i="1" a="1"/>
  <c r="TC76" i="1" s="1"/>
  <c r="TC77" i="1" a="1"/>
  <c r="TC77" i="1" s="1"/>
  <c r="TC78" i="1" a="1"/>
  <c r="TC78" i="1" s="1"/>
  <c r="PQ106" i="1" a="1"/>
  <c r="PQ106" i="1" s="1"/>
  <c r="PQ89" i="1" a="1"/>
  <c r="PQ89" i="1" s="1"/>
  <c r="PQ84" i="1" a="1"/>
  <c r="PQ84" i="1" s="1"/>
  <c r="PQ93" i="1" a="1"/>
  <c r="PQ93" i="1" s="1"/>
  <c r="PQ87" i="1" a="1"/>
  <c r="PQ87" i="1" s="1"/>
  <c r="PQ85" i="1" a="1"/>
  <c r="PQ85" i="1" s="1"/>
  <c r="PQ82" i="1" a="1"/>
  <c r="PQ82" i="1" s="1"/>
  <c r="PQ88" i="1" a="1"/>
  <c r="PQ88" i="1" s="1"/>
  <c r="PQ83" i="1" a="1"/>
  <c r="PQ83" i="1" s="1"/>
  <c r="PQ39" i="1" a="1"/>
  <c r="PQ39" i="1" s="1"/>
  <c r="PQ86" i="1" a="1"/>
  <c r="PQ86" i="1" s="1"/>
  <c r="PQ45" i="1" a="1"/>
  <c r="PQ45" i="1" s="1"/>
  <c r="PQ107" i="1" a="1"/>
  <c r="PQ107" i="1" s="1"/>
  <c r="PQ108" i="1" a="1"/>
  <c r="PQ108" i="1" s="1"/>
  <c r="PQ95" i="1" a="1"/>
  <c r="PQ95" i="1" s="1"/>
  <c r="PQ41" i="1" a="1"/>
  <c r="PQ41" i="1" s="1"/>
  <c r="PQ40" i="1" a="1"/>
  <c r="PQ40" i="1" s="1"/>
  <c r="PQ98" i="1" a="1"/>
  <c r="PQ98" i="1" s="1"/>
  <c r="PQ46" i="1" a="1"/>
  <c r="PQ46" i="1" s="1"/>
  <c r="PQ109" i="1" a="1"/>
  <c r="PQ109" i="1" s="1"/>
  <c r="PQ110" i="1" a="1"/>
  <c r="PQ110" i="1" s="1"/>
  <c r="PQ99" i="1" a="1"/>
  <c r="PQ99" i="1" s="1"/>
  <c r="PQ94" i="1" a="1"/>
  <c r="PQ94" i="1" s="1"/>
  <c r="PQ102" i="1" a="1"/>
  <c r="PQ102" i="1" s="1"/>
  <c r="PQ101" i="1" a="1"/>
  <c r="PQ101" i="1" s="1"/>
  <c r="PQ96" i="1" a="1"/>
  <c r="PQ96" i="1" s="1"/>
  <c r="PQ47" i="1" a="1"/>
  <c r="PQ47" i="1" s="1"/>
  <c r="PQ100" i="1" a="1"/>
  <c r="PQ100" i="1" s="1"/>
  <c r="PQ97" i="1" a="1"/>
  <c r="PQ97" i="1" s="1"/>
  <c r="PQ48" i="1" a="1"/>
  <c r="PQ48" i="1" s="1"/>
  <c r="PQ49" i="1" a="1"/>
  <c r="PQ49" i="1" s="1"/>
  <c r="PQ50" i="1" a="1"/>
  <c r="PQ50" i="1" s="1"/>
  <c r="PQ51" i="1" a="1"/>
  <c r="PQ51" i="1" s="1"/>
  <c r="PQ52" i="1" a="1"/>
  <c r="PQ52" i="1" s="1"/>
  <c r="PQ53" i="1" a="1"/>
  <c r="PQ53" i="1" s="1"/>
  <c r="PQ54" i="1" a="1"/>
  <c r="PQ54" i="1" s="1"/>
  <c r="PQ55" i="1" a="1"/>
  <c r="PQ55" i="1" s="1"/>
  <c r="PQ56" i="1" a="1"/>
  <c r="PQ56" i="1" s="1"/>
  <c r="PQ57" i="1" a="1"/>
  <c r="PQ57" i="1" s="1"/>
  <c r="PQ58" i="1" a="1"/>
  <c r="PQ58" i="1" s="1"/>
  <c r="PQ59" i="1" a="1"/>
  <c r="PQ59" i="1" s="1"/>
  <c r="PQ60" i="1" a="1"/>
  <c r="PQ60" i="1" s="1"/>
  <c r="PQ61" i="1" a="1"/>
  <c r="PQ61" i="1" s="1"/>
  <c r="PQ62" i="1" a="1"/>
  <c r="PQ62" i="1" s="1"/>
  <c r="PQ63" i="1" a="1"/>
  <c r="PQ63" i="1" s="1"/>
  <c r="PQ64" i="1" a="1"/>
  <c r="PQ64" i="1" s="1"/>
  <c r="PQ65" i="1" a="1"/>
  <c r="PQ65" i="1" s="1"/>
  <c r="PQ66" i="1" a="1"/>
  <c r="PQ66" i="1" s="1"/>
  <c r="PQ67" i="1" a="1"/>
  <c r="PQ67" i="1" s="1"/>
  <c r="PQ68" i="1" a="1"/>
  <c r="PQ68" i="1" s="1"/>
  <c r="PQ69" i="1" a="1"/>
  <c r="PQ69" i="1" s="1"/>
  <c r="PQ70" i="1" a="1"/>
  <c r="PQ70" i="1" s="1"/>
  <c r="PQ71" i="1" a="1"/>
  <c r="PQ71" i="1" s="1"/>
  <c r="PQ72" i="1" a="1"/>
  <c r="PQ72" i="1" s="1"/>
  <c r="PQ73" i="1" a="1"/>
  <c r="PQ73" i="1" s="1"/>
  <c r="PQ74" i="1" a="1"/>
  <c r="PQ74" i="1" s="1"/>
  <c r="PQ75" i="1" a="1"/>
  <c r="PQ75" i="1" s="1"/>
  <c r="PQ76" i="1" a="1"/>
  <c r="PQ76" i="1" s="1"/>
  <c r="PQ77" i="1" a="1"/>
  <c r="PQ77" i="1" s="1"/>
  <c r="PQ78" i="1" a="1"/>
  <c r="PQ78" i="1" s="1"/>
  <c r="PB89" i="1" a="1"/>
  <c r="PB89" i="1" s="1"/>
  <c r="PB106" i="1" a="1"/>
  <c r="PB106" i="1" s="1"/>
  <c r="PB82" i="1" a="1"/>
  <c r="PB82" i="1" s="1"/>
  <c r="PB45" i="1" a="1"/>
  <c r="PB45" i="1" s="1"/>
  <c r="PB84" i="1" a="1"/>
  <c r="PB84" i="1" s="1"/>
  <c r="PB39" i="1" a="1"/>
  <c r="PB39" i="1" s="1"/>
  <c r="PB83" i="1" a="1"/>
  <c r="PB83" i="1" s="1"/>
  <c r="PB85" i="1" a="1"/>
  <c r="PB85" i="1" s="1"/>
  <c r="PB87" i="1" a="1"/>
  <c r="PB87" i="1" s="1"/>
  <c r="PB86" i="1" a="1"/>
  <c r="PB86" i="1" s="1"/>
  <c r="PB88" i="1" a="1"/>
  <c r="PB88" i="1" s="1"/>
  <c r="PB93" i="1" a="1"/>
  <c r="PB93" i="1" s="1"/>
  <c r="PB109" i="1" a="1"/>
  <c r="PB109" i="1" s="1"/>
  <c r="PB107" i="1" a="1"/>
  <c r="PB107" i="1" s="1"/>
  <c r="PB102" i="1" a="1"/>
  <c r="PB102" i="1" s="1"/>
  <c r="PB94" i="1" a="1"/>
  <c r="PB94" i="1" s="1"/>
  <c r="PB101" i="1" a="1"/>
  <c r="PB101" i="1" s="1"/>
  <c r="PB46" i="1" a="1"/>
  <c r="PB46" i="1" s="1"/>
  <c r="PB99" i="1" a="1"/>
  <c r="PB99" i="1" s="1"/>
  <c r="PB40" i="1" a="1"/>
  <c r="PB40" i="1" s="1"/>
  <c r="PB95" i="1" a="1"/>
  <c r="PB95" i="1" s="1"/>
  <c r="PB110" i="1" a="1"/>
  <c r="PB110" i="1" s="1"/>
  <c r="PB98" i="1" a="1"/>
  <c r="PB98" i="1" s="1"/>
  <c r="PB108" i="1" a="1"/>
  <c r="PB108" i="1" s="1"/>
  <c r="PB41" i="1" a="1"/>
  <c r="PB41" i="1" s="1"/>
  <c r="PB47" i="1" a="1"/>
  <c r="PB47" i="1" s="1"/>
  <c r="PB96" i="1" a="1"/>
  <c r="PB96" i="1" s="1"/>
  <c r="PB97" i="1" a="1"/>
  <c r="PB97" i="1" s="1"/>
  <c r="PB100" i="1" a="1"/>
  <c r="PB100" i="1" s="1"/>
  <c r="PB48" i="1" a="1"/>
  <c r="PB48" i="1" s="1"/>
  <c r="PB49" i="1" a="1"/>
  <c r="PB49" i="1" s="1"/>
  <c r="PB50" i="1" a="1"/>
  <c r="PB50" i="1" s="1"/>
  <c r="PB51" i="1" a="1"/>
  <c r="PB51" i="1" s="1"/>
  <c r="PB52" i="1" a="1"/>
  <c r="PB52" i="1" s="1"/>
  <c r="PB53" i="1" a="1"/>
  <c r="PB53" i="1" s="1"/>
  <c r="PB54" i="1" a="1"/>
  <c r="PB54" i="1" s="1"/>
  <c r="PB55" i="1" a="1"/>
  <c r="PB55" i="1" s="1"/>
  <c r="PB56" i="1" a="1"/>
  <c r="PB56" i="1" s="1"/>
  <c r="PB57" i="1" a="1"/>
  <c r="PB57" i="1" s="1"/>
  <c r="PB58" i="1" a="1"/>
  <c r="PB58" i="1" s="1"/>
  <c r="PB59" i="1" a="1"/>
  <c r="PB59" i="1" s="1"/>
  <c r="PB60" i="1" a="1"/>
  <c r="PB60" i="1" s="1"/>
  <c r="PB61" i="1" a="1"/>
  <c r="PB61" i="1" s="1"/>
  <c r="PB62" i="1" a="1"/>
  <c r="PB62" i="1" s="1"/>
  <c r="PB63" i="1" a="1"/>
  <c r="PB63" i="1" s="1"/>
  <c r="PB64" i="1" a="1"/>
  <c r="PB64" i="1" s="1"/>
  <c r="PB65" i="1" a="1"/>
  <c r="PB65" i="1" s="1"/>
  <c r="PB66" i="1" a="1"/>
  <c r="PB66" i="1" s="1"/>
  <c r="PB67" i="1" a="1"/>
  <c r="PB67" i="1" s="1"/>
  <c r="PB68" i="1" a="1"/>
  <c r="PB68" i="1" s="1"/>
  <c r="PB69" i="1" a="1"/>
  <c r="PB69" i="1" s="1"/>
  <c r="PB70" i="1" a="1"/>
  <c r="PB70" i="1" s="1"/>
  <c r="PB71" i="1" a="1"/>
  <c r="PB71" i="1" s="1"/>
  <c r="PB72" i="1" a="1"/>
  <c r="PB72" i="1" s="1"/>
  <c r="PB73" i="1" a="1"/>
  <c r="PB73" i="1" s="1"/>
  <c r="PB74" i="1" a="1"/>
  <c r="PB74" i="1" s="1"/>
  <c r="PB75" i="1" a="1"/>
  <c r="PB75" i="1" s="1"/>
  <c r="PB76" i="1" a="1"/>
  <c r="PB76" i="1" s="1"/>
  <c r="PB77" i="1" a="1"/>
  <c r="PB77" i="1" s="1"/>
  <c r="PB78" i="1" a="1"/>
  <c r="PB78" i="1" s="1"/>
  <c r="RY89" i="1" a="1"/>
  <c r="RY89" i="1" s="1"/>
  <c r="RY110" i="1" a="1"/>
  <c r="RY110" i="1" s="1"/>
  <c r="RY40" i="1" a="1"/>
  <c r="RY40" i="1" s="1"/>
  <c r="RY61" i="1" a="1"/>
  <c r="RY61" i="1" s="1"/>
  <c r="RY93" i="1" a="1"/>
  <c r="RY93" i="1" s="1"/>
  <c r="RY96" i="1" a="1"/>
  <c r="RY96" i="1" s="1"/>
  <c r="RY87" i="1" a="1"/>
  <c r="RY87" i="1" s="1"/>
  <c r="RY94" i="1" a="1"/>
  <c r="RY94" i="1" s="1"/>
  <c r="RY46" i="1" a="1"/>
  <c r="RY46" i="1" s="1"/>
  <c r="RY99" i="1" a="1"/>
  <c r="RY99" i="1" s="1"/>
  <c r="RY48" i="1" a="1"/>
  <c r="RY48" i="1" s="1"/>
  <c r="RY50" i="1" a="1"/>
  <c r="RY50" i="1" s="1"/>
  <c r="RY98" i="1" a="1"/>
  <c r="RY98" i="1" s="1"/>
  <c r="RY52" i="1" a="1"/>
  <c r="RY52" i="1" s="1"/>
  <c r="RY100" i="1" a="1"/>
  <c r="RY100" i="1" s="1"/>
  <c r="RY56" i="1" a="1"/>
  <c r="RY56" i="1" s="1"/>
  <c r="RY57" i="1" a="1"/>
  <c r="RY57" i="1" s="1"/>
  <c r="RY58" i="1" a="1"/>
  <c r="RY58" i="1" s="1"/>
  <c r="RY59" i="1" a="1"/>
  <c r="RY59" i="1" s="1"/>
  <c r="RY60" i="1" a="1"/>
  <c r="RY60" i="1" s="1"/>
  <c r="RY85" i="1" a="1"/>
  <c r="RY85" i="1" s="1"/>
  <c r="RY107" i="1" a="1"/>
  <c r="RY107" i="1" s="1"/>
  <c r="RY45" i="1" a="1"/>
  <c r="RY45" i="1" s="1"/>
  <c r="RY88" i="1" a="1"/>
  <c r="RY88" i="1" s="1"/>
  <c r="RY49" i="1" a="1"/>
  <c r="RY49" i="1" s="1"/>
  <c r="RY95" i="1" a="1"/>
  <c r="RY95" i="1" s="1"/>
  <c r="RY51" i="1" a="1"/>
  <c r="RY51" i="1" s="1"/>
  <c r="RY106" i="1" a="1"/>
  <c r="RY106" i="1" s="1"/>
  <c r="RY55" i="1" a="1"/>
  <c r="RY55" i="1" s="1"/>
  <c r="RY84" i="1" a="1"/>
  <c r="RY84" i="1" s="1"/>
  <c r="RY108" i="1" a="1"/>
  <c r="RY108" i="1" s="1"/>
  <c r="RY47" i="1" a="1"/>
  <c r="RY47" i="1" s="1"/>
  <c r="RY83" i="1" a="1"/>
  <c r="RY83" i="1" s="1"/>
  <c r="RY39" i="1" a="1"/>
  <c r="RY39" i="1" s="1"/>
  <c r="RY82" i="1" a="1"/>
  <c r="RY82" i="1" s="1"/>
  <c r="RY86" i="1" a="1"/>
  <c r="RY86" i="1" s="1"/>
  <c r="RY102" i="1" a="1"/>
  <c r="RY102" i="1" s="1"/>
  <c r="RY101" i="1" a="1"/>
  <c r="RY101" i="1" s="1"/>
  <c r="RY53" i="1" a="1"/>
  <c r="RY53" i="1" s="1"/>
  <c r="RY97" i="1" a="1"/>
  <c r="RY97" i="1" s="1"/>
  <c r="RY109" i="1" a="1"/>
  <c r="RY109" i="1" s="1"/>
  <c r="RY54" i="1" a="1"/>
  <c r="RY54" i="1" s="1"/>
  <c r="RY41" i="1" a="1"/>
  <c r="RY41" i="1" s="1"/>
  <c r="RY62" i="1" a="1"/>
  <c r="RY62" i="1" s="1"/>
  <c r="RY63" i="1" a="1"/>
  <c r="RY63" i="1" s="1"/>
  <c r="RY64" i="1" a="1"/>
  <c r="RY64" i="1" s="1"/>
  <c r="RY65" i="1" a="1"/>
  <c r="RY65" i="1" s="1"/>
  <c r="RY66" i="1" a="1"/>
  <c r="RY66" i="1" s="1"/>
  <c r="RY67" i="1" a="1"/>
  <c r="RY67" i="1" s="1"/>
  <c r="RY68" i="1" a="1"/>
  <c r="RY68" i="1" s="1"/>
  <c r="RY69" i="1" a="1"/>
  <c r="RY69" i="1" s="1"/>
  <c r="RY70" i="1" a="1"/>
  <c r="RY70" i="1" s="1"/>
  <c r="RY71" i="1" a="1"/>
  <c r="RY71" i="1" s="1"/>
  <c r="RY72" i="1" a="1"/>
  <c r="RY72" i="1" s="1"/>
  <c r="RY73" i="1" a="1"/>
  <c r="RY73" i="1" s="1"/>
  <c r="RY74" i="1" a="1"/>
  <c r="RY74" i="1" s="1"/>
  <c r="RY75" i="1" a="1"/>
  <c r="RY75" i="1" s="1"/>
  <c r="RY76" i="1" a="1"/>
  <c r="RY76" i="1" s="1"/>
  <c r="RY77" i="1" a="1"/>
  <c r="RY77" i="1" s="1"/>
  <c r="RY78" i="1" a="1"/>
  <c r="RY78" i="1" s="1"/>
  <c r="QF89" i="1" a="1"/>
  <c r="QF89" i="1" s="1"/>
  <c r="QF106" i="1" a="1"/>
  <c r="QF106" i="1" s="1"/>
  <c r="QF93" i="1" a="1"/>
  <c r="QF93" i="1" s="1"/>
  <c r="QF83" i="1" a="1"/>
  <c r="QF83" i="1" s="1"/>
  <c r="QF88" i="1" a="1"/>
  <c r="QF88" i="1" s="1"/>
  <c r="QF86" i="1" a="1"/>
  <c r="QF86" i="1" s="1"/>
  <c r="QF45" i="1" a="1"/>
  <c r="QF45" i="1" s="1"/>
  <c r="QF39" i="1" a="1"/>
  <c r="QF39" i="1" s="1"/>
  <c r="QF84" i="1" a="1"/>
  <c r="QF84" i="1" s="1"/>
  <c r="QF85" i="1" a="1"/>
  <c r="QF85" i="1" s="1"/>
  <c r="QF87" i="1" a="1"/>
  <c r="QF87" i="1" s="1"/>
  <c r="QF82" i="1" a="1"/>
  <c r="QF82" i="1" s="1"/>
  <c r="QF108" i="1" a="1"/>
  <c r="QF108" i="1" s="1"/>
  <c r="QF102" i="1" a="1"/>
  <c r="QF102" i="1" s="1"/>
  <c r="QF109" i="1" a="1"/>
  <c r="QF109" i="1" s="1"/>
  <c r="QF99" i="1" a="1"/>
  <c r="QF99" i="1" s="1"/>
  <c r="QF40" i="1" a="1"/>
  <c r="QF40" i="1" s="1"/>
  <c r="QF95" i="1" a="1"/>
  <c r="QF95" i="1" s="1"/>
  <c r="QF107" i="1" a="1"/>
  <c r="QF107" i="1" s="1"/>
  <c r="QF110" i="1" a="1"/>
  <c r="QF110" i="1" s="1"/>
  <c r="QF98" i="1" a="1"/>
  <c r="QF98" i="1" s="1"/>
  <c r="QF46" i="1" a="1"/>
  <c r="QF46" i="1" s="1"/>
  <c r="QF94" i="1" a="1"/>
  <c r="QF94" i="1" s="1"/>
  <c r="QF101" i="1" a="1"/>
  <c r="QF101" i="1" s="1"/>
  <c r="QF41" i="1" a="1"/>
  <c r="QF41" i="1" s="1"/>
  <c r="QF96" i="1" a="1"/>
  <c r="QF96" i="1" s="1"/>
  <c r="QF47" i="1" a="1"/>
  <c r="QF47" i="1" s="1"/>
  <c r="QF48" i="1" a="1"/>
  <c r="QF48" i="1" s="1"/>
  <c r="QF97" i="1" a="1"/>
  <c r="QF97" i="1" s="1"/>
  <c r="QF100" i="1" a="1"/>
  <c r="QF100" i="1" s="1"/>
  <c r="QF49" i="1" a="1"/>
  <c r="QF49" i="1" s="1"/>
  <c r="QF50" i="1" a="1"/>
  <c r="QF50" i="1" s="1"/>
  <c r="QF51" i="1" a="1"/>
  <c r="QF51" i="1" s="1"/>
  <c r="QF52" i="1" a="1"/>
  <c r="QF52" i="1" s="1"/>
  <c r="QF53" i="1" a="1"/>
  <c r="QF53" i="1" s="1"/>
  <c r="QF54" i="1" a="1"/>
  <c r="QF54" i="1" s="1"/>
  <c r="QF55" i="1" a="1"/>
  <c r="QF55" i="1" s="1"/>
  <c r="QF56" i="1" a="1"/>
  <c r="QF56" i="1" s="1"/>
  <c r="QF57" i="1" a="1"/>
  <c r="QF57" i="1" s="1"/>
  <c r="QF58" i="1" a="1"/>
  <c r="QF58" i="1" s="1"/>
  <c r="QF59" i="1" a="1"/>
  <c r="QF59" i="1" s="1"/>
  <c r="QF60" i="1" a="1"/>
  <c r="QF60" i="1" s="1"/>
  <c r="QF61" i="1" a="1"/>
  <c r="QF61" i="1" s="1"/>
  <c r="QF62" i="1" a="1"/>
  <c r="QF62" i="1" s="1"/>
  <c r="QF63" i="1" a="1"/>
  <c r="QF63" i="1" s="1"/>
  <c r="QF64" i="1" a="1"/>
  <c r="QF64" i="1" s="1"/>
  <c r="QF65" i="1" a="1"/>
  <c r="QF65" i="1" s="1"/>
  <c r="QF66" i="1" a="1"/>
  <c r="QF66" i="1" s="1"/>
  <c r="QF67" i="1" a="1"/>
  <c r="QF67" i="1" s="1"/>
  <c r="QF68" i="1" a="1"/>
  <c r="QF68" i="1" s="1"/>
  <c r="QF69" i="1" a="1"/>
  <c r="QF69" i="1" s="1"/>
  <c r="QF70" i="1" a="1"/>
  <c r="QF70" i="1" s="1"/>
  <c r="QF71" i="1" a="1"/>
  <c r="QF71" i="1" s="1"/>
  <c r="QF72" i="1" a="1"/>
  <c r="QF72" i="1" s="1"/>
  <c r="QF73" i="1" a="1"/>
  <c r="QF73" i="1" s="1"/>
  <c r="QF74" i="1" a="1"/>
  <c r="QF74" i="1" s="1"/>
  <c r="QF75" i="1" a="1"/>
  <c r="QF75" i="1" s="1"/>
  <c r="QF76" i="1" a="1"/>
  <c r="QF76" i="1" s="1"/>
  <c r="QF77" i="1" a="1"/>
  <c r="QF77" i="1" s="1"/>
  <c r="QF78" i="1" a="1"/>
  <c r="QF78" i="1" s="1"/>
  <c r="SN89" i="1" a="1"/>
  <c r="SN89" i="1" s="1"/>
  <c r="SN109" i="1" a="1"/>
  <c r="SN109" i="1" s="1"/>
  <c r="SN82" i="1" a="1"/>
  <c r="SN82" i="1" s="1"/>
  <c r="SN58" i="1" a="1"/>
  <c r="SN58" i="1" s="1"/>
  <c r="SN59" i="1" a="1"/>
  <c r="SN59" i="1" s="1"/>
  <c r="SN41" i="1" a="1"/>
  <c r="SN41" i="1" s="1"/>
  <c r="SN60" i="1" a="1"/>
  <c r="SN60" i="1" s="1"/>
  <c r="SN96" i="1" a="1"/>
  <c r="SN96" i="1" s="1"/>
  <c r="SN94" i="1" a="1"/>
  <c r="SN94" i="1" s="1"/>
  <c r="SN87" i="1" a="1"/>
  <c r="SN87" i="1" s="1"/>
  <c r="SN48" i="1" a="1"/>
  <c r="SN48" i="1" s="1"/>
  <c r="SN106" i="1" a="1"/>
  <c r="SN106" i="1" s="1"/>
  <c r="SN57" i="1" a="1"/>
  <c r="SN57" i="1" s="1"/>
  <c r="SN108" i="1" a="1"/>
  <c r="SN108" i="1" s="1"/>
  <c r="SN39" i="1" a="1"/>
  <c r="SN39" i="1" s="1"/>
  <c r="SN93" i="1" a="1"/>
  <c r="SN93" i="1" s="1"/>
  <c r="SN61" i="1" a="1"/>
  <c r="SN61" i="1" s="1"/>
  <c r="SN99" i="1" a="1"/>
  <c r="SN99" i="1" s="1"/>
  <c r="SN101" i="1" a="1"/>
  <c r="SN101" i="1" s="1"/>
  <c r="SN102" i="1" a="1"/>
  <c r="SN102" i="1" s="1"/>
  <c r="SN85" i="1" a="1"/>
  <c r="SN85" i="1" s="1"/>
  <c r="SN83" i="1" a="1"/>
  <c r="SN83" i="1" s="1"/>
  <c r="SN50" i="1" a="1"/>
  <c r="SN50" i="1" s="1"/>
  <c r="SN97" i="1" a="1"/>
  <c r="SN97" i="1" s="1"/>
  <c r="SN55" i="1" a="1"/>
  <c r="SN55" i="1" s="1"/>
  <c r="SN56" i="1" a="1"/>
  <c r="SN56" i="1" s="1"/>
  <c r="SN110" i="1" a="1"/>
  <c r="SN110" i="1" s="1"/>
  <c r="SN45" i="1" a="1"/>
  <c r="SN45" i="1" s="1"/>
  <c r="SN88" i="1" a="1"/>
  <c r="SN88" i="1" s="1"/>
  <c r="SN84" i="1" a="1"/>
  <c r="SN84" i="1" s="1"/>
  <c r="SN47" i="1" a="1"/>
  <c r="SN47" i="1" s="1"/>
  <c r="SN86" i="1" a="1"/>
  <c r="SN86" i="1" s="1"/>
  <c r="SN49" i="1" a="1"/>
  <c r="SN49" i="1" s="1"/>
  <c r="SN51" i="1" a="1"/>
  <c r="SN51" i="1" s="1"/>
  <c r="SN40" i="1" a="1"/>
  <c r="SN40" i="1" s="1"/>
  <c r="SN46" i="1" a="1"/>
  <c r="SN46" i="1" s="1"/>
  <c r="SN95" i="1" a="1"/>
  <c r="SN95" i="1" s="1"/>
  <c r="SN98" i="1" a="1"/>
  <c r="SN98" i="1" s="1"/>
  <c r="SN52" i="1" a="1"/>
  <c r="SN52" i="1" s="1"/>
  <c r="SN100" i="1" a="1"/>
  <c r="SN100" i="1" s="1"/>
  <c r="SN54" i="1" a="1"/>
  <c r="SN54" i="1" s="1"/>
  <c r="SN53" i="1" a="1"/>
  <c r="SN53" i="1" s="1"/>
  <c r="SN107" i="1" a="1"/>
  <c r="SN107" i="1" s="1"/>
  <c r="SN62" i="1" a="1"/>
  <c r="SN62" i="1" s="1"/>
  <c r="SN63" i="1" a="1"/>
  <c r="SN63" i="1" s="1"/>
  <c r="SN64" i="1" a="1"/>
  <c r="SN64" i="1" s="1"/>
  <c r="SN65" i="1" a="1"/>
  <c r="SN65" i="1" s="1"/>
  <c r="SN66" i="1" a="1"/>
  <c r="SN66" i="1" s="1"/>
  <c r="SN67" i="1" a="1"/>
  <c r="SN67" i="1" s="1"/>
  <c r="SN68" i="1" a="1"/>
  <c r="SN68" i="1" s="1"/>
  <c r="SN69" i="1" a="1"/>
  <c r="SN69" i="1" s="1"/>
  <c r="SN70" i="1" a="1"/>
  <c r="SN70" i="1" s="1"/>
  <c r="SN71" i="1" a="1"/>
  <c r="SN71" i="1" s="1"/>
  <c r="SN72" i="1" a="1"/>
  <c r="SN72" i="1" s="1"/>
  <c r="SN73" i="1" a="1"/>
  <c r="SN73" i="1" s="1"/>
  <c r="SN74" i="1" a="1"/>
  <c r="SN74" i="1" s="1"/>
  <c r="SN75" i="1" a="1"/>
  <c r="SN75" i="1" s="1"/>
  <c r="SN76" i="1" a="1"/>
  <c r="SN76" i="1" s="1"/>
  <c r="SN77" i="1" a="1"/>
  <c r="SN77" i="1" s="1"/>
  <c r="SN78" i="1" a="1"/>
  <c r="SN78" i="1" s="1"/>
  <c r="DD77" i="1"/>
  <c r="CZ78" i="1" s="1"/>
  <c r="NF77" i="1"/>
  <c r="NG77" i="1"/>
  <c r="NN77" i="1"/>
  <c r="JO77" i="1"/>
  <c r="NO77" i="1"/>
  <c r="JP77" i="1"/>
  <c r="NP77" i="1"/>
  <c r="NQ77" i="1"/>
  <c r="NR77" i="1"/>
  <c r="AQ77" i="1"/>
  <c r="AR77" i="1"/>
  <c r="O78" i="1"/>
  <c r="ND77" i="1"/>
  <c r="NE77" i="1"/>
  <c r="NS77" i="1"/>
  <c r="DJ76" i="1"/>
  <c r="DI76" i="1"/>
  <c r="DF76" i="1"/>
  <c r="DG76" i="1"/>
  <c r="DH76" i="1"/>
  <c r="DE76" i="1"/>
  <c r="N78" i="1"/>
  <c r="D77" i="1"/>
  <c r="AS77" i="1"/>
  <c r="AO77" i="1"/>
  <c r="OA77" i="1"/>
  <c r="Z78" i="1"/>
  <c r="JR77" i="1"/>
  <c r="W78" i="1"/>
  <c r="LG76" i="1"/>
  <c r="LH76" i="1"/>
  <c r="LI76" i="1"/>
  <c r="LJ76" i="1"/>
  <c r="JS76" i="1"/>
  <c r="MN76" i="1"/>
  <c r="MI76" i="1"/>
  <c r="MK76" i="1"/>
  <c r="ML76" i="1"/>
  <c r="MM76" i="1"/>
  <c r="JM77" i="1"/>
  <c r="AP77" i="1"/>
  <c r="P78" i="1"/>
  <c r="MC77" i="1"/>
  <c r="MD77" i="1"/>
  <c r="ME77" i="1"/>
  <c r="NT77" i="1"/>
  <c r="AF78" i="1"/>
  <c r="Q78" i="1"/>
  <c r="MF77" i="1"/>
  <c r="MG77" i="1"/>
  <c r="BI158" i="4"/>
  <c r="BI159" i="4" s="1"/>
  <c r="QV4" i="1" s="1"/>
  <c r="BI162" i="4"/>
  <c r="BI160" i="4"/>
  <c r="BI163" i="4"/>
  <c r="BI161" i="4"/>
  <c r="BX158" i="4"/>
  <c r="BX159" i="4" s="1"/>
  <c r="RK4" i="1" s="1"/>
  <c r="BX163" i="4"/>
  <c r="BX161" i="4"/>
  <c r="BX162" i="4"/>
  <c r="BX160" i="4"/>
  <c r="AT158" i="4"/>
  <c r="AT159" i="4" s="1"/>
  <c r="QG4" i="1" s="1"/>
  <c r="AT161" i="4"/>
  <c r="AT162" i="4"/>
  <c r="AT160" i="4"/>
  <c r="AT163" i="4"/>
  <c r="DQ158" i="4"/>
  <c r="DQ159" i="4" s="1"/>
  <c r="TD4" i="1" s="1"/>
  <c r="DQ160" i="4"/>
  <c r="DQ161" i="4"/>
  <c r="DQ162" i="4"/>
  <c r="DQ163" i="4"/>
  <c r="CM158" i="4"/>
  <c r="CM159" i="4" s="1"/>
  <c r="RZ4" i="1" s="1"/>
  <c r="CM160" i="4"/>
  <c r="CM161" i="4"/>
  <c r="CM162" i="4"/>
  <c r="CM163" i="4"/>
  <c r="AE158" i="4"/>
  <c r="AE159" i="4" s="1"/>
  <c r="PR4" i="1" s="1"/>
  <c r="AE161" i="4"/>
  <c r="AE162" i="4"/>
  <c r="AE160" i="4"/>
  <c r="AE163" i="4"/>
  <c r="P158" i="4"/>
  <c r="P159" i="4" s="1"/>
  <c r="PC4" i="1" s="1"/>
  <c r="P160" i="4"/>
  <c r="P162" i="4"/>
  <c r="P161" i="4"/>
  <c r="P163" i="4"/>
  <c r="DB158" i="4"/>
  <c r="DB159" i="4" s="1"/>
  <c r="SO4" i="1" s="1"/>
  <c r="DB160" i="4"/>
  <c r="DB161" i="4"/>
  <c r="DB162" i="4"/>
  <c r="DB163" i="4"/>
  <c r="E421" i="4"/>
  <c r="R421" i="4" s="1"/>
  <c r="F422" i="4"/>
  <c r="P406" i="4"/>
  <c r="C407" i="4"/>
  <c r="U422" i="4"/>
  <c r="F487" i="4"/>
  <c r="E487" i="4"/>
  <c r="D487" i="4"/>
  <c r="Q487" i="4" s="1"/>
  <c r="I423" i="4"/>
  <c r="V423" i="4" s="1"/>
  <c r="H423" i="4"/>
  <c r="U423" i="4" s="1"/>
  <c r="G423" i="4"/>
  <c r="D423" i="4"/>
  <c r="Q423" i="4" s="1"/>
  <c r="T422" i="4"/>
  <c r="R415" i="4"/>
  <c r="R419" i="4"/>
  <c r="R412" i="4"/>
  <c r="S406" i="4"/>
  <c r="B406" i="4"/>
  <c r="E342" i="8"/>
  <c r="F342" i="8"/>
  <c r="R343" i="8"/>
  <c r="Q343" i="8"/>
  <c r="A488" i="4"/>
  <c r="A424" i="4"/>
  <c r="DC157" i="4"/>
  <c r="BY157" i="4"/>
  <c r="AU157" i="4"/>
  <c r="CN157" i="4"/>
  <c r="AF157" i="4"/>
  <c r="BJ157" i="4"/>
  <c r="Q157" i="4"/>
  <c r="DR157" i="4"/>
  <c r="ND36" i="1"/>
  <c r="MP36" i="1"/>
  <c r="PR89" i="1" l="1" a="1"/>
  <c r="PR89" i="1" s="1"/>
  <c r="PR106" i="1" a="1"/>
  <c r="PR106" i="1" s="1"/>
  <c r="PR88" i="1" a="1"/>
  <c r="PR88" i="1" s="1"/>
  <c r="PR87" i="1" a="1"/>
  <c r="PR87" i="1" s="1"/>
  <c r="PR82" i="1" a="1"/>
  <c r="PR82" i="1" s="1"/>
  <c r="PR84" i="1" a="1"/>
  <c r="PR84" i="1" s="1"/>
  <c r="PR83" i="1" a="1"/>
  <c r="PR83" i="1" s="1"/>
  <c r="PR85" i="1" a="1"/>
  <c r="PR85" i="1" s="1"/>
  <c r="PR39" i="1" a="1"/>
  <c r="PR39" i="1" s="1"/>
  <c r="PR45" i="1" a="1"/>
  <c r="PR45" i="1" s="1"/>
  <c r="PR86" i="1" a="1"/>
  <c r="PR86" i="1" s="1"/>
  <c r="PR93" i="1" a="1"/>
  <c r="PR93" i="1" s="1"/>
  <c r="PR95" i="1" a="1"/>
  <c r="PR95" i="1" s="1"/>
  <c r="PR41" i="1" a="1"/>
  <c r="PR41" i="1" s="1"/>
  <c r="PR46" i="1" a="1"/>
  <c r="PR46" i="1" s="1"/>
  <c r="PR110" i="1" a="1"/>
  <c r="PR110" i="1" s="1"/>
  <c r="PR102" i="1" a="1"/>
  <c r="PR102" i="1" s="1"/>
  <c r="PR98" i="1" a="1"/>
  <c r="PR98" i="1" s="1"/>
  <c r="PR108" i="1" a="1"/>
  <c r="PR108" i="1" s="1"/>
  <c r="PR107" i="1" a="1"/>
  <c r="PR107" i="1" s="1"/>
  <c r="PR101" i="1" a="1"/>
  <c r="PR101" i="1" s="1"/>
  <c r="PR109" i="1" a="1"/>
  <c r="PR109" i="1" s="1"/>
  <c r="PR99" i="1" a="1"/>
  <c r="PR99" i="1" s="1"/>
  <c r="PR40" i="1" a="1"/>
  <c r="PR40" i="1" s="1"/>
  <c r="PR94" i="1" a="1"/>
  <c r="PR94" i="1" s="1"/>
  <c r="PR47" i="1" a="1"/>
  <c r="PR47" i="1" s="1"/>
  <c r="PR96" i="1" a="1"/>
  <c r="PR96" i="1" s="1"/>
  <c r="PR97" i="1" a="1"/>
  <c r="PR97" i="1" s="1"/>
  <c r="PR100" i="1" a="1"/>
  <c r="PR100" i="1" s="1"/>
  <c r="PR48" i="1" a="1"/>
  <c r="PR48" i="1" s="1"/>
  <c r="PR49" i="1" a="1"/>
  <c r="PR49" i="1" s="1"/>
  <c r="PR50" i="1" a="1"/>
  <c r="PR50" i="1" s="1"/>
  <c r="PR51" i="1" a="1"/>
  <c r="PR51" i="1" s="1"/>
  <c r="PR52" i="1" a="1"/>
  <c r="PR52" i="1" s="1"/>
  <c r="PR53" i="1" a="1"/>
  <c r="PR53" i="1" s="1"/>
  <c r="PR54" i="1" a="1"/>
  <c r="PR54" i="1" s="1"/>
  <c r="PR55" i="1" a="1"/>
  <c r="PR55" i="1" s="1"/>
  <c r="PR56" i="1" a="1"/>
  <c r="PR56" i="1" s="1"/>
  <c r="PR57" i="1" a="1"/>
  <c r="PR57" i="1" s="1"/>
  <c r="PR58" i="1" a="1"/>
  <c r="PR58" i="1" s="1"/>
  <c r="PR59" i="1" a="1"/>
  <c r="PR59" i="1" s="1"/>
  <c r="PR60" i="1" a="1"/>
  <c r="PR60" i="1" s="1"/>
  <c r="PR61" i="1" a="1"/>
  <c r="PR61" i="1" s="1"/>
  <c r="PR62" i="1" a="1"/>
  <c r="PR62" i="1" s="1"/>
  <c r="PR63" i="1" a="1"/>
  <c r="PR63" i="1" s="1"/>
  <c r="PR64" i="1" a="1"/>
  <c r="PR64" i="1" s="1"/>
  <c r="PR65" i="1" a="1"/>
  <c r="PR65" i="1" s="1"/>
  <c r="PR66" i="1" a="1"/>
  <c r="PR66" i="1" s="1"/>
  <c r="PR67" i="1" a="1"/>
  <c r="PR67" i="1" s="1"/>
  <c r="PR68" i="1" a="1"/>
  <c r="PR68" i="1" s="1"/>
  <c r="PR69" i="1" a="1"/>
  <c r="PR69" i="1" s="1"/>
  <c r="PR70" i="1" a="1"/>
  <c r="PR70" i="1" s="1"/>
  <c r="PR71" i="1" a="1"/>
  <c r="PR71" i="1" s="1"/>
  <c r="PR72" i="1" a="1"/>
  <c r="PR72" i="1" s="1"/>
  <c r="PR73" i="1" a="1"/>
  <c r="PR73" i="1" s="1"/>
  <c r="PR74" i="1" a="1"/>
  <c r="PR74" i="1" s="1"/>
  <c r="PR75" i="1" a="1"/>
  <c r="PR75" i="1" s="1"/>
  <c r="PR76" i="1" a="1"/>
  <c r="PR76" i="1" s="1"/>
  <c r="PR77" i="1" a="1"/>
  <c r="PR77" i="1" s="1"/>
  <c r="PR78" i="1" a="1"/>
  <c r="PR78" i="1" s="1"/>
  <c r="TD89" i="1" a="1"/>
  <c r="TD89" i="1" s="1"/>
  <c r="TD110" i="1" a="1"/>
  <c r="TD110" i="1" s="1"/>
  <c r="TD93" i="1" a="1"/>
  <c r="TD93" i="1" s="1"/>
  <c r="TD61" i="1" a="1"/>
  <c r="TD61" i="1" s="1"/>
  <c r="TD41" i="1" a="1"/>
  <c r="TD41" i="1" s="1"/>
  <c r="TD46" i="1" a="1"/>
  <c r="TD46" i="1" s="1"/>
  <c r="TD86" i="1" a="1"/>
  <c r="TD86" i="1" s="1"/>
  <c r="TD101" i="1" a="1"/>
  <c r="TD101" i="1" s="1"/>
  <c r="TD96" i="1" a="1"/>
  <c r="TD96" i="1" s="1"/>
  <c r="TD50" i="1" a="1"/>
  <c r="TD50" i="1" s="1"/>
  <c r="TD83" i="1" a="1"/>
  <c r="TD83" i="1" s="1"/>
  <c r="TD97" i="1" a="1"/>
  <c r="TD97" i="1" s="1"/>
  <c r="TD39" i="1" a="1"/>
  <c r="TD39" i="1" s="1"/>
  <c r="TD84" i="1" a="1"/>
  <c r="TD84" i="1" s="1"/>
  <c r="TD107" i="1" a="1"/>
  <c r="TD107" i="1" s="1"/>
  <c r="TD40" i="1" a="1"/>
  <c r="TD40" i="1" s="1"/>
  <c r="TD99" i="1" a="1"/>
  <c r="TD99" i="1" s="1"/>
  <c r="TD94" i="1" a="1"/>
  <c r="TD94" i="1" s="1"/>
  <c r="TD102" i="1" a="1"/>
  <c r="TD102" i="1" s="1"/>
  <c r="TD49" i="1" a="1"/>
  <c r="TD49" i="1" s="1"/>
  <c r="TD95" i="1" a="1"/>
  <c r="TD95" i="1" s="1"/>
  <c r="TD98" i="1" a="1"/>
  <c r="TD98" i="1" s="1"/>
  <c r="TD88" i="1" a="1"/>
  <c r="TD88" i="1" s="1"/>
  <c r="TD109" i="1" a="1"/>
  <c r="TD109" i="1" s="1"/>
  <c r="TD87" i="1" a="1"/>
  <c r="TD87" i="1" s="1"/>
  <c r="TD47" i="1" a="1"/>
  <c r="TD47" i="1" s="1"/>
  <c r="TD51" i="1" a="1"/>
  <c r="TD51" i="1" s="1"/>
  <c r="TD106" i="1" a="1"/>
  <c r="TD106" i="1" s="1"/>
  <c r="TD53" i="1" a="1"/>
  <c r="TD53" i="1" s="1"/>
  <c r="TD54" i="1" a="1"/>
  <c r="TD54" i="1" s="1"/>
  <c r="TD55" i="1" a="1"/>
  <c r="TD55" i="1" s="1"/>
  <c r="TD56" i="1" a="1"/>
  <c r="TD56" i="1" s="1"/>
  <c r="TD57" i="1" a="1"/>
  <c r="TD57" i="1" s="1"/>
  <c r="TD82" i="1" a="1"/>
  <c r="TD82" i="1" s="1"/>
  <c r="TD45" i="1" a="1"/>
  <c r="TD45" i="1" s="1"/>
  <c r="TD85" i="1" a="1"/>
  <c r="TD85" i="1" s="1"/>
  <c r="TD48" i="1" a="1"/>
  <c r="TD48" i="1" s="1"/>
  <c r="TD52" i="1" a="1"/>
  <c r="TD52" i="1" s="1"/>
  <c r="TD58" i="1" a="1"/>
  <c r="TD58" i="1" s="1"/>
  <c r="TD59" i="1" a="1"/>
  <c r="TD59" i="1" s="1"/>
  <c r="TD60" i="1" a="1"/>
  <c r="TD60" i="1" s="1"/>
  <c r="TD100" i="1" a="1"/>
  <c r="TD100" i="1" s="1"/>
  <c r="TD108" i="1" a="1"/>
  <c r="TD108" i="1" s="1"/>
  <c r="TD62" i="1" a="1"/>
  <c r="TD62" i="1" s="1"/>
  <c r="TD63" i="1" a="1"/>
  <c r="TD63" i="1" s="1"/>
  <c r="TD64" i="1" a="1"/>
  <c r="TD64" i="1" s="1"/>
  <c r="TD65" i="1" a="1"/>
  <c r="TD65" i="1" s="1"/>
  <c r="TD66" i="1" a="1"/>
  <c r="TD66" i="1" s="1"/>
  <c r="TD67" i="1" a="1"/>
  <c r="TD67" i="1" s="1"/>
  <c r="TD68" i="1" a="1"/>
  <c r="TD68" i="1" s="1"/>
  <c r="TD69" i="1" a="1"/>
  <c r="TD69" i="1" s="1"/>
  <c r="TD70" i="1" a="1"/>
  <c r="TD70" i="1" s="1"/>
  <c r="TD71" i="1" a="1"/>
  <c r="TD71" i="1" s="1"/>
  <c r="TD72" i="1" a="1"/>
  <c r="TD72" i="1" s="1"/>
  <c r="TD73" i="1" a="1"/>
  <c r="TD73" i="1" s="1"/>
  <c r="TD74" i="1" a="1"/>
  <c r="TD74" i="1" s="1"/>
  <c r="TD75" i="1" a="1"/>
  <c r="TD75" i="1" s="1"/>
  <c r="TD76" i="1" a="1"/>
  <c r="TD76" i="1" s="1"/>
  <c r="TD77" i="1" a="1"/>
  <c r="TD77" i="1" s="1"/>
  <c r="TD78" i="1" a="1"/>
  <c r="TD78" i="1" s="1"/>
  <c r="SO89" i="1" a="1"/>
  <c r="SO89" i="1" s="1"/>
  <c r="SO110" i="1" a="1"/>
  <c r="SO110" i="1" s="1"/>
  <c r="SO41" i="1" a="1"/>
  <c r="SO41" i="1" s="1"/>
  <c r="SO61" i="1" a="1"/>
  <c r="SO61" i="1" s="1"/>
  <c r="SO93" i="1" a="1"/>
  <c r="SO93" i="1" s="1"/>
  <c r="SO96" i="1" a="1"/>
  <c r="SO96" i="1" s="1"/>
  <c r="SO99" i="1" a="1"/>
  <c r="SO99" i="1" s="1"/>
  <c r="SO48" i="1" a="1"/>
  <c r="SO48" i="1" s="1"/>
  <c r="SO84" i="1" a="1"/>
  <c r="SO84" i="1" s="1"/>
  <c r="SO50" i="1" a="1"/>
  <c r="SO50" i="1" s="1"/>
  <c r="SO88" i="1" a="1"/>
  <c r="SO88" i="1" s="1"/>
  <c r="SO53" i="1" a="1"/>
  <c r="SO53" i="1" s="1"/>
  <c r="SO83" i="1" a="1"/>
  <c r="SO83" i="1" s="1"/>
  <c r="SO56" i="1" a="1"/>
  <c r="SO56" i="1" s="1"/>
  <c r="SO57" i="1" a="1"/>
  <c r="SO57" i="1" s="1"/>
  <c r="SO58" i="1" a="1"/>
  <c r="SO58" i="1" s="1"/>
  <c r="SO108" i="1" a="1"/>
  <c r="SO108" i="1" s="1"/>
  <c r="SO109" i="1" a="1"/>
  <c r="SO109" i="1" s="1"/>
  <c r="SO40" i="1" a="1"/>
  <c r="SO40" i="1" s="1"/>
  <c r="SO101" i="1" a="1"/>
  <c r="SO101" i="1" s="1"/>
  <c r="SO102" i="1" a="1"/>
  <c r="SO102" i="1" s="1"/>
  <c r="SO85" i="1" a="1"/>
  <c r="SO85" i="1" s="1"/>
  <c r="SO51" i="1" a="1"/>
  <c r="SO51" i="1" s="1"/>
  <c r="SO106" i="1" a="1"/>
  <c r="SO106" i="1" s="1"/>
  <c r="SO107" i="1" a="1"/>
  <c r="SO107" i="1" s="1"/>
  <c r="SO46" i="1" a="1"/>
  <c r="SO46" i="1" s="1"/>
  <c r="SO94" i="1" a="1"/>
  <c r="SO94" i="1" s="1"/>
  <c r="SO47" i="1" a="1"/>
  <c r="SO47" i="1" s="1"/>
  <c r="SO87" i="1" a="1"/>
  <c r="SO87" i="1" s="1"/>
  <c r="SO95" i="1" a="1"/>
  <c r="SO95" i="1" s="1"/>
  <c r="SO98" i="1" a="1"/>
  <c r="SO98" i="1" s="1"/>
  <c r="SO52" i="1" a="1"/>
  <c r="SO52" i="1" s="1"/>
  <c r="SO100" i="1" a="1"/>
  <c r="SO100" i="1" s="1"/>
  <c r="SO55" i="1" a="1"/>
  <c r="SO55" i="1" s="1"/>
  <c r="SO39" i="1" a="1"/>
  <c r="SO39" i="1" s="1"/>
  <c r="SO60" i="1" a="1"/>
  <c r="SO60" i="1" s="1"/>
  <c r="SO86" i="1" a="1"/>
  <c r="SO86" i="1" s="1"/>
  <c r="SO49" i="1" a="1"/>
  <c r="SO49" i="1" s="1"/>
  <c r="SO54" i="1" a="1"/>
  <c r="SO54" i="1" s="1"/>
  <c r="SO82" i="1" a="1"/>
  <c r="SO82" i="1" s="1"/>
  <c r="SO59" i="1" a="1"/>
  <c r="SO59" i="1" s="1"/>
  <c r="SO45" i="1" a="1"/>
  <c r="SO45" i="1" s="1"/>
  <c r="SO97" i="1" a="1"/>
  <c r="SO97" i="1" s="1"/>
  <c r="SO62" i="1" a="1"/>
  <c r="SO62" i="1" s="1"/>
  <c r="SO63" i="1" a="1"/>
  <c r="SO63" i="1" s="1"/>
  <c r="SO64" i="1" a="1"/>
  <c r="SO64" i="1" s="1"/>
  <c r="SO65" i="1" a="1"/>
  <c r="SO65" i="1" s="1"/>
  <c r="SO66" i="1" a="1"/>
  <c r="SO66" i="1" s="1"/>
  <c r="SO67" i="1" a="1"/>
  <c r="SO67" i="1" s="1"/>
  <c r="SO68" i="1" a="1"/>
  <c r="SO68" i="1" s="1"/>
  <c r="SO69" i="1" a="1"/>
  <c r="SO69" i="1" s="1"/>
  <c r="SO70" i="1" a="1"/>
  <c r="SO70" i="1" s="1"/>
  <c r="SO71" i="1" a="1"/>
  <c r="SO71" i="1" s="1"/>
  <c r="SO72" i="1" a="1"/>
  <c r="SO72" i="1" s="1"/>
  <c r="SO73" i="1" a="1"/>
  <c r="SO73" i="1" s="1"/>
  <c r="SO74" i="1" a="1"/>
  <c r="SO74" i="1" s="1"/>
  <c r="SO75" i="1" a="1"/>
  <c r="SO75" i="1" s="1"/>
  <c r="SO76" i="1" a="1"/>
  <c r="SO76" i="1" s="1"/>
  <c r="SO77" i="1" a="1"/>
  <c r="SO77" i="1" s="1"/>
  <c r="SO78" i="1" a="1"/>
  <c r="SO78" i="1" s="1"/>
  <c r="QG106" i="1" a="1"/>
  <c r="QG106" i="1" s="1"/>
  <c r="QG89" i="1" a="1"/>
  <c r="QG89" i="1" s="1"/>
  <c r="QG88" i="1" a="1"/>
  <c r="QG88" i="1" s="1"/>
  <c r="QG39" i="1" a="1"/>
  <c r="QG39" i="1" s="1"/>
  <c r="QG93" i="1" a="1"/>
  <c r="QG93" i="1" s="1"/>
  <c r="QG85" i="1" a="1"/>
  <c r="QG85" i="1" s="1"/>
  <c r="QG45" i="1" a="1"/>
  <c r="QG45" i="1" s="1"/>
  <c r="QG86" i="1" a="1"/>
  <c r="QG86" i="1" s="1"/>
  <c r="QG82" i="1" a="1"/>
  <c r="QG82" i="1" s="1"/>
  <c r="QG83" i="1" a="1"/>
  <c r="QG83" i="1" s="1"/>
  <c r="QG84" i="1" a="1"/>
  <c r="QG84" i="1" s="1"/>
  <c r="QG87" i="1" a="1"/>
  <c r="QG87" i="1" s="1"/>
  <c r="QG94" i="1" a="1"/>
  <c r="QG94" i="1" s="1"/>
  <c r="QG95" i="1" a="1"/>
  <c r="QG95" i="1" s="1"/>
  <c r="QG41" i="1" a="1"/>
  <c r="QG41" i="1" s="1"/>
  <c r="QG40" i="1" a="1"/>
  <c r="QG40" i="1" s="1"/>
  <c r="QG102" i="1" a="1"/>
  <c r="QG102" i="1" s="1"/>
  <c r="QG99" i="1" a="1"/>
  <c r="QG99" i="1" s="1"/>
  <c r="QG110" i="1" a="1"/>
  <c r="QG110" i="1" s="1"/>
  <c r="QG107" i="1" a="1"/>
  <c r="QG107" i="1" s="1"/>
  <c r="QG46" i="1" a="1"/>
  <c r="QG46" i="1" s="1"/>
  <c r="QG109" i="1" a="1"/>
  <c r="QG109" i="1" s="1"/>
  <c r="QG108" i="1" a="1"/>
  <c r="QG108" i="1" s="1"/>
  <c r="QG101" i="1" a="1"/>
  <c r="QG101" i="1" s="1"/>
  <c r="QG98" i="1" a="1"/>
  <c r="QG98" i="1" s="1"/>
  <c r="QG96" i="1" a="1"/>
  <c r="QG96" i="1" s="1"/>
  <c r="QG47" i="1" a="1"/>
  <c r="QG47" i="1" s="1"/>
  <c r="QG100" i="1" a="1"/>
  <c r="QG100" i="1" s="1"/>
  <c r="QG97" i="1" a="1"/>
  <c r="QG97" i="1" s="1"/>
  <c r="QG48" i="1" a="1"/>
  <c r="QG48" i="1" s="1"/>
  <c r="QG49" i="1" a="1"/>
  <c r="QG49" i="1" s="1"/>
  <c r="QG50" i="1" a="1"/>
  <c r="QG50" i="1" s="1"/>
  <c r="QG51" i="1" a="1"/>
  <c r="QG51" i="1" s="1"/>
  <c r="QG52" i="1" a="1"/>
  <c r="QG52" i="1" s="1"/>
  <c r="QG53" i="1" a="1"/>
  <c r="QG53" i="1" s="1"/>
  <c r="QG54" i="1" a="1"/>
  <c r="QG54" i="1" s="1"/>
  <c r="QG55" i="1" a="1"/>
  <c r="QG55" i="1" s="1"/>
  <c r="QG56" i="1" a="1"/>
  <c r="QG56" i="1" s="1"/>
  <c r="QG57" i="1" a="1"/>
  <c r="QG57" i="1" s="1"/>
  <c r="QG58" i="1" a="1"/>
  <c r="QG58" i="1" s="1"/>
  <c r="QG59" i="1" a="1"/>
  <c r="QG59" i="1" s="1"/>
  <c r="QG60" i="1" a="1"/>
  <c r="QG60" i="1" s="1"/>
  <c r="QG61" i="1" a="1"/>
  <c r="QG61" i="1" s="1"/>
  <c r="QG62" i="1" a="1"/>
  <c r="QG62" i="1" s="1"/>
  <c r="QG63" i="1" a="1"/>
  <c r="QG63" i="1" s="1"/>
  <c r="QG64" i="1" a="1"/>
  <c r="QG64" i="1" s="1"/>
  <c r="QG65" i="1" a="1"/>
  <c r="QG65" i="1" s="1"/>
  <c r="QG66" i="1" a="1"/>
  <c r="QG66" i="1" s="1"/>
  <c r="QG67" i="1" a="1"/>
  <c r="QG67" i="1" s="1"/>
  <c r="QG68" i="1" a="1"/>
  <c r="QG68" i="1" s="1"/>
  <c r="QG69" i="1" a="1"/>
  <c r="QG69" i="1" s="1"/>
  <c r="QG70" i="1" a="1"/>
  <c r="QG70" i="1" s="1"/>
  <c r="QG71" i="1" a="1"/>
  <c r="QG71" i="1" s="1"/>
  <c r="QG72" i="1" a="1"/>
  <c r="QG72" i="1" s="1"/>
  <c r="QG73" i="1" a="1"/>
  <c r="QG73" i="1" s="1"/>
  <c r="QG74" i="1" a="1"/>
  <c r="QG74" i="1" s="1"/>
  <c r="QG75" i="1" a="1"/>
  <c r="QG75" i="1" s="1"/>
  <c r="QG76" i="1" a="1"/>
  <c r="QG76" i="1" s="1"/>
  <c r="QG77" i="1" a="1"/>
  <c r="QG77" i="1" s="1"/>
  <c r="QG78" i="1" a="1"/>
  <c r="QG78" i="1" s="1"/>
  <c r="PC106" i="1" a="1"/>
  <c r="PC106" i="1" s="1"/>
  <c r="PC89" i="1" a="1"/>
  <c r="PC89" i="1" s="1"/>
  <c r="PC93" i="1" a="1"/>
  <c r="PC93" i="1" s="1"/>
  <c r="PC82" i="1" a="1"/>
  <c r="PC82" i="1" s="1"/>
  <c r="PC88" i="1" a="1"/>
  <c r="PC88" i="1" s="1"/>
  <c r="PC45" i="1" a="1"/>
  <c r="PC45" i="1" s="1"/>
  <c r="PC84" i="1" a="1"/>
  <c r="PC84" i="1" s="1"/>
  <c r="PC83" i="1" a="1"/>
  <c r="PC83" i="1" s="1"/>
  <c r="PC86" i="1" a="1"/>
  <c r="PC86" i="1" s="1"/>
  <c r="PC39" i="1" a="1"/>
  <c r="PC39" i="1" s="1"/>
  <c r="PC85" i="1" a="1"/>
  <c r="PC85" i="1" s="1"/>
  <c r="PC87" i="1" a="1"/>
  <c r="PC87" i="1" s="1"/>
  <c r="PC108" i="1" a="1"/>
  <c r="PC108" i="1" s="1"/>
  <c r="PC46" i="1" a="1"/>
  <c r="PC46" i="1" s="1"/>
  <c r="PC99" i="1" a="1"/>
  <c r="PC99" i="1" s="1"/>
  <c r="PC94" i="1" a="1"/>
  <c r="PC94" i="1" s="1"/>
  <c r="PC110" i="1" a="1"/>
  <c r="PC110" i="1" s="1"/>
  <c r="PC98" i="1" a="1"/>
  <c r="PC98" i="1" s="1"/>
  <c r="PC95" i="1" a="1"/>
  <c r="PC95" i="1" s="1"/>
  <c r="PC41" i="1" a="1"/>
  <c r="PC41" i="1" s="1"/>
  <c r="PC107" i="1" a="1"/>
  <c r="PC107" i="1" s="1"/>
  <c r="PC109" i="1" a="1"/>
  <c r="PC109" i="1" s="1"/>
  <c r="PC101" i="1" a="1"/>
  <c r="PC101" i="1" s="1"/>
  <c r="PC102" i="1" a="1"/>
  <c r="PC102" i="1" s="1"/>
  <c r="PC40" i="1" a="1"/>
  <c r="PC40" i="1" s="1"/>
  <c r="PC47" i="1" a="1"/>
  <c r="PC47" i="1" s="1"/>
  <c r="PC96" i="1" a="1"/>
  <c r="PC96" i="1" s="1"/>
  <c r="PC97" i="1" a="1"/>
  <c r="PC97" i="1" s="1"/>
  <c r="PC48" i="1" a="1"/>
  <c r="PC48" i="1" s="1"/>
  <c r="PC100" i="1" a="1"/>
  <c r="PC100" i="1" s="1"/>
  <c r="PC49" i="1" a="1"/>
  <c r="PC49" i="1" s="1"/>
  <c r="PC50" i="1" a="1"/>
  <c r="PC50" i="1" s="1"/>
  <c r="PC51" i="1" a="1"/>
  <c r="PC51" i="1" s="1"/>
  <c r="PC52" i="1" a="1"/>
  <c r="PC52" i="1" s="1"/>
  <c r="PC53" i="1" a="1"/>
  <c r="PC53" i="1" s="1"/>
  <c r="PC54" i="1" a="1"/>
  <c r="PC54" i="1" s="1"/>
  <c r="PC55" i="1" a="1"/>
  <c r="PC55" i="1" s="1"/>
  <c r="PC56" i="1" a="1"/>
  <c r="PC56" i="1" s="1"/>
  <c r="PC57" i="1" a="1"/>
  <c r="PC57" i="1" s="1"/>
  <c r="PC58" i="1" a="1"/>
  <c r="PC58" i="1" s="1"/>
  <c r="PC59" i="1" a="1"/>
  <c r="PC59" i="1" s="1"/>
  <c r="PC60" i="1" a="1"/>
  <c r="PC60" i="1" s="1"/>
  <c r="PC61" i="1" a="1"/>
  <c r="PC61" i="1" s="1"/>
  <c r="PC62" i="1" a="1"/>
  <c r="PC62" i="1" s="1"/>
  <c r="PC63" i="1" a="1"/>
  <c r="PC63" i="1" s="1"/>
  <c r="PC64" i="1" a="1"/>
  <c r="PC64" i="1" s="1"/>
  <c r="PC65" i="1" a="1"/>
  <c r="PC65" i="1" s="1"/>
  <c r="PC66" i="1" a="1"/>
  <c r="PC66" i="1" s="1"/>
  <c r="PC67" i="1" a="1"/>
  <c r="PC67" i="1" s="1"/>
  <c r="PC68" i="1" a="1"/>
  <c r="PC68" i="1" s="1"/>
  <c r="PC69" i="1" a="1"/>
  <c r="PC69" i="1" s="1"/>
  <c r="PC70" i="1" a="1"/>
  <c r="PC70" i="1" s="1"/>
  <c r="PC71" i="1" a="1"/>
  <c r="PC71" i="1" s="1"/>
  <c r="PC72" i="1" a="1"/>
  <c r="PC72" i="1" s="1"/>
  <c r="PC73" i="1" a="1"/>
  <c r="PC73" i="1" s="1"/>
  <c r="PC74" i="1" a="1"/>
  <c r="PC74" i="1" s="1"/>
  <c r="PC75" i="1" a="1"/>
  <c r="PC75" i="1" s="1"/>
  <c r="PC76" i="1" a="1"/>
  <c r="PC76" i="1" s="1"/>
  <c r="PC77" i="1" a="1"/>
  <c r="PC77" i="1" s="1"/>
  <c r="PC78" i="1" a="1"/>
  <c r="PC78" i="1" s="1"/>
  <c r="QV94" i="1" a="1"/>
  <c r="QV94" i="1" s="1"/>
  <c r="QV84" i="1" a="1"/>
  <c r="QV84" i="1" s="1"/>
  <c r="QV86" i="1" a="1"/>
  <c r="QV86" i="1" s="1"/>
  <c r="QV85" i="1" a="1"/>
  <c r="QV85" i="1" s="1"/>
  <c r="QV87" i="1" a="1"/>
  <c r="QV87" i="1" s="1"/>
  <c r="QV99" i="1" a="1"/>
  <c r="QV99" i="1" s="1"/>
  <c r="QV82" i="1" a="1"/>
  <c r="QV82" i="1" s="1"/>
  <c r="QV106" i="1" a="1"/>
  <c r="QV106" i="1" s="1"/>
  <c r="QV93" i="1" a="1"/>
  <c r="QV93" i="1" s="1"/>
  <c r="QV83" i="1" a="1"/>
  <c r="QV83" i="1" s="1"/>
  <c r="QV96" i="1" a="1"/>
  <c r="QV96" i="1" s="1"/>
  <c r="QV100" i="1" a="1"/>
  <c r="QV100" i="1" s="1"/>
  <c r="QV108" i="1" a="1"/>
  <c r="QV108" i="1" s="1"/>
  <c r="QV110" i="1" a="1"/>
  <c r="QV110" i="1" s="1"/>
  <c r="QV109" i="1" a="1"/>
  <c r="QV109" i="1" s="1"/>
  <c r="QV97" i="1" a="1"/>
  <c r="QV97" i="1" s="1"/>
  <c r="QV95" i="1" a="1"/>
  <c r="QV95" i="1" s="1"/>
  <c r="QV39" i="1" a="1"/>
  <c r="QV39" i="1" s="1"/>
  <c r="QV41" i="1" a="1"/>
  <c r="QV41" i="1" s="1"/>
  <c r="QV45" i="1" a="1"/>
  <c r="QV45" i="1" s="1"/>
  <c r="QV40" i="1" a="1"/>
  <c r="QV40" i="1" s="1"/>
  <c r="QV46" i="1" a="1"/>
  <c r="QV46" i="1" s="1"/>
  <c r="QV107" i="1" a="1"/>
  <c r="QV107" i="1" s="1"/>
  <c r="QV89" i="1" a="1"/>
  <c r="QV89" i="1" s="1"/>
  <c r="QV47" i="1" a="1"/>
  <c r="QV47" i="1" s="1"/>
  <c r="QV88" i="1" a="1"/>
  <c r="QV88" i="1" s="1"/>
  <c r="QV102" i="1" a="1"/>
  <c r="QV102" i="1" s="1"/>
  <c r="QV101" i="1" a="1"/>
  <c r="QV101" i="1" s="1"/>
  <c r="QV48" i="1" a="1"/>
  <c r="QV48" i="1" s="1"/>
  <c r="QV98" i="1" a="1"/>
  <c r="QV98" i="1" s="1"/>
  <c r="QV49" i="1" a="1"/>
  <c r="QV49" i="1" s="1"/>
  <c r="QV50" i="1" a="1"/>
  <c r="QV50" i="1" s="1"/>
  <c r="QV51" i="1" a="1"/>
  <c r="QV51" i="1" s="1"/>
  <c r="QV52" i="1" a="1"/>
  <c r="QV52" i="1" s="1"/>
  <c r="QV53" i="1" a="1"/>
  <c r="QV53" i="1" s="1"/>
  <c r="QV54" i="1" a="1"/>
  <c r="QV54" i="1" s="1"/>
  <c r="QV55" i="1" a="1"/>
  <c r="QV55" i="1" s="1"/>
  <c r="QV56" i="1" a="1"/>
  <c r="QV56" i="1" s="1"/>
  <c r="QV57" i="1" a="1"/>
  <c r="QV57" i="1" s="1"/>
  <c r="QV58" i="1" a="1"/>
  <c r="QV58" i="1" s="1"/>
  <c r="QV59" i="1" a="1"/>
  <c r="QV59" i="1" s="1"/>
  <c r="QV60" i="1" a="1"/>
  <c r="QV60" i="1" s="1"/>
  <c r="QV61" i="1" a="1"/>
  <c r="QV61" i="1" s="1"/>
  <c r="QV62" i="1" a="1"/>
  <c r="QV62" i="1" s="1"/>
  <c r="QV63" i="1" a="1"/>
  <c r="QV63" i="1" s="1"/>
  <c r="QV64" i="1" a="1"/>
  <c r="QV64" i="1" s="1"/>
  <c r="QV65" i="1" a="1"/>
  <c r="QV65" i="1" s="1"/>
  <c r="QV66" i="1" a="1"/>
  <c r="QV66" i="1" s="1"/>
  <c r="QV67" i="1" a="1"/>
  <c r="QV67" i="1" s="1"/>
  <c r="QV68" i="1" a="1"/>
  <c r="QV68" i="1" s="1"/>
  <c r="QV69" i="1" a="1"/>
  <c r="QV69" i="1" s="1"/>
  <c r="QV70" i="1" a="1"/>
  <c r="QV70" i="1" s="1"/>
  <c r="QV71" i="1" a="1"/>
  <c r="QV71" i="1" s="1"/>
  <c r="QV72" i="1" a="1"/>
  <c r="QV72" i="1" s="1"/>
  <c r="QV73" i="1" a="1"/>
  <c r="QV73" i="1" s="1"/>
  <c r="QV74" i="1" a="1"/>
  <c r="QV74" i="1" s="1"/>
  <c r="QV75" i="1" a="1"/>
  <c r="QV75" i="1" s="1"/>
  <c r="QV76" i="1" a="1"/>
  <c r="QV76" i="1" s="1"/>
  <c r="QV77" i="1" a="1"/>
  <c r="QV77" i="1" s="1"/>
  <c r="QV78" i="1" a="1"/>
  <c r="QV78" i="1" s="1"/>
  <c r="RZ89" i="1" a="1"/>
  <c r="RZ89" i="1" s="1"/>
  <c r="RZ109" i="1" a="1"/>
  <c r="RZ109" i="1" s="1"/>
  <c r="RZ45" i="1" a="1"/>
  <c r="RZ45" i="1" s="1"/>
  <c r="RZ61" i="1" a="1"/>
  <c r="RZ61" i="1" s="1"/>
  <c r="RZ41" i="1" a="1"/>
  <c r="RZ41" i="1" s="1"/>
  <c r="RZ40" i="1" a="1"/>
  <c r="RZ40" i="1" s="1"/>
  <c r="RZ46" i="1" a="1"/>
  <c r="RZ46" i="1" s="1"/>
  <c r="RZ99" i="1" a="1"/>
  <c r="RZ99" i="1" s="1"/>
  <c r="RZ88" i="1" a="1"/>
  <c r="RZ88" i="1" s="1"/>
  <c r="RZ102" i="1" a="1"/>
  <c r="RZ102" i="1" s="1"/>
  <c r="RZ85" i="1" a="1"/>
  <c r="RZ85" i="1" s="1"/>
  <c r="RZ53" i="1" a="1"/>
  <c r="RZ53" i="1" s="1"/>
  <c r="RZ54" i="1" a="1"/>
  <c r="RZ54" i="1" s="1"/>
  <c r="RZ93" i="1" a="1"/>
  <c r="RZ93" i="1" s="1"/>
  <c r="RZ107" i="1" a="1"/>
  <c r="RZ107" i="1" s="1"/>
  <c r="RZ94" i="1" a="1"/>
  <c r="RZ94" i="1" s="1"/>
  <c r="RZ87" i="1" a="1"/>
  <c r="RZ87" i="1" s="1"/>
  <c r="RZ50" i="1" a="1"/>
  <c r="RZ50" i="1" s="1"/>
  <c r="RZ84" i="1" a="1"/>
  <c r="RZ84" i="1" s="1"/>
  <c r="RZ52" i="1" a="1"/>
  <c r="RZ52" i="1" s="1"/>
  <c r="RZ100" i="1" a="1"/>
  <c r="RZ100" i="1" s="1"/>
  <c r="RZ57" i="1" a="1"/>
  <c r="RZ57" i="1" s="1"/>
  <c r="RZ108" i="1" a="1"/>
  <c r="RZ108" i="1" s="1"/>
  <c r="RZ47" i="1" a="1"/>
  <c r="RZ47" i="1" s="1"/>
  <c r="RZ101" i="1" a="1"/>
  <c r="RZ101" i="1" s="1"/>
  <c r="RZ86" i="1" a="1"/>
  <c r="RZ86" i="1" s="1"/>
  <c r="RZ98" i="1" a="1"/>
  <c r="RZ98" i="1" s="1"/>
  <c r="RZ83" i="1" a="1"/>
  <c r="RZ83" i="1" s="1"/>
  <c r="RZ58" i="1" a="1"/>
  <c r="RZ58" i="1" s="1"/>
  <c r="RZ59" i="1" a="1"/>
  <c r="RZ59" i="1" s="1"/>
  <c r="RZ60" i="1" a="1"/>
  <c r="RZ60" i="1" s="1"/>
  <c r="RZ96" i="1" a="1"/>
  <c r="RZ96" i="1" s="1"/>
  <c r="RZ48" i="1" a="1"/>
  <c r="RZ48" i="1" s="1"/>
  <c r="RZ49" i="1" a="1"/>
  <c r="RZ49" i="1" s="1"/>
  <c r="RZ95" i="1" a="1"/>
  <c r="RZ95" i="1" s="1"/>
  <c r="RZ51" i="1" a="1"/>
  <c r="RZ51" i="1" s="1"/>
  <c r="RZ106" i="1" a="1"/>
  <c r="RZ106" i="1" s="1"/>
  <c r="RZ97" i="1" a="1"/>
  <c r="RZ97" i="1" s="1"/>
  <c r="RZ56" i="1" a="1"/>
  <c r="RZ56" i="1" s="1"/>
  <c r="RZ82" i="1" a="1"/>
  <c r="RZ82" i="1" s="1"/>
  <c r="RZ55" i="1" a="1"/>
  <c r="RZ55" i="1" s="1"/>
  <c r="RZ39" i="1" a="1"/>
  <c r="RZ39" i="1" s="1"/>
  <c r="RZ110" i="1" a="1"/>
  <c r="RZ110" i="1" s="1"/>
  <c r="RZ62" i="1" a="1"/>
  <c r="RZ62" i="1" s="1"/>
  <c r="RZ63" i="1" a="1"/>
  <c r="RZ63" i="1" s="1"/>
  <c r="RZ64" i="1" a="1"/>
  <c r="RZ64" i="1" s="1"/>
  <c r="RZ65" i="1" a="1"/>
  <c r="RZ65" i="1" s="1"/>
  <c r="RZ66" i="1" a="1"/>
  <c r="RZ66" i="1" s="1"/>
  <c r="RZ67" i="1" a="1"/>
  <c r="RZ67" i="1" s="1"/>
  <c r="RZ68" i="1" a="1"/>
  <c r="RZ68" i="1" s="1"/>
  <c r="RZ69" i="1" a="1"/>
  <c r="RZ69" i="1" s="1"/>
  <c r="RZ70" i="1" a="1"/>
  <c r="RZ70" i="1" s="1"/>
  <c r="RZ71" i="1" a="1"/>
  <c r="RZ71" i="1" s="1"/>
  <c r="RZ72" i="1" a="1"/>
  <c r="RZ72" i="1" s="1"/>
  <c r="RZ73" i="1" a="1"/>
  <c r="RZ73" i="1" s="1"/>
  <c r="RZ74" i="1" a="1"/>
  <c r="RZ74" i="1" s="1"/>
  <c r="RZ75" i="1" a="1"/>
  <c r="RZ75" i="1" s="1"/>
  <c r="RZ76" i="1" a="1"/>
  <c r="RZ76" i="1" s="1"/>
  <c r="RZ77" i="1" a="1"/>
  <c r="RZ77" i="1" s="1"/>
  <c r="RZ78" i="1" a="1"/>
  <c r="RZ78" i="1" s="1"/>
  <c r="RK89" i="1" a="1"/>
  <c r="RK89" i="1" s="1"/>
  <c r="RK107" i="1" a="1"/>
  <c r="RK107" i="1" s="1"/>
  <c r="RK41" i="1" a="1"/>
  <c r="RK41" i="1" s="1"/>
  <c r="RK61" i="1" a="1"/>
  <c r="RK61" i="1" s="1"/>
  <c r="RK85" i="1" a="1"/>
  <c r="RK85" i="1" s="1"/>
  <c r="RK96" i="1" a="1"/>
  <c r="RK96" i="1" s="1"/>
  <c r="RK101" i="1" a="1"/>
  <c r="RK101" i="1" s="1"/>
  <c r="RK51" i="1" a="1"/>
  <c r="RK51" i="1" s="1"/>
  <c r="RK95" i="1" a="1"/>
  <c r="RK95" i="1" s="1"/>
  <c r="RK55" i="1" a="1"/>
  <c r="RK55" i="1" s="1"/>
  <c r="RK57" i="1" a="1"/>
  <c r="RK57" i="1" s="1"/>
  <c r="RK82" i="1" a="1"/>
  <c r="RK82" i="1" s="1"/>
  <c r="RK59" i="1" a="1"/>
  <c r="RK59" i="1" s="1"/>
  <c r="RK108" i="1" a="1"/>
  <c r="RK108" i="1" s="1"/>
  <c r="RK86" i="1" a="1"/>
  <c r="RK86" i="1" s="1"/>
  <c r="RK110" i="1" a="1"/>
  <c r="RK110" i="1" s="1"/>
  <c r="RK40" i="1" a="1"/>
  <c r="RK40" i="1" s="1"/>
  <c r="RK84" i="1" a="1"/>
  <c r="RK84" i="1" s="1"/>
  <c r="RK46" i="1" a="1"/>
  <c r="RK46" i="1" s="1"/>
  <c r="RK88" i="1" a="1"/>
  <c r="RK88" i="1" s="1"/>
  <c r="RK99" i="1" a="1"/>
  <c r="RK99" i="1" s="1"/>
  <c r="RK48" i="1" a="1"/>
  <c r="RK48" i="1" s="1"/>
  <c r="RK50" i="1" a="1"/>
  <c r="RK50" i="1" s="1"/>
  <c r="RK52" i="1" a="1"/>
  <c r="RK52" i="1" s="1"/>
  <c r="RK98" i="1" a="1"/>
  <c r="RK98" i="1" s="1"/>
  <c r="RK54" i="1" a="1"/>
  <c r="RK54" i="1" s="1"/>
  <c r="RK83" i="1" a="1"/>
  <c r="RK83" i="1" s="1"/>
  <c r="RK93" i="1" a="1"/>
  <c r="RK93" i="1" s="1"/>
  <c r="RK87" i="1" a="1"/>
  <c r="RK87" i="1" s="1"/>
  <c r="RK109" i="1" a="1"/>
  <c r="RK109" i="1" s="1"/>
  <c r="RK45" i="1" a="1"/>
  <c r="RK45" i="1" s="1"/>
  <c r="RK94" i="1" a="1"/>
  <c r="RK94" i="1" s="1"/>
  <c r="RK47" i="1" a="1"/>
  <c r="RK47" i="1" s="1"/>
  <c r="RK49" i="1" a="1"/>
  <c r="RK49" i="1" s="1"/>
  <c r="RK106" i="1" a="1"/>
  <c r="RK106" i="1" s="1"/>
  <c r="RK56" i="1" a="1"/>
  <c r="RK56" i="1" s="1"/>
  <c r="RK102" i="1" a="1"/>
  <c r="RK102" i="1" s="1"/>
  <c r="RK53" i="1" a="1"/>
  <c r="RK53" i="1" s="1"/>
  <c r="RK97" i="1" a="1"/>
  <c r="RK97" i="1" s="1"/>
  <c r="RK100" i="1" a="1"/>
  <c r="RK100" i="1" s="1"/>
  <c r="RK58" i="1" a="1"/>
  <c r="RK58" i="1" s="1"/>
  <c r="RK39" i="1" a="1"/>
  <c r="RK39" i="1" s="1"/>
  <c r="RK60" i="1" a="1"/>
  <c r="RK60" i="1" s="1"/>
  <c r="RK62" i="1" a="1"/>
  <c r="RK62" i="1" s="1"/>
  <c r="RK63" i="1" a="1"/>
  <c r="RK63" i="1" s="1"/>
  <c r="RK64" i="1" a="1"/>
  <c r="RK64" i="1" s="1"/>
  <c r="RK65" i="1" a="1"/>
  <c r="RK65" i="1" s="1"/>
  <c r="RK66" i="1" a="1"/>
  <c r="RK66" i="1" s="1"/>
  <c r="RK67" i="1" a="1"/>
  <c r="RK67" i="1" s="1"/>
  <c r="RK68" i="1" a="1"/>
  <c r="RK68" i="1" s="1"/>
  <c r="RK69" i="1" a="1"/>
  <c r="RK69" i="1" s="1"/>
  <c r="RK70" i="1" a="1"/>
  <c r="RK70" i="1" s="1"/>
  <c r="RK71" i="1" a="1"/>
  <c r="RK71" i="1" s="1"/>
  <c r="RK72" i="1" a="1"/>
  <c r="RK72" i="1" s="1"/>
  <c r="RK73" i="1" a="1"/>
  <c r="RK73" i="1" s="1"/>
  <c r="RK74" i="1" a="1"/>
  <c r="RK74" i="1" s="1"/>
  <c r="RK75" i="1" a="1"/>
  <c r="RK75" i="1" s="1"/>
  <c r="RK76" i="1" a="1"/>
  <c r="RK76" i="1" s="1"/>
  <c r="RK77" i="1" a="1"/>
  <c r="RK77" i="1" s="1"/>
  <c r="RK78" i="1" a="1"/>
  <c r="RK78" i="1" s="1"/>
  <c r="NT78" i="1"/>
  <c r="OA78" i="1"/>
  <c r="AP78" i="1"/>
  <c r="MC78" i="1"/>
  <c r="MD78" i="1"/>
  <c r="ME78" i="1"/>
  <c r="JM78" i="1"/>
  <c r="MK77" i="1"/>
  <c r="ML77" i="1"/>
  <c r="MM77" i="1"/>
  <c r="MN77" i="1"/>
  <c r="LG77" i="1"/>
  <c r="LH77" i="1"/>
  <c r="LI77" i="1"/>
  <c r="LJ77" i="1"/>
  <c r="MI77" i="1"/>
  <c r="JS77" i="1"/>
  <c r="MF78" i="1"/>
  <c r="MG78" i="1"/>
  <c r="JR78" i="1"/>
  <c r="DE77" i="1"/>
  <c r="DF77" i="1"/>
  <c r="DG77" i="1"/>
  <c r="DH77" i="1"/>
  <c r="DI77" i="1"/>
  <c r="DJ77" i="1"/>
  <c r="NO78" i="1"/>
  <c r="NP78" i="1"/>
  <c r="NQ78" i="1"/>
  <c r="NR78" i="1"/>
  <c r="NS78" i="1"/>
  <c r="JO78" i="1"/>
  <c r="JP78" i="1"/>
  <c r="ND78" i="1"/>
  <c r="NN78" i="1"/>
  <c r="NE78" i="1"/>
  <c r="NF78" i="1"/>
  <c r="NG78" i="1"/>
  <c r="AQ78" i="1"/>
  <c r="AR78" i="1"/>
  <c r="D78" i="1"/>
  <c r="AS78" i="1"/>
  <c r="AO78" i="1"/>
  <c r="AU158" i="4"/>
  <c r="AU159" i="4" s="1"/>
  <c r="QH4" i="1" s="1"/>
  <c r="AU161" i="4"/>
  <c r="AU162" i="4"/>
  <c r="AU160" i="4"/>
  <c r="AU163" i="4"/>
  <c r="CN158" i="4"/>
  <c r="CN159" i="4" s="1"/>
  <c r="SA4" i="1" s="1"/>
  <c r="CN160" i="4"/>
  <c r="CN161" i="4"/>
  <c r="CN162" i="4"/>
  <c r="CN163" i="4"/>
  <c r="DC158" i="4"/>
  <c r="DC159" i="4" s="1"/>
  <c r="SP4" i="1" s="1"/>
  <c r="DC160" i="4"/>
  <c r="DC161" i="4"/>
  <c r="DC162" i="4"/>
  <c r="DC163" i="4"/>
  <c r="AF158" i="4"/>
  <c r="AF159" i="4" s="1"/>
  <c r="PS4" i="1" s="1"/>
  <c r="AF161" i="4"/>
  <c r="AF162" i="4"/>
  <c r="AF160" i="4"/>
  <c r="AF163" i="4"/>
  <c r="BJ158" i="4"/>
  <c r="BJ159" i="4" s="1"/>
  <c r="QW4" i="1" s="1"/>
  <c r="BJ163" i="4"/>
  <c r="BJ161" i="4"/>
  <c r="BJ162" i="4"/>
  <c r="BJ160" i="4"/>
  <c r="DR158" i="4"/>
  <c r="DR159" i="4" s="1"/>
  <c r="TE4" i="1" s="1"/>
  <c r="DR160" i="4"/>
  <c r="DR161" i="4"/>
  <c r="DR162" i="4"/>
  <c r="DR163" i="4"/>
  <c r="BY158" i="4"/>
  <c r="BY159" i="4" s="1"/>
  <c r="RL4" i="1" s="1"/>
  <c r="BY161" i="4"/>
  <c r="BY162" i="4"/>
  <c r="BY160" i="4"/>
  <c r="BY163" i="4"/>
  <c r="Q158" i="4"/>
  <c r="Q159" i="4" s="1"/>
  <c r="PD4" i="1" s="1"/>
  <c r="Q160" i="4"/>
  <c r="Q162" i="4"/>
  <c r="Q161" i="4"/>
  <c r="Q163" i="4"/>
  <c r="E422" i="4"/>
  <c r="R422" i="4" s="1"/>
  <c r="F423" i="4"/>
  <c r="P407" i="4"/>
  <c r="C408" i="4"/>
  <c r="T423" i="4"/>
  <c r="I424" i="4"/>
  <c r="V424" i="4" s="1"/>
  <c r="H424" i="4"/>
  <c r="U424" i="4" s="1"/>
  <c r="G424" i="4"/>
  <c r="D424" i="4"/>
  <c r="Q424" i="4" s="1"/>
  <c r="F488" i="4"/>
  <c r="E488" i="4"/>
  <c r="D488" i="4"/>
  <c r="Q488" i="4" s="1"/>
  <c r="R420" i="4"/>
  <c r="R416" i="4"/>
  <c r="S407" i="4"/>
  <c r="B407" i="4"/>
  <c r="R344" i="8"/>
  <c r="Q344" i="8"/>
  <c r="F343" i="8"/>
  <c r="E343" i="8"/>
  <c r="A425" i="4"/>
  <c r="A489" i="4"/>
  <c r="QW89" i="1" l="1" a="1"/>
  <c r="QW89" i="1" s="1"/>
  <c r="QW108" i="1" a="1"/>
  <c r="QW108" i="1" s="1"/>
  <c r="QW48" i="1" a="1"/>
  <c r="QW48" i="1" s="1"/>
  <c r="QW97" i="1" a="1"/>
  <c r="QW97" i="1" s="1"/>
  <c r="QW86" i="1" a="1"/>
  <c r="QW86" i="1" s="1"/>
  <c r="QW102" i="1" a="1"/>
  <c r="QW102" i="1" s="1"/>
  <c r="QW101" i="1" a="1"/>
  <c r="QW101" i="1" s="1"/>
  <c r="QW84" i="1" a="1"/>
  <c r="QW84" i="1" s="1"/>
  <c r="QW82" i="1" a="1"/>
  <c r="QW82" i="1" s="1"/>
  <c r="QW45" i="1" a="1"/>
  <c r="QW45" i="1" s="1"/>
  <c r="QW47" i="1" a="1"/>
  <c r="QW47" i="1" s="1"/>
  <c r="QW110" i="1" a="1"/>
  <c r="QW110" i="1" s="1"/>
  <c r="QW107" i="1" a="1"/>
  <c r="QW107" i="1" s="1"/>
  <c r="QW100" i="1" a="1"/>
  <c r="QW100" i="1" s="1"/>
  <c r="QW99" i="1" a="1"/>
  <c r="QW99" i="1" s="1"/>
  <c r="QW87" i="1" a="1"/>
  <c r="QW87" i="1" s="1"/>
  <c r="QW95" i="1" a="1"/>
  <c r="QW95" i="1" s="1"/>
  <c r="QW98" i="1" a="1"/>
  <c r="QW98" i="1" s="1"/>
  <c r="QW39" i="1" a="1"/>
  <c r="QW39" i="1" s="1"/>
  <c r="QW106" i="1" a="1"/>
  <c r="QW106" i="1" s="1"/>
  <c r="QW41" i="1" a="1"/>
  <c r="QW41" i="1" s="1"/>
  <c r="QW93" i="1" a="1"/>
  <c r="QW93" i="1" s="1"/>
  <c r="QW46" i="1" a="1"/>
  <c r="QW46" i="1" s="1"/>
  <c r="QW94" i="1" a="1"/>
  <c r="QW94" i="1" s="1"/>
  <c r="QW49" i="1" a="1"/>
  <c r="QW49" i="1" s="1"/>
  <c r="QW85" i="1" a="1"/>
  <c r="QW85" i="1" s="1"/>
  <c r="QW88" i="1" a="1"/>
  <c r="QW88" i="1" s="1"/>
  <c r="QW83" i="1" a="1"/>
  <c r="QW83" i="1" s="1"/>
  <c r="QW40" i="1" a="1"/>
  <c r="QW40" i="1" s="1"/>
  <c r="QW96" i="1" a="1"/>
  <c r="QW96" i="1" s="1"/>
  <c r="QW109" i="1" a="1"/>
  <c r="QW109" i="1" s="1"/>
  <c r="QW50" i="1" a="1"/>
  <c r="QW50" i="1" s="1"/>
  <c r="QW51" i="1" a="1"/>
  <c r="QW51" i="1" s="1"/>
  <c r="QW52" i="1" a="1"/>
  <c r="QW52" i="1" s="1"/>
  <c r="QW53" i="1" a="1"/>
  <c r="QW53" i="1" s="1"/>
  <c r="QW54" i="1" a="1"/>
  <c r="QW54" i="1" s="1"/>
  <c r="QW55" i="1" a="1"/>
  <c r="QW55" i="1" s="1"/>
  <c r="QW56" i="1" a="1"/>
  <c r="QW56" i="1" s="1"/>
  <c r="QW57" i="1" a="1"/>
  <c r="QW57" i="1" s="1"/>
  <c r="QW58" i="1" a="1"/>
  <c r="QW58" i="1" s="1"/>
  <c r="QW59" i="1" a="1"/>
  <c r="QW59" i="1" s="1"/>
  <c r="QW60" i="1" a="1"/>
  <c r="QW60" i="1" s="1"/>
  <c r="QW61" i="1" a="1"/>
  <c r="QW61" i="1" s="1"/>
  <c r="QW62" i="1" a="1"/>
  <c r="QW62" i="1" s="1"/>
  <c r="QW63" i="1" a="1"/>
  <c r="QW63" i="1" s="1"/>
  <c r="QW64" i="1" a="1"/>
  <c r="QW64" i="1" s="1"/>
  <c r="QW65" i="1" a="1"/>
  <c r="QW65" i="1" s="1"/>
  <c r="QW66" i="1" a="1"/>
  <c r="QW66" i="1" s="1"/>
  <c r="QW67" i="1" a="1"/>
  <c r="QW67" i="1" s="1"/>
  <c r="QW68" i="1" a="1"/>
  <c r="QW68" i="1" s="1"/>
  <c r="QW69" i="1" a="1"/>
  <c r="QW69" i="1" s="1"/>
  <c r="QW70" i="1" a="1"/>
  <c r="QW70" i="1" s="1"/>
  <c r="QW71" i="1" a="1"/>
  <c r="QW71" i="1" s="1"/>
  <c r="QW72" i="1" a="1"/>
  <c r="QW72" i="1" s="1"/>
  <c r="QW73" i="1" a="1"/>
  <c r="QW73" i="1" s="1"/>
  <c r="QW74" i="1" a="1"/>
  <c r="QW74" i="1" s="1"/>
  <c r="QW75" i="1" a="1"/>
  <c r="QW75" i="1" s="1"/>
  <c r="QW76" i="1" a="1"/>
  <c r="QW76" i="1" s="1"/>
  <c r="QW77" i="1" a="1"/>
  <c r="QW77" i="1" s="1"/>
  <c r="QW78" i="1" a="1"/>
  <c r="QW78" i="1" s="1"/>
  <c r="SA89" i="1" a="1"/>
  <c r="SA89" i="1" s="1"/>
  <c r="SA109" i="1" a="1"/>
  <c r="SA109" i="1" s="1"/>
  <c r="SA82" i="1" a="1"/>
  <c r="SA82" i="1" s="1"/>
  <c r="SA58" i="1" a="1"/>
  <c r="SA58" i="1" s="1"/>
  <c r="SA59" i="1" a="1"/>
  <c r="SA59" i="1" s="1"/>
  <c r="SA40" i="1" a="1"/>
  <c r="SA40" i="1" s="1"/>
  <c r="SA60" i="1" a="1"/>
  <c r="SA60" i="1" s="1"/>
  <c r="SA45" i="1" a="1"/>
  <c r="SA45" i="1" s="1"/>
  <c r="SA93" i="1" a="1"/>
  <c r="SA93" i="1" s="1"/>
  <c r="SA88" i="1" a="1"/>
  <c r="SA88" i="1" s="1"/>
  <c r="SA101" i="1" a="1"/>
  <c r="SA101" i="1" s="1"/>
  <c r="SA84" i="1" a="1"/>
  <c r="SA84" i="1" s="1"/>
  <c r="SA47" i="1" a="1"/>
  <c r="SA47" i="1" s="1"/>
  <c r="SA86" i="1" a="1"/>
  <c r="SA86" i="1" s="1"/>
  <c r="SA50" i="1" a="1"/>
  <c r="SA50" i="1" s="1"/>
  <c r="SA83" i="1" a="1"/>
  <c r="SA83" i="1" s="1"/>
  <c r="SA54" i="1" a="1"/>
  <c r="SA54" i="1" s="1"/>
  <c r="SA110" i="1" a="1"/>
  <c r="SA110" i="1" s="1"/>
  <c r="SA39" i="1" a="1"/>
  <c r="SA39" i="1" s="1"/>
  <c r="SA41" i="1" a="1"/>
  <c r="SA41" i="1" s="1"/>
  <c r="SA99" i="1" a="1"/>
  <c r="SA99" i="1" s="1"/>
  <c r="SA46" i="1" a="1"/>
  <c r="SA46" i="1" s="1"/>
  <c r="SA87" i="1" a="1"/>
  <c r="SA87" i="1" s="1"/>
  <c r="SA51" i="1" a="1"/>
  <c r="SA51" i="1" s="1"/>
  <c r="SA100" i="1" a="1"/>
  <c r="SA100" i="1" s="1"/>
  <c r="SA97" i="1" a="1"/>
  <c r="SA97" i="1" s="1"/>
  <c r="SA55" i="1" a="1"/>
  <c r="SA55" i="1" s="1"/>
  <c r="SA107" i="1" a="1"/>
  <c r="SA107" i="1" s="1"/>
  <c r="SA96" i="1" a="1"/>
  <c r="SA96" i="1" s="1"/>
  <c r="SA102" i="1" a="1"/>
  <c r="SA102" i="1" s="1"/>
  <c r="SA95" i="1" a="1"/>
  <c r="SA95" i="1" s="1"/>
  <c r="SA98" i="1" a="1"/>
  <c r="SA98" i="1" s="1"/>
  <c r="SA49" i="1" a="1"/>
  <c r="SA49" i="1" s="1"/>
  <c r="SA52" i="1" a="1"/>
  <c r="SA52" i="1" s="1"/>
  <c r="SA53" i="1" a="1"/>
  <c r="SA53" i="1" s="1"/>
  <c r="SA108" i="1" a="1"/>
  <c r="SA108" i="1" s="1"/>
  <c r="SA61" i="1" a="1"/>
  <c r="SA61" i="1" s="1"/>
  <c r="SA94" i="1" a="1"/>
  <c r="SA94" i="1" s="1"/>
  <c r="SA85" i="1" a="1"/>
  <c r="SA85" i="1" s="1"/>
  <c r="SA48" i="1" a="1"/>
  <c r="SA48" i="1" s="1"/>
  <c r="SA106" i="1" a="1"/>
  <c r="SA106" i="1" s="1"/>
  <c r="SA57" i="1" a="1"/>
  <c r="SA57" i="1" s="1"/>
  <c r="SA56" i="1" a="1"/>
  <c r="SA56" i="1" s="1"/>
  <c r="SA62" i="1" a="1"/>
  <c r="SA62" i="1" s="1"/>
  <c r="SA63" i="1" a="1"/>
  <c r="SA63" i="1" s="1"/>
  <c r="SA64" i="1" a="1"/>
  <c r="SA64" i="1" s="1"/>
  <c r="SA65" i="1" a="1"/>
  <c r="SA65" i="1" s="1"/>
  <c r="SA66" i="1" a="1"/>
  <c r="SA66" i="1" s="1"/>
  <c r="SA67" i="1" a="1"/>
  <c r="SA67" i="1" s="1"/>
  <c r="SA68" i="1" a="1"/>
  <c r="SA68" i="1" s="1"/>
  <c r="SA69" i="1" a="1"/>
  <c r="SA69" i="1" s="1"/>
  <c r="SA70" i="1" a="1"/>
  <c r="SA70" i="1" s="1"/>
  <c r="SA71" i="1" a="1"/>
  <c r="SA71" i="1" s="1"/>
  <c r="SA72" i="1" a="1"/>
  <c r="SA72" i="1" s="1"/>
  <c r="SA73" i="1" a="1"/>
  <c r="SA73" i="1" s="1"/>
  <c r="SA74" i="1" a="1"/>
  <c r="SA74" i="1" s="1"/>
  <c r="SA75" i="1" a="1"/>
  <c r="SA75" i="1" s="1"/>
  <c r="SA76" i="1" a="1"/>
  <c r="SA76" i="1" s="1"/>
  <c r="SA77" i="1" a="1"/>
  <c r="SA77" i="1" s="1"/>
  <c r="SA78" i="1" a="1"/>
  <c r="SA78" i="1" s="1"/>
  <c r="QH106" i="1" a="1"/>
  <c r="QH106" i="1" s="1"/>
  <c r="QH89" i="1" a="1"/>
  <c r="QH89" i="1" s="1"/>
  <c r="QH39" i="1" a="1"/>
  <c r="QH39" i="1" s="1"/>
  <c r="QH87" i="1" a="1"/>
  <c r="QH87" i="1" s="1"/>
  <c r="QH88" i="1" a="1"/>
  <c r="QH88" i="1" s="1"/>
  <c r="QH93" i="1" a="1"/>
  <c r="QH93" i="1" s="1"/>
  <c r="QH82" i="1" a="1"/>
  <c r="QH82" i="1" s="1"/>
  <c r="QH86" i="1" a="1"/>
  <c r="QH86" i="1" s="1"/>
  <c r="QH45" i="1" a="1"/>
  <c r="QH45" i="1" s="1"/>
  <c r="QH85" i="1" a="1"/>
  <c r="QH85" i="1" s="1"/>
  <c r="QH83" i="1" a="1"/>
  <c r="QH83" i="1" s="1"/>
  <c r="QH84" i="1" a="1"/>
  <c r="QH84" i="1" s="1"/>
  <c r="QH101" i="1" a="1"/>
  <c r="QH101" i="1" s="1"/>
  <c r="QH94" i="1" a="1"/>
  <c r="QH94" i="1" s="1"/>
  <c r="QH98" i="1" a="1"/>
  <c r="QH98" i="1" s="1"/>
  <c r="QH95" i="1" a="1"/>
  <c r="QH95" i="1" s="1"/>
  <c r="QH46" i="1" a="1"/>
  <c r="QH46" i="1" s="1"/>
  <c r="QH102" i="1" a="1"/>
  <c r="QH102" i="1" s="1"/>
  <c r="QH99" i="1" a="1"/>
  <c r="QH99" i="1" s="1"/>
  <c r="QH108" i="1" a="1"/>
  <c r="QH108" i="1" s="1"/>
  <c r="QH110" i="1" a="1"/>
  <c r="QH110" i="1" s="1"/>
  <c r="QH107" i="1" a="1"/>
  <c r="QH107" i="1" s="1"/>
  <c r="QH41" i="1" a="1"/>
  <c r="QH41" i="1" s="1"/>
  <c r="QH40" i="1" a="1"/>
  <c r="QH40" i="1" s="1"/>
  <c r="QH109" i="1" a="1"/>
  <c r="QH109" i="1" s="1"/>
  <c r="QH47" i="1" a="1"/>
  <c r="QH47" i="1" s="1"/>
  <c r="QH96" i="1" a="1"/>
  <c r="QH96" i="1" s="1"/>
  <c r="QH97" i="1" a="1"/>
  <c r="QH97" i="1" s="1"/>
  <c r="QH48" i="1" a="1"/>
  <c r="QH48" i="1" s="1"/>
  <c r="QH100" i="1" a="1"/>
  <c r="QH100" i="1" s="1"/>
  <c r="QH49" i="1" a="1"/>
  <c r="QH49" i="1" s="1"/>
  <c r="QH50" i="1" a="1"/>
  <c r="QH50" i="1" s="1"/>
  <c r="QH51" i="1" a="1"/>
  <c r="QH51" i="1" s="1"/>
  <c r="QH52" i="1" a="1"/>
  <c r="QH52" i="1" s="1"/>
  <c r="QH53" i="1" a="1"/>
  <c r="QH53" i="1" s="1"/>
  <c r="QH54" i="1" a="1"/>
  <c r="QH54" i="1" s="1"/>
  <c r="QH55" i="1" a="1"/>
  <c r="QH55" i="1" s="1"/>
  <c r="QH56" i="1" a="1"/>
  <c r="QH56" i="1" s="1"/>
  <c r="QH57" i="1" a="1"/>
  <c r="QH57" i="1" s="1"/>
  <c r="QH58" i="1" a="1"/>
  <c r="QH58" i="1" s="1"/>
  <c r="QH59" i="1" a="1"/>
  <c r="QH59" i="1" s="1"/>
  <c r="QH60" i="1" a="1"/>
  <c r="QH60" i="1" s="1"/>
  <c r="QH61" i="1" a="1"/>
  <c r="QH61" i="1" s="1"/>
  <c r="QH62" i="1" a="1"/>
  <c r="QH62" i="1" s="1"/>
  <c r="QH63" i="1" a="1"/>
  <c r="QH63" i="1" s="1"/>
  <c r="QH64" i="1" a="1"/>
  <c r="QH64" i="1" s="1"/>
  <c r="QH65" i="1" a="1"/>
  <c r="QH65" i="1" s="1"/>
  <c r="QH66" i="1" a="1"/>
  <c r="QH66" i="1" s="1"/>
  <c r="QH67" i="1" a="1"/>
  <c r="QH67" i="1" s="1"/>
  <c r="QH68" i="1" a="1"/>
  <c r="QH68" i="1" s="1"/>
  <c r="QH69" i="1" a="1"/>
  <c r="QH69" i="1" s="1"/>
  <c r="QH70" i="1" a="1"/>
  <c r="QH70" i="1" s="1"/>
  <c r="QH71" i="1" a="1"/>
  <c r="QH71" i="1" s="1"/>
  <c r="QH72" i="1" a="1"/>
  <c r="QH72" i="1" s="1"/>
  <c r="QH73" i="1" a="1"/>
  <c r="QH73" i="1" s="1"/>
  <c r="QH74" i="1" a="1"/>
  <c r="QH74" i="1" s="1"/>
  <c r="QH75" i="1" a="1"/>
  <c r="QH75" i="1" s="1"/>
  <c r="QH76" i="1" a="1"/>
  <c r="QH76" i="1" s="1"/>
  <c r="QH77" i="1" a="1"/>
  <c r="QH77" i="1" s="1"/>
  <c r="QH78" i="1" a="1"/>
  <c r="QH78" i="1" s="1"/>
  <c r="PD89" i="1" a="1"/>
  <c r="PD89" i="1" s="1"/>
  <c r="PD106" i="1" a="1"/>
  <c r="PD106" i="1" s="1"/>
  <c r="PD87" i="1" a="1"/>
  <c r="PD87" i="1" s="1"/>
  <c r="PD84" i="1" a="1"/>
  <c r="PD84" i="1" s="1"/>
  <c r="PD88" i="1" a="1"/>
  <c r="PD88" i="1" s="1"/>
  <c r="PD83" i="1" a="1"/>
  <c r="PD83" i="1" s="1"/>
  <c r="PD86" i="1" a="1"/>
  <c r="PD86" i="1" s="1"/>
  <c r="PD85" i="1" a="1"/>
  <c r="PD85" i="1" s="1"/>
  <c r="PD39" i="1" a="1"/>
  <c r="PD39" i="1" s="1"/>
  <c r="PD45" i="1" a="1"/>
  <c r="PD45" i="1" s="1"/>
  <c r="PD93" i="1" a="1"/>
  <c r="PD93" i="1" s="1"/>
  <c r="PD82" i="1" a="1"/>
  <c r="PD82" i="1" s="1"/>
  <c r="PD95" i="1" a="1"/>
  <c r="PD95" i="1" s="1"/>
  <c r="PD108" i="1" a="1"/>
  <c r="PD108" i="1" s="1"/>
  <c r="PD46" i="1" a="1"/>
  <c r="PD46" i="1" s="1"/>
  <c r="PD101" i="1" a="1"/>
  <c r="PD101" i="1" s="1"/>
  <c r="PD102" i="1" a="1"/>
  <c r="PD102" i="1" s="1"/>
  <c r="PD110" i="1" a="1"/>
  <c r="PD110" i="1" s="1"/>
  <c r="PD40" i="1" a="1"/>
  <c r="PD40" i="1" s="1"/>
  <c r="PD98" i="1" a="1"/>
  <c r="PD98" i="1" s="1"/>
  <c r="PD41" i="1" a="1"/>
  <c r="PD41" i="1" s="1"/>
  <c r="PD107" i="1" a="1"/>
  <c r="PD107" i="1" s="1"/>
  <c r="PD94" i="1" a="1"/>
  <c r="PD94" i="1" s="1"/>
  <c r="PD109" i="1" a="1"/>
  <c r="PD109" i="1" s="1"/>
  <c r="PD99" i="1" a="1"/>
  <c r="PD99" i="1" s="1"/>
  <c r="PD96" i="1" a="1"/>
  <c r="PD96" i="1" s="1"/>
  <c r="PD47" i="1" a="1"/>
  <c r="PD47" i="1" s="1"/>
  <c r="PD100" i="1" a="1"/>
  <c r="PD100" i="1" s="1"/>
  <c r="PD97" i="1" a="1"/>
  <c r="PD97" i="1" s="1"/>
  <c r="PD48" i="1" a="1"/>
  <c r="PD48" i="1" s="1"/>
  <c r="PD49" i="1" a="1"/>
  <c r="PD49" i="1" s="1"/>
  <c r="PD50" i="1" a="1"/>
  <c r="PD50" i="1" s="1"/>
  <c r="PD51" i="1" a="1"/>
  <c r="PD51" i="1" s="1"/>
  <c r="PD52" i="1" a="1"/>
  <c r="PD52" i="1" s="1"/>
  <c r="PD53" i="1" a="1"/>
  <c r="PD53" i="1" s="1"/>
  <c r="PD54" i="1" a="1"/>
  <c r="PD54" i="1" s="1"/>
  <c r="PD55" i="1" a="1"/>
  <c r="PD55" i="1" s="1"/>
  <c r="PD56" i="1" a="1"/>
  <c r="PD56" i="1" s="1"/>
  <c r="PD57" i="1" a="1"/>
  <c r="PD57" i="1" s="1"/>
  <c r="PD58" i="1" a="1"/>
  <c r="PD58" i="1" s="1"/>
  <c r="PD59" i="1" a="1"/>
  <c r="PD59" i="1" s="1"/>
  <c r="PD60" i="1" a="1"/>
  <c r="PD60" i="1" s="1"/>
  <c r="PD61" i="1" a="1"/>
  <c r="PD61" i="1" s="1"/>
  <c r="PD62" i="1" a="1"/>
  <c r="PD62" i="1" s="1"/>
  <c r="PD63" i="1" a="1"/>
  <c r="PD63" i="1" s="1"/>
  <c r="PD64" i="1" a="1"/>
  <c r="PD64" i="1" s="1"/>
  <c r="PD65" i="1" a="1"/>
  <c r="PD65" i="1" s="1"/>
  <c r="PD66" i="1" a="1"/>
  <c r="PD66" i="1" s="1"/>
  <c r="PD67" i="1" a="1"/>
  <c r="PD67" i="1" s="1"/>
  <c r="PD68" i="1" a="1"/>
  <c r="PD68" i="1" s="1"/>
  <c r="PD69" i="1" a="1"/>
  <c r="PD69" i="1" s="1"/>
  <c r="PD70" i="1" a="1"/>
  <c r="PD70" i="1" s="1"/>
  <c r="PD71" i="1" a="1"/>
  <c r="PD71" i="1" s="1"/>
  <c r="PD72" i="1" a="1"/>
  <c r="PD72" i="1" s="1"/>
  <c r="PD73" i="1" a="1"/>
  <c r="PD73" i="1" s="1"/>
  <c r="PD74" i="1" a="1"/>
  <c r="PD74" i="1" s="1"/>
  <c r="PD75" i="1" a="1"/>
  <c r="PD75" i="1" s="1"/>
  <c r="PD76" i="1" a="1"/>
  <c r="PD76" i="1" s="1"/>
  <c r="PD77" i="1" a="1"/>
  <c r="PD77" i="1" s="1"/>
  <c r="PD78" i="1" a="1"/>
  <c r="PD78" i="1" s="1"/>
  <c r="RL89" i="1" a="1"/>
  <c r="RL89" i="1" s="1"/>
  <c r="RL93" i="1" a="1"/>
  <c r="RL93" i="1" s="1"/>
  <c r="RL61" i="1" a="1"/>
  <c r="RL61" i="1" s="1"/>
  <c r="RL99" i="1" a="1"/>
  <c r="RL99" i="1" s="1"/>
  <c r="RL101" i="1" a="1"/>
  <c r="RL101" i="1" s="1"/>
  <c r="RL102" i="1" a="1"/>
  <c r="RL102" i="1" s="1"/>
  <c r="RL88" i="1" a="1"/>
  <c r="RL88" i="1" s="1"/>
  <c r="RL95" i="1" a="1"/>
  <c r="RL95" i="1" s="1"/>
  <c r="RL98" i="1" a="1"/>
  <c r="RL98" i="1" s="1"/>
  <c r="RL54" i="1" a="1"/>
  <c r="RL54" i="1" s="1"/>
  <c r="RL97" i="1" a="1"/>
  <c r="RL97" i="1" s="1"/>
  <c r="RL82" i="1" a="1"/>
  <c r="RL82" i="1" s="1"/>
  <c r="RL58" i="1" a="1"/>
  <c r="RL58" i="1" s="1"/>
  <c r="RL59" i="1" a="1"/>
  <c r="RL59" i="1" s="1"/>
  <c r="RL41" i="1" a="1"/>
  <c r="RL41" i="1" s="1"/>
  <c r="RL46" i="1" a="1"/>
  <c r="RL46" i="1" s="1"/>
  <c r="RL96" i="1" a="1"/>
  <c r="RL96" i="1" s="1"/>
  <c r="RL47" i="1" a="1"/>
  <c r="RL47" i="1" s="1"/>
  <c r="RL87" i="1" a="1"/>
  <c r="RL87" i="1" s="1"/>
  <c r="RL50" i="1" a="1"/>
  <c r="RL50" i="1" s="1"/>
  <c r="RL86" i="1" a="1"/>
  <c r="RL86" i="1" s="1"/>
  <c r="RL52" i="1" a="1"/>
  <c r="RL52" i="1" s="1"/>
  <c r="RL106" i="1" a="1"/>
  <c r="RL106" i="1" s="1"/>
  <c r="RL55" i="1" a="1"/>
  <c r="RL55" i="1" s="1"/>
  <c r="RL108" i="1" a="1"/>
  <c r="RL108" i="1" s="1"/>
  <c r="RL110" i="1" a="1"/>
  <c r="RL110" i="1" s="1"/>
  <c r="RL40" i="1" a="1"/>
  <c r="RL40" i="1" s="1"/>
  <c r="RL94" i="1" a="1"/>
  <c r="RL94" i="1" s="1"/>
  <c r="RL48" i="1" a="1"/>
  <c r="RL48" i="1" s="1"/>
  <c r="RL84" i="1" a="1"/>
  <c r="RL84" i="1" s="1"/>
  <c r="RL51" i="1" a="1"/>
  <c r="RL51" i="1" s="1"/>
  <c r="RL100" i="1" a="1"/>
  <c r="RL100" i="1" s="1"/>
  <c r="RL57" i="1" a="1"/>
  <c r="RL57" i="1" s="1"/>
  <c r="RL109" i="1" a="1"/>
  <c r="RL109" i="1" s="1"/>
  <c r="RL45" i="1" a="1"/>
  <c r="RL45" i="1" s="1"/>
  <c r="RL85" i="1" a="1"/>
  <c r="RL85" i="1" s="1"/>
  <c r="RL49" i="1" a="1"/>
  <c r="RL49" i="1" s="1"/>
  <c r="RL53" i="1" a="1"/>
  <c r="RL53" i="1" s="1"/>
  <c r="RL83" i="1" a="1"/>
  <c r="RL83" i="1" s="1"/>
  <c r="RL56" i="1" a="1"/>
  <c r="RL56" i="1" s="1"/>
  <c r="RL107" i="1" a="1"/>
  <c r="RL107" i="1" s="1"/>
  <c r="RL39" i="1" a="1"/>
  <c r="RL39" i="1" s="1"/>
  <c r="RL60" i="1" a="1"/>
  <c r="RL60" i="1" s="1"/>
  <c r="RL62" i="1" a="1"/>
  <c r="RL62" i="1" s="1"/>
  <c r="RL63" i="1" a="1"/>
  <c r="RL63" i="1" s="1"/>
  <c r="RL64" i="1" a="1"/>
  <c r="RL64" i="1" s="1"/>
  <c r="RL65" i="1" a="1"/>
  <c r="RL65" i="1" s="1"/>
  <c r="RL66" i="1" a="1"/>
  <c r="RL66" i="1" s="1"/>
  <c r="RL67" i="1" a="1"/>
  <c r="RL67" i="1" s="1"/>
  <c r="RL68" i="1" a="1"/>
  <c r="RL68" i="1" s="1"/>
  <c r="RL69" i="1" a="1"/>
  <c r="RL69" i="1" s="1"/>
  <c r="RL70" i="1" a="1"/>
  <c r="RL70" i="1" s="1"/>
  <c r="RL71" i="1" a="1"/>
  <c r="RL71" i="1" s="1"/>
  <c r="RL72" i="1" a="1"/>
  <c r="RL72" i="1" s="1"/>
  <c r="RL73" i="1" a="1"/>
  <c r="RL73" i="1" s="1"/>
  <c r="RL74" i="1" a="1"/>
  <c r="RL74" i="1" s="1"/>
  <c r="RL75" i="1" a="1"/>
  <c r="RL75" i="1" s="1"/>
  <c r="RL76" i="1" a="1"/>
  <c r="RL76" i="1" s="1"/>
  <c r="RL77" i="1" a="1"/>
  <c r="RL77" i="1" s="1"/>
  <c r="RL78" i="1" a="1"/>
  <c r="RL78" i="1" s="1"/>
  <c r="SP89" i="1" a="1"/>
  <c r="SP89" i="1" s="1"/>
  <c r="SP108" i="1" a="1"/>
  <c r="SP108" i="1" s="1"/>
  <c r="SP82" i="1" a="1"/>
  <c r="SP82" i="1" s="1"/>
  <c r="SP58" i="1" a="1"/>
  <c r="SP58" i="1" s="1"/>
  <c r="SP59" i="1" a="1"/>
  <c r="SP59" i="1" s="1"/>
  <c r="SP45" i="1" a="1"/>
  <c r="SP45" i="1" s="1"/>
  <c r="SP60" i="1" a="1"/>
  <c r="SP60" i="1" s="1"/>
  <c r="SP40" i="1" a="1"/>
  <c r="SP40" i="1" s="1"/>
  <c r="SP85" i="1" a="1"/>
  <c r="SP85" i="1" s="1"/>
  <c r="SP47" i="1" a="1"/>
  <c r="SP47" i="1" s="1"/>
  <c r="SP88" i="1" a="1"/>
  <c r="SP88" i="1" s="1"/>
  <c r="SP49" i="1" a="1"/>
  <c r="SP49" i="1" s="1"/>
  <c r="SP51" i="1" a="1"/>
  <c r="SP51" i="1" s="1"/>
  <c r="SP52" i="1" a="1"/>
  <c r="SP52" i="1" s="1"/>
  <c r="SP57" i="1" a="1"/>
  <c r="SP57" i="1" s="1"/>
  <c r="SP107" i="1" a="1"/>
  <c r="SP107" i="1" s="1"/>
  <c r="SP39" i="1" a="1"/>
  <c r="SP39" i="1" s="1"/>
  <c r="SP93" i="1" a="1"/>
  <c r="SP93" i="1" s="1"/>
  <c r="SP61" i="1" a="1"/>
  <c r="SP61" i="1" s="1"/>
  <c r="SP99" i="1" a="1"/>
  <c r="SP99" i="1" s="1"/>
  <c r="SP87" i="1" a="1"/>
  <c r="SP87" i="1" s="1"/>
  <c r="SP102" i="1" a="1"/>
  <c r="SP102" i="1" s="1"/>
  <c r="SP86" i="1" a="1"/>
  <c r="SP86" i="1" s="1"/>
  <c r="SP83" i="1" a="1"/>
  <c r="SP83" i="1" s="1"/>
  <c r="SP53" i="1" a="1"/>
  <c r="SP53" i="1" s="1"/>
  <c r="SP110" i="1" a="1"/>
  <c r="SP110" i="1" s="1"/>
  <c r="SP109" i="1" a="1"/>
  <c r="SP109" i="1" s="1"/>
  <c r="SP94" i="1" a="1"/>
  <c r="SP94" i="1" s="1"/>
  <c r="SP84" i="1" a="1"/>
  <c r="SP84" i="1" s="1"/>
  <c r="SP48" i="1" a="1"/>
  <c r="SP48" i="1" s="1"/>
  <c r="SP106" i="1" a="1"/>
  <c r="SP106" i="1" s="1"/>
  <c r="SP97" i="1" a="1"/>
  <c r="SP97" i="1" s="1"/>
  <c r="SP41" i="1" a="1"/>
  <c r="SP41" i="1" s="1"/>
  <c r="SP96" i="1" a="1"/>
  <c r="SP96" i="1" s="1"/>
  <c r="SP101" i="1" a="1"/>
  <c r="SP101" i="1" s="1"/>
  <c r="SP46" i="1" a="1"/>
  <c r="SP46" i="1" s="1"/>
  <c r="SP95" i="1" a="1"/>
  <c r="SP95" i="1" s="1"/>
  <c r="SP98" i="1" a="1"/>
  <c r="SP98" i="1" s="1"/>
  <c r="SP50" i="1" a="1"/>
  <c r="SP50" i="1" s="1"/>
  <c r="SP100" i="1" a="1"/>
  <c r="SP100" i="1" s="1"/>
  <c r="SP54" i="1" a="1"/>
  <c r="SP54" i="1" s="1"/>
  <c r="SP55" i="1" a="1"/>
  <c r="SP55" i="1" s="1"/>
  <c r="SP56" i="1" a="1"/>
  <c r="SP56" i="1" s="1"/>
  <c r="SP62" i="1" a="1"/>
  <c r="SP62" i="1" s="1"/>
  <c r="SP63" i="1" a="1"/>
  <c r="SP63" i="1" s="1"/>
  <c r="SP64" i="1" a="1"/>
  <c r="SP64" i="1" s="1"/>
  <c r="SP65" i="1" a="1"/>
  <c r="SP65" i="1" s="1"/>
  <c r="SP66" i="1" a="1"/>
  <c r="SP66" i="1" s="1"/>
  <c r="SP67" i="1" a="1"/>
  <c r="SP67" i="1" s="1"/>
  <c r="SP68" i="1" a="1"/>
  <c r="SP68" i="1" s="1"/>
  <c r="SP69" i="1" a="1"/>
  <c r="SP69" i="1" s="1"/>
  <c r="SP70" i="1" a="1"/>
  <c r="SP70" i="1" s="1"/>
  <c r="SP71" i="1" a="1"/>
  <c r="SP71" i="1" s="1"/>
  <c r="SP72" i="1" a="1"/>
  <c r="SP72" i="1" s="1"/>
  <c r="SP73" i="1" a="1"/>
  <c r="SP73" i="1" s="1"/>
  <c r="SP74" i="1" a="1"/>
  <c r="SP74" i="1" s="1"/>
  <c r="SP75" i="1" a="1"/>
  <c r="SP75" i="1" s="1"/>
  <c r="SP76" i="1" a="1"/>
  <c r="SP76" i="1" s="1"/>
  <c r="SP77" i="1" a="1"/>
  <c r="SP77" i="1" s="1"/>
  <c r="SP78" i="1" a="1"/>
  <c r="SP78" i="1" s="1"/>
  <c r="TE89" i="1" a="1"/>
  <c r="TE89" i="1" s="1"/>
  <c r="TE108" i="1" a="1"/>
  <c r="TE108" i="1" s="1"/>
  <c r="TE40" i="1" a="1"/>
  <c r="TE40" i="1" s="1"/>
  <c r="TE61" i="1" a="1"/>
  <c r="TE61" i="1" s="1"/>
  <c r="TE45" i="1" a="1"/>
  <c r="TE45" i="1" s="1"/>
  <c r="TE84" i="1" a="1"/>
  <c r="TE84" i="1" s="1"/>
  <c r="TE49" i="1" a="1"/>
  <c r="TE49" i="1" s="1"/>
  <c r="TE88" i="1" a="1"/>
  <c r="TE88" i="1" s="1"/>
  <c r="TE51" i="1" a="1"/>
  <c r="TE51" i="1" s="1"/>
  <c r="TE53" i="1" a="1"/>
  <c r="TE53" i="1" s="1"/>
  <c r="TE56" i="1" a="1"/>
  <c r="TE56" i="1" s="1"/>
  <c r="TE41" i="1" a="1"/>
  <c r="TE41" i="1" s="1"/>
  <c r="TE109" i="1" a="1"/>
  <c r="TE109" i="1" s="1"/>
  <c r="TE93" i="1" a="1"/>
  <c r="TE93" i="1" s="1"/>
  <c r="TE46" i="1" a="1"/>
  <c r="TE46" i="1" s="1"/>
  <c r="TE85" i="1" a="1"/>
  <c r="TE85" i="1" s="1"/>
  <c r="TE48" i="1" a="1"/>
  <c r="TE48" i="1" s="1"/>
  <c r="TE87" i="1" a="1"/>
  <c r="TE87" i="1" s="1"/>
  <c r="TE100" i="1" a="1"/>
  <c r="TE100" i="1" s="1"/>
  <c r="TE82" i="1" a="1"/>
  <c r="TE82" i="1" s="1"/>
  <c r="TE60" i="1" a="1"/>
  <c r="TE60" i="1" s="1"/>
  <c r="TE107" i="1" a="1"/>
  <c r="TE107" i="1" s="1"/>
  <c r="TE99" i="1" a="1"/>
  <c r="TE99" i="1" s="1"/>
  <c r="TE95" i="1" a="1"/>
  <c r="TE95" i="1" s="1"/>
  <c r="TE98" i="1" a="1"/>
  <c r="TE98" i="1" s="1"/>
  <c r="TE52" i="1" a="1"/>
  <c r="TE52" i="1" s="1"/>
  <c r="TE83" i="1" a="1"/>
  <c r="TE83" i="1" s="1"/>
  <c r="TE58" i="1" a="1"/>
  <c r="TE58" i="1" s="1"/>
  <c r="TE59" i="1" a="1"/>
  <c r="TE59" i="1" s="1"/>
  <c r="TE96" i="1" a="1"/>
  <c r="TE96" i="1" s="1"/>
  <c r="TE94" i="1" a="1"/>
  <c r="TE94" i="1" s="1"/>
  <c r="TE47" i="1" a="1"/>
  <c r="TE47" i="1" s="1"/>
  <c r="TE102" i="1" a="1"/>
  <c r="TE102" i="1" s="1"/>
  <c r="TE101" i="1" a="1"/>
  <c r="TE101" i="1" s="1"/>
  <c r="TE50" i="1" a="1"/>
  <c r="TE50" i="1" s="1"/>
  <c r="TE86" i="1" a="1"/>
  <c r="TE86" i="1" s="1"/>
  <c r="TE54" i="1" a="1"/>
  <c r="TE54" i="1" s="1"/>
  <c r="TE55" i="1" a="1"/>
  <c r="TE55" i="1" s="1"/>
  <c r="TE97" i="1" a="1"/>
  <c r="TE97" i="1" s="1"/>
  <c r="TE57" i="1" a="1"/>
  <c r="TE57" i="1" s="1"/>
  <c r="TE106" i="1" a="1"/>
  <c r="TE106" i="1" s="1"/>
  <c r="TE39" i="1" a="1"/>
  <c r="TE39" i="1" s="1"/>
  <c r="TE110" i="1" a="1"/>
  <c r="TE110" i="1" s="1"/>
  <c r="TE62" i="1" a="1"/>
  <c r="TE62" i="1" s="1"/>
  <c r="TE63" i="1" a="1"/>
  <c r="TE63" i="1" s="1"/>
  <c r="TE64" i="1" a="1"/>
  <c r="TE64" i="1" s="1"/>
  <c r="TE65" i="1" a="1"/>
  <c r="TE65" i="1" s="1"/>
  <c r="TE66" i="1" a="1"/>
  <c r="TE66" i="1" s="1"/>
  <c r="TE67" i="1" a="1"/>
  <c r="TE67" i="1" s="1"/>
  <c r="TE68" i="1" a="1"/>
  <c r="TE68" i="1" s="1"/>
  <c r="TE69" i="1" a="1"/>
  <c r="TE69" i="1" s="1"/>
  <c r="TE70" i="1" a="1"/>
  <c r="TE70" i="1" s="1"/>
  <c r="TE71" i="1" a="1"/>
  <c r="TE71" i="1" s="1"/>
  <c r="TE72" i="1" a="1"/>
  <c r="TE72" i="1" s="1"/>
  <c r="TE73" i="1" a="1"/>
  <c r="TE73" i="1" s="1"/>
  <c r="TE74" i="1" a="1"/>
  <c r="TE74" i="1" s="1"/>
  <c r="TE75" i="1" a="1"/>
  <c r="TE75" i="1" s="1"/>
  <c r="TE76" i="1" a="1"/>
  <c r="TE76" i="1" s="1"/>
  <c r="TE77" i="1" a="1"/>
  <c r="TE77" i="1" s="1"/>
  <c r="TE78" i="1" a="1"/>
  <c r="TE78" i="1" s="1"/>
  <c r="PS106" i="1" a="1"/>
  <c r="PS106" i="1" s="1"/>
  <c r="PS89" i="1" a="1"/>
  <c r="PS89" i="1" s="1"/>
  <c r="PS85" i="1" a="1"/>
  <c r="PS85" i="1" s="1"/>
  <c r="PS88" i="1" a="1"/>
  <c r="PS88" i="1" s="1"/>
  <c r="PS45" i="1" a="1"/>
  <c r="PS45" i="1" s="1"/>
  <c r="PS39" i="1" a="1"/>
  <c r="PS39" i="1" s="1"/>
  <c r="PS86" i="1" a="1"/>
  <c r="PS86" i="1" s="1"/>
  <c r="PS83" i="1" a="1"/>
  <c r="PS83" i="1" s="1"/>
  <c r="PS82" i="1" a="1"/>
  <c r="PS82" i="1" s="1"/>
  <c r="PS93" i="1" a="1"/>
  <c r="PS93" i="1" s="1"/>
  <c r="PS84" i="1" a="1"/>
  <c r="PS84" i="1" s="1"/>
  <c r="PS87" i="1" a="1"/>
  <c r="PS87" i="1" s="1"/>
  <c r="PS110" i="1" a="1"/>
  <c r="PS110" i="1" s="1"/>
  <c r="PS99" i="1" a="1"/>
  <c r="PS99" i="1" s="1"/>
  <c r="PS40" i="1" a="1"/>
  <c r="PS40" i="1" s="1"/>
  <c r="PS108" i="1" a="1"/>
  <c r="PS108" i="1" s="1"/>
  <c r="PS46" i="1" a="1"/>
  <c r="PS46" i="1" s="1"/>
  <c r="PS94" i="1" a="1"/>
  <c r="PS94" i="1" s="1"/>
  <c r="PS98" i="1" a="1"/>
  <c r="PS98" i="1" s="1"/>
  <c r="PS102" i="1" a="1"/>
  <c r="PS102" i="1" s="1"/>
  <c r="PS95" i="1" a="1"/>
  <c r="PS95" i="1" s="1"/>
  <c r="PS101" i="1" a="1"/>
  <c r="PS101" i="1" s="1"/>
  <c r="PS107" i="1" a="1"/>
  <c r="PS107" i="1" s="1"/>
  <c r="PS41" i="1" a="1"/>
  <c r="PS41" i="1" s="1"/>
  <c r="PS109" i="1" a="1"/>
  <c r="PS109" i="1" s="1"/>
  <c r="PS96" i="1" a="1"/>
  <c r="PS96" i="1" s="1"/>
  <c r="PS47" i="1" a="1"/>
  <c r="PS47" i="1" s="1"/>
  <c r="PS97" i="1" a="1"/>
  <c r="PS97" i="1" s="1"/>
  <c r="PS48" i="1" a="1"/>
  <c r="PS48" i="1" s="1"/>
  <c r="PS100" i="1" a="1"/>
  <c r="PS100" i="1" s="1"/>
  <c r="PS49" i="1" a="1"/>
  <c r="PS49" i="1" s="1"/>
  <c r="PS50" i="1" a="1"/>
  <c r="PS50" i="1" s="1"/>
  <c r="PS51" i="1" a="1"/>
  <c r="PS51" i="1" s="1"/>
  <c r="PS52" i="1" a="1"/>
  <c r="PS52" i="1" s="1"/>
  <c r="PS53" i="1" a="1"/>
  <c r="PS53" i="1" s="1"/>
  <c r="PS54" i="1" a="1"/>
  <c r="PS54" i="1" s="1"/>
  <c r="PS55" i="1" a="1"/>
  <c r="PS55" i="1" s="1"/>
  <c r="PS56" i="1" a="1"/>
  <c r="PS56" i="1" s="1"/>
  <c r="PS57" i="1" a="1"/>
  <c r="PS57" i="1" s="1"/>
  <c r="PS58" i="1" a="1"/>
  <c r="PS58" i="1" s="1"/>
  <c r="PS59" i="1" a="1"/>
  <c r="PS59" i="1" s="1"/>
  <c r="PS60" i="1" a="1"/>
  <c r="PS60" i="1" s="1"/>
  <c r="PS61" i="1" a="1"/>
  <c r="PS61" i="1" s="1"/>
  <c r="PS62" i="1" a="1"/>
  <c r="PS62" i="1" s="1"/>
  <c r="PS63" i="1" a="1"/>
  <c r="PS63" i="1" s="1"/>
  <c r="PS64" i="1" a="1"/>
  <c r="PS64" i="1" s="1"/>
  <c r="PS65" i="1" a="1"/>
  <c r="PS65" i="1" s="1"/>
  <c r="PS66" i="1" a="1"/>
  <c r="PS66" i="1" s="1"/>
  <c r="PS67" i="1" a="1"/>
  <c r="PS67" i="1" s="1"/>
  <c r="PS68" i="1" a="1"/>
  <c r="PS68" i="1" s="1"/>
  <c r="PS69" i="1" a="1"/>
  <c r="PS69" i="1" s="1"/>
  <c r="PS70" i="1" a="1"/>
  <c r="PS70" i="1" s="1"/>
  <c r="PS71" i="1" a="1"/>
  <c r="PS71" i="1" s="1"/>
  <c r="PS72" i="1" a="1"/>
  <c r="PS72" i="1" s="1"/>
  <c r="PS73" i="1" a="1"/>
  <c r="PS73" i="1" s="1"/>
  <c r="PS74" i="1" a="1"/>
  <c r="PS74" i="1" s="1"/>
  <c r="PS75" i="1" a="1"/>
  <c r="PS75" i="1" s="1"/>
  <c r="PS76" i="1" a="1"/>
  <c r="PS76" i="1" s="1"/>
  <c r="PS77" i="1" a="1"/>
  <c r="PS77" i="1" s="1"/>
  <c r="PS78" i="1" a="1"/>
  <c r="PS78" i="1" s="1"/>
  <c r="DH78" i="1"/>
  <c r="DI78" i="1"/>
  <c r="DJ78" i="1"/>
  <c r="DE78" i="1"/>
  <c r="DF78" i="1"/>
  <c r="DG78" i="1"/>
  <c r="MM78" i="1"/>
  <c r="MN78" i="1"/>
  <c r="JS78" i="1"/>
  <c r="ML78" i="1"/>
  <c r="LG78" i="1"/>
  <c r="LH78" i="1"/>
  <c r="LI78" i="1"/>
  <c r="LJ78" i="1"/>
  <c r="MI78" i="1"/>
  <c r="MK78" i="1"/>
  <c r="E423" i="4"/>
  <c r="R423" i="4" s="1"/>
  <c r="F424" i="4"/>
  <c r="P408" i="4"/>
  <c r="C409" i="4"/>
  <c r="F489" i="4"/>
  <c r="E489" i="4"/>
  <c r="D489" i="4"/>
  <c r="Q489" i="4" s="1"/>
  <c r="I425" i="4"/>
  <c r="V425" i="4" s="1"/>
  <c r="H425" i="4"/>
  <c r="U425" i="4" s="1"/>
  <c r="G425" i="4"/>
  <c r="D425" i="4"/>
  <c r="Q425" i="4" s="1"/>
  <c r="T424" i="4"/>
  <c r="S408" i="4"/>
  <c r="B408" i="4"/>
  <c r="E344" i="8"/>
  <c r="F344" i="8"/>
  <c r="Q345" i="8"/>
  <c r="R345" i="8"/>
  <c r="A490" i="4"/>
  <c r="A426" i="4"/>
  <c r="CZ112" i="1"/>
  <c r="CY112" i="1"/>
  <c r="E424" i="4" l="1"/>
  <c r="R424" i="4" s="1"/>
  <c r="DC33" i="1"/>
  <c r="DC112" i="1"/>
  <c r="F425" i="4"/>
  <c r="P409" i="4"/>
  <c r="C410" i="4"/>
  <c r="T425" i="4"/>
  <c r="F490" i="4"/>
  <c r="E490" i="4"/>
  <c r="D490" i="4"/>
  <c r="Q490" i="4" s="1"/>
  <c r="G426" i="4"/>
  <c r="D426" i="4"/>
  <c r="Q426" i="4" s="1"/>
  <c r="H426" i="4"/>
  <c r="I426" i="4"/>
  <c r="V426" i="4" s="1"/>
  <c r="S409" i="4"/>
  <c r="B409" i="4"/>
  <c r="R346" i="8"/>
  <c r="Q346" i="8"/>
  <c r="E345" i="8"/>
  <c r="F345" i="8"/>
  <c r="A427" i="4"/>
  <c r="A491" i="4"/>
  <c r="CY33" i="1"/>
  <c r="C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L112" i="1"/>
  <c r="ON112" i="1"/>
  <c r="E425" i="4" l="1"/>
  <c r="R425" i="4" s="1"/>
  <c r="F426" i="4"/>
  <c r="P410" i="4"/>
  <c r="C411" i="4"/>
  <c r="F491" i="4"/>
  <c r="E491" i="4"/>
  <c r="D491" i="4"/>
  <c r="Q491" i="4" s="1"/>
  <c r="I427" i="4"/>
  <c r="V427" i="4" s="1"/>
  <c r="H427" i="4"/>
  <c r="U427" i="4" s="1"/>
  <c r="G427" i="4"/>
  <c r="T427" i="4" s="1"/>
  <c r="D427" i="4"/>
  <c r="Q427" i="4" s="1"/>
  <c r="U426" i="4"/>
  <c r="T426" i="4"/>
  <c r="S410" i="4"/>
  <c r="B410" i="4"/>
  <c r="F346" i="8"/>
  <c r="E346" i="8"/>
  <c r="R347" i="8"/>
  <c r="Q347" i="8"/>
  <c r="A492" i="4"/>
  <c r="A428" i="4"/>
  <c r="KL33" i="1"/>
  <c r="F61" i="4"/>
  <c r="F56" i="4"/>
  <c r="E426" i="4" l="1"/>
  <c r="R426" i="4" s="1"/>
  <c r="OF112" i="1"/>
  <c r="OF33" i="1"/>
  <c r="OF34" i="1" s="1"/>
  <c r="OF89" i="1" s="1"/>
  <c r="F427" i="4"/>
  <c r="P411" i="4"/>
  <c r="C412" i="4"/>
  <c r="I428" i="4"/>
  <c r="V428" i="4" s="1"/>
  <c r="H428" i="4"/>
  <c r="U428" i="4" s="1"/>
  <c r="G428" i="4"/>
  <c r="D428" i="4"/>
  <c r="Q428" i="4" s="1"/>
  <c r="F492" i="4"/>
  <c r="E492" i="4"/>
  <c r="D492" i="4"/>
  <c r="Q492" i="4" s="1"/>
  <c r="S411" i="4"/>
  <c r="B411" i="4"/>
  <c r="R348" i="8"/>
  <c r="Q348" i="8"/>
  <c r="E347" i="8"/>
  <c r="F347" i="8"/>
  <c r="A493" i="4"/>
  <c r="A429" i="4"/>
  <c r="KL36" i="1"/>
  <c r="OF87" i="1" l="1"/>
  <c r="OF84" i="1"/>
  <c r="OF86" i="1"/>
  <c r="OF85" i="1"/>
  <c r="OF88" i="1"/>
  <c r="OF106" i="1"/>
  <c r="OF83" i="1"/>
  <c r="OF39" i="1"/>
  <c r="OF41" i="1" s="1"/>
  <c r="OF82" i="1"/>
  <c r="OF93" i="1"/>
  <c r="OF46" i="1"/>
  <c r="OF45" i="1"/>
  <c r="E427" i="4"/>
  <c r="R427" i="4" s="1"/>
  <c r="P412" i="4"/>
  <c r="C413" i="4"/>
  <c r="F428" i="4"/>
  <c r="I429" i="4"/>
  <c r="V429" i="4" s="1"/>
  <c r="H429" i="4"/>
  <c r="U429" i="4" s="1"/>
  <c r="G429" i="4"/>
  <c r="T429" i="4" s="1"/>
  <c r="D429" i="4"/>
  <c r="Q429" i="4" s="1"/>
  <c r="F493" i="4"/>
  <c r="E493" i="4"/>
  <c r="D493" i="4"/>
  <c r="Q493" i="4" s="1"/>
  <c r="T428" i="4"/>
  <c r="S412" i="4"/>
  <c r="B412" i="4"/>
  <c r="F348" i="8"/>
  <c r="E348" i="8"/>
  <c r="R349" i="8"/>
  <c r="Q349" i="8"/>
  <c r="A494" i="4"/>
  <c r="A430" i="4"/>
  <c r="OF36" i="1"/>
  <c r="OF40" i="1" l="1"/>
  <c r="OF107" i="1"/>
  <c r="OF108" i="1"/>
  <c r="OF109" i="1"/>
  <c r="OF110" i="1"/>
  <c r="OF101" i="1"/>
  <c r="OF102" i="1"/>
  <c r="OF98" i="1"/>
  <c r="OF99" i="1"/>
  <c r="OF94" i="1"/>
  <c r="OF95" i="1" s="1"/>
  <c r="OF96" i="1"/>
  <c r="OF62" i="1"/>
  <c r="OF47" i="1"/>
  <c r="OF48" i="1"/>
  <c r="OF63" i="1"/>
  <c r="E428" i="4"/>
  <c r="R428" i="4" s="1"/>
  <c r="P413" i="4"/>
  <c r="C414" i="4"/>
  <c r="F429" i="4"/>
  <c r="I430" i="4"/>
  <c r="H430" i="4"/>
  <c r="G430" i="4"/>
  <c r="T430" i="4" s="1"/>
  <c r="D430" i="4"/>
  <c r="Q430" i="4" s="1"/>
  <c r="F494" i="4"/>
  <c r="E494" i="4"/>
  <c r="D494" i="4"/>
  <c r="Q494" i="4" s="1"/>
  <c r="S413" i="4"/>
  <c r="B413" i="4"/>
  <c r="R350" i="8"/>
  <c r="Q350" i="8"/>
  <c r="F349" i="8"/>
  <c r="E349" i="8"/>
  <c r="A431" i="4"/>
  <c r="A495" i="4"/>
  <c r="OF97" i="1" l="1"/>
  <c r="OF100" i="1"/>
  <c r="OF65" i="1"/>
  <c r="OF64" i="1"/>
  <c r="E429" i="4"/>
  <c r="R429" i="4" s="1"/>
  <c r="P414" i="4"/>
  <c r="C415" i="4"/>
  <c r="F430" i="4"/>
  <c r="F495" i="4"/>
  <c r="E495" i="4"/>
  <c r="D495" i="4"/>
  <c r="Q495" i="4" s="1"/>
  <c r="I431" i="4"/>
  <c r="V431" i="4" s="1"/>
  <c r="H431" i="4"/>
  <c r="U431" i="4" s="1"/>
  <c r="G431" i="4"/>
  <c r="T431" i="4" s="1"/>
  <c r="D431" i="4"/>
  <c r="Q431" i="4" s="1"/>
  <c r="U430" i="4"/>
  <c r="V430" i="4"/>
  <c r="S414" i="4"/>
  <c r="B414" i="4"/>
  <c r="E350" i="8"/>
  <c r="F350" i="8"/>
  <c r="R351" i="8"/>
  <c r="Q351" i="8"/>
  <c r="A496" i="4"/>
  <c r="A432" i="4"/>
  <c r="OF49" i="1" l="1"/>
  <c r="E430" i="4"/>
  <c r="R430" i="4" s="1"/>
  <c r="P415" i="4"/>
  <c r="C416" i="4"/>
  <c r="F431" i="4"/>
  <c r="D496" i="4"/>
  <c r="Q496" i="4" s="1"/>
  <c r="F496" i="4"/>
  <c r="E496" i="4"/>
  <c r="D432" i="4"/>
  <c r="Q432" i="4" s="1"/>
  <c r="I432" i="4"/>
  <c r="V432" i="4" s="1"/>
  <c r="H432" i="4"/>
  <c r="U432" i="4" s="1"/>
  <c r="G432" i="4"/>
  <c r="S415" i="4"/>
  <c r="B415" i="4"/>
  <c r="R352" i="8"/>
  <c r="Q352" i="8"/>
  <c r="F351" i="8"/>
  <c r="E351" i="8"/>
  <c r="A433" i="4"/>
  <c r="A497" i="4"/>
  <c r="OF50" i="1" l="1"/>
  <c r="OF66" i="1"/>
  <c r="E431" i="4"/>
  <c r="C417" i="4"/>
  <c r="P416" i="4"/>
  <c r="F432" i="4"/>
  <c r="F497" i="4"/>
  <c r="E497" i="4"/>
  <c r="D497" i="4"/>
  <c r="Q497" i="4" s="1"/>
  <c r="I433" i="4"/>
  <c r="V433" i="4" s="1"/>
  <c r="H433" i="4"/>
  <c r="U433" i="4" s="1"/>
  <c r="G433" i="4"/>
  <c r="T433" i="4" s="1"/>
  <c r="D433" i="4"/>
  <c r="Q433" i="4" s="1"/>
  <c r="T432" i="4"/>
  <c r="S416" i="4"/>
  <c r="B416" i="4"/>
  <c r="E352" i="8"/>
  <c r="F352" i="8"/>
  <c r="R353" i="8"/>
  <c r="Q353" i="8"/>
  <c r="A434" i="4"/>
  <c r="A498" i="4"/>
  <c r="OF51" i="1" l="1"/>
  <c r="OF52" i="1"/>
  <c r="OF67" i="1"/>
  <c r="E432" i="4"/>
  <c r="C418" i="4"/>
  <c r="P417" i="4"/>
  <c r="F433" i="4"/>
  <c r="F498" i="4"/>
  <c r="E498" i="4"/>
  <c r="D498" i="4"/>
  <c r="Q498" i="4" s="1"/>
  <c r="I434" i="4"/>
  <c r="V434" i="4" s="1"/>
  <c r="H434" i="4"/>
  <c r="U434" i="4" s="1"/>
  <c r="G434" i="4"/>
  <c r="D434" i="4"/>
  <c r="Q434" i="4" s="1"/>
  <c r="R431" i="4"/>
  <c r="S417" i="4"/>
  <c r="B417" i="4"/>
  <c r="Q354" i="8"/>
  <c r="R354" i="8"/>
  <c r="F353" i="8"/>
  <c r="E353" i="8"/>
  <c r="A499" i="4"/>
  <c r="A435" i="4"/>
  <c r="OF69" i="1" l="1"/>
  <c r="OF54" i="1"/>
  <c r="OF68" i="1"/>
  <c r="OF53" i="1"/>
  <c r="E433" i="4"/>
  <c r="C419" i="4"/>
  <c r="P418" i="4"/>
  <c r="F434" i="4"/>
  <c r="F499" i="4"/>
  <c r="E499" i="4"/>
  <c r="D499" i="4"/>
  <c r="Q499" i="4" s="1"/>
  <c r="I435" i="4"/>
  <c r="V435" i="4" s="1"/>
  <c r="H435" i="4"/>
  <c r="U435" i="4" s="1"/>
  <c r="G435" i="4"/>
  <c r="D435" i="4"/>
  <c r="Q435" i="4" s="1"/>
  <c r="T434" i="4"/>
  <c r="R432" i="4"/>
  <c r="S418" i="4"/>
  <c r="B418" i="4"/>
  <c r="F354" i="8"/>
  <c r="E354" i="8"/>
  <c r="R358" i="8"/>
  <c r="Q358" i="8"/>
  <c r="A500" i="4"/>
  <c r="A436" i="4"/>
  <c r="OF70" i="1" l="1"/>
  <c r="OF55" i="1"/>
  <c r="OF56" i="1"/>
  <c r="OF71" i="1"/>
  <c r="E434" i="4"/>
  <c r="P419" i="4"/>
  <c r="C420" i="4"/>
  <c r="F435" i="4"/>
  <c r="I436" i="4"/>
  <c r="V436" i="4" s="1"/>
  <c r="H436" i="4"/>
  <c r="U436" i="4" s="1"/>
  <c r="G436" i="4"/>
  <c r="D436" i="4"/>
  <c r="Q436" i="4" s="1"/>
  <c r="F500" i="4"/>
  <c r="E500" i="4"/>
  <c r="D500" i="4"/>
  <c r="Q500" i="4" s="1"/>
  <c r="T435" i="4"/>
  <c r="R433" i="4"/>
  <c r="S419" i="4"/>
  <c r="B419" i="4"/>
  <c r="R359" i="8"/>
  <c r="Q359" i="8"/>
  <c r="E358" i="8"/>
  <c r="F358" i="8"/>
  <c r="A437" i="4"/>
  <c r="A501" i="4"/>
  <c r="BM112" i="1"/>
  <c r="OF58" i="1" l="1"/>
  <c r="OF73" i="1"/>
  <c r="OF72" i="1"/>
  <c r="OF57" i="1"/>
  <c r="E435" i="4"/>
  <c r="P420" i="4"/>
  <c r="C421" i="4"/>
  <c r="F436" i="4"/>
  <c r="T436" i="4"/>
  <c r="D437" i="4"/>
  <c r="Q437" i="4" s="1"/>
  <c r="I437" i="4"/>
  <c r="V437" i="4" s="1"/>
  <c r="H437" i="4"/>
  <c r="U437" i="4" s="1"/>
  <c r="G437" i="4"/>
  <c r="T437" i="4" s="1"/>
  <c r="E501" i="4"/>
  <c r="D501" i="4"/>
  <c r="Q501" i="4" s="1"/>
  <c r="F501" i="4"/>
  <c r="R434" i="4"/>
  <c r="S420" i="4"/>
  <c r="B420" i="4"/>
  <c r="F359" i="8"/>
  <c r="E359" i="8"/>
  <c r="R360" i="8"/>
  <c r="Q360" i="8"/>
  <c r="A502" i="4"/>
  <c r="A438" i="4"/>
  <c r="BM33" i="1"/>
  <c r="OF74" i="1" l="1"/>
  <c r="OF59" i="1"/>
  <c r="OF75" i="1"/>
  <c r="OF60" i="1"/>
  <c r="OF77" i="1" s="1"/>
  <c r="E436" i="4"/>
  <c r="P421" i="4"/>
  <c r="C422" i="4"/>
  <c r="F437" i="4"/>
  <c r="I438" i="4"/>
  <c r="V438" i="4" s="1"/>
  <c r="H438" i="4"/>
  <c r="U438" i="4" s="1"/>
  <c r="G438" i="4"/>
  <c r="T438" i="4" s="1"/>
  <c r="D438" i="4"/>
  <c r="Q438" i="4" s="1"/>
  <c r="F502" i="4"/>
  <c r="E502" i="4"/>
  <c r="D502" i="4"/>
  <c r="Q502" i="4" s="1"/>
  <c r="R435" i="4"/>
  <c r="S421" i="4"/>
  <c r="B421" i="4"/>
  <c r="E360" i="8"/>
  <c r="F360" i="8"/>
  <c r="A439" i="4"/>
  <c r="A503" i="4"/>
  <c r="AW36" i="1"/>
  <c r="AX37" i="1" l="1"/>
  <c r="AX38" i="1"/>
  <c r="AX36" i="1"/>
  <c r="OF76" i="1"/>
  <c r="OF61" i="1"/>
  <c r="E437" i="4"/>
  <c r="P422" i="4"/>
  <c r="C423" i="4"/>
  <c r="F438" i="4"/>
  <c r="I439" i="4"/>
  <c r="V439" i="4" s="1"/>
  <c r="H439" i="4"/>
  <c r="U439" i="4" s="1"/>
  <c r="G439" i="4"/>
  <c r="T439" i="4" s="1"/>
  <c r="D439" i="4"/>
  <c r="Q439" i="4" s="1"/>
  <c r="F503" i="4"/>
  <c r="E503" i="4"/>
  <c r="D503" i="4"/>
  <c r="Q503" i="4" s="1"/>
  <c r="R436" i="4"/>
  <c r="S422" i="4"/>
  <c r="B422" i="4"/>
  <c r="A440" i="4"/>
  <c r="A504" i="4"/>
  <c r="I61" i="4"/>
  <c r="H61" i="4"/>
  <c r="E61" i="4"/>
  <c r="D61" i="4"/>
  <c r="C61" i="4"/>
  <c r="I56" i="4"/>
  <c r="H56" i="4"/>
  <c r="E56" i="4"/>
  <c r="D56" i="4"/>
  <c r="C56" i="4"/>
  <c r="OF78" i="1" l="1"/>
  <c r="P423" i="4"/>
  <c r="C424" i="4"/>
  <c r="F439" i="4"/>
  <c r="E438" i="4"/>
  <c r="F504" i="4"/>
  <c r="E504" i="4"/>
  <c r="D504" i="4"/>
  <c r="Q504" i="4" s="1"/>
  <c r="I440" i="4"/>
  <c r="H440" i="4"/>
  <c r="G440" i="4"/>
  <c r="T440" i="4" s="1"/>
  <c r="D440" i="4"/>
  <c r="Q440" i="4" s="1"/>
  <c r="R437" i="4"/>
  <c r="S423" i="4"/>
  <c r="B423" i="4"/>
  <c r="A441" i="4"/>
  <c r="A505" i="4"/>
  <c r="E439" i="4" l="1"/>
  <c r="P424" i="4"/>
  <c r="C425" i="4"/>
  <c r="F440" i="4"/>
  <c r="U440" i="4"/>
  <c r="F505" i="4"/>
  <c r="E505" i="4"/>
  <c r="D505" i="4"/>
  <c r="Q505" i="4" s="1"/>
  <c r="I441" i="4"/>
  <c r="H441" i="4"/>
  <c r="U441" i="4" s="1"/>
  <c r="G441" i="4"/>
  <c r="D441" i="4"/>
  <c r="Q441" i="4" s="1"/>
  <c r="V440" i="4"/>
  <c r="R438" i="4"/>
  <c r="S424" i="4"/>
  <c r="B424" i="4"/>
  <c r="A506" i="4"/>
  <c r="A442" i="4"/>
  <c r="E440" i="4" l="1"/>
  <c r="P425" i="4"/>
  <c r="C426" i="4"/>
  <c r="F441" i="4"/>
  <c r="T441" i="4"/>
  <c r="G442" i="4"/>
  <c r="D442" i="4"/>
  <c r="Q442" i="4" s="1"/>
  <c r="I442" i="4"/>
  <c r="V442" i="4" s="1"/>
  <c r="H442" i="4"/>
  <c r="U442" i="4" s="1"/>
  <c r="F506" i="4"/>
  <c r="E506" i="4"/>
  <c r="D506" i="4"/>
  <c r="Q506" i="4" s="1"/>
  <c r="V441" i="4"/>
  <c r="R439" i="4"/>
  <c r="S425" i="4"/>
  <c r="B425" i="4"/>
  <c r="A507" i="4"/>
  <c r="A443" i="4"/>
  <c r="L76" i="4"/>
  <c r="J76" i="4"/>
  <c r="J84" i="4" s="1"/>
  <c r="L80" i="4" l="1"/>
  <c r="M80" i="4" s="1"/>
  <c r="N80" i="4" s="1"/>
  <c r="L84" i="4"/>
  <c r="E441" i="4"/>
  <c r="P426" i="4"/>
  <c r="C427" i="4"/>
  <c r="F442" i="4"/>
  <c r="I443" i="4"/>
  <c r="H443" i="4"/>
  <c r="U443" i="4" s="1"/>
  <c r="G443" i="4"/>
  <c r="T443" i="4" s="1"/>
  <c r="D443" i="4"/>
  <c r="Q443" i="4" s="1"/>
  <c r="F507" i="4"/>
  <c r="E507" i="4"/>
  <c r="D507" i="4"/>
  <c r="Q507" i="4" s="1"/>
  <c r="T442" i="4"/>
  <c r="R440" i="4"/>
  <c r="S426" i="4"/>
  <c r="B426" i="4"/>
  <c r="A444" i="4"/>
  <c r="A508" i="4"/>
  <c r="E442" i="4" l="1"/>
  <c r="P427" i="4"/>
  <c r="C428" i="4"/>
  <c r="F443" i="4"/>
  <c r="F508" i="4"/>
  <c r="E508" i="4"/>
  <c r="D508" i="4"/>
  <c r="Q508" i="4" s="1"/>
  <c r="I444" i="4"/>
  <c r="V444" i="4" s="1"/>
  <c r="H444" i="4"/>
  <c r="U444" i="4" s="1"/>
  <c r="G444" i="4"/>
  <c r="T444" i="4" s="1"/>
  <c r="D444" i="4"/>
  <c r="Q444" i="4" s="1"/>
  <c r="V443" i="4"/>
  <c r="R441" i="4"/>
  <c r="S427" i="4"/>
  <c r="B427" i="4"/>
  <c r="A509" i="4"/>
  <c r="A445" i="4"/>
  <c r="N77" i="4"/>
  <c r="M76" i="4"/>
  <c r="M84" i="4" s="1"/>
  <c r="E443" i="4" l="1"/>
  <c r="F444" i="4"/>
  <c r="P428" i="4"/>
  <c r="C429" i="4"/>
  <c r="I445" i="4"/>
  <c r="V445" i="4" s="1"/>
  <c r="H445" i="4"/>
  <c r="U445" i="4" s="1"/>
  <c r="G445" i="4"/>
  <c r="D445" i="4"/>
  <c r="Q445" i="4" s="1"/>
  <c r="F509" i="4"/>
  <c r="E509" i="4"/>
  <c r="D509" i="4"/>
  <c r="Q509" i="4" s="1"/>
  <c r="R442" i="4"/>
  <c r="S428" i="4"/>
  <c r="B428" i="4"/>
  <c r="A446" i="4"/>
  <c r="A510" i="4"/>
  <c r="N76" i="4"/>
  <c r="N84" i="4" s="1"/>
  <c r="E444" i="4" l="1"/>
  <c r="F445" i="4"/>
  <c r="P429" i="4"/>
  <c r="C430" i="4"/>
  <c r="T445" i="4"/>
  <c r="I446" i="4"/>
  <c r="V446" i="4" s="1"/>
  <c r="H446" i="4"/>
  <c r="U446" i="4" s="1"/>
  <c r="G446" i="4"/>
  <c r="D446" i="4"/>
  <c r="Q446" i="4" s="1"/>
  <c r="F510" i="4"/>
  <c r="E510" i="4"/>
  <c r="D510" i="4"/>
  <c r="Q510" i="4" s="1"/>
  <c r="R443" i="4"/>
  <c r="S429" i="4"/>
  <c r="B429" i="4"/>
  <c r="A511" i="4"/>
  <c r="A447" i="4"/>
  <c r="E445" i="4" l="1"/>
  <c r="F446" i="4"/>
  <c r="T446" i="4"/>
  <c r="P430" i="4"/>
  <c r="C431" i="4"/>
  <c r="I447" i="4"/>
  <c r="V447" i="4" s="1"/>
  <c r="H447" i="4"/>
  <c r="U447" i="4" s="1"/>
  <c r="G447" i="4"/>
  <c r="D447" i="4"/>
  <c r="Q447" i="4" s="1"/>
  <c r="F511" i="4"/>
  <c r="E511" i="4"/>
  <c r="D511" i="4"/>
  <c r="Q511" i="4" s="1"/>
  <c r="R444" i="4"/>
  <c r="S430" i="4"/>
  <c r="B430" i="4"/>
  <c r="A512" i="4"/>
  <c r="A448" i="4"/>
  <c r="E446" i="4" l="1"/>
  <c r="F447" i="4"/>
  <c r="P431" i="4"/>
  <c r="C432" i="4"/>
  <c r="D448" i="4"/>
  <c r="Q448" i="4" s="1"/>
  <c r="I448" i="4"/>
  <c r="H448" i="4"/>
  <c r="U448" i="4" s="1"/>
  <c r="G448" i="4"/>
  <c r="D512" i="4"/>
  <c r="Q512" i="4" s="1"/>
  <c r="F512" i="4"/>
  <c r="E512" i="4"/>
  <c r="T447" i="4"/>
  <c r="R445" i="4"/>
  <c r="S431" i="4"/>
  <c r="B431" i="4"/>
  <c r="A449" i="4"/>
  <c r="A513" i="4"/>
  <c r="E447" i="4" l="1"/>
  <c r="F448" i="4"/>
  <c r="P432" i="4"/>
  <c r="C433" i="4"/>
  <c r="T448" i="4"/>
  <c r="I449" i="4"/>
  <c r="V449" i="4" s="1"/>
  <c r="H449" i="4"/>
  <c r="G449" i="4"/>
  <c r="T449" i="4" s="1"/>
  <c r="D449" i="4"/>
  <c r="Q449" i="4" s="1"/>
  <c r="F513" i="4"/>
  <c r="E513" i="4"/>
  <c r="D513" i="4"/>
  <c r="Q513" i="4" s="1"/>
  <c r="V448" i="4"/>
  <c r="R446" i="4"/>
  <c r="S432" i="4"/>
  <c r="B432" i="4"/>
  <c r="A450" i="4"/>
  <c r="A514" i="4"/>
  <c r="E448" i="4" l="1"/>
  <c r="P433" i="4"/>
  <c r="C434" i="4"/>
  <c r="F449" i="4"/>
  <c r="U449" i="4"/>
  <c r="F514" i="4"/>
  <c r="E514" i="4"/>
  <c r="D514" i="4"/>
  <c r="Q514" i="4" s="1"/>
  <c r="I450" i="4"/>
  <c r="V450" i="4" s="1"/>
  <c r="H450" i="4"/>
  <c r="U450" i="4" s="1"/>
  <c r="G450" i="4"/>
  <c r="D450" i="4"/>
  <c r="Q450" i="4" s="1"/>
  <c r="R447" i="4"/>
  <c r="S433" i="4"/>
  <c r="B433" i="4"/>
  <c r="A451" i="4"/>
  <c r="A515" i="4"/>
  <c r="E449" i="4" l="1"/>
  <c r="P434" i="4"/>
  <c r="C435" i="4"/>
  <c r="F450" i="4"/>
  <c r="I451" i="4"/>
  <c r="V451" i="4" s="1"/>
  <c r="H451" i="4"/>
  <c r="G451" i="4"/>
  <c r="T451" i="4" s="1"/>
  <c r="D451" i="4"/>
  <c r="Q451" i="4" s="1"/>
  <c r="F515" i="4"/>
  <c r="E515" i="4"/>
  <c r="D515" i="4"/>
  <c r="Q515" i="4" s="1"/>
  <c r="T450" i="4"/>
  <c r="R448" i="4"/>
  <c r="S434" i="4"/>
  <c r="B434" i="4"/>
  <c r="A516" i="4"/>
  <c r="A452" i="4"/>
  <c r="E450" i="4" l="1"/>
  <c r="P435" i="4"/>
  <c r="C436" i="4"/>
  <c r="F451" i="4"/>
  <c r="U451" i="4"/>
  <c r="I452" i="4"/>
  <c r="V452" i="4" s="1"/>
  <c r="H452" i="4"/>
  <c r="G452" i="4"/>
  <c r="T452" i="4" s="1"/>
  <c r="D452" i="4"/>
  <c r="Q452" i="4" s="1"/>
  <c r="F516" i="4"/>
  <c r="E516" i="4"/>
  <c r="D516" i="4"/>
  <c r="Q516" i="4" s="1"/>
  <c r="R449" i="4"/>
  <c r="S435" i="4"/>
  <c r="B435" i="4"/>
  <c r="A517" i="4"/>
  <c r="A453" i="4"/>
  <c r="E451" i="4" l="1"/>
  <c r="P436" i="4"/>
  <c r="C437" i="4"/>
  <c r="F452" i="4"/>
  <c r="U452" i="4"/>
  <c r="E517" i="4"/>
  <c r="D517" i="4"/>
  <c r="Q517" i="4" s="1"/>
  <c r="F517" i="4"/>
  <c r="D453" i="4"/>
  <c r="Q453" i="4" s="1"/>
  <c r="I453" i="4"/>
  <c r="H453" i="4"/>
  <c r="U453" i="4" s="1"/>
  <c r="G453" i="4"/>
  <c r="T453" i="4" s="1"/>
  <c r="R450" i="4"/>
  <c r="S436" i="4"/>
  <c r="B436" i="4"/>
  <c r="A518" i="4"/>
  <c r="A454" i="4"/>
  <c r="E452" i="4" l="1"/>
  <c r="F453" i="4"/>
  <c r="P437" i="4"/>
  <c r="C438" i="4"/>
  <c r="F518" i="4"/>
  <c r="E518" i="4"/>
  <c r="D518" i="4"/>
  <c r="Q518" i="4" s="1"/>
  <c r="I454" i="4"/>
  <c r="V454" i="4" s="1"/>
  <c r="H454" i="4"/>
  <c r="G454" i="4"/>
  <c r="T454" i="4" s="1"/>
  <c r="D454" i="4"/>
  <c r="Q454" i="4" s="1"/>
  <c r="V453" i="4"/>
  <c r="R451" i="4"/>
  <c r="S437" i="4"/>
  <c r="B437" i="4"/>
  <c r="A455" i="4"/>
  <c r="A519" i="4"/>
  <c r="NM112" i="1"/>
  <c r="E453" i="4" l="1"/>
  <c r="F454" i="4"/>
  <c r="P438" i="4"/>
  <c r="C439" i="4"/>
  <c r="U454" i="4"/>
  <c r="I455" i="4"/>
  <c r="V455" i="4" s="1"/>
  <c r="H455" i="4"/>
  <c r="U455" i="4" s="1"/>
  <c r="G455" i="4"/>
  <c r="T455" i="4" s="1"/>
  <c r="D455" i="4"/>
  <c r="Q455" i="4" s="1"/>
  <c r="F519" i="4"/>
  <c r="E519" i="4"/>
  <c r="D519" i="4"/>
  <c r="Q519" i="4" s="1"/>
  <c r="R452" i="4"/>
  <c r="S438" i="4"/>
  <c r="B438" i="4"/>
  <c r="A520" i="4"/>
  <c r="A456" i="4"/>
  <c r="NM33" i="1"/>
  <c r="E454" i="4" l="1"/>
  <c r="F455" i="4"/>
  <c r="P439" i="4"/>
  <c r="C440" i="4"/>
  <c r="F520" i="4"/>
  <c r="E520" i="4"/>
  <c r="D520" i="4"/>
  <c r="Q520" i="4" s="1"/>
  <c r="I456" i="4"/>
  <c r="V456" i="4" s="1"/>
  <c r="H456" i="4"/>
  <c r="U456" i="4" s="1"/>
  <c r="G456" i="4"/>
  <c r="T456" i="4" s="1"/>
  <c r="D456" i="4"/>
  <c r="Q456" i="4" s="1"/>
  <c r="R453" i="4"/>
  <c r="S439" i="4"/>
  <c r="B439" i="4"/>
  <c r="A521" i="4"/>
  <c r="A457" i="4"/>
  <c r="NM36" i="1"/>
  <c r="MO112" i="1"/>
  <c r="DM112" i="1"/>
  <c r="E455" i="4" l="1"/>
  <c r="F456" i="4"/>
  <c r="P440" i="4"/>
  <c r="C441" i="4"/>
  <c r="I457" i="4"/>
  <c r="V457" i="4" s="1"/>
  <c r="H457" i="4"/>
  <c r="U457" i="4" s="1"/>
  <c r="G457" i="4"/>
  <c r="D457" i="4"/>
  <c r="Q457" i="4" s="1"/>
  <c r="F521" i="4"/>
  <c r="E521" i="4"/>
  <c r="D521" i="4"/>
  <c r="Q521" i="4" s="1"/>
  <c r="R454" i="4"/>
  <c r="S440" i="4"/>
  <c r="B440" i="4"/>
  <c r="A458" i="4"/>
  <c r="A522" i="4"/>
  <c r="MO33" i="1"/>
  <c r="DM33" i="1"/>
  <c r="E456" i="4" l="1"/>
  <c r="F457" i="4"/>
  <c r="P441" i="4"/>
  <c r="C442" i="4"/>
  <c r="T457" i="4"/>
  <c r="G458" i="4"/>
  <c r="D458" i="4"/>
  <c r="Q458" i="4" s="1"/>
  <c r="H458" i="4"/>
  <c r="U458" i="4" s="1"/>
  <c r="I458" i="4"/>
  <c r="V458" i="4" s="1"/>
  <c r="F522" i="4"/>
  <c r="E522" i="4"/>
  <c r="D522" i="4"/>
  <c r="Q522" i="4" s="1"/>
  <c r="R455" i="4"/>
  <c r="S441" i="4"/>
  <c r="B441" i="4"/>
  <c r="A523" i="4"/>
  <c r="A459" i="4"/>
  <c r="MO36" i="1"/>
  <c r="DM36" i="1"/>
  <c r="E457" i="4" l="1"/>
  <c r="F458" i="4"/>
  <c r="P442" i="4"/>
  <c r="C443" i="4"/>
  <c r="I459" i="4"/>
  <c r="V459" i="4" s="1"/>
  <c r="H459" i="4"/>
  <c r="U459" i="4" s="1"/>
  <c r="G459" i="4"/>
  <c r="T459" i="4" s="1"/>
  <c r="D459" i="4"/>
  <c r="Q459" i="4" s="1"/>
  <c r="F523" i="4"/>
  <c r="E523" i="4"/>
  <c r="D523" i="4"/>
  <c r="Q523" i="4" s="1"/>
  <c r="T458" i="4"/>
  <c r="R456" i="4"/>
  <c r="S442" i="4"/>
  <c r="B442" i="4"/>
  <c r="A524" i="4"/>
  <c r="A460" i="4"/>
  <c r="TF112" i="1"/>
  <c r="E458" i="4" l="1"/>
  <c r="F459" i="4"/>
  <c r="P443" i="4"/>
  <c r="C444" i="4"/>
  <c r="I460" i="4"/>
  <c r="H460" i="4"/>
  <c r="U460" i="4" s="1"/>
  <c r="G460" i="4"/>
  <c r="T460" i="4" s="1"/>
  <c r="D460" i="4"/>
  <c r="Q460" i="4" s="1"/>
  <c r="F524" i="4"/>
  <c r="E524" i="4"/>
  <c r="D524" i="4"/>
  <c r="Q524" i="4" s="1"/>
  <c r="R457" i="4"/>
  <c r="S443" i="4"/>
  <c r="B443" i="4"/>
  <c r="A461" i="4"/>
  <c r="A525" i="4"/>
  <c r="H81" i="4"/>
  <c r="C81" i="4"/>
  <c r="H80" i="4"/>
  <c r="C80" i="4"/>
  <c r="H79" i="4"/>
  <c r="C79" i="4"/>
  <c r="H78" i="4"/>
  <c r="C78" i="4"/>
  <c r="E459" i="4" l="1"/>
  <c r="F460" i="4"/>
  <c r="P444" i="4"/>
  <c r="C445" i="4"/>
  <c r="F525" i="4"/>
  <c r="E525" i="4"/>
  <c r="D525" i="4"/>
  <c r="Q525" i="4" s="1"/>
  <c r="I461" i="4"/>
  <c r="V461" i="4" s="1"/>
  <c r="H461" i="4"/>
  <c r="U461" i="4" s="1"/>
  <c r="G461" i="4"/>
  <c r="D461" i="4"/>
  <c r="Q461" i="4" s="1"/>
  <c r="V460" i="4"/>
  <c r="R458" i="4"/>
  <c r="S444" i="4"/>
  <c r="B444" i="4"/>
  <c r="A526" i="4"/>
  <c r="A462" i="4"/>
  <c r="H84" i="4"/>
  <c r="H85" i="4"/>
  <c r="C84" i="4"/>
  <c r="C85" i="4"/>
  <c r="C83" i="4"/>
  <c r="D83" i="4"/>
  <c r="H82" i="4"/>
  <c r="H83" i="4"/>
  <c r="C82" i="4"/>
  <c r="D82" i="4"/>
  <c r="TF36" i="1"/>
  <c r="E460" i="4" l="1"/>
  <c r="F461" i="4"/>
  <c r="P445" i="4"/>
  <c r="C446" i="4"/>
  <c r="F526" i="4"/>
  <c r="E526" i="4"/>
  <c r="D526" i="4"/>
  <c r="Q526" i="4" s="1"/>
  <c r="I462" i="4"/>
  <c r="V462" i="4" s="1"/>
  <c r="H462" i="4"/>
  <c r="U462" i="4" s="1"/>
  <c r="G462" i="4"/>
  <c r="D462" i="4"/>
  <c r="Q462" i="4" s="1"/>
  <c r="T461" i="4"/>
  <c r="R459" i="4"/>
  <c r="S445" i="4"/>
  <c r="B445" i="4"/>
  <c r="A463" i="4"/>
  <c r="R468" i="4"/>
  <c r="A527" i="4"/>
  <c r="H88" i="4"/>
  <c r="C88" i="4"/>
  <c r="D89" i="4"/>
  <c r="H87" i="4"/>
  <c r="H86" i="4"/>
  <c r="H89" i="4"/>
  <c r="D87" i="4"/>
  <c r="MJ66" i="1" s="1"/>
  <c r="C87" i="4"/>
  <c r="MH66" i="1" s="1"/>
  <c r="C89" i="4"/>
  <c r="D88" i="4"/>
  <c r="D86" i="4"/>
  <c r="C86" i="4"/>
  <c r="MH68" i="1" l="1"/>
  <c r="MH55" i="1"/>
  <c r="MH45" i="1"/>
  <c r="MJ70" i="1"/>
  <c r="MH57" i="1"/>
  <c r="MJ74" i="1"/>
  <c r="MJ68" i="1"/>
  <c r="MJ73" i="1"/>
  <c r="MH70" i="1"/>
  <c r="MH93" i="1"/>
  <c r="MH94" i="1"/>
  <c r="MH82" i="1"/>
  <c r="MH86" i="1"/>
  <c r="MH83" i="1"/>
  <c r="MH101" i="1"/>
  <c r="MH95" i="1"/>
  <c r="MH102" i="1"/>
  <c r="MH98" i="1"/>
  <c r="MH40" i="1"/>
  <c r="MH39" i="1"/>
  <c r="MH41" i="1"/>
  <c r="MH96" i="1"/>
  <c r="MH89" i="1"/>
  <c r="MH108" i="1"/>
  <c r="MH88" i="1"/>
  <c r="MH106" i="1"/>
  <c r="MH97" i="1"/>
  <c r="MH84" i="1"/>
  <c r="MH109" i="1"/>
  <c r="MH100" i="1"/>
  <c r="MH99" i="1"/>
  <c r="MH107" i="1"/>
  <c r="MH110" i="1"/>
  <c r="MH87" i="1"/>
  <c r="MH85" i="1"/>
  <c r="MJ64" i="1"/>
  <c r="MJ96" i="1"/>
  <c r="MJ39" i="1"/>
  <c r="MJ88" i="1"/>
  <c r="MJ89" i="1"/>
  <c r="MJ108" i="1"/>
  <c r="MJ86" i="1"/>
  <c r="MJ97" i="1"/>
  <c r="MJ41" i="1"/>
  <c r="MJ102" i="1"/>
  <c r="MJ40" i="1"/>
  <c r="MJ84" i="1"/>
  <c r="MJ98" i="1"/>
  <c r="MJ87" i="1"/>
  <c r="MJ107" i="1"/>
  <c r="MJ85" i="1"/>
  <c r="MJ101" i="1"/>
  <c r="MJ82" i="1"/>
  <c r="MJ93" i="1"/>
  <c r="MJ83" i="1"/>
  <c r="MJ106" i="1"/>
  <c r="MJ109" i="1"/>
  <c r="MJ110" i="1"/>
  <c r="MJ99" i="1"/>
  <c r="MJ100" i="1"/>
  <c r="MJ94" i="1"/>
  <c r="MJ95" i="1"/>
  <c r="MH49" i="1"/>
  <c r="MJ72" i="1"/>
  <c r="MJ57" i="1"/>
  <c r="MH60" i="1"/>
  <c r="MJ56" i="1"/>
  <c r="MJ45" i="1"/>
  <c r="MJ47" i="1"/>
  <c r="MJ60" i="1"/>
  <c r="MJ61" i="1"/>
  <c r="MH78" i="1"/>
  <c r="MJ78" i="1"/>
  <c r="MJ51" i="1"/>
  <c r="MJ49" i="1"/>
  <c r="MH53" i="1"/>
  <c r="MH74" i="1"/>
  <c r="MH73" i="1"/>
  <c r="MJ77" i="1"/>
  <c r="MJ53" i="1"/>
  <c r="MJ55" i="1"/>
  <c r="MJ59" i="1"/>
  <c r="MH51" i="1"/>
  <c r="MH75" i="1"/>
  <c r="MH72" i="1"/>
  <c r="MJ76" i="1"/>
  <c r="MJ58" i="1"/>
  <c r="MH62" i="1"/>
  <c r="MH47" i="1"/>
  <c r="MH59" i="1"/>
  <c r="MH58" i="1"/>
  <c r="MJ62" i="1"/>
  <c r="MH61" i="1"/>
  <c r="MH56" i="1"/>
  <c r="MH77" i="1"/>
  <c r="MH76" i="1"/>
  <c r="MH64" i="1"/>
  <c r="MJ75" i="1"/>
  <c r="E461" i="4"/>
  <c r="F462" i="4"/>
  <c r="C464" i="4"/>
  <c r="P464" i="4" s="1"/>
  <c r="P446" i="4"/>
  <c r="C447" i="4"/>
  <c r="I463" i="4"/>
  <c r="V463" i="4" s="1"/>
  <c r="H463" i="4"/>
  <c r="U463" i="4" s="1"/>
  <c r="G463" i="4"/>
  <c r="T463" i="4" s="1"/>
  <c r="D463" i="4"/>
  <c r="Q463" i="4" s="1"/>
  <c r="I464" i="4"/>
  <c r="H464" i="4"/>
  <c r="U464" i="4" s="1"/>
  <c r="G464" i="4"/>
  <c r="F527" i="4"/>
  <c r="E527" i="4"/>
  <c r="D527" i="4"/>
  <c r="Q527" i="4" s="1"/>
  <c r="T462" i="4"/>
  <c r="R460" i="4"/>
  <c r="S446" i="4"/>
  <c r="B446" i="4"/>
  <c r="R472" i="4"/>
  <c r="R469" i="4"/>
  <c r="A528" i="4"/>
  <c r="E462" i="4" l="1"/>
  <c r="I465" i="4"/>
  <c r="H465" i="4" s="1"/>
  <c r="V464" i="4"/>
  <c r="F463" i="4"/>
  <c r="P447" i="4"/>
  <c r="C448" i="4"/>
  <c r="D528" i="4"/>
  <c r="Q528" i="4" s="1"/>
  <c r="F528" i="4"/>
  <c r="E528" i="4"/>
  <c r="B464" i="4"/>
  <c r="R461" i="4"/>
  <c r="S447" i="4"/>
  <c r="B447" i="4"/>
  <c r="R476" i="4"/>
  <c r="R470" i="4"/>
  <c r="A529" i="4"/>
  <c r="R473" i="4"/>
  <c r="E463" i="4" l="1"/>
  <c r="R463" i="4" s="1"/>
  <c r="U465" i="4"/>
  <c r="I466" i="4"/>
  <c r="V465" i="4"/>
  <c r="G465" i="4"/>
  <c r="P448" i="4"/>
  <c r="C449" i="4"/>
  <c r="F529" i="4"/>
  <c r="E529" i="4"/>
  <c r="D529" i="4"/>
  <c r="Q529" i="4" s="1"/>
  <c r="R462" i="4"/>
  <c r="S448" i="4"/>
  <c r="B448" i="4"/>
  <c r="R471" i="4"/>
  <c r="R480" i="4"/>
  <c r="R477" i="4"/>
  <c r="R474" i="4"/>
  <c r="A530" i="4"/>
  <c r="NN112" i="1"/>
  <c r="ER112" i="1"/>
  <c r="I467" i="4" l="1"/>
  <c r="V466" i="4"/>
  <c r="H466" i="4"/>
  <c r="G466" i="4" s="1"/>
  <c r="C465" i="4"/>
  <c r="P465" i="4" s="1"/>
  <c r="P449" i="4"/>
  <c r="C450" i="4"/>
  <c r="F530" i="4"/>
  <c r="E530" i="4"/>
  <c r="D530" i="4"/>
  <c r="Q530" i="4" s="1"/>
  <c r="S449" i="4"/>
  <c r="B449" i="4"/>
  <c r="A531" i="4"/>
  <c r="R478" i="4"/>
  <c r="R481" i="4"/>
  <c r="R475" i="4"/>
  <c r="R484" i="4"/>
  <c r="NN33" i="1"/>
  <c r="ER33" i="1"/>
  <c r="H467" i="4" l="1"/>
  <c r="G467" i="4" s="1"/>
  <c r="U466" i="4"/>
  <c r="I468" i="4"/>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V467" i="4"/>
  <c r="C466" i="4"/>
  <c r="P466" i="4" s="1"/>
  <c r="P450" i="4"/>
  <c r="C451" i="4"/>
  <c r="F531" i="4"/>
  <c r="E531" i="4"/>
  <c r="D531" i="4"/>
  <c r="Q531" i="4" s="1"/>
  <c r="B465" i="4"/>
  <c r="S450" i="4"/>
  <c r="B450" i="4"/>
  <c r="R488" i="4"/>
  <c r="R485" i="4"/>
  <c r="R482" i="4"/>
  <c r="R479" i="4"/>
  <c r="A532" i="4"/>
  <c r="NN36" i="1"/>
  <c r="ER36" i="1"/>
  <c r="I530" i="4" l="1"/>
  <c r="H468" i="4"/>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U467" i="4"/>
  <c r="C467" i="4"/>
  <c r="P467" i="4" s="1"/>
  <c r="P451" i="4"/>
  <c r="C452" i="4"/>
  <c r="F532" i="4"/>
  <c r="E532" i="4"/>
  <c r="D532" i="4"/>
  <c r="Q532" i="4" s="1"/>
  <c r="B466" i="4"/>
  <c r="V468" i="4"/>
  <c r="S451" i="4"/>
  <c r="B451" i="4"/>
  <c r="R483" i="4"/>
  <c r="A533" i="4"/>
  <c r="R489" i="4"/>
  <c r="R486" i="4"/>
  <c r="R492" i="4"/>
  <c r="G468" i="4" l="1"/>
  <c r="G469" i="4" s="1"/>
  <c r="G470" i="4" s="1"/>
  <c r="G471" i="4" s="1"/>
  <c r="G472" i="4" s="1"/>
  <c r="G473" i="4" s="1"/>
  <c r="G474" i="4" s="1"/>
  <c r="G475" i="4" s="1"/>
  <c r="G476" i="4" s="1"/>
  <c r="G477" i="4" s="1"/>
  <c r="G478" i="4" s="1"/>
  <c r="G479" i="4" s="1"/>
  <c r="G480" i="4" s="1"/>
  <c r="G481" i="4" s="1"/>
  <c r="H530" i="4"/>
  <c r="I531" i="4"/>
  <c r="P452" i="4"/>
  <c r="C453" i="4"/>
  <c r="E533" i="4"/>
  <c r="D533" i="4"/>
  <c r="Q533" i="4" s="1"/>
  <c r="F533" i="4"/>
  <c r="V469" i="4"/>
  <c r="B467" i="4"/>
  <c r="U468" i="4"/>
  <c r="S452" i="4"/>
  <c r="B452" i="4"/>
  <c r="R490" i="4"/>
  <c r="R493" i="4"/>
  <c r="R487" i="4"/>
  <c r="R496" i="4"/>
  <c r="A534" i="4"/>
  <c r="C468" i="4" l="1"/>
  <c r="P468" i="4" s="1"/>
  <c r="H531" i="4"/>
  <c r="I532" i="4"/>
  <c r="G482" i="4"/>
  <c r="P453" i="4"/>
  <c r="C454" i="4"/>
  <c r="F534" i="4"/>
  <c r="E534" i="4"/>
  <c r="D534" i="4"/>
  <c r="Q534" i="4" s="1"/>
  <c r="U469" i="4"/>
  <c r="V470" i="4"/>
  <c r="S453" i="4"/>
  <c r="B453" i="4"/>
  <c r="R494" i="4"/>
  <c r="R500" i="4"/>
  <c r="R491" i="4"/>
  <c r="A535" i="4"/>
  <c r="R497" i="4"/>
  <c r="B468" i="4" l="1"/>
  <c r="C469" i="4"/>
  <c r="P469" i="4" s="1"/>
  <c r="G483" i="4"/>
  <c r="H532" i="4"/>
  <c r="I533" i="4"/>
  <c r="P454" i="4"/>
  <c r="C455" i="4"/>
  <c r="F535" i="4"/>
  <c r="E535" i="4"/>
  <c r="D535" i="4"/>
  <c r="Q535" i="4" s="1"/>
  <c r="V471" i="4"/>
  <c r="U470" i="4"/>
  <c r="S454" i="4"/>
  <c r="B454" i="4"/>
  <c r="R495" i="4"/>
  <c r="R501" i="4"/>
  <c r="R504" i="4"/>
  <c r="R498" i="4"/>
  <c r="A536" i="4"/>
  <c r="NP36" i="1"/>
  <c r="NO36" i="1"/>
  <c r="A36" i="1"/>
  <c r="B469" i="4" l="1"/>
  <c r="C470" i="4"/>
  <c r="P470" i="4" s="1"/>
  <c r="H533" i="4"/>
  <c r="I534" i="4"/>
  <c r="G484" i="4"/>
  <c r="P455" i="4"/>
  <c r="C456" i="4"/>
  <c r="F536" i="4"/>
  <c r="E536" i="4"/>
  <c r="D536" i="4"/>
  <c r="Q536" i="4" s="1"/>
  <c r="U471" i="4"/>
  <c r="V472" i="4"/>
  <c r="S455" i="4"/>
  <c r="B455" i="4"/>
  <c r="R505" i="4"/>
  <c r="R508" i="4"/>
  <c r="R502" i="4"/>
  <c r="A537" i="4"/>
  <c r="R499" i="4"/>
  <c r="C471" i="4" l="1"/>
  <c r="P471" i="4" s="1"/>
  <c r="B470" i="4"/>
  <c r="G485" i="4"/>
  <c r="H534" i="4"/>
  <c r="I535" i="4"/>
  <c r="P456" i="4"/>
  <c r="C457" i="4"/>
  <c r="F537" i="4"/>
  <c r="E537" i="4"/>
  <c r="D537" i="4"/>
  <c r="Q537" i="4" s="1"/>
  <c r="U472" i="4"/>
  <c r="V473" i="4"/>
  <c r="S456" i="4"/>
  <c r="B456" i="4"/>
  <c r="R509" i="4"/>
  <c r="A538" i="4"/>
  <c r="R512" i="4"/>
  <c r="R506" i="4"/>
  <c r="R503" i="4"/>
  <c r="KP112" i="1"/>
  <c r="KO112" i="1"/>
  <c r="ED112" i="1"/>
  <c r="EC112" i="1"/>
  <c r="DX112" i="1"/>
  <c r="C472" i="4" l="1"/>
  <c r="P472" i="4" s="1"/>
  <c r="B471" i="4"/>
  <c r="H535" i="4"/>
  <c r="I536" i="4"/>
  <c r="G486" i="4"/>
  <c r="P457" i="4"/>
  <c r="C458" i="4"/>
  <c r="F538" i="4"/>
  <c r="E538" i="4"/>
  <c r="D538" i="4"/>
  <c r="Q538" i="4" s="1"/>
  <c r="V474" i="4"/>
  <c r="U473" i="4"/>
  <c r="S457" i="4"/>
  <c r="B457" i="4"/>
  <c r="R510" i="4"/>
  <c r="R507" i="4"/>
  <c r="R516" i="4"/>
  <c r="A539" i="4"/>
  <c r="R513" i="4"/>
  <c r="KP33" i="1"/>
  <c r="KO33" i="1"/>
  <c r="EC33" i="1"/>
  <c r="ED33" i="1"/>
  <c r="DX33" i="1"/>
  <c r="DX36" i="1" s="1"/>
  <c r="C473" i="4" l="1"/>
  <c r="P473" i="4" s="1"/>
  <c r="B472" i="4"/>
  <c r="G487" i="4"/>
  <c r="H536" i="4"/>
  <c r="I537" i="4"/>
  <c r="P458" i="4"/>
  <c r="C459" i="4"/>
  <c r="F539" i="4"/>
  <c r="E539" i="4"/>
  <c r="D539" i="4"/>
  <c r="Q539" i="4" s="1"/>
  <c r="U474" i="4"/>
  <c r="V475" i="4"/>
  <c r="S458" i="4"/>
  <c r="B458" i="4"/>
  <c r="R520" i="4"/>
  <c r="R517" i="4"/>
  <c r="A540" i="4"/>
  <c r="R511" i="4"/>
  <c r="R514" i="4"/>
  <c r="KP36" i="1"/>
  <c r="KO36" i="1"/>
  <c r="EC36" i="1"/>
  <c r="ED36" i="1"/>
  <c r="B473" i="4" l="1"/>
  <c r="C474" i="4"/>
  <c r="P474" i="4" s="1"/>
  <c r="H537" i="4"/>
  <c r="I538" i="4"/>
  <c r="G488" i="4"/>
  <c r="P459" i="4"/>
  <c r="C460" i="4"/>
  <c r="F540" i="4"/>
  <c r="E540" i="4"/>
  <c r="D540" i="4"/>
  <c r="Q540" i="4" s="1"/>
  <c r="V476" i="4"/>
  <c r="U475" i="4"/>
  <c r="S459" i="4"/>
  <c r="B459" i="4"/>
  <c r="R521" i="4"/>
  <c r="R515" i="4"/>
  <c r="A541" i="4"/>
  <c r="R524" i="4"/>
  <c r="R518" i="4"/>
  <c r="B474" i="4" l="1"/>
  <c r="C475" i="4"/>
  <c r="C476" i="4" s="1"/>
  <c r="P476" i="4" s="1"/>
  <c r="G489" i="4"/>
  <c r="H538" i="4"/>
  <c r="I539" i="4"/>
  <c r="P460" i="4"/>
  <c r="C461" i="4"/>
  <c r="F541" i="4"/>
  <c r="E541" i="4"/>
  <c r="D541" i="4"/>
  <c r="Q541" i="4" s="1"/>
  <c r="U476" i="4"/>
  <c r="V477" i="4"/>
  <c r="S460" i="4"/>
  <c r="B460" i="4"/>
  <c r="R528" i="4"/>
  <c r="R519" i="4"/>
  <c r="A542" i="4"/>
  <c r="R525" i="4"/>
  <c r="R522" i="4"/>
  <c r="NY112" i="1"/>
  <c r="B475" i="4" l="1"/>
  <c r="P475" i="4"/>
  <c r="C477" i="4"/>
  <c r="P477" i="4" s="1"/>
  <c r="H539" i="4"/>
  <c r="I540" i="4"/>
  <c r="G490" i="4"/>
  <c r="P461" i="4"/>
  <c r="C462" i="4"/>
  <c r="F542" i="4"/>
  <c r="E542" i="4"/>
  <c r="D542" i="4"/>
  <c r="Q542" i="4" s="1"/>
  <c r="B476" i="4"/>
  <c r="V478" i="4"/>
  <c r="U477" i="4"/>
  <c r="S461" i="4"/>
  <c r="B461" i="4"/>
  <c r="A543" i="4"/>
  <c r="R523" i="4"/>
  <c r="R532" i="4"/>
  <c r="R526" i="4"/>
  <c r="R529" i="4"/>
  <c r="NY33" i="1"/>
  <c r="MQ112" i="1"/>
  <c r="C478" i="4" l="1"/>
  <c r="P478" i="4" s="1"/>
  <c r="G491" i="4"/>
  <c r="H540" i="4"/>
  <c r="I541" i="4"/>
  <c r="P462" i="4"/>
  <c r="C463" i="4"/>
  <c r="P463" i="4" s="1"/>
  <c r="F543" i="4"/>
  <c r="E543" i="4"/>
  <c r="D543" i="4"/>
  <c r="Q543" i="4" s="1"/>
  <c r="U481" i="4"/>
  <c r="U478" i="4"/>
  <c r="V479" i="4"/>
  <c r="B477" i="4"/>
  <c r="S462" i="4"/>
  <c r="B462" i="4"/>
  <c r="R530" i="4"/>
  <c r="R536" i="4"/>
  <c r="R527" i="4"/>
  <c r="R533" i="4"/>
  <c r="A544" i="4"/>
  <c r="NY36" i="1"/>
  <c r="MN112" i="1"/>
  <c r="C479" i="4" l="1"/>
  <c r="P479" i="4" s="1"/>
  <c r="H541" i="4"/>
  <c r="I542" i="4"/>
  <c r="G492" i="4"/>
  <c r="D544" i="4"/>
  <c r="Q544" i="4" s="1"/>
  <c r="F544" i="4"/>
  <c r="E544" i="4"/>
  <c r="B478" i="4"/>
  <c r="V480" i="4"/>
  <c r="U482" i="4"/>
  <c r="U479" i="4"/>
  <c r="U485" i="4"/>
  <c r="S463" i="4"/>
  <c r="B463" i="4"/>
  <c r="R540" i="4"/>
  <c r="A545" i="4"/>
  <c r="R537" i="4"/>
  <c r="R534" i="4"/>
  <c r="R531" i="4"/>
  <c r="MQ36" i="1"/>
  <c r="MN33" i="1"/>
  <c r="C480" i="4" l="1"/>
  <c r="C481" i="4" s="1"/>
  <c r="B481" i="4" s="1"/>
  <c r="G493" i="4"/>
  <c r="H542" i="4"/>
  <c r="I543" i="4"/>
  <c r="F545" i="4"/>
  <c r="E545" i="4"/>
  <c r="D545" i="4"/>
  <c r="Q545" i="4" s="1"/>
  <c r="U489" i="4"/>
  <c r="U483" i="4"/>
  <c r="U480" i="4"/>
  <c r="U486" i="4"/>
  <c r="V481" i="4"/>
  <c r="B479" i="4"/>
  <c r="R544" i="4"/>
  <c r="R535" i="4"/>
  <c r="R541" i="4"/>
  <c r="A546" i="4"/>
  <c r="R538" i="4"/>
  <c r="MN36" i="1"/>
  <c r="P480" i="4" l="1"/>
  <c r="H543" i="4"/>
  <c r="I544" i="4"/>
  <c r="G494" i="4"/>
  <c r="P481" i="4"/>
  <c r="C482" i="4"/>
  <c r="B482" i="4" s="1"/>
  <c r="F546" i="4"/>
  <c r="E546" i="4"/>
  <c r="D546" i="4"/>
  <c r="Q546" i="4" s="1"/>
  <c r="B480" i="4"/>
  <c r="V482" i="4"/>
  <c r="U490" i="4"/>
  <c r="U484" i="4"/>
  <c r="U487" i="4"/>
  <c r="U493" i="4"/>
  <c r="R539" i="4"/>
  <c r="A547" i="4"/>
  <c r="R542" i="4"/>
  <c r="R545" i="4"/>
  <c r="G495" i="4" l="1"/>
  <c r="H544" i="4"/>
  <c r="I545" i="4"/>
  <c r="P482" i="4"/>
  <c r="C483" i="4"/>
  <c r="B483" i="4" s="1"/>
  <c r="F547" i="4"/>
  <c r="E547" i="4"/>
  <c r="D547" i="4"/>
  <c r="Q547" i="4" s="1"/>
  <c r="U497" i="4"/>
  <c r="U491" i="4"/>
  <c r="U488" i="4"/>
  <c r="U494" i="4"/>
  <c r="V483" i="4"/>
  <c r="R546" i="4"/>
  <c r="A548" i="4"/>
  <c r="R543" i="4"/>
  <c r="KT112" i="1"/>
  <c r="KS112" i="1"/>
  <c r="H545" i="4" l="1"/>
  <c r="I546" i="4"/>
  <c r="G496" i="4"/>
  <c r="P483" i="4"/>
  <c r="C484" i="4"/>
  <c r="B484" i="4" s="1"/>
  <c r="F548" i="4"/>
  <c r="E548" i="4"/>
  <c r="R548" i="4" s="1"/>
  <c r="D548" i="4"/>
  <c r="Q548" i="4" s="1"/>
  <c r="V484" i="4"/>
  <c r="U498" i="4"/>
  <c r="U492" i="4"/>
  <c r="U495" i="4"/>
  <c r="U501" i="4"/>
  <c r="A549" i="4"/>
  <c r="R547" i="4"/>
  <c r="KT33" i="1"/>
  <c r="KT36" i="1" s="1"/>
  <c r="KS33" i="1"/>
  <c r="G497" i="4" l="1"/>
  <c r="H546" i="4"/>
  <c r="I547" i="4"/>
  <c r="P484" i="4"/>
  <c r="C485" i="4"/>
  <c r="B485" i="4" s="1"/>
  <c r="E549" i="4"/>
  <c r="R549" i="4" s="1"/>
  <c r="D549" i="4"/>
  <c r="Q549" i="4" s="1"/>
  <c r="F549" i="4"/>
  <c r="U505" i="4"/>
  <c r="U499" i="4"/>
  <c r="U496" i="4"/>
  <c r="U502" i="4"/>
  <c r="V485" i="4"/>
  <c r="S468" i="4"/>
  <c r="A550" i="4"/>
  <c r="KS36" i="1"/>
  <c r="NO112" i="1"/>
  <c r="H547" i="4" l="1"/>
  <c r="I548" i="4"/>
  <c r="G498" i="4"/>
  <c r="P485" i="4"/>
  <c r="C486" i="4"/>
  <c r="B486" i="4" s="1"/>
  <c r="F550" i="4"/>
  <c r="E550" i="4"/>
  <c r="R550" i="4" s="1"/>
  <c r="D550" i="4"/>
  <c r="Q550" i="4" s="1"/>
  <c r="V486" i="4"/>
  <c r="U506" i="4"/>
  <c r="U500" i="4"/>
  <c r="U503" i="4"/>
  <c r="U509" i="4"/>
  <c r="S469" i="4"/>
  <c r="A551" i="4"/>
  <c r="DR112" i="1"/>
  <c r="DQ112" i="1"/>
  <c r="G499" i="4" l="1"/>
  <c r="H548" i="4"/>
  <c r="I549" i="4"/>
  <c r="P486" i="4"/>
  <c r="C487" i="4"/>
  <c r="B487" i="4" s="1"/>
  <c r="F551" i="4"/>
  <c r="E551" i="4"/>
  <c r="R551" i="4" s="1"/>
  <c r="D551" i="4"/>
  <c r="Q551" i="4" s="1"/>
  <c r="U513" i="4"/>
  <c r="U507" i="4"/>
  <c r="U504" i="4"/>
  <c r="U510" i="4"/>
  <c r="V487" i="4"/>
  <c r="S470" i="4"/>
  <c r="A552" i="4"/>
  <c r="H549" i="4" l="1"/>
  <c r="I550" i="4"/>
  <c r="G500" i="4"/>
  <c r="P487" i="4"/>
  <c r="C488" i="4"/>
  <c r="B488" i="4" s="1"/>
  <c r="F552" i="4"/>
  <c r="E552" i="4"/>
  <c r="R552" i="4" s="1"/>
  <c r="D552" i="4"/>
  <c r="Q552" i="4" s="1"/>
  <c r="V488" i="4"/>
  <c r="U514" i="4"/>
  <c r="U508" i="4"/>
  <c r="U511" i="4"/>
  <c r="U517" i="4"/>
  <c r="S471" i="4"/>
  <c r="A553" i="4"/>
  <c r="MD112" i="1"/>
  <c r="G501" i="4" l="1"/>
  <c r="H550" i="4"/>
  <c r="I551" i="4"/>
  <c r="P488" i="4"/>
  <c r="C489" i="4"/>
  <c r="B489" i="4" s="1"/>
  <c r="F553" i="4"/>
  <c r="E553" i="4"/>
  <c r="R553" i="4" s="1"/>
  <c r="D553" i="4"/>
  <c r="Q553" i="4" s="1"/>
  <c r="U521" i="4"/>
  <c r="U515" i="4"/>
  <c r="U512" i="4"/>
  <c r="U518" i="4"/>
  <c r="V489" i="4"/>
  <c r="S472" i="4"/>
  <c r="A554" i="4"/>
  <c r="H551" i="4" l="1"/>
  <c r="I552" i="4"/>
  <c r="G502" i="4"/>
  <c r="P489" i="4"/>
  <c r="C490" i="4"/>
  <c r="B490" i="4" s="1"/>
  <c r="F554" i="4"/>
  <c r="E554" i="4"/>
  <c r="R554" i="4" s="1"/>
  <c r="D554" i="4"/>
  <c r="Q554" i="4" s="1"/>
  <c r="V490" i="4"/>
  <c r="U522" i="4"/>
  <c r="U516" i="4"/>
  <c r="U519" i="4"/>
  <c r="U525" i="4"/>
  <c r="S473" i="4"/>
  <c r="A555" i="4"/>
  <c r="F51" i="3"/>
  <c r="E51" i="3"/>
  <c r="C51" i="3"/>
  <c r="B51" i="3"/>
  <c r="G503" i="4" l="1"/>
  <c r="H552" i="4"/>
  <c r="I553" i="4"/>
  <c r="P490" i="4"/>
  <c r="C491" i="4"/>
  <c r="B491" i="4" s="1"/>
  <c r="F555" i="4"/>
  <c r="E555" i="4"/>
  <c r="R555" i="4" s="1"/>
  <c r="D555" i="4"/>
  <c r="Q555" i="4" s="1"/>
  <c r="U529" i="4"/>
  <c r="U523" i="4"/>
  <c r="U520" i="4"/>
  <c r="U526" i="4"/>
  <c r="V491" i="4"/>
  <c r="S474" i="4"/>
  <c r="A556" i="4"/>
  <c r="NP112" i="1"/>
  <c r="H553" i="4" l="1"/>
  <c r="I554" i="4"/>
  <c r="G504" i="4"/>
  <c r="P491" i="4"/>
  <c r="C492" i="4"/>
  <c r="B492" i="4" s="1"/>
  <c r="F556" i="4"/>
  <c r="E556" i="4"/>
  <c r="R556" i="4" s="1"/>
  <c r="D556" i="4"/>
  <c r="Q556" i="4" s="1"/>
  <c r="V492" i="4"/>
  <c r="U530" i="4"/>
  <c r="U524" i="4"/>
  <c r="U527" i="4"/>
  <c r="U533" i="4"/>
  <c r="S475" i="4"/>
  <c r="A557" i="4"/>
  <c r="NQ112" i="1"/>
  <c r="NR112" i="1"/>
  <c r="G505" i="4" l="1"/>
  <c r="H554" i="4"/>
  <c r="I555" i="4"/>
  <c r="P492" i="4"/>
  <c r="C493" i="4"/>
  <c r="B493" i="4" s="1"/>
  <c r="F557" i="4"/>
  <c r="E557" i="4"/>
  <c r="R557" i="4" s="1"/>
  <c r="D557" i="4"/>
  <c r="Q557" i="4" s="1"/>
  <c r="U537" i="4"/>
  <c r="U531" i="4"/>
  <c r="U528" i="4"/>
  <c r="U534" i="4"/>
  <c r="V493" i="4"/>
  <c r="S476" i="4"/>
  <c r="A558" i="4"/>
  <c r="NQ33" i="1"/>
  <c r="NR33" i="1"/>
  <c r="H555" i="4" l="1"/>
  <c r="I556" i="4"/>
  <c r="G506" i="4"/>
  <c r="P493" i="4"/>
  <c r="C494" i="4"/>
  <c r="B494" i="4" s="1"/>
  <c r="F558" i="4"/>
  <c r="E558" i="4"/>
  <c r="R558" i="4" s="1"/>
  <c r="D558" i="4"/>
  <c r="Q558" i="4" s="1"/>
  <c r="V494" i="4"/>
  <c r="U538" i="4"/>
  <c r="U532" i="4"/>
  <c r="U535" i="4"/>
  <c r="U541" i="4"/>
  <c r="S477" i="4"/>
  <c r="A559" i="4"/>
  <c r="NR36" i="1"/>
  <c r="NQ36" i="1"/>
  <c r="F71" i="3"/>
  <c r="F70" i="3"/>
  <c r="F69" i="3"/>
  <c r="F55" i="3"/>
  <c r="F52" i="3"/>
  <c r="F50" i="3"/>
  <c r="F47" i="3"/>
  <c r="E71" i="3"/>
  <c r="E70" i="3"/>
  <c r="E69" i="3"/>
  <c r="E55" i="3"/>
  <c r="E52" i="3"/>
  <c r="E50" i="3"/>
  <c r="E47" i="3"/>
  <c r="G507" i="4" l="1"/>
  <c r="H556" i="4"/>
  <c r="I557" i="4"/>
  <c r="P494" i="4"/>
  <c r="C495" i="4"/>
  <c r="B495" i="4" s="1"/>
  <c r="F559" i="4"/>
  <c r="E559" i="4"/>
  <c r="R559" i="4" s="1"/>
  <c r="D559" i="4"/>
  <c r="Q559" i="4" s="1"/>
  <c r="U545" i="4"/>
  <c r="U539" i="4"/>
  <c r="U536" i="4"/>
  <c r="U542" i="4"/>
  <c r="V495" i="4"/>
  <c r="S478" i="4"/>
  <c r="A560" i="4"/>
  <c r="LQ34" i="1"/>
  <c r="LQ89" i="1" s="1"/>
  <c r="A5" i="1"/>
  <c r="B36" i="1" s="1"/>
  <c r="LQ85" i="1" l="1"/>
  <c r="LQ84" i="1"/>
  <c r="LQ87" i="1"/>
  <c r="LQ88" i="1"/>
  <c r="LQ86" i="1"/>
  <c r="LQ106" i="1"/>
  <c r="LQ83" i="1"/>
  <c r="LQ39" i="1"/>
  <c r="LQ40" i="1" s="1"/>
  <c r="LQ82" i="1"/>
  <c r="LQ93" i="1"/>
  <c r="BU36" i="1"/>
  <c r="BS36" i="1"/>
  <c r="BP36" i="1"/>
  <c r="BW36" i="1"/>
  <c r="BV36" i="1"/>
  <c r="BT36" i="1"/>
  <c r="BR36" i="1"/>
  <c r="BQ36" i="1"/>
  <c r="LQ46" i="1"/>
  <c r="LQ45" i="1"/>
  <c r="DG36" i="1"/>
  <c r="DF36" i="1"/>
  <c r="DE36" i="1"/>
  <c r="BO36" i="1"/>
  <c r="DI36" i="1"/>
  <c r="DJ36" i="1"/>
  <c r="DH36" i="1"/>
  <c r="DK36" i="1"/>
  <c r="ET34" i="1"/>
  <c r="CF34" i="1"/>
  <c r="CE34" i="1"/>
  <c r="NA34" i="1"/>
  <c r="NA89" i="1" s="1"/>
  <c r="LL34" i="1"/>
  <c r="LL89" i="1" s="1"/>
  <c r="NJ34" i="1"/>
  <c r="NJ89" i="1" s="1"/>
  <c r="DG34" i="1"/>
  <c r="DF34" i="1"/>
  <c r="DE34" i="1"/>
  <c r="DO34" i="1"/>
  <c r="DO89" i="1" s="1"/>
  <c r="DN34" i="1"/>
  <c r="DN89" i="1" s="1"/>
  <c r="DJ34" i="1"/>
  <c r="DI34" i="1"/>
  <c r="DH34" i="1"/>
  <c r="DK34" i="1"/>
  <c r="DK89" i="1" s="1"/>
  <c r="MM34" i="1"/>
  <c r="H557" i="4"/>
  <c r="I558" i="4"/>
  <c r="G508" i="4"/>
  <c r="NT34" i="1"/>
  <c r="EB34" i="1"/>
  <c r="EB89" i="1" s="1"/>
  <c r="P495" i="4"/>
  <c r="C496" i="4"/>
  <c r="B496" i="4" s="1"/>
  <c r="D560" i="4"/>
  <c r="Q560" i="4" s="1"/>
  <c r="F560" i="4"/>
  <c r="E560" i="4"/>
  <c r="R560" i="4" s="1"/>
  <c r="V496" i="4"/>
  <c r="U546" i="4"/>
  <c r="U540" i="4"/>
  <c r="U543" i="4"/>
  <c r="U549" i="4"/>
  <c r="S479" i="4"/>
  <c r="ES34" i="1"/>
  <c r="A561" i="4"/>
  <c r="NS34" i="1"/>
  <c r="DD34" i="1"/>
  <c r="DD89" i="1" s="1"/>
  <c r="NG34" i="1"/>
  <c r="NF34" i="1"/>
  <c r="NE34" i="1"/>
  <c r="JM34" i="1"/>
  <c r="MI34" i="1"/>
  <c r="MK34" i="1"/>
  <c r="ML34" i="1"/>
  <c r="OB34" i="1"/>
  <c r="OA34" i="1"/>
  <c r="NZ34" i="1"/>
  <c r="ND34" i="1"/>
  <c r="MZ34" i="1"/>
  <c r="MZ89" i="1" s="1"/>
  <c r="NB34" i="1"/>
  <c r="NB89" i="1" s="1"/>
  <c r="MY34" i="1"/>
  <c r="MY89" i="1" s="1"/>
  <c r="MP34" i="1"/>
  <c r="MP89" i="1" s="1"/>
  <c r="MO89" i="1" s="1" a="1"/>
  <c r="MO89" i="1" s="1"/>
  <c r="DC34" i="1"/>
  <c r="DC89" i="1" s="1"/>
  <c r="CZ34" i="1"/>
  <c r="KL34" i="1"/>
  <c r="KL89" i="1" s="1"/>
  <c r="NM34" i="1"/>
  <c r="NM89" i="1" s="1"/>
  <c r="MO34" i="1"/>
  <c r="TF34" i="1"/>
  <c r="TF89" i="1" s="1"/>
  <c r="DM34" i="1"/>
  <c r="DM89" i="1" s="1"/>
  <c r="DX34" i="1"/>
  <c r="DX89" i="1" s="1"/>
  <c r="NN34" i="1"/>
  <c r="ER34" i="1"/>
  <c r="ER89" i="1" s="1"/>
  <c r="MN34" i="1"/>
  <c r="KS34" i="1"/>
  <c r="KS89" i="1" s="1"/>
  <c r="KP34" i="1"/>
  <c r="KP89" i="1" s="1"/>
  <c r="JO34" i="1"/>
  <c r="NP34" i="1"/>
  <c r="ME34" i="1"/>
  <c r="NO34" i="1"/>
  <c r="KO34" i="1"/>
  <c r="KO89" i="1" s="1"/>
  <c r="MQ34" i="1"/>
  <c r="NQ34" i="1"/>
  <c r="MC34" i="1"/>
  <c r="MD34" i="1"/>
  <c r="KT34" i="1"/>
  <c r="KT89" i="1" s="1"/>
  <c r="NR34" i="1"/>
  <c r="DN86" i="1" l="1"/>
  <c r="DN84" i="1"/>
  <c r="DN87" i="1"/>
  <c r="DN88" i="1"/>
  <c r="DN85" i="1"/>
  <c r="KO87" i="1"/>
  <c r="KO86" i="1"/>
  <c r="KO85" i="1"/>
  <c r="KO84" i="1"/>
  <c r="KO88" i="1"/>
  <c r="NA84" i="1"/>
  <c r="NA88" i="1"/>
  <c r="NA85" i="1"/>
  <c r="NA86" i="1"/>
  <c r="NA87" i="1"/>
  <c r="MY84" i="1"/>
  <c r="MY86" i="1"/>
  <c r="MY85" i="1"/>
  <c r="MY87" i="1"/>
  <c r="MY88" i="1"/>
  <c r="NB87" i="1"/>
  <c r="NB86" i="1"/>
  <c r="NB84" i="1"/>
  <c r="NB88" i="1"/>
  <c r="NB85" i="1"/>
  <c r="MZ88" i="1"/>
  <c r="MZ85" i="1"/>
  <c r="MZ87" i="1"/>
  <c r="MZ86" i="1"/>
  <c r="MZ84" i="1"/>
  <c r="NJ87" i="1"/>
  <c r="NJ88" i="1"/>
  <c r="NJ85" i="1"/>
  <c r="NJ84" i="1"/>
  <c r="NJ86" i="1"/>
  <c r="LL88" i="1"/>
  <c r="LL84" i="1"/>
  <c r="LL87" i="1"/>
  <c r="LL85" i="1"/>
  <c r="LL86" i="1"/>
  <c r="KP85" i="1"/>
  <c r="KP87" i="1"/>
  <c r="KP84" i="1"/>
  <c r="KP88" i="1"/>
  <c r="KP86" i="1"/>
  <c r="KS84" i="1"/>
  <c r="KS87" i="1"/>
  <c r="KS85" i="1"/>
  <c r="KS86" i="1"/>
  <c r="KS88" i="1"/>
  <c r="DD84" i="1"/>
  <c r="DD88" i="1"/>
  <c r="DD86" i="1"/>
  <c r="DD85" i="1"/>
  <c r="DD87" i="1"/>
  <c r="DK88" i="1"/>
  <c r="DK87" i="1"/>
  <c r="DK86" i="1"/>
  <c r="DK84" i="1"/>
  <c r="DK85" i="1"/>
  <c r="EB86" i="1"/>
  <c r="EB84" i="1"/>
  <c r="EB88" i="1"/>
  <c r="EB85" i="1"/>
  <c r="EB87" i="1"/>
  <c r="KT86" i="1"/>
  <c r="KT85" i="1"/>
  <c r="KT88" i="1"/>
  <c r="KT84" i="1"/>
  <c r="KT87" i="1"/>
  <c r="DC87" i="1"/>
  <c r="DC84" i="1"/>
  <c r="DC86" i="1"/>
  <c r="DC85" i="1"/>
  <c r="DC88" i="1"/>
  <c r="MP87" i="1"/>
  <c r="MO87" i="1" s="1" a="1"/>
  <c r="MO87" i="1" s="1"/>
  <c r="MP84" i="1"/>
  <c r="MO84" i="1" s="1" a="1"/>
  <c r="MO84" i="1" s="1"/>
  <c r="MP88" i="1"/>
  <c r="MO88" i="1" s="1" a="1"/>
  <c r="MO88" i="1" s="1"/>
  <c r="MP85" i="1"/>
  <c r="MO85" i="1" s="1" a="1"/>
  <c r="MO85" i="1" s="1"/>
  <c r="MP86" i="1"/>
  <c r="MO86" i="1" s="1" a="1"/>
  <c r="MO86" i="1" s="1"/>
  <c r="DO87" i="1"/>
  <c r="DO88" i="1"/>
  <c r="DO86" i="1"/>
  <c r="DO84" i="1"/>
  <c r="DO85" i="1"/>
  <c r="ER85" i="1"/>
  <c r="ER88" i="1"/>
  <c r="ER84" i="1"/>
  <c r="ER86" i="1"/>
  <c r="ER87" i="1"/>
  <c r="DX88" i="1"/>
  <c r="DX87" i="1"/>
  <c r="DX85" i="1"/>
  <c r="DX84" i="1"/>
  <c r="DX86" i="1"/>
  <c r="DM85" i="1"/>
  <c r="DM86" i="1"/>
  <c r="DM87" i="1"/>
  <c r="DM84" i="1"/>
  <c r="DM88" i="1"/>
  <c r="TF88" i="1"/>
  <c r="TF85" i="1"/>
  <c r="TF86" i="1"/>
  <c r="TF87" i="1"/>
  <c r="TF84" i="1"/>
  <c r="NM87" i="1"/>
  <c r="NM88" i="1"/>
  <c r="NM84" i="1"/>
  <c r="NM86" i="1"/>
  <c r="NM85" i="1"/>
  <c r="KL88" i="1"/>
  <c r="KL86" i="1"/>
  <c r="KL87" i="1"/>
  <c r="KL84" i="1"/>
  <c r="KL85" i="1"/>
  <c r="DK106" i="1"/>
  <c r="DK83" i="1"/>
  <c r="NB106" i="1"/>
  <c r="NB83" i="1"/>
  <c r="MZ106" i="1"/>
  <c r="MZ83" i="1"/>
  <c r="NM106" i="1"/>
  <c r="NM83" i="1"/>
  <c r="DC106" i="1"/>
  <c r="DC83" i="1"/>
  <c r="KS106" i="1"/>
  <c r="KS83" i="1"/>
  <c r="KT106" i="1"/>
  <c r="KT83" i="1"/>
  <c r="MP106" i="1"/>
  <c r="MO106" i="1" s="1" a="1"/>
  <c r="MO106" i="1" s="1"/>
  <c r="MP83" i="1"/>
  <c r="MO83" i="1" s="1" a="1"/>
  <c r="MO83" i="1" s="1"/>
  <c r="TF106" i="1"/>
  <c r="TF83" i="1"/>
  <c r="LL106" i="1"/>
  <c r="LL83" i="1"/>
  <c r="DD106" i="1"/>
  <c r="DD83" i="1"/>
  <c r="KL106" i="1"/>
  <c r="KL83" i="1"/>
  <c r="DN106" i="1"/>
  <c r="DN83" i="1"/>
  <c r="NJ106" i="1"/>
  <c r="NJ83" i="1"/>
  <c r="KP106" i="1"/>
  <c r="KP83" i="1"/>
  <c r="ER106" i="1"/>
  <c r="ER83" i="1"/>
  <c r="DX106" i="1"/>
  <c r="DX83" i="1"/>
  <c r="MY106" i="1"/>
  <c r="MY83" i="1"/>
  <c r="DO106" i="1"/>
  <c r="DO83" i="1"/>
  <c r="KO106" i="1"/>
  <c r="KO83" i="1"/>
  <c r="NA106" i="1"/>
  <c r="NA83" i="1"/>
  <c r="EB106" i="1"/>
  <c r="EB83" i="1"/>
  <c r="DM106" i="1"/>
  <c r="DM83" i="1"/>
  <c r="LQ41" i="1"/>
  <c r="KL39" i="1"/>
  <c r="KL40" i="1" s="1"/>
  <c r="KO39" i="1"/>
  <c r="KO40" i="1" s="1"/>
  <c r="NB39" i="1"/>
  <c r="NB41" i="1" s="1"/>
  <c r="MZ39" i="1"/>
  <c r="MZ40" i="1" s="1"/>
  <c r="DO39" i="1"/>
  <c r="DO41" i="1" s="1"/>
  <c r="NA39" i="1"/>
  <c r="NA41" i="1" s="1"/>
  <c r="ER39" i="1"/>
  <c r="ER40" i="1" s="1"/>
  <c r="MP39" i="1"/>
  <c r="MO39" i="1" s="1" a="1"/>
  <c r="MO39" i="1" s="1"/>
  <c r="LL39" i="1"/>
  <c r="LL41" i="1" s="1"/>
  <c r="DK39" i="1"/>
  <c r="DK40" i="1" s="1"/>
  <c r="KT39" i="1"/>
  <c r="KT41" i="1" s="1"/>
  <c r="NJ39" i="1"/>
  <c r="NJ41" i="1" s="1"/>
  <c r="KP39" i="1"/>
  <c r="KP40" i="1" s="1"/>
  <c r="KS39" i="1"/>
  <c r="KS40" i="1" s="1"/>
  <c r="LQ107" i="1"/>
  <c r="LQ108" i="1"/>
  <c r="LQ109" i="1"/>
  <c r="LQ110" i="1"/>
  <c r="DD39" i="1"/>
  <c r="DD40" i="1" s="1"/>
  <c r="NM39" i="1"/>
  <c r="NM41" i="1" s="1"/>
  <c r="DC39" i="1"/>
  <c r="DC40" i="1" s="1"/>
  <c r="DN39" i="1"/>
  <c r="DN41" i="1" s="1"/>
  <c r="MY39" i="1"/>
  <c r="MY41" i="1" s="1"/>
  <c r="EB39" i="1"/>
  <c r="EB41" i="1" s="1"/>
  <c r="DX39" i="1"/>
  <c r="DX40" i="1" s="1"/>
  <c r="DM39" i="1"/>
  <c r="DM40" i="1" s="1"/>
  <c r="TF39" i="1"/>
  <c r="TF41" i="1" s="1"/>
  <c r="LQ101" i="1"/>
  <c r="LQ102" i="1"/>
  <c r="LQ98" i="1"/>
  <c r="LQ99" i="1"/>
  <c r="NJ82" i="1"/>
  <c r="NJ93" i="1"/>
  <c r="LL82" i="1"/>
  <c r="LL93" i="1"/>
  <c r="TF82" i="1"/>
  <c r="TF93" i="1"/>
  <c r="DM82" i="1"/>
  <c r="DM93" i="1"/>
  <c r="DO82" i="1"/>
  <c r="DO93" i="1"/>
  <c r="ER82" i="1"/>
  <c r="ER93" i="1"/>
  <c r="DX82" i="1"/>
  <c r="DX93" i="1"/>
  <c r="EB82" i="1"/>
  <c r="EB93" i="1"/>
  <c r="NM82" i="1"/>
  <c r="NM93" i="1"/>
  <c r="KO82" i="1"/>
  <c r="KO93" i="1"/>
  <c r="KL82" i="1"/>
  <c r="KL93" i="1"/>
  <c r="DC82" i="1"/>
  <c r="DC93" i="1"/>
  <c r="KP82" i="1"/>
  <c r="KP93" i="1"/>
  <c r="LQ94" i="1"/>
  <c r="LQ95" i="1" s="1"/>
  <c r="LQ96" i="1"/>
  <c r="NA82" i="1"/>
  <c r="NA93" i="1"/>
  <c r="KT82" i="1"/>
  <c r="KT93" i="1"/>
  <c r="DD82" i="1"/>
  <c r="DD93" i="1"/>
  <c r="DK82" i="1"/>
  <c r="DK93" i="1"/>
  <c r="MP82" i="1"/>
  <c r="MO82" i="1" s="1" a="1"/>
  <c r="MO82" i="1" s="1"/>
  <c r="MP93" i="1"/>
  <c r="DN82" i="1"/>
  <c r="DN93" i="1"/>
  <c r="KS82" i="1"/>
  <c r="KS93" i="1"/>
  <c r="MY82" i="1"/>
  <c r="MY93" i="1"/>
  <c r="NB82" i="1"/>
  <c r="NB93" i="1"/>
  <c r="MZ82" i="1"/>
  <c r="MZ93" i="1"/>
  <c r="CZ45" i="1"/>
  <c r="MP45" i="1"/>
  <c r="MP47" i="1" s="1"/>
  <c r="NP45" i="1"/>
  <c r="NP47" i="1" s="1"/>
  <c r="NB45" i="1"/>
  <c r="NB47" i="1" s="1"/>
  <c r="DD45" i="1"/>
  <c r="DD62" i="1" s="1"/>
  <c r="NJ45" i="1"/>
  <c r="NN45" i="1"/>
  <c r="NQ45" i="1"/>
  <c r="NQ47" i="1" s="1"/>
  <c r="DC45" i="1"/>
  <c r="DC62" i="1" s="1"/>
  <c r="NA45" i="1"/>
  <c r="NA62" i="1" s="1"/>
  <c r="NM45" i="1"/>
  <c r="NM47" i="1" s="1"/>
  <c r="NO45" i="1"/>
  <c r="NO47" i="1" s="1"/>
  <c r="MZ45" i="1"/>
  <c r="ES45" i="1"/>
  <c r="ES46" i="1"/>
  <c r="DX46" i="1"/>
  <c r="DX45" i="1"/>
  <c r="NS46" i="1"/>
  <c r="NS45" i="1"/>
  <c r="DM45" i="1"/>
  <c r="DM46" i="1"/>
  <c r="LL45" i="1"/>
  <c r="LL46" i="1"/>
  <c r="TF45" i="1"/>
  <c r="TF46" i="1"/>
  <c r="OB45" i="1"/>
  <c r="OB46" i="1"/>
  <c r="CE45" i="1"/>
  <c r="CE46" i="1"/>
  <c r="CF45" i="1"/>
  <c r="CF46" i="1"/>
  <c r="CG45" i="1"/>
  <c r="CG46" i="1"/>
  <c r="NZ45" i="1"/>
  <c r="NZ46" i="1"/>
  <c r="CH46" i="1"/>
  <c r="CH45" i="1"/>
  <c r="CI46" i="1"/>
  <c r="CI45" i="1"/>
  <c r="CJ46" i="1"/>
  <c r="CJ45" i="1"/>
  <c r="KP45" i="1"/>
  <c r="KP46" i="1"/>
  <c r="DO45" i="1"/>
  <c r="DO46" i="1"/>
  <c r="ER46" i="1"/>
  <c r="ER45" i="1"/>
  <c r="KL45" i="1"/>
  <c r="KL46" i="1"/>
  <c r="CK46" i="1"/>
  <c r="CK45" i="1"/>
  <c r="EB45" i="1"/>
  <c r="EB46" i="1"/>
  <c r="CL46" i="1"/>
  <c r="CL45" i="1"/>
  <c r="ET46" i="1"/>
  <c r="ET45" i="1"/>
  <c r="CM46" i="1"/>
  <c r="CM45" i="1"/>
  <c r="KO46" i="1"/>
  <c r="KO45" i="1"/>
  <c r="NR46" i="1"/>
  <c r="NR45" i="1"/>
  <c r="CN45" i="1"/>
  <c r="CN46" i="1"/>
  <c r="KT45" i="1"/>
  <c r="KT46" i="1"/>
  <c r="DK45" i="1"/>
  <c r="DK46" i="1"/>
  <c r="KS45" i="1"/>
  <c r="KS46" i="1"/>
  <c r="LQ47" i="1"/>
  <c r="LQ62" i="1"/>
  <c r="DN45" i="1"/>
  <c r="DN46" i="1"/>
  <c r="LQ48" i="1"/>
  <c r="LQ63" i="1"/>
  <c r="D34" i="1"/>
  <c r="G509" i="4"/>
  <c r="H558" i="4"/>
  <c r="I559" i="4"/>
  <c r="P496" i="4"/>
  <c r="C497" i="4"/>
  <c r="B497" i="4" s="1"/>
  <c r="F561" i="4"/>
  <c r="E561" i="4"/>
  <c r="R561" i="4" s="1"/>
  <c r="D561" i="4"/>
  <c r="Q561" i="4" s="1"/>
  <c r="U553" i="4"/>
  <c r="U547" i="4"/>
  <c r="U544" i="4"/>
  <c r="U550" i="4"/>
  <c r="V497" i="4"/>
  <c r="S480" i="4"/>
  <c r="A562" i="4"/>
  <c r="B47" i="3"/>
  <c r="KT40" i="1" l="1"/>
  <c r="MZ41" i="1"/>
  <c r="NB40" i="1"/>
  <c r="KL41" i="1"/>
  <c r="LL40" i="1"/>
  <c r="KO41" i="1"/>
  <c r="NA40" i="1"/>
  <c r="DC41" i="1"/>
  <c r="DN40" i="1"/>
  <c r="DM41" i="1"/>
  <c r="MY40" i="1"/>
  <c r="TF40" i="1"/>
  <c r="NJ40" i="1"/>
  <c r="DK107" i="1"/>
  <c r="DK108" i="1"/>
  <c r="DK109" i="1"/>
  <c r="DK110" i="1"/>
  <c r="DM107" i="1"/>
  <c r="DM108" i="1"/>
  <c r="DM109" i="1"/>
  <c r="DM110" i="1"/>
  <c r="DX107" i="1"/>
  <c r="DX108" i="1"/>
  <c r="DX109" i="1"/>
  <c r="DX110" i="1"/>
  <c r="MP41" i="1"/>
  <c r="MO41" i="1" s="1" a="1"/>
  <c r="MO41" i="1" s="1"/>
  <c r="DD41" i="1"/>
  <c r="KS41" i="1"/>
  <c r="NM40" i="1"/>
  <c r="ER41" i="1"/>
  <c r="DN107" i="1"/>
  <c r="DN108" i="1"/>
  <c r="DN109" i="1"/>
  <c r="DN110" i="1"/>
  <c r="MP107" i="1"/>
  <c r="MO107" i="1" s="1" a="1"/>
  <c r="MO107" i="1" s="1"/>
  <c r="MP108" i="1"/>
  <c r="MO108" i="1" s="1" a="1"/>
  <c r="MO108" i="1" s="1"/>
  <c r="MP109" i="1"/>
  <c r="MO109" i="1" s="1" a="1"/>
  <c r="MO109" i="1" s="1"/>
  <c r="MP110" i="1"/>
  <c r="MO110" i="1" s="1" a="1"/>
  <c r="MO110" i="1" s="1"/>
  <c r="MP40" i="1"/>
  <c r="MO40" i="1" s="1" a="1"/>
  <c r="MO40" i="1" s="1"/>
  <c r="MZ107" i="1"/>
  <c r="MZ108" i="1"/>
  <c r="MZ109" i="1"/>
  <c r="MZ110" i="1"/>
  <c r="NB107" i="1"/>
  <c r="NB108" i="1"/>
  <c r="NB109" i="1"/>
  <c r="NB110" i="1"/>
  <c r="KP41" i="1"/>
  <c r="NJ107" i="1"/>
  <c r="NJ108" i="1"/>
  <c r="NJ109" i="1"/>
  <c r="NJ110" i="1"/>
  <c r="KO107" i="1"/>
  <c r="KO108" i="1"/>
  <c r="KO109" i="1"/>
  <c r="KO110" i="1"/>
  <c r="TF107" i="1"/>
  <c r="TF108" i="1"/>
  <c r="TF109" i="1"/>
  <c r="TF110" i="1"/>
  <c r="EB107" i="1"/>
  <c r="EB108" i="1"/>
  <c r="EB109" i="1"/>
  <c r="EB110" i="1"/>
  <c r="KS107" i="1"/>
  <c r="KS108" i="1"/>
  <c r="KS109" i="1"/>
  <c r="KS110" i="1"/>
  <c r="EB40" i="1"/>
  <c r="DO40" i="1"/>
  <c r="DX41" i="1"/>
  <c r="DC107" i="1"/>
  <c r="DC108" i="1"/>
  <c r="DC109" i="1"/>
  <c r="DC110" i="1"/>
  <c r="LL107" i="1"/>
  <c r="LL108" i="1"/>
  <c r="LL109" i="1"/>
  <c r="LL110" i="1"/>
  <c r="MY107" i="1"/>
  <c r="MY108" i="1"/>
  <c r="MY109" i="1"/>
  <c r="MY110" i="1"/>
  <c r="KP107" i="1"/>
  <c r="KP108" i="1"/>
  <c r="KP109" i="1"/>
  <c r="KP110" i="1"/>
  <c r="DK41" i="1"/>
  <c r="KT107" i="1"/>
  <c r="KT108" i="1"/>
  <c r="KT109" i="1"/>
  <c r="KT110" i="1"/>
  <c r="KL107" i="1"/>
  <c r="KL108" i="1"/>
  <c r="KL109" i="1"/>
  <c r="KL110" i="1"/>
  <c r="DD107" i="1"/>
  <c r="DD108" i="1"/>
  <c r="DD109" i="1"/>
  <c r="DD110" i="1"/>
  <c r="ER107" i="1"/>
  <c r="ER108" i="1"/>
  <c r="ER109" i="1"/>
  <c r="ER110" i="1"/>
  <c r="NA107" i="1"/>
  <c r="NA108" i="1"/>
  <c r="NA109" i="1"/>
  <c r="NA110" i="1"/>
  <c r="DO107" i="1"/>
  <c r="DO108" i="1"/>
  <c r="DO109" i="1"/>
  <c r="DO110" i="1"/>
  <c r="NM107" i="1"/>
  <c r="NM108" i="1"/>
  <c r="NM109" i="1"/>
  <c r="NM110" i="1"/>
  <c r="DN101" i="1"/>
  <c r="DN102" i="1"/>
  <c r="MP101" i="1"/>
  <c r="MO101" i="1" s="1" a="1"/>
  <c r="MO101" i="1" s="1"/>
  <c r="MP102" i="1"/>
  <c r="MO102" i="1" s="1" a="1"/>
  <c r="MO102" i="1" s="1"/>
  <c r="KP101" i="1"/>
  <c r="KP102" i="1"/>
  <c r="DC101" i="1"/>
  <c r="DC102" i="1"/>
  <c r="KO101" i="1"/>
  <c r="KO102" i="1"/>
  <c r="EB101" i="1"/>
  <c r="EB102" i="1"/>
  <c r="MY101" i="1"/>
  <c r="MY102" i="1"/>
  <c r="KS101" i="1"/>
  <c r="KS102" i="1"/>
  <c r="DM101" i="1"/>
  <c r="DM102" i="1"/>
  <c r="TF101" i="1"/>
  <c r="TF102" i="1"/>
  <c r="NM101" i="1"/>
  <c r="NM102" i="1"/>
  <c r="NB101" i="1"/>
  <c r="NB102" i="1"/>
  <c r="KL101" i="1"/>
  <c r="KL102" i="1"/>
  <c r="NJ101" i="1"/>
  <c r="NJ102" i="1"/>
  <c r="DD101" i="1"/>
  <c r="DD102" i="1"/>
  <c r="KT101" i="1"/>
  <c r="KT102" i="1"/>
  <c r="ER101" i="1"/>
  <c r="ER102" i="1"/>
  <c r="DK101" i="1"/>
  <c r="DK102" i="1"/>
  <c r="MZ101" i="1"/>
  <c r="MZ102" i="1"/>
  <c r="LL101" i="1"/>
  <c r="LL102" i="1"/>
  <c r="DX101" i="1"/>
  <c r="DX102" i="1"/>
  <c r="NA101" i="1"/>
  <c r="NA102" i="1"/>
  <c r="DO101" i="1"/>
  <c r="DO102" i="1"/>
  <c r="MZ98" i="1"/>
  <c r="MZ99" i="1"/>
  <c r="DM98" i="1"/>
  <c r="DM99" i="1"/>
  <c r="MY98" i="1"/>
  <c r="MY99" i="1"/>
  <c r="DC98" i="1"/>
  <c r="DC99" i="1"/>
  <c r="LL98" i="1"/>
  <c r="LL99" i="1"/>
  <c r="KS98" i="1"/>
  <c r="KS99" i="1"/>
  <c r="NB98" i="1"/>
  <c r="NB99" i="1"/>
  <c r="TF98" i="1"/>
  <c r="TF99" i="1"/>
  <c r="NJ98" i="1"/>
  <c r="NJ99" i="1"/>
  <c r="DN98" i="1"/>
  <c r="DN99" i="1"/>
  <c r="KO98" i="1"/>
  <c r="KO99" i="1"/>
  <c r="NA98" i="1"/>
  <c r="NA99" i="1"/>
  <c r="KL98" i="1"/>
  <c r="KL99" i="1"/>
  <c r="KP98" i="1"/>
  <c r="KP99" i="1"/>
  <c r="MP98" i="1"/>
  <c r="MO98" i="1" s="1" a="1"/>
  <c r="MO98" i="1" s="1"/>
  <c r="MP99" i="1"/>
  <c r="MO99" i="1" s="1" a="1"/>
  <c r="MO99" i="1" s="1"/>
  <c r="NM98" i="1"/>
  <c r="NM99" i="1"/>
  <c r="DO98" i="1"/>
  <c r="DO99" i="1"/>
  <c r="DK98" i="1"/>
  <c r="DK99" i="1"/>
  <c r="EB98" i="1"/>
  <c r="EB99" i="1"/>
  <c r="DD98" i="1"/>
  <c r="DD99" i="1"/>
  <c r="DX98" i="1"/>
  <c r="DX99" i="1"/>
  <c r="KT98" i="1"/>
  <c r="KT99" i="1"/>
  <c r="ER98" i="1"/>
  <c r="ER99" i="1"/>
  <c r="AT45" i="1"/>
  <c r="CZ62" i="1"/>
  <c r="AT62" i="1" s="1"/>
  <c r="LQ97" i="1"/>
  <c r="LQ100" i="1"/>
  <c r="NJ62" i="1"/>
  <c r="NJ47" i="1"/>
  <c r="NJ64" i="1" s="1"/>
  <c r="NN62" i="1"/>
  <c r="NN47" i="1"/>
  <c r="DO94" i="1"/>
  <c r="DO95" i="1" s="1"/>
  <c r="DK94" i="1"/>
  <c r="DK95" i="1" s="1"/>
  <c r="TF94" i="1"/>
  <c r="TF95" i="1" s="1"/>
  <c r="NJ94" i="1"/>
  <c r="NJ95" i="1" s="1"/>
  <c r="NB94" i="1"/>
  <c r="NB95" i="1" s="1"/>
  <c r="KP94" i="1"/>
  <c r="KP95" i="1" s="1"/>
  <c r="KS94" i="1"/>
  <c r="KS95" i="1" s="1"/>
  <c r="DN94" i="1"/>
  <c r="DN95" i="1" s="1"/>
  <c r="KO94" i="1"/>
  <c r="KO95" i="1" s="1"/>
  <c r="DD94" i="1"/>
  <c r="DD95" i="1" s="1"/>
  <c r="NM94" i="1"/>
  <c r="NM95" i="1" s="1"/>
  <c r="NM96" i="1"/>
  <c r="EB94" i="1"/>
  <c r="EB95" i="1" s="1"/>
  <c r="MZ94" i="1"/>
  <c r="MZ95" i="1" s="1"/>
  <c r="DX94" i="1"/>
  <c r="DX95" i="1" s="1"/>
  <c r="DX96" i="1"/>
  <c r="ER94" i="1"/>
  <c r="ER95" i="1" s="1"/>
  <c r="KL94" i="1"/>
  <c r="KL95" i="1" s="1"/>
  <c r="DM94" i="1"/>
  <c r="DM95" i="1" s="1"/>
  <c r="DM96" i="1"/>
  <c r="LL94" i="1"/>
  <c r="LL95" i="1" s="1"/>
  <c r="LL96" i="1"/>
  <c r="MY94" i="1"/>
  <c r="MY95" i="1" s="1"/>
  <c r="MY96" i="1"/>
  <c r="DC94" i="1"/>
  <c r="DC95" i="1" s="1"/>
  <c r="MO93" i="1" a="1"/>
  <c r="MO93" i="1" s="1"/>
  <c r="MP94" i="1"/>
  <c r="MP96" i="1" s="1"/>
  <c r="KT94" i="1"/>
  <c r="KT95" i="1" s="1"/>
  <c r="NA94" i="1"/>
  <c r="NA95" i="1" s="1"/>
  <c r="MZ47" i="1"/>
  <c r="MY45" i="1" a="1"/>
  <c r="MY45" i="1" s="1"/>
  <c r="NP62" i="1"/>
  <c r="MP62" i="1"/>
  <c r="MO62" i="1" s="1" a="1"/>
  <c r="MO62" i="1" s="1"/>
  <c r="NQ62" i="1"/>
  <c r="MO45" i="1" a="1"/>
  <c r="MO45" i="1" s="1"/>
  <c r="MZ62" i="1"/>
  <c r="MY62" i="1" s="1" a="1"/>
  <c r="MY62" i="1" s="1"/>
  <c r="NM62" i="1"/>
  <c r="DC47" i="1"/>
  <c r="NO62" i="1"/>
  <c r="NB62" i="1"/>
  <c r="NA47" i="1"/>
  <c r="NA64" i="1" s="1"/>
  <c r="KT63" i="1"/>
  <c r="KT48" i="1"/>
  <c r="CF47" i="1"/>
  <c r="CF62" i="1"/>
  <c r="KT47" i="1"/>
  <c r="KT62" i="1"/>
  <c r="CK62" i="1"/>
  <c r="CK47" i="1"/>
  <c r="NM64" i="1"/>
  <c r="CK63" i="1"/>
  <c r="CK48" i="1"/>
  <c r="KL48" i="1"/>
  <c r="KL63" i="1"/>
  <c r="CE63" i="1"/>
  <c r="CE48" i="1"/>
  <c r="KL62" i="1"/>
  <c r="KL47" i="1"/>
  <c r="CE62" i="1"/>
  <c r="CE47" i="1"/>
  <c r="ER47" i="1"/>
  <c r="ER62" i="1"/>
  <c r="OB48" i="1"/>
  <c r="OB63" i="1"/>
  <c r="ER63" i="1"/>
  <c r="ER48" i="1"/>
  <c r="OB47" i="1"/>
  <c r="OB62" i="1"/>
  <c r="DO48" i="1"/>
  <c r="DO63" i="1"/>
  <c r="CN63" i="1"/>
  <c r="CN48" i="1"/>
  <c r="DO47" i="1"/>
  <c r="DO62" i="1"/>
  <c r="CN62" i="1"/>
  <c r="CN47" i="1"/>
  <c r="KP48" i="1"/>
  <c r="KP63" i="1"/>
  <c r="MO47" i="1" a="1"/>
  <c r="MO47" i="1" s="1"/>
  <c r="MP64" i="1"/>
  <c r="MO64" i="1" s="1" a="1"/>
  <c r="MO64" i="1" s="1"/>
  <c r="KP47" i="1"/>
  <c r="KP62" i="1"/>
  <c r="CJ62" i="1"/>
  <c r="CJ47" i="1"/>
  <c r="CJ48" i="1"/>
  <c r="CJ63" i="1"/>
  <c r="NR47" i="1"/>
  <c r="NR62" i="1"/>
  <c r="CI62" i="1"/>
  <c r="CI47" i="1"/>
  <c r="TF63" i="1"/>
  <c r="TF48" i="1"/>
  <c r="NR48" i="1"/>
  <c r="NR63" i="1"/>
  <c r="CI48" i="1"/>
  <c r="CI63" i="1"/>
  <c r="TF47" i="1"/>
  <c r="TF62" i="1"/>
  <c r="NP64" i="1"/>
  <c r="KO47" i="1"/>
  <c r="KO62" i="1"/>
  <c r="LL48" i="1"/>
  <c r="LL63" i="1"/>
  <c r="KO48" i="1"/>
  <c r="KO63" i="1"/>
  <c r="LL47" i="1"/>
  <c r="LL62" i="1"/>
  <c r="CM62" i="1"/>
  <c r="CM47" i="1"/>
  <c r="CH47" i="1"/>
  <c r="CH62" i="1"/>
  <c r="DM48" i="1"/>
  <c r="DM63" i="1"/>
  <c r="CM63" i="1"/>
  <c r="CM48" i="1"/>
  <c r="CH63" i="1"/>
  <c r="CH48" i="1"/>
  <c r="DM47" i="1"/>
  <c r="DM62" i="1"/>
  <c r="LQ65" i="1"/>
  <c r="NS47" i="1"/>
  <c r="NS62" i="1"/>
  <c r="DN48" i="1"/>
  <c r="DN63" i="1"/>
  <c r="NS48" i="1"/>
  <c r="NS63" i="1"/>
  <c r="DN47" i="1"/>
  <c r="DN62" i="1"/>
  <c r="NZ48" i="1"/>
  <c r="NZ63" i="1"/>
  <c r="NZ47" i="1"/>
  <c r="NZ62" i="1"/>
  <c r="NQ64" i="1"/>
  <c r="LQ64" i="1"/>
  <c r="ET47" i="1"/>
  <c r="ET62" i="1"/>
  <c r="CG63" i="1"/>
  <c r="CG48" i="1"/>
  <c r="ET48" i="1"/>
  <c r="ET63" i="1"/>
  <c r="CG47" i="1"/>
  <c r="CG62" i="1"/>
  <c r="NB64" i="1"/>
  <c r="CL62" i="1"/>
  <c r="CL47" i="1"/>
  <c r="KS48" i="1"/>
  <c r="KS63" i="1"/>
  <c r="CL63" i="1"/>
  <c r="CL48" i="1"/>
  <c r="DX62" i="1"/>
  <c r="DX47" i="1"/>
  <c r="KS47" i="1"/>
  <c r="KS62" i="1"/>
  <c r="EB63" i="1"/>
  <c r="EB48" i="1"/>
  <c r="DX48" i="1"/>
  <c r="DX63" i="1"/>
  <c r="DK48" i="1"/>
  <c r="DK63" i="1"/>
  <c r="EB62" i="1"/>
  <c r="EB47" i="1"/>
  <c r="NO64" i="1"/>
  <c r="ES48" i="1"/>
  <c r="ES63" i="1"/>
  <c r="DK47" i="1"/>
  <c r="DK62" i="1"/>
  <c r="CF63" i="1"/>
  <c r="CF48" i="1"/>
  <c r="ES47" i="1"/>
  <c r="ES62" i="1"/>
  <c r="H559" i="4"/>
  <c r="I560" i="4"/>
  <c r="G510" i="4"/>
  <c r="P497" i="4"/>
  <c r="C498" i="4"/>
  <c r="B498" i="4" s="1"/>
  <c r="F562" i="4"/>
  <c r="E562" i="4"/>
  <c r="R562" i="4" s="1"/>
  <c r="D562" i="4"/>
  <c r="Q562" i="4" s="1"/>
  <c r="V498" i="4"/>
  <c r="U554" i="4"/>
  <c r="U548" i="4"/>
  <c r="U551" i="4"/>
  <c r="U557" i="4"/>
  <c r="S481" i="4"/>
  <c r="A563" i="4"/>
  <c r="NB96" i="1" l="1"/>
  <c r="NJ96" i="1"/>
  <c r="KL96" i="1"/>
  <c r="KO96" i="1"/>
  <c r="KO97" i="1" s="1"/>
  <c r="DO96" i="1"/>
  <c r="DO100" i="1" s="1"/>
  <c r="NA96" i="1"/>
  <c r="NA100" i="1" s="1"/>
  <c r="DD96" i="1"/>
  <c r="DD97" i="1" s="1"/>
  <c r="KP96" i="1"/>
  <c r="KP100" i="1" s="1"/>
  <c r="ER96" i="1"/>
  <c r="ER97" i="1" s="1"/>
  <c r="KT96" i="1"/>
  <c r="KT97" i="1" s="1"/>
  <c r="EB96" i="1"/>
  <c r="EB100" i="1" s="1"/>
  <c r="DC96" i="1"/>
  <c r="DC100" i="1" s="1"/>
  <c r="MZ96" i="1"/>
  <c r="MZ100" i="1" s="1"/>
  <c r="TF96" i="1"/>
  <c r="TF97" i="1" s="1"/>
  <c r="DK96" i="1"/>
  <c r="DK97" i="1" s="1"/>
  <c r="MO94" i="1" a="1"/>
  <c r="MO94" i="1" s="1"/>
  <c r="MP95" i="1"/>
  <c r="MO95" i="1" s="1" a="1"/>
  <c r="MO95" i="1" s="1"/>
  <c r="KS96" i="1"/>
  <c r="KS100" i="1" s="1"/>
  <c r="DN96" i="1"/>
  <c r="DN97" i="1" s="1"/>
  <c r="NA97" i="1"/>
  <c r="NM97" i="1"/>
  <c r="NM100" i="1"/>
  <c r="NJ97" i="1"/>
  <c r="NJ100" i="1"/>
  <c r="MO96" i="1" a="1"/>
  <c r="MO96" i="1" s="1"/>
  <c r="MP97" i="1"/>
  <c r="MO97" i="1" s="1" a="1"/>
  <c r="MO97" i="1" s="1"/>
  <c r="MP100" i="1"/>
  <c r="MO100" i="1" s="1" a="1"/>
  <c r="MO100" i="1" s="1"/>
  <c r="DX97" i="1"/>
  <c r="DX100" i="1"/>
  <c r="KL97" i="1"/>
  <c r="KL100" i="1"/>
  <c r="MY97" i="1"/>
  <c r="MY100" i="1"/>
  <c r="NB97" i="1"/>
  <c r="NB100" i="1"/>
  <c r="LL97" i="1"/>
  <c r="LL100" i="1"/>
  <c r="DM97" i="1"/>
  <c r="DM100" i="1"/>
  <c r="NJ49" i="1"/>
  <c r="NN64" i="1"/>
  <c r="MZ64" i="1"/>
  <c r="MY64" i="1" s="1" a="1"/>
  <c r="MY64" i="1" s="1"/>
  <c r="MY47" i="1" a="1"/>
  <c r="MY47" i="1" s="1"/>
  <c r="DD47" i="1"/>
  <c r="CZ48" i="1" s="1"/>
  <c r="DC64" i="1"/>
  <c r="DD64" i="1" s="1"/>
  <c r="KO65" i="1"/>
  <c r="CJ65" i="1"/>
  <c r="OB65" i="1"/>
  <c r="KS65" i="1"/>
  <c r="DN64" i="1"/>
  <c r="CJ64" i="1"/>
  <c r="LL65" i="1"/>
  <c r="ER64" i="1"/>
  <c r="NS65" i="1"/>
  <c r="CL64" i="1"/>
  <c r="CE64" i="1"/>
  <c r="KO64" i="1"/>
  <c r="KP64" i="1"/>
  <c r="ES64" i="1"/>
  <c r="NB49" i="1"/>
  <c r="DN65" i="1"/>
  <c r="KL64" i="1"/>
  <c r="CF65" i="1"/>
  <c r="MP49" i="1"/>
  <c r="NS64" i="1"/>
  <c r="MZ49" i="1"/>
  <c r="DK64" i="1"/>
  <c r="CE65" i="1"/>
  <c r="CG64" i="1"/>
  <c r="ES65" i="1"/>
  <c r="KP65" i="1"/>
  <c r="ET65" i="1"/>
  <c r="DC49" i="1"/>
  <c r="CN64" i="1"/>
  <c r="KL65" i="1"/>
  <c r="NO49" i="1"/>
  <c r="EB64" i="1"/>
  <c r="CG65" i="1"/>
  <c r="NP49" i="1"/>
  <c r="DO64" i="1"/>
  <c r="CK65" i="1"/>
  <c r="DM64" i="1"/>
  <c r="TF64" i="1"/>
  <c r="CN65" i="1"/>
  <c r="DK65" i="1"/>
  <c r="ET64" i="1"/>
  <c r="CH65" i="1"/>
  <c r="CI65" i="1"/>
  <c r="DX65" i="1"/>
  <c r="LQ49" i="1"/>
  <c r="CM65" i="1"/>
  <c r="NN49" i="1"/>
  <c r="EB65" i="1"/>
  <c r="NR65" i="1"/>
  <c r="NM49" i="1"/>
  <c r="NQ49" i="1"/>
  <c r="TF65" i="1"/>
  <c r="DO65" i="1"/>
  <c r="CK64" i="1"/>
  <c r="DM65" i="1"/>
  <c r="KS64" i="1"/>
  <c r="NZ64" i="1"/>
  <c r="CI64" i="1"/>
  <c r="DX64" i="1"/>
  <c r="CH64" i="1"/>
  <c r="KT64" i="1"/>
  <c r="CM64" i="1"/>
  <c r="NR64" i="1"/>
  <c r="OB64" i="1"/>
  <c r="CF64" i="1"/>
  <c r="NZ65" i="1"/>
  <c r="ER65" i="1"/>
  <c r="KT65" i="1"/>
  <c r="CL65" i="1"/>
  <c r="LL64" i="1"/>
  <c r="G511" i="4"/>
  <c r="H560" i="4"/>
  <c r="I561" i="4"/>
  <c r="P498" i="4"/>
  <c r="C499" i="4"/>
  <c r="B499" i="4" s="1"/>
  <c r="F563" i="4"/>
  <c r="E563" i="4"/>
  <c r="R563" i="4" s="1"/>
  <c r="D563" i="4"/>
  <c r="Q563" i="4" s="1"/>
  <c r="U555" i="4"/>
  <c r="U552" i="4"/>
  <c r="U558" i="4"/>
  <c r="V499" i="4"/>
  <c r="S482" i="4"/>
  <c r="A564" i="4"/>
  <c r="DD65" i="1" l="1"/>
  <c r="CZ66" i="1" s="1"/>
  <c r="CZ65" i="1"/>
  <c r="AT65" i="1" s="1"/>
  <c r="AT48" i="1"/>
  <c r="ER100" i="1"/>
  <c r="DC97" i="1"/>
  <c r="KP97" i="1"/>
  <c r="DO97" i="1"/>
  <c r="KO100" i="1"/>
  <c r="DK100" i="1"/>
  <c r="MZ97" i="1"/>
  <c r="TF100" i="1"/>
  <c r="DD100" i="1"/>
  <c r="EB97" i="1"/>
  <c r="DN100" i="1"/>
  <c r="KT100" i="1"/>
  <c r="KS97" i="1"/>
  <c r="DD48" i="1"/>
  <c r="CZ49" i="1" s="1"/>
  <c r="NA49" i="1"/>
  <c r="NA66" i="1" s="1"/>
  <c r="CH49" i="1"/>
  <c r="DK49" i="1"/>
  <c r="CE49" i="1"/>
  <c r="LQ66" i="1"/>
  <c r="EB49" i="1"/>
  <c r="DX49" i="1"/>
  <c r="NO66" i="1"/>
  <c r="NJ66" i="1"/>
  <c r="CI49" i="1"/>
  <c r="MZ66" i="1"/>
  <c r="LL49" i="1"/>
  <c r="NZ49" i="1"/>
  <c r="CN49" i="1"/>
  <c r="CL49" i="1"/>
  <c r="KS49" i="1"/>
  <c r="DC66" i="1"/>
  <c r="NS49" i="1"/>
  <c r="ET49" i="1"/>
  <c r="MO49" i="1" a="1"/>
  <c r="MO49" i="1" s="1"/>
  <c r="MP66" i="1"/>
  <c r="MO66" i="1" s="1" a="1"/>
  <c r="MO66" i="1" s="1"/>
  <c r="ER49" i="1"/>
  <c r="CK49" i="1"/>
  <c r="TF49" i="1"/>
  <c r="CF49" i="1"/>
  <c r="DM49" i="1"/>
  <c r="KL49" i="1"/>
  <c r="CJ49" i="1"/>
  <c r="OB49" i="1"/>
  <c r="NQ66" i="1"/>
  <c r="DN49" i="1"/>
  <c r="NR49" i="1"/>
  <c r="NM66" i="1"/>
  <c r="DO49" i="1"/>
  <c r="NB66" i="1"/>
  <c r="CG49" i="1"/>
  <c r="ES49" i="1"/>
  <c r="CM49" i="1"/>
  <c r="NP66" i="1"/>
  <c r="KP49" i="1"/>
  <c r="KT49" i="1"/>
  <c r="NN66" i="1"/>
  <c r="LQ50" i="1"/>
  <c r="KO49" i="1"/>
  <c r="H561" i="4"/>
  <c r="U561" i="4" s="1"/>
  <c r="I562" i="4"/>
  <c r="G512" i="4"/>
  <c r="P499" i="4"/>
  <c r="C500" i="4"/>
  <c r="B500" i="4" s="1"/>
  <c r="F564" i="4"/>
  <c r="E564" i="4"/>
  <c r="R564" i="4" s="1"/>
  <c r="D564" i="4"/>
  <c r="Q564" i="4" s="1"/>
  <c r="V500" i="4"/>
  <c r="U556" i="4"/>
  <c r="U559" i="4"/>
  <c r="S483" i="4"/>
  <c r="A565" i="4"/>
  <c r="MY66" i="1" l="1" a="1"/>
  <c r="MY66" i="1" s="1"/>
  <c r="MY49" i="1" a="1"/>
  <c r="MY49" i="1" s="1"/>
  <c r="ES66" i="1"/>
  <c r="OB66" i="1"/>
  <c r="CK66" i="1"/>
  <c r="DC51" i="1"/>
  <c r="CG66" i="1"/>
  <c r="CJ66" i="1"/>
  <c r="ER50" i="1"/>
  <c r="NJ51" i="1"/>
  <c r="CH50" i="1"/>
  <c r="KL66" i="1"/>
  <c r="NO51" i="1"/>
  <c r="KS66" i="1"/>
  <c r="KO50" i="1"/>
  <c r="NR50" i="1"/>
  <c r="ES50" i="1"/>
  <c r="ER66" i="1"/>
  <c r="MP51" i="1"/>
  <c r="DX50" i="1"/>
  <c r="KO66" i="1"/>
  <c r="DM66" i="1"/>
  <c r="LQ52" i="1"/>
  <c r="LQ67" i="1"/>
  <c r="CL66" i="1"/>
  <c r="DX66" i="1"/>
  <c r="KS50" i="1"/>
  <c r="TF50" i="1"/>
  <c r="NN51" i="1"/>
  <c r="KP50" i="1"/>
  <c r="NB51" i="1"/>
  <c r="CF66" i="1"/>
  <c r="DK50" i="1"/>
  <c r="CN66" i="1"/>
  <c r="KT66" i="1"/>
  <c r="DO66" i="1"/>
  <c r="CF50" i="1"/>
  <c r="NM51" i="1"/>
  <c r="DM50" i="1"/>
  <c r="DM67" i="1" s="1"/>
  <c r="CI50" i="1"/>
  <c r="KT50" i="1"/>
  <c r="NZ66" i="1"/>
  <c r="EB66" i="1"/>
  <c r="CJ50" i="1"/>
  <c r="NR66" i="1"/>
  <c r="TF66" i="1"/>
  <c r="NS50" i="1"/>
  <c r="LL66" i="1"/>
  <c r="LQ51" i="1"/>
  <c r="KP66" i="1"/>
  <c r="DO50" i="1"/>
  <c r="DO67" i="1" s="1"/>
  <c r="MZ51" i="1"/>
  <c r="ET50" i="1"/>
  <c r="CE50" i="1"/>
  <c r="DN66" i="1"/>
  <c r="NZ50" i="1"/>
  <c r="NP51" i="1"/>
  <c r="ET66" i="1"/>
  <c r="CE66" i="1"/>
  <c r="DN50" i="1"/>
  <c r="DN67" i="1" s="1"/>
  <c r="KL50" i="1"/>
  <c r="CL50" i="1"/>
  <c r="DK66" i="1"/>
  <c r="EB50" i="1"/>
  <c r="LL50" i="1"/>
  <c r="NS66" i="1"/>
  <c r="CG50" i="1"/>
  <c r="CM66" i="1"/>
  <c r="CK50" i="1"/>
  <c r="CI66" i="1"/>
  <c r="CM50" i="1"/>
  <c r="OB50" i="1"/>
  <c r="NQ51" i="1"/>
  <c r="CN50" i="1"/>
  <c r="CH66" i="1"/>
  <c r="G513" i="4"/>
  <c r="H562" i="4"/>
  <c r="U562" i="4" s="1"/>
  <c r="I563" i="4"/>
  <c r="P500" i="4"/>
  <c r="C501" i="4"/>
  <c r="B501" i="4" s="1"/>
  <c r="E565" i="4"/>
  <c r="R565" i="4" s="1"/>
  <c r="D565" i="4"/>
  <c r="Q565" i="4" s="1"/>
  <c r="F565" i="4"/>
  <c r="U560" i="4"/>
  <c r="V501" i="4"/>
  <c r="S484" i="4"/>
  <c r="A566" i="4"/>
  <c r="AT49" i="1" l="1"/>
  <c r="NA51" i="1"/>
  <c r="MY51" i="1" s="1" a="1"/>
  <c r="MY51" i="1" s="1"/>
  <c r="NR52" i="1"/>
  <c r="NR67" i="1"/>
  <c r="AT66" i="1"/>
  <c r="DD66" i="1"/>
  <c r="CZ67" i="1" s="1"/>
  <c r="NS51" i="1"/>
  <c r="ET52" i="1"/>
  <c r="ET67" i="1"/>
  <c r="KO52" i="1"/>
  <c r="KO67" i="1"/>
  <c r="KS51" i="1"/>
  <c r="LL52" i="1"/>
  <c r="LL67" i="1"/>
  <c r="TF52" i="1"/>
  <c r="TF67" i="1"/>
  <c r="CH51" i="1"/>
  <c r="NO53" i="1"/>
  <c r="NO70" i="1" s="1"/>
  <c r="NO68" i="1"/>
  <c r="MZ68" i="1"/>
  <c r="MZ53" i="1"/>
  <c r="CI67" i="1"/>
  <c r="CI52" i="1"/>
  <c r="KS52" i="1"/>
  <c r="KS67" i="1"/>
  <c r="EB52" i="1"/>
  <c r="EB67" i="1"/>
  <c r="DX51" i="1"/>
  <c r="KL51" i="1"/>
  <c r="NM53" i="1"/>
  <c r="NM68" i="1"/>
  <c r="DK51" i="1"/>
  <c r="KP51" i="1"/>
  <c r="CL51" i="1"/>
  <c r="CH67" i="1"/>
  <c r="CH52" i="1"/>
  <c r="CN67" i="1"/>
  <c r="CN52" i="1"/>
  <c r="CL52" i="1"/>
  <c r="CL67" i="1"/>
  <c r="CF67" i="1"/>
  <c r="CF52" i="1"/>
  <c r="LQ53" i="1"/>
  <c r="LQ68" i="1"/>
  <c r="LQ54" i="1"/>
  <c r="LQ69" i="1"/>
  <c r="KL52" i="1"/>
  <c r="KL67" i="1"/>
  <c r="NQ53" i="1"/>
  <c r="NQ70" i="1" s="1"/>
  <c r="NQ68" i="1"/>
  <c r="LL51" i="1"/>
  <c r="DO51" i="1"/>
  <c r="DM51" i="1"/>
  <c r="NJ53" i="1"/>
  <c r="NJ68" i="1"/>
  <c r="OB52" i="1"/>
  <c r="OB67" i="1"/>
  <c r="NS52" i="1"/>
  <c r="NS67" i="1"/>
  <c r="KT51" i="1"/>
  <c r="KO51" i="1"/>
  <c r="ER52" i="1"/>
  <c r="ER67" i="1"/>
  <c r="CM67" i="1"/>
  <c r="CM52" i="1"/>
  <c r="DX52" i="1"/>
  <c r="DX67" i="1"/>
  <c r="CE51" i="1"/>
  <c r="ET51" i="1"/>
  <c r="CN51" i="1"/>
  <c r="MO51" i="1" a="1"/>
  <c r="MO51" i="1" s="1"/>
  <c r="MP53" i="1"/>
  <c r="MP68" i="1"/>
  <c r="MO68" i="1" s="1" a="1"/>
  <c r="MO68" i="1" s="1"/>
  <c r="CJ51" i="1"/>
  <c r="TF51" i="1"/>
  <c r="DK67" i="1"/>
  <c r="DK52" i="1"/>
  <c r="CG51" i="1"/>
  <c r="CI51" i="1"/>
  <c r="NR51" i="1"/>
  <c r="DC68" i="1"/>
  <c r="DC53" i="1"/>
  <c r="NP53" i="1"/>
  <c r="NP70" i="1" s="1"/>
  <c r="NP68" i="1"/>
  <c r="CJ67" i="1"/>
  <c r="CJ52" i="1"/>
  <c r="CF51" i="1"/>
  <c r="CK67" i="1"/>
  <c r="CK52" i="1"/>
  <c r="NZ52" i="1"/>
  <c r="NZ67" i="1"/>
  <c r="EB51" i="1"/>
  <c r="CK51" i="1"/>
  <c r="NB68" i="1"/>
  <c r="NB53" i="1"/>
  <c r="ER51" i="1"/>
  <c r="KP52" i="1"/>
  <c r="KP67" i="1"/>
  <c r="OB51" i="1"/>
  <c r="CM51" i="1"/>
  <c r="DN51" i="1"/>
  <c r="NZ51" i="1"/>
  <c r="ES52" i="1"/>
  <c r="ES67" i="1"/>
  <c r="ES51" i="1"/>
  <c r="CG67" i="1"/>
  <c r="CG52" i="1"/>
  <c r="CE52" i="1"/>
  <c r="CE67" i="1"/>
  <c r="KT52" i="1"/>
  <c r="KT67" i="1"/>
  <c r="NN53" i="1"/>
  <c r="NN70" i="1" s="1"/>
  <c r="NN68" i="1"/>
  <c r="H563" i="4"/>
  <c r="U563" i="4" s="1"/>
  <c r="I564" i="4"/>
  <c r="G514" i="4"/>
  <c r="P501" i="4"/>
  <c r="C502" i="4"/>
  <c r="B502" i="4" s="1"/>
  <c r="F566" i="4"/>
  <c r="E566" i="4"/>
  <c r="R566" i="4" s="1"/>
  <c r="D566" i="4"/>
  <c r="Q566" i="4" s="1"/>
  <c r="V502" i="4"/>
  <c r="S485" i="4"/>
  <c r="A567" i="4"/>
  <c r="NX112" i="1"/>
  <c r="NW112" i="1"/>
  <c r="NV112" i="1"/>
  <c r="KR112" i="1"/>
  <c r="KQ112" i="1"/>
  <c r="KN112" i="1"/>
  <c r="KM112" i="1"/>
  <c r="JV112" i="1"/>
  <c r="MJ112" i="1"/>
  <c r="MH112" i="1"/>
  <c r="EA112" i="1"/>
  <c r="DZ112" i="1"/>
  <c r="DY112" i="1"/>
  <c r="DW112" i="1"/>
  <c r="DV112" i="1"/>
  <c r="DU112" i="1"/>
  <c r="DT112" i="1"/>
  <c r="DS112" i="1"/>
  <c r="BF112" i="1"/>
  <c r="BE112" i="1"/>
  <c r="BB112" i="1"/>
  <c r="BA112" i="1"/>
  <c r="MG112" i="1"/>
  <c r="JP112" i="1"/>
  <c r="JO112" i="1"/>
  <c r="DL112" i="1"/>
  <c r="DR33" i="1"/>
  <c r="DQ33" i="1"/>
  <c r="ME112" i="1"/>
  <c r="MC112" i="1"/>
  <c r="BI112" i="1"/>
  <c r="DD49" i="1" l="1"/>
  <c r="NA68" i="1"/>
  <c r="MY68" i="1" s="1" a="1"/>
  <c r="MY68" i="1" s="1"/>
  <c r="NA53" i="1"/>
  <c r="MY53" i="1" s="1" a="1"/>
  <c r="MY53" i="1" s="1"/>
  <c r="KP54" i="1"/>
  <c r="KP69" i="1"/>
  <c r="CG68" i="1"/>
  <c r="CG53" i="1"/>
  <c r="ER53" i="1"/>
  <c r="ER68" i="1"/>
  <c r="DK54" i="1"/>
  <c r="DK69" i="1"/>
  <c r="KT68" i="1"/>
  <c r="KT53" i="1"/>
  <c r="CL68" i="1"/>
  <c r="CL53" i="1"/>
  <c r="KP53" i="1"/>
  <c r="KP68" i="1"/>
  <c r="NB70" i="1"/>
  <c r="NB55" i="1"/>
  <c r="NS54" i="1"/>
  <c r="NS71" i="1" s="1"/>
  <c r="NS69" i="1"/>
  <c r="CH68" i="1"/>
  <c r="CH53" i="1"/>
  <c r="OB54" i="1"/>
  <c r="OB69" i="1"/>
  <c r="DK53" i="1"/>
  <c r="DK68" i="1"/>
  <c r="TF54" i="1"/>
  <c r="TF69" i="1"/>
  <c r="CK68" i="1"/>
  <c r="CK53" i="1"/>
  <c r="TF68" i="1"/>
  <c r="TF53" i="1"/>
  <c r="NJ70" i="1"/>
  <c r="NJ55" i="1"/>
  <c r="EB68" i="1"/>
  <c r="EB53" i="1"/>
  <c r="DM53" i="1"/>
  <c r="DM68" i="1"/>
  <c r="NM55" i="1"/>
  <c r="NM70" i="1"/>
  <c r="LL54" i="1"/>
  <c r="LL69" i="1"/>
  <c r="NZ54" i="1"/>
  <c r="NZ69" i="1"/>
  <c r="CJ68" i="1"/>
  <c r="CJ53" i="1"/>
  <c r="CK54" i="1"/>
  <c r="CK69" i="1"/>
  <c r="DO53" i="1"/>
  <c r="DO68" i="1"/>
  <c r="KS68" i="1"/>
  <c r="KS53" i="1"/>
  <c r="MP55" i="1"/>
  <c r="MO53" i="1" a="1"/>
  <c r="MO53" i="1" s="1"/>
  <c r="MP70" i="1"/>
  <c r="MO70" i="1" s="1" a="1"/>
  <c r="MO70" i="1" s="1"/>
  <c r="LL53" i="1"/>
  <c r="LL68" i="1"/>
  <c r="KL53" i="1"/>
  <c r="KL68" i="1"/>
  <c r="KT54" i="1"/>
  <c r="KT69" i="1"/>
  <c r="CN68" i="1"/>
  <c r="CN53" i="1"/>
  <c r="DX68" i="1"/>
  <c r="DX53" i="1"/>
  <c r="CE54" i="1"/>
  <c r="CE69" i="1"/>
  <c r="CF53" i="1"/>
  <c r="CF68" i="1"/>
  <c r="CG69" i="1"/>
  <c r="CG54" i="1"/>
  <c r="ET53" i="1"/>
  <c r="ET68" i="1"/>
  <c r="KL54" i="1"/>
  <c r="KL69" i="1"/>
  <c r="EB54" i="1"/>
  <c r="EB69" i="1"/>
  <c r="ES53" i="1"/>
  <c r="ES68" i="1"/>
  <c r="CJ69" i="1"/>
  <c r="CJ54" i="1"/>
  <c r="CE53" i="1"/>
  <c r="CE68" i="1"/>
  <c r="DX69" i="1"/>
  <c r="DX54" i="1"/>
  <c r="LQ56" i="1"/>
  <c r="LQ71" i="1"/>
  <c r="KS69" i="1"/>
  <c r="KS54" i="1"/>
  <c r="KO54" i="1"/>
  <c r="KO69" i="1"/>
  <c r="ES54" i="1"/>
  <c r="ES69" i="1"/>
  <c r="CI54" i="1"/>
  <c r="CI69" i="1"/>
  <c r="DC55" i="1"/>
  <c r="DC70" i="1"/>
  <c r="LQ55" i="1"/>
  <c r="LQ70" i="1"/>
  <c r="ET54" i="1"/>
  <c r="ET69" i="1"/>
  <c r="NZ53" i="1"/>
  <c r="NZ68" i="1"/>
  <c r="CF69" i="1"/>
  <c r="CF54" i="1"/>
  <c r="MZ70" i="1"/>
  <c r="MZ55" i="1"/>
  <c r="NS53" i="1"/>
  <c r="NS70" i="1" s="1"/>
  <c r="NS68" i="1"/>
  <c r="DN53" i="1"/>
  <c r="DN68" i="1"/>
  <c r="CM54" i="1"/>
  <c r="CM69" i="1"/>
  <c r="CL54" i="1"/>
  <c r="CL69" i="1"/>
  <c r="CM68" i="1"/>
  <c r="CM53" i="1"/>
  <c r="NR53" i="1"/>
  <c r="NR70" i="1" s="1"/>
  <c r="NR68" i="1"/>
  <c r="CN54" i="1"/>
  <c r="CN69" i="1"/>
  <c r="ER54" i="1"/>
  <c r="ER69" i="1"/>
  <c r="OB53" i="1"/>
  <c r="OB68" i="1"/>
  <c r="CI68" i="1"/>
  <c r="CI53" i="1"/>
  <c r="CH69" i="1"/>
  <c r="CH54" i="1"/>
  <c r="KO53" i="1"/>
  <c r="KO68" i="1"/>
  <c r="NR54" i="1"/>
  <c r="NR71" i="1" s="1"/>
  <c r="NR69" i="1"/>
  <c r="G515" i="4"/>
  <c r="H564" i="4"/>
  <c r="U564" i="4" s="1"/>
  <c r="I565" i="4"/>
  <c r="P502" i="4"/>
  <c r="C503" i="4"/>
  <c r="B503" i="4" s="1"/>
  <c r="F567" i="4"/>
  <c r="E567" i="4"/>
  <c r="R567" i="4" s="1"/>
  <c r="D567" i="4"/>
  <c r="Q567" i="4" s="1"/>
  <c r="V503" i="4"/>
  <c r="S486" i="4"/>
  <c r="A568" i="4"/>
  <c r="DL33" i="1"/>
  <c r="NA70" i="1" l="1"/>
  <c r="MY70" i="1" s="1" a="1"/>
  <c r="MY70" i="1" s="1"/>
  <c r="NA55" i="1"/>
  <c r="MY55" i="1" s="1" a="1"/>
  <c r="MY55" i="1" s="1"/>
  <c r="ER56" i="1"/>
  <c r="ER71" i="1"/>
  <c r="NZ55" i="1"/>
  <c r="NZ70" i="1"/>
  <c r="TF70" i="1"/>
  <c r="TF55" i="1"/>
  <c r="ET56" i="1"/>
  <c r="ET71" i="1"/>
  <c r="CK70" i="1"/>
  <c r="CK55" i="1"/>
  <c r="MO55" i="1" a="1"/>
  <c r="MO55" i="1" s="1"/>
  <c r="MP72" i="1"/>
  <c r="MO72" i="1" s="1" a="1"/>
  <c r="MO72" i="1" s="1"/>
  <c r="MP57" i="1"/>
  <c r="LQ72" i="1"/>
  <c r="LQ57" i="1"/>
  <c r="KS70" i="1"/>
  <c r="KS55" i="1"/>
  <c r="TF56" i="1"/>
  <c r="TF71" i="1"/>
  <c r="CN56" i="1"/>
  <c r="CN71" i="1"/>
  <c r="DC72" i="1"/>
  <c r="DC57" i="1"/>
  <c r="EB56" i="1"/>
  <c r="EB71" i="1"/>
  <c r="DO70" i="1"/>
  <c r="DO55" i="1"/>
  <c r="DK55" i="1"/>
  <c r="DK70" i="1"/>
  <c r="CI56" i="1"/>
  <c r="CI71" i="1"/>
  <c r="KL56" i="1"/>
  <c r="KL71" i="1"/>
  <c r="CM70" i="1"/>
  <c r="CM55" i="1"/>
  <c r="CK56" i="1"/>
  <c r="CK71" i="1"/>
  <c r="OB56" i="1"/>
  <c r="OB71" i="1"/>
  <c r="ET55" i="1"/>
  <c r="ET70" i="1"/>
  <c r="CH70" i="1"/>
  <c r="CH55" i="1"/>
  <c r="CG56" i="1"/>
  <c r="CG71" i="1"/>
  <c r="CL56" i="1"/>
  <c r="CL71" i="1"/>
  <c r="ES56" i="1"/>
  <c r="ES71" i="1"/>
  <c r="CJ70" i="1"/>
  <c r="CJ55" i="1"/>
  <c r="KO56" i="1"/>
  <c r="KO71" i="1"/>
  <c r="CF70" i="1"/>
  <c r="CF55" i="1"/>
  <c r="KS56" i="1"/>
  <c r="KS71" i="1"/>
  <c r="NZ56" i="1"/>
  <c r="NZ71" i="1"/>
  <c r="CM56" i="1"/>
  <c r="CM71" i="1"/>
  <c r="CE71" i="1"/>
  <c r="CE56" i="1"/>
  <c r="NB72" i="1"/>
  <c r="NB57" i="1"/>
  <c r="LL56" i="1"/>
  <c r="LL71" i="1"/>
  <c r="DN55" i="1"/>
  <c r="DN70" i="1"/>
  <c r="LQ73" i="1"/>
  <c r="LQ58" i="1"/>
  <c r="DX56" i="1"/>
  <c r="DX71" i="1"/>
  <c r="DX70" i="1"/>
  <c r="DX55" i="1"/>
  <c r="NM72" i="1"/>
  <c r="NM57" i="1"/>
  <c r="KP70" i="1"/>
  <c r="KP55" i="1"/>
  <c r="CL70" i="1"/>
  <c r="CL55" i="1"/>
  <c r="CN70" i="1"/>
  <c r="CN55" i="1"/>
  <c r="DM55" i="1"/>
  <c r="DM70" i="1"/>
  <c r="KO70" i="1"/>
  <c r="KO55" i="1"/>
  <c r="CE70" i="1"/>
  <c r="CE55" i="1"/>
  <c r="KT70" i="1"/>
  <c r="KT55" i="1"/>
  <c r="CH56" i="1"/>
  <c r="CH71" i="1"/>
  <c r="CJ56" i="1"/>
  <c r="CJ71" i="1"/>
  <c r="MZ72" i="1"/>
  <c r="MZ57" i="1"/>
  <c r="KT56" i="1"/>
  <c r="KT71" i="1"/>
  <c r="EB70" i="1"/>
  <c r="EB55" i="1"/>
  <c r="CI70" i="1"/>
  <c r="CI55" i="1"/>
  <c r="DK56" i="1"/>
  <c r="DK71" i="1"/>
  <c r="ES55" i="1"/>
  <c r="ES70" i="1"/>
  <c r="KL70" i="1"/>
  <c r="KL55" i="1"/>
  <c r="CF56" i="1"/>
  <c r="CF71" i="1"/>
  <c r="ER70" i="1"/>
  <c r="ER55" i="1"/>
  <c r="OB70" i="1"/>
  <c r="OB55" i="1"/>
  <c r="LL55" i="1"/>
  <c r="LL70" i="1"/>
  <c r="NJ72" i="1"/>
  <c r="NJ57" i="1"/>
  <c r="CG70" i="1"/>
  <c r="CG55" i="1"/>
  <c r="KP56" i="1"/>
  <c r="KP71" i="1"/>
  <c r="H565" i="4"/>
  <c r="U565" i="4" s="1"/>
  <c r="I566" i="4"/>
  <c r="G516" i="4"/>
  <c r="P503" i="4"/>
  <c r="C504" i="4"/>
  <c r="B504" i="4" s="1"/>
  <c r="F568" i="4"/>
  <c r="E568" i="4"/>
  <c r="R568" i="4" s="1"/>
  <c r="D568" i="4"/>
  <c r="Q568" i="4" s="1"/>
  <c r="V504" i="4"/>
  <c r="S487" i="4"/>
  <c r="A569" i="4"/>
  <c r="DL36" i="1"/>
  <c r="DL34" i="1"/>
  <c r="DL89" i="1" s="1"/>
  <c r="DL88" i="1" l="1"/>
  <c r="DL87" i="1"/>
  <c r="DL85" i="1"/>
  <c r="DL86" i="1"/>
  <c r="DL84" i="1"/>
  <c r="DL106" i="1"/>
  <c r="AW106" i="1" s="1" a="1"/>
  <c r="AW106" i="1" s="1"/>
  <c r="DL83" i="1"/>
  <c r="DL39" i="1"/>
  <c r="DL40" i="1" s="1"/>
  <c r="DL82" i="1"/>
  <c r="AW82" i="1" s="1" a="1"/>
  <c r="AW82" i="1" s="1"/>
  <c r="DL93" i="1"/>
  <c r="NA57" i="1"/>
  <c r="MY57" i="1" s="1" a="1"/>
  <c r="MY57" i="1" s="1"/>
  <c r="NA72" i="1"/>
  <c r="MY72" i="1" s="1" a="1"/>
  <c r="MY72" i="1" s="1"/>
  <c r="DK73" i="1"/>
  <c r="DK58" i="1"/>
  <c r="EB73" i="1"/>
  <c r="EB58" i="1"/>
  <c r="NM74" i="1"/>
  <c r="NM59" i="1"/>
  <c r="CJ72" i="1"/>
  <c r="CJ57" i="1"/>
  <c r="DC59" i="1"/>
  <c r="DC74" i="1"/>
  <c r="CI72" i="1"/>
  <c r="CI57" i="1"/>
  <c r="DX72" i="1"/>
  <c r="DX57" i="1"/>
  <c r="EB72" i="1"/>
  <c r="EB57" i="1"/>
  <c r="ES73" i="1"/>
  <c r="ES58" i="1"/>
  <c r="CN73" i="1"/>
  <c r="CN58" i="1"/>
  <c r="DX73" i="1"/>
  <c r="DX58" i="1"/>
  <c r="CL73" i="1"/>
  <c r="CL58" i="1"/>
  <c r="TF73" i="1"/>
  <c r="TF58" i="1"/>
  <c r="CZ50" i="1"/>
  <c r="AT50" i="1" s="1"/>
  <c r="DD50" i="1"/>
  <c r="KT73" i="1"/>
  <c r="KT58" i="1"/>
  <c r="LQ75" i="1"/>
  <c r="LQ60" i="1"/>
  <c r="LQ77" i="1" s="1"/>
  <c r="KS72" i="1"/>
  <c r="KS57" i="1"/>
  <c r="MZ59" i="1"/>
  <c r="MZ74" i="1"/>
  <c r="LQ74" i="1"/>
  <c r="LQ59" i="1"/>
  <c r="DN72" i="1"/>
  <c r="DN57" i="1"/>
  <c r="CG73" i="1"/>
  <c r="CG58" i="1"/>
  <c r="CG72" i="1"/>
  <c r="CG57" i="1"/>
  <c r="CH72" i="1"/>
  <c r="CH57" i="1"/>
  <c r="LL73" i="1"/>
  <c r="LL58" i="1"/>
  <c r="NJ59" i="1"/>
  <c r="NJ74" i="1"/>
  <c r="MO57" i="1" a="1"/>
  <c r="MO57" i="1" s="1"/>
  <c r="MP59" i="1"/>
  <c r="MP74" i="1"/>
  <c r="MO74" i="1" s="1" a="1"/>
  <c r="MO74" i="1" s="1"/>
  <c r="CJ73" i="1"/>
  <c r="CJ58" i="1"/>
  <c r="ET72" i="1"/>
  <c r="ET57" i="1"/>
  <c r="NB59" i="1"/>
  <c r="NB74" i="1"/>
  <c r="LL72" i="1"/>
  <c r="LL57" i="1"/>
  <c r="CH73" i="1"/>
  <c r="CH58" i="1"/>
  <c r="KT72" i="1"/>
  <c r="KT57" i="1"/>
  <c r="CE73" i="1"/>
  <c r="CE58" i="1"/>
  <c r="OB58" i="1"/>
  <c r="OB73" i="1"/>
  <c r="CK72" i="1"/>
  <c r="CK57" i="1"/>
  <c r="OB72" i="1"/>
  <c r="OB57" i="1"/>
  <c r="CE72" i="1"/>
  <c r="CE57" i="1"/>
  <c r="CM73" i="1"/>
  <c r="CM58" i="1"/>
  <c r="CK73" i="1"/>
  <c r="CK58" i="1"/>
  <c r="ER72" i="1"/>
  <c r="ER57" i="1"/>
  <c r="CM72" i="1"/>
  <c r="CM57" i="1"/>
  <c r="NZ58" i="1"/>
  <c r="NZ73" i="1"/>
  <c r="KO72" i="1"/>
  <c r="KO57" i="1"/>
  <c r="ET73" i="1"/>
  <c r="ET58" i="1"/>
  <c r="CF73" i="1"/>
  <c r="CF58" i="1"/>
  <c r="KS73" i="1"/>
  <c r="KS58" i="1"/>
  <c r="KL73" i="1"/>
  <c r="KL58" i="1"/>
  <c r="AT67" i="1"/>
  <c r="DD67" i="1"/>
  <c r="CZ68" i="1" s="1"/>
  <c r="DM72" i="1"/>
  <c r="DM57" i="1"/>
  <c r="CI73" i="1"/>
  <c r="CI58" i="1"/>
  <c r="TF72" i="1"/>
  <c r="TF57" i="1"/>
  <c r="KL72" i="1"/>
  <c r="KL57" i="1"/>
  <c r="CN72" i="1"/>
  <c r="CN57" i="1"/>
  <c r="CF72" i="1"/>
  <c r="CF57" i="1"/>
  <c r="KP58" i="1"/>
  <c r="KP73" i="1"/>
  <c r="DK72" i="1"/>
  <c r="DK57" i="1"/>
  <c r="CL72" i="1"/>
  <c r="CL57" i="1"/>
  <c r="DO72" i="1"/>
  <c r="DO57" i="1"/>
  <c r="NZ72" i="1"/>
  <c r="NZ57" i="1"/>
  <c r="ES72" i="1"/>
  <c r="ES57" i="1"/>
  <c r="KO73" i="1"/>
  <c r="KO58" i="1"/>
  <c r="DL46" i="1"/>
  <c r="DL45" i="1"/>
  <c r="KP72" i="1"/>
  <c r="KP57" i="1"/>
  <c r="ER73" i="1"/>
  <c r="ER58" i="1"/>
  <c r="G517" i="4"/>
  <c r="H566" i="4"/>
  <c r="U566" i="4" s="1"/>
  <c r="I567" i="4"/>
  <c r="P504" i="4"/>
  <c r="C505" i="4"/>
  <c r="B505" i="4" s="1"/>
  <c r="F569" i="4"/>
  <c r="E569" i="4"/>
  <c r="R569" i="4" s="1"/>
  <c r="D569" i="4"/>
  <c r="Q569" i="4" s="1"/>
  <c r="V505" i="4"/>
  <c r="S488" i="4"/>
  <c r="A570" i="4"/>
  <c r="AW83" i="1" l="1" a="1"/>
  <c r="AW83" i="1" s="1"/>
  <c r="AW84" i="1" s="1" a="1"/>
  <c r="AW84" i="1" s="1"/>
  <c r="AW85" i="1" s="1" a="1"/>
  <c r="AW85" i="1" s="1"/>
  <c r="AW39" i="1"/>
  <c r="AW40" i="1" s="1"/>
  <c r="DL41" i="1"/>
  <c r="DL107" i="1"/>
  <c r="AW107" i="1" s="1" a="1"/>
  <c r="AW107" i="1" s="1"/>
  <c r="DL108" i="1"/>
  <c r="DL109" i="1"/>
  <c r="DL110" i="1"/>
  <c r="DL99" i="1"/>
  <c r="DL101" i="1"/>
  <c r="DL102" i="1"/>
  <c r="AW93" i="1" a="1"/>
  <c r="AW93" i="1" s="1"/>
  <c r="DL98" i="1"/>
  <c r="DL94" i="1"/>
  <c r="DL96" i="1" s="1"/>
  <c r="AW45" i="1"/>
  <c r="NA59" i="1"/>
  <c r="MY59" i="1" s="1" a="1"/>
  <c r="MY59" i="1" s="1"/>
  <c r="NA74" i="1"/>
  <c r="MY74" i="1" s="1" a="1"/>
  <c r="MY74" i="1" s="1"/>
  <c r="LL75" i="1"/>
  <c r="LL60" i="1"/>
  <c r="LL77" i="1" s="1"/>
  <c r="TF75" i="1"/>
  <c r="TF60" i="1"/>
  <c r="TF77" i="1" s="1"/>
  <c r="DL62" i="1"/>
  <c r="DL47" i="1"/>
  <c r="CK59" i="1"/>
  <c r="CK74" i="1"/>
  <c r="DL48" i="1"/>
  <c r="DL63" i="1"/>
  <c r="CL75" i="1"/>
  <c r="CL60" i="1"/>
  <c r="CL77" i="1" s="1"/>
  <c r="KO75" i="1"/>
  <c r="KO60" i="1"/>
  <c r="KO77" i="1" s="1"/>
  <c r="AT68" i="1"/>
  <c r="DD68" i="1"/>
  <c r="CZ69" i="1" s="1"/>
  <c r="OB75" i="1"/>
  <c r="OB60" i="1"/>
  <c r="CH74" i="1"/>
  <c r="CH59" i="1"/>
  <c r="DX75" i="1"/>
  <c r="DX60" i="1"/>
  <c r="DX77" i="1" s="1"/>
  <c r="ES74" i="1"/>
  <c r="ES59" i="1"/>
  <c r="KL75" i="1"/>
  <c r="KL60" i="1"/>
  <c r="KL77" i="1" s="1"/>
  <c r="NZ74" i="1"/>
  <c r="NZ59" i="1"/>
  <c r="KS75" i="1"/>
  <c r="KS60" i="1"/>
  <c r="KS77" i="1" s="1"/>
  <c r="CG74" i="1"/>
  <c r="CG59" i="1"/>
  <c r="CN75" i="1"/>
  <c r="CN60" i="1"/>
  <c r="CN77" i="1" s="1"/>
  <c r="DO74" i="1"/>
  <c r="DO59" i="1"/>
  <c r="CF60" i="1"/>
  <c r="CF77" i="1" s="1"/>
  <c r="CF75" i="1"/>
  <c r="CE60" i="1"/>
  <c r="CE77" i="1" s="1"/>
  <c r="CE75" i="1"/>
  <c r="CG60" i="1"/>
  <c r="CG77" i="1" s="1"/>
  <c r="CG75" i="1"/>
  <c r="ES75" i="1"/>
  <c r="ES60" i="1"/>
  <c r="ES77" i="1" s="1"/>
  <c r="CL59" i="1"/>
  <c r="CL74" i="1"/>
  <c r="ET75" i="1"/>
  <c r="ET60" i="1"/>
  <c r="ET77" i="1" s="1"/>
  <c r="KT59" i="1"/>
  <c r="KT74" i="1"/>
  <c r="DN74" i="1"/>
  <c r="DN59" i="1"/>
  <c r="EB59" i="1"/>
  <c r="EB74" i="1"/>
  <c r="KO74" i="1"/>
  <c r="KO59" i="1"/>
  <c r="CH60" i="1"/>
  <c r="CH77" i="1" s="1"/>
  <c r="CH75" i="1"/>
  <c r="LQ61" i="1"/>
  <c r="LQ76" i="1"/>
  <c r="DK74" i="1"/>
  <c r="DK59" i="1"/>
  <c r="LL74" i="1"/>
  <c r="LL59" i="1"/>
  <c r="NZ75" i="1"/>
  <c r="NZ60" i="1"/>
  <c r="NZ77" i="1" s="1"/>
  <c r="DX59" i="1"/>
  <c r="DX74" i="1"/>
  <c r="CM59" i="1"/>
  <c r="CM74" i="1"/>
  <c r="KP75" i="1"/>
  <c r="KP60" i="1"/>
  <c r="KP77" i="1" s="1"/>
  <c r="CI59" i="1"/>
  <c r="CI74" i="1"/>
  <c r="CF74" i="1"/>
  <c r="CF59" i="1"/>
  <c r="NB61" i="1"/>
  <c r="NB76" i="1"/>
  <c r="MZ61" i="1"/>
  <c r="MZ76" i="1"/>
  <c r="CN59" i="1"/>
  <c r="CN74" i="1"/>
  <c r="ER74" i="1"/>
  <c r="ER59" i="1"/>
  <c r="ET74" i="1"/>
  <c r="ET59" i="1"/>
  <c r="DC76" i="1"/>
  <c r="DC61" i="1"/>
  <c r="KS59" i="1"/>
  <c r="KS74" i="1"/>
  <c r="CJ59" i="1"/>
  <c r="CJ74" i="1"/>
  <c r="KL74" i="1"/>
  <c r="KL59" i="1"/>
  <c r="CJ60" i="1"/>
  <c r="CJ77" i="1" s="1"/>
  <c r="CJ75" i="1"/>
  <c r="NM76" i="1"/>
  <c r="NM61" i="1"/>
  <c r="ER75" i="1"/>
  <c r="ER60" i="1"/>
  <c r="ER77" i="1" s="1"/>
  <c r="TF59" i="1"/>
  <c r="TF74" i="1"/>
  <c r="CK60" i="1"/>
  <c r="CK77" i="1" s="1"/>
  <c r="CK75" i="1"/>
  <c r="MO59" i="1" a="1"/>
  <c r="MO59" i="1" s="1"/>
  <c r="MP76" i="1"/>
  <c r="MO76" i="1" s="1" a="1"/>
  <c r="MO76" i="1" s="1"/>
  <c r="MP61" i="1"/>
  <c r="CI60" i="1"/>
  <c r="CI77" i="1" s="1"/>
  <c r="CI75" i="1"/>
  <c r="CM75" i="1"/>
  <c r="CM60" i="1"/>
  <c r="CM77" i="1" s="1"/>
  <c r="KT75" i="1"/>
  <c r="KT60" i="1"/>
  <c r="KT77" i="1" s="1"/>
  <c r="EB75" i="1"/>
  <c r="EB60" i="1"/>
  <c r="EB77" i="1" s="1"/>
  <c r="KP59" i="1"/>
  <c r="KP74" i="1"/>
  <c r="DM74" i="1"/>
  <c r="DM59" i="1"/>
  <c r="CE74" i="1"/>
  <c r="CE59" i="1"/>
  <c r="CZ51" i="1"/>
  <c r="AT51" i="1" s="1"/>
  <c r="DD51" i="1"/>
  <c r="DK75" i="1"/>
  <c r="DK60" i="1"/>
  <c r="DK77" i="1" s="1"/>
  <c r="OB74" i="1"/>
  <c r="OB59" i="1"/>
  <c r="NJ76" i="1"/>
  <c r="NJ61" i="1"/>
  <c r="H567" i="4"/>
  <c r="U567" i="4" s="1"/>
  <c r="I568" i="4"/>
  <c r="G518" i="4"/>
  <c r="P505" i="4"/>
  <c r="C506" i="4"/>
  <c r="B506" i="4" s="1"/>
  <c r="F570" i="4"/>
  <c r="E570" i="4"/>
  <c r="R570" i="4" s="1"/>
  <c r="D570" i="4"/>
  <c r="Q570" i="4" s="1"/>
  <c r="V506" i="4"/>
  <c r="S489" i="4"/>
  <c r="A571" i="4"/>
  <c r="C71" i="3"/>
  <c r="C70" i="3"/>
  <c r="C69" i="3"/>
  <c r="C55" i="3"/>
  <c r="C52" i="3"/>
  <c r="C50" i="3"/>
  <c r="C47" i="3"/>
  <c r="AW86" i="1" l="1" a="1"/>
  <c r="AW86" i="1" s="1"/>
  <c r="AW108" i="1" a="1"/>
  <c r="AW108" i="1" s="1"/>
  <c r="AW109" i="1" s="1" a="1"/>
  <c r="AW109" i="1" s="1"/>
  <c r="AW110" i="1" s="1" a="1"/>
  <c r="AW110" i="1" s="1"/>
  <c r="AX39" i="1"/>
  <c r="AW94" i="1" a="1"/>
  <c r="AW94" i="1" s="1"/>
  <c r="DL95" i="1"/>
  <c r="DL97" i="1"/>
  <c r="DL100" i="1"/>
  <c r="AX40" i="1"/>
  <c r="AW41" i="1"/>
  <c r="AX41" i="1" s="1"/>
  <c r="AW46" i="1"/>
  <c r="AW47" i="1" s="1"/>
  <c r="OB77" i="1"/>
  <c r="NA76" i="1"/>
  <c r="MY76" i="1" s="1" a="1"/>
  <c r="MY76" i="1" s="1"/>
  <c r="NA61" i="1"/>
  <c r="NA78" i="1" s="1"/>
  <c r="CZ52" i="1"/>
  <c r="AT52" i="1" s="1"/>
  <c r="DD52" i="1"/>
  <c r="CI76" i="1"/>
  <c r="CI61" i="1"/>
  <c r="KT61" i="1"/>
  <c r="KT76" i="1"/>
  <c r="ES61" i="1"/>
  <c r="ES76" i="1"/>
  <c r="CE61" i="1"/>
  <c r="CE76" i="1"/>
  <c r="DM61" i="1"/>
  <c r="DM76" i="1"/>
  <c r="CL76" i="1"/>
  <c r="CL61" i="1"/>
  <c r="CH76" i="1"/>
  <c r="CH61" i="1"/>
  <c r="KP61" i="1"/>
  <c r="KP76" i="1"/>
  <c r="KL76" i="1"/>
  <c r="KL61" i="1"/>
  <c r="CM76" i="1"/>
  <c r="CM61" i="1"/>
  <c r="AT69" i="1"/>
  <c r="DD69" i="1"/>
  <c r="CZ70" i="1" s="1"/>
  <c r="CJ76" i="1"/>
  <c r="CJ61" i="1"/>
  <c r="DX61" i="1"/>
  <c r="DX76" i="1"/>
  <c r="KS61" i="1"/>
  <c r="KS76" i="1"/>
  <c r="DC78" i="1"/>
  <c r="DD78" i="1" s="1"/>
  <c r="DD61" i="1"/>
  <c r="LL61" i="1"/>
  <c r="LL76" i="1"/>
  <c r="DO61" i="1"/>
  <c r="DO76" i="1"/>
  <c r="ET61" i="1"/>
  <c r="ET76" i="1"/>
  <c r="DK76" i="1"/>
  <c r="DK61" i="1"/>
  <c r="ER76" i="1"/>
  <c r="ER61" i="1"/>
  <c r="CG76" i="1"/>
  <c r="CG61" i="1"/>
  <c r="DL65" i="1"/>
  <c r="CN76" i="1"/>
  <c r="CN61" i="1"/>
  <c r="LQ78" i="1"/>
  <c r="CK76" i="1"/>
  <c r="CK61" i="1"/>
  <c r="MO61" i="1" a="1"/>
  <c r="MO61" i="1" s="1"/>
  <c r="MP78" i="1"/>
  <c r="MO78" i="1" s="1" a="1"/>
  <c r="MO78" i="1" s="1"/>
  <c r="MZ78" i="1"/>
  <c r="KO61" i="1"/>
  <c r="KO76" i="1"/>
  <c r="NJ78" i="1"/>
  <c r="DL64" i="1"/>
  <c r="NB78" i="1"/>
  <c r="NZ61" i="1"/>
  <c r="NZ76" i="1"/>
  <c r="OB76" i="1"/>
  <c r="OB61" i="1"/>
  <c r="TF61" i="1"/>
  <c r="TF76" i="1"/>
  <c r="EB76" i="1"/>
  <c r="EB61" i="1"/>
  <c r="CF76" i="1"/>
  <c r="CF61" i="1"/>
  <c r="DN61" i="1"/>
  <c r="DN76" i="1"/>
  <c r="NM78" i="1"/>
  <c r="G519" i="4"/>
  <c r="H568" i="4"/>
  <c r="U568" i="4" s="1"/>
  <c r="I569" i="4"/>
  <c r="P506" i="4"/>
  <c r="C507" i="4"/>
  <c r="B507" i="4" s="1"/>
  <c r="F571" i="4"/>
  <c r="E571" i="4"/>
  <c r="R571" i="4" s="1"/>
  <c r="D571" i="4"/>
  <c r="Q571" i="4" s="1"/>
  <c r="V507" i="4"/>
  <c r="S490" i="4"/>
  <c r="A572" i="4"/>
  <c r="KR33" i="1"/>
  <c r="B50" i="3"/>
  <c r="B71" i="3"/>
  <c r="B70" i="3"/>
  <c r="B69" i="3"/>
  <c r="B55" i="3"/>
  <c r="B52" i="3"/>
  <c r="AW87" i="1" l="1" a="1"/>
  <c r="AW87" i="1" s="1"/>
  <c r="AW95" i="1" a="1"/>
  <c r="AW95" i="1" s="1"/>
  <c r="AX42" i="1"/>
  <c r="AW48" i="1"/>
  <c r="MY61" i="1" a="1"/>
  <c r="MY61" i="1" s="1"/>
  <c r="MY78" i="1" a="1"/>
  <c r="MY78" i="1" s="1"/>
  <c r="DD70" i="1"/>
  <c r="CZ71" i="1" s="1"/>
  <c r="AT70" i="1"/>
  <c r="TF78" i="1"/>
  <c r="CN78" i="1"/>
  <c r="CM78" i="1"/>
  <c r="KL78" i="1"/>
  <c r="OB78" i="1"/>
  <c r="CG78" i="1"/>
  <c r="KP78" i="1"/>
  <c r="NZ78" i="1"/>
  <c r="CH78" i="1"/>
  <c r="ER78" i="1"/>
  <c r="DK78" i="1"/>
  <c r="DL49" i="1"/>
  <c r="CL78" i="1"/>
  <c r="ET78" i="1"/>
  <c r="DM78" i="1"/>
  <c r="DO78" i="1"/>
  <c r="KO78" i="1"/>
  <c r="LL78" i="1"/>
  <c r="CE78" i="1"/>
  <c r="ES78" i="1"/>
  <c r="KS78" i="1"/>
  <c r="KT78" i="1"/>
  <c r="DN78" i="1"/>
  <c r="CI78" i="1"/>
  <c r="CF78" i="1"/>
  <c r="DX78" i="1"/>
  <c r="CK78" i="1"/>
  <c r="CJ78" i="1"/>
  <c r="CZ53" i="1"/>
  <c r="AT53" i="1" s="1"/>
  <c r="DD53" i="1"/>
  <c r="EB78" i="1"/>
  <c r="H569" i="4"/>
  <c r="U569" i="4" s="1"/>
  <c r="I570" i="4"/>
  <c r="G520" i="4"/>
  <c r="P507" i="4"/>
  <c r="C508" i="4"/>
  <c r="B508" i="4" s="1"/>
  <c r="F572" i="4"/>
  <c r="E572" i="4"/>
  <c r="R572" i="4" s="1"/>
  <c r="D572" i="4"/>
  <c r="Q572" i="4" s="1"/>
  <c r="V508" i="4"/>
  <c r="S491" i="4"/>
  <c r="A573" i="4"/>
  <c r="KR36" i="1"/>
  <c r="KR34" i="1"/>
  <c r="KR89" i="1" s="1"/>
  <c r="BF33" i="1"/>
  <c r="KR86" i="1" l="1"/>
  <c r="KR85" i="1"/>
  <c r="KR84" i="1"/>
  <c r="KR87" i="1"/>
  <c r="KR88" i="1"/>
  <c r="AW88" i="1" a="1"/>
  <c r="AW88" i="1" s="1"/>
  <c r="AW89" i="1" s="1" a="1"/>
  <c r="AW89" i="1" s="1"/>
  <c r="KR106" i="1"/>
  <c r="KR83" i="1"/>
  <c r="KR39" i="1"/>
  <c r="KR40" i="1" s="1"/>
  <c r="AW96" i="1" a="1"/>
  <c r="AW96" i="1" s="1"/>
  <c r="AW97" i="1" s="1" a="1"/>
  <c r="AW97" i="1" s="1"/>
  <c r="KR82" i="1"/>
  <c r="KR93" i="1"/>
  <c r="AW49" i="1"/>
  <c r="DL50" i="1"/>
  <c r="DL67" i="1" s="1"/>
  <c r="DL66" i="1"/>
  <c r="KR45" i="1"/>
  <c r="KR46" i="1"/>
  <c r="CZ54" i="1"/>
  <c r="AT54" i="1" s="1"/>
  <c r="DD54" i="1"/>
  <c r="AT71" i="1"/>
  <c r="DD71" i="1"/>
  <c r="CZ72" i="1" s="1"/>
  <c r="G521" i="4"/>
  <c r="H570" i="4"/>
  <c r="U570" i="4" s="1"/>
  <c r="I571" i="4"/>
  <c r="P508" i="4"/>
  <c r="C509" i="4"/>
  <c r="B509" i="4" s="1"/>
  <c r="F573" i="4"/>
  <c r="E573" i="4"/>
  <c r="R573" i="4" s="1"/>
  <c r="D573" i="4"/>
  <c r="Q573" i="4" s="1"/>
  <c r="V509" i="4"/>
  <c r="S492" i="4"/>
  <c r="A574" i="4"/>
  <c r="BF34" i="1"/>
  <c r="BF106" i="1" l="1"/>
  <c r="KR41" i="1"/>
  <c r="KR107" i="1"/>
  <c r="KR108" i="1"/>
  <c r="KR109" i="1"/>
  <c r="KR110" i="1"/>
  <c r="BF39" i="1"/>
  <c r="BF40" i="1" s="1"/>
  <c r="KR101" i="1"/>
  <c r="KR102" i="1"/>
  <c r="KR98" i="1"/>
  <c r="KR99" i="1"/>
  <c r="AW98" i="1" a="1"/>
  <c r="AW98" i="1" s="1"/>
  <c r="AW99" i="1" s="1" a="1"/>
  <c r="AW99" i="1" s="1"/>
  <c r="BF93" i="1"/>
  <c r="KR94" i="1"/>
  <c r="KR95" i="1" s="1"/>
  <c r="KR96" i="1"/>
  <c r="AT72" i="1"/>
  <c r="DD72" i="1"/>
  <c r="CZ73" i="1" s="1"/>
  <c r="CZ55" i="1"/>
  <c r="AT55" i="1" s="1"/>
  <c r="DD55" i="1"/>
  <c r="KR48" i="1"/>
  <c r="KR63" i="1"/>
  <c r="KR62" i="1"/>
  <c r="KR47" i="1"/>
  <c r="DL51" i="1"/>
  <c r="H571" i="4"/>
  <c r="U571" i="4" s="1"/>
  <c r="I572" i="4"/>
  <c r="G522" i="4"/>
  <c r="P509" i="4"/>
  <c r="C510" i="4"/>
  <c r="B510" i="4" s="1"/>
  <c r="F574" i="4"/>
  <c r="E574" i="4"/>
  <c r="R574" i="4" s="1"/>
  <c r="D574" i="4"/>
  <c r="Q574" i="4" s="1"/>
  <c r="V510" i="4"/>
  <c r="S493" i="4"/>
  <c r="A575" i="4"/>
  <c r="BF107" i="1" l="1"/>
  <c r="BF108" i="1"/>
  <c r="BF109" i="1"/>
  <c r="BF110" i="1"/>
  <c r="BF41" i="1"/>
  <c r="BF101" i="1"/>
  <c r="BF102" i="1"/>
  <c r="BF98" i="1"/>
  <c r="BF99" i="1"/>
  <c r="AW100" i="1" a="1"/>
  <c r="AW100" i="1" s="1"/>
  <c r="AW101" i="1" s="1" a="1"/>
  <c r="AW101" i="1" s="1"/>
  <c r="KR97" i="1"/>
  <c r="KR100" i="1"/>
  <c r="BF94" i="1"/>
  <c r="BF95" i="1" s="1"/>
  <c r="AW50" i="1"/>
  <c r="KR64" i="1"/>
  <c r="KR65" i="1"/>
  <c r="DL53" i="1"/>
  <c r="DL68" i="1"/>
  <c r="CZ56" i="1"/>
  <c r="DD56" i="1"/>
  <c r="AT73" i="1"/>
  <c r="DD73" i="1"/>
  <c r="CZ74" i="1" s="1"/>
  <c r="G523" i="4"/>
  <c r="H572" i="4"/>
  <c r="U572" i="4" s="1"/>
  <c r="I573" i="4"/>
  <c r="P510" i="4"/>
  <c r="C511" i="4"/>
  <c r="B511" i="4" s="1"/>
  <c r="F575" i="4"/>
  <c r="E575" i="4"/>
  <c r="R575" i="4" s="1"/>
  <c r="D575" i="4"/>
  <c r="Q575" i="4" s="1"/>
  <c r="V511" i="4"/>
  <c r="S494" i="4"/>
  <c r="A576" i="4"/>
  <c r="DV33" i="1"/>
  <c r="DV36" i="1" s="1"/>
  <c r="DW33" i="1"/>
  <c r="DW36" i="1" s="1"/>
  <c r="MH33" i="1"/>
  <c r="MJ33" i="1"/>
  <c r="AW102" i="1" l="1" a="1"/>
  <c r="AW102" i="1" s="1"/>
  <c r="AT56" i="1"/>
  <c r="CZ57" i="1"/>
  <c r="BF96" i="1"/>
  <c r="BF97" i="1" s="1"/>
  <c r="BF100" i="1"/>
  <c r="AW51" i="1"/>
  <c r="DL55" i="1"/>
  <c r="DL70" i="1"/>
  <c r="AT74" i="1"/>
  <c r="DD74" i="1"/>
  <c r="CZ75" i="1" s="1"/>
  <c r="KR49" i="1"/>
  <c r="DD57" i="1"/>
  <c r="H573" i="4"/>
  <c r="U573" i="4" s="1"/>
  <c r="I574" i="4"/>
  <c r="G524" i="4"/>
  <c r="P511" i="4"/>
  <c r="C512" i="4"/>
  <c r="D576" i="4"/>
  <c r="Q576" i="4" s="1"/>
  <c r="F576" i="4"/>
  <c r="E576" i="4"/>
  <c r="R576" i="4" s="1"/>
  <c r="V512" i="4"/>
  <c r="S495" i="4"/>
  <c r="A577" i="4"/>
  <c r="MJ36" i="1"/>
  <c r="DW34" i="1"/>
  <c r="DW89" i="1" s="1"/>
  <c r="DV34" i="1"/>
  <c r="DV89" i="1" s="1"/>
  <c r="MH36" i="1"/>
  <c r="MH34" i="1"/>
  <c r="MJ34" i="1"/>
  <c r="CZ58" i="1" l="1"/>
  <c r="AT58" i="1" s="1"/>
  <c r="DV88" i="1"/>
  <c r="DV84" i="1"/>
  <c r="DV85" i="1"/>
  <c r="DV87" i="1"/>
  <c r="DV86" i="1"/>
  <c r="DW88" i="1"/>
  <c r="DW85" i="1"/>
  <c r="DW84" i="1"/>
  <c r="DW87" i="1"/>
  <c r="DW86" i="1"/>
  <c r="DV106" i="1"/>
  <c r="DV83" i="1"/>
  <c r="DW106" i="1"/>
  <c r="DW83" i="1"/>
  <c r="AT57" i="1"/>
  <c r="DV39" i="1"/>
  <c r="DV41" i="1" s="1"/>
  <c r="DW39" i="1"/>
  <c r="DW40" i="1" s="1"/>
  <c r="DW82" i="1"/>
  <c r="DW93" i="1"/>
  <c r="AW52" i="1"/>
  <c r="DV82" i="1"/>
  <c r="DV93" i="1"/>
  <c r="DD58" i="1"/>
  <c r="CZ59" i="1" s="1"/>
  <c r="AT75" i="1"/>
  <c r="DD75" i="1"/>
  <c r="CZ76" i="1" s="1"/>
  <c r="KR50" i="1"/>
  <c r="DV45" i="1"/>
  <c r="DV46" i="1"/>
  <c r="DW45" i="1"/>
  <c r="DW46" i="1"/>
  <c r="KR66" i="1"/>
  <c r="DL72" i="1"/>
  <c r="DL57" i="1"/>
  <c r="G525" i="4"/>
  <c r="H574" i="4"/>
  <c r="U574" i="4" s="1"/>
  <c r="I575" i="4"/>
  <c r="P512" i="4"/>
  <c r="C513" i="4"/>
  <c r="B513" i="4" s="1"/>
  <c r="B512" i="4"/>
  <c r="F577" i="4"/>
  <c r="E577" i="4"/>
  <c r="R577" i="4" s="1"/>
  <c r="D577" i="4"/>
  <c r="Q577" i="4" s="1"/>
  <c r="V513" i="4"/>
  <c r="S496" i="4"/>
  <c r="A578" i="4"/>
  <c r="DW41" i="1" l="1"/>
  <c r="DV40" i="1"/>
  <c r="DV107" i="1"/>
  <c r="DV108" i="1"/>
  <c r="DV109" i="1"/>
  <c r="DV110" i="1"/>
  <c r="DW107" i="1"/>
  <c r="DW108" i="1"/>
  <c r="DW109" i="1"/>
  <c r="DW110" i="1"/>
  <c r="DV101" i="1"/>
  <c r="DV102" i="1"/>
  <c r="DW101" i="1"/>
  <c r="DW102" i="1"/>
  <c r="DV98" i="1"/>
  <c r="DV99" i="1"/>
  <c r="DW98" i="1"/>
  <c r="DW99" i="1"/>
  <c r="AW53" i="1"/>
  <c r="AW54" i="1" s="1"/>
  <c r="AW55" i="1" s="1"/>
  <c r="AW56" i="1" s="1"/>
  <c r="AW57" i="1" s="1"/>
  <c r="DW94" i="1"/>
  <c r="DW95" i="1" s="1"/>
  <c r="DW96" i="1"/>
  <c r="DV94" i="1"/>
  <c r="DV95" i="1" s="1"/>
  <c r="AT76" i="1"/>
  <c r="DD76" i="1"/>
  <c r="CZ77" i="1" s="1"/>
  <c r="DW48" i="1"/>
  <c r="DW63" i="1"/>
  <c r="DW47" i="1"/>
  <c r="DW62" i="1"/>
  <c r="DV48" i="1"/>
  <c r="DV63" i="1"/>
  <c r="DV47" i="1"/>
  <c r="DV62" i="1"/>
  <c r="DL74" i="1"/>
  <c r="DL59" i="1"/>
  <c r="KR52" i="1"/>
  <c r="KR67" i="1"/>
  <c r="AT59" i="1"/>
  <c r="DD59" i="1"/>
  <c r="KR51" i="1"/>
  <c r="H575" i="4"/>
  <c r="U575" i="4" s="1"/>
  <c r="I576" i="4"/>
  <c r="G526" i="4"/>
  <c r="P513" i="4"/>
  <c r="C514" i="4"/>
  <c r="B514" i="4" s="1"/>
  <c r="F578" i="4"/>
  <c r="E578" i="4"/>
  <c r="R578" i="4" s="1"/>
  <c r="D578" i="4"/>
  <c r="Q578" i="4" s="1"/>
  <c r="V514" i="4"/>
  <c r="S497" i="4"/>
  <c r="A579" i="4"/>
  <c r="CZ60" i="1" l="1"/>
  <c r="CZ61" i="1" s="1"/>
  <c r="DV96" i="1"/>
  <c r="DV97" i="1"/>
  <c r="DV100" i="1"/>
  <c r="DW97" i="1"/>
  <c r="DW100" i="1"/>
  <c r="AT77" i="1"/>
  <c r="AW58" i="1"/>
  <c r="AW59" i="1" s="1"/>
  <c r="KR68" i="1"/>
  <c r="KR53" i="1"/>
  <c r="DV65" i="1"/>
  <c r="DW64" i="1"/>
  <c r="DW65" i="1"/>
  <c r="KR69" i="1"/>
  <c r="KR54" i="1"/>
  <c r="DL61" i="1"/>
  <c r="DL76" i="1"/>
  <c r="DV64" i="1"/>
  <c r="G527" i="4"/>
  <c r="H576" i="4"/>
  <c r="U576" i="4" s="1"/>
  <c r="I577" i="4"/>
  <c r="P514" i="4"/>
  <c r="C515" i="4"/>
  <c r="B515" i="4" s="1"/>
  <c r="F579" i="4"/>
  <c r="E579" i="4"/>
  <c r="R579" i="4" s="1"/>
  <c r="D579" i="4"/>
  <c r="Q579" i="4" s="1"/>
  <c r="V515" i="4"/>
  <c r="S498" i="4"/>
  <c r="A580" i="4"/>
  <c r="BE33" i="1"/>
  <c r="AT60" i="1" l="1"/>
  <c r="AT61" i="1"/>
  <c r="AT78" i="1"/>
  <c r="AW60" i="1"/>
  <c r="AW61" i="1" s="1"/>
  <c r="DW49" i="1"/>
  <c r="DL78" i="1"/>
  <c r="KR56" i="1"/>
  <c r="KR71" i="1"/>
  <c r="DV49" i="1"/>
  <c r="KR70" i="1"/>
  <c r="KR55" i="1"/>
  <c r="H577" i="4"/>
  <c r="U577" i="4" s="1"/>
  <c r="I578" i="4"/>
  <c r="G528" i="4"/>
  <c r="P515" i="4"/>
  <c r="C516" i="4"/>
  <c r="B516" i="4" s="1"/>
  <c r="F580" i="4"/>
  <c r="E580" i="4"/>
  <c r="R580" i="4" s="1"/>
  <c r="D580" i="4"/>
  <c r="Q580" i="4" s="1"/>
  <c r="V516" i="4"/>
  <c r="S499" i="4"/>
  <c r="A581" i="4"/>
  <c r="BE34" i="1"/>
  <c r="NW33" i="1"/>
  <c r="BE106" i="1" l="1"/>
  <c r="BE39" i="1"/>
  <c r="BE40" i="1" s="1"/>
  <c r="BE93" i="1"/>
  <c r="DV66" i="1"/>
  <c r="DW50" i="1"/>
  <c r="KR73" i="1"/>
  <c r="KR58" i="1"/>
  <c r="KR72" i="1"/>
  <c r="KR57" i="1"/>
  <c r="DW66" i="1"/>
  <c r="DV50" i="1"/>
  <c r="G529" i="4"/>
  <c r="H578" i="4"/>
  <c r="U578" i="4" s="1"/>
  <c r="I579" i="4"/>
  <c r="P516" i="4"/>
  <c r="C517" i="4"/>
  <c r="B517" i="4" s="1"/>
  <c r="E581" i="4"/>
  <c r="R581" i="4" s="1"/>
  <c r="D581" i="4"/>
  <c r="Q581" i="4" s="1"/>
  <c r="F581" i="4"/>
  <c r="V517" i="4"/>
  <c r="S500" i="4"/>
  <c r="A582" i="4"/>
  <c r="NW36" i="1"/>
  <c r="NX33" i="1"/>
  <c r="NV33" i="1"/>
  <c r="AZ112" i="1"/>
  <c r="BE41" i="1" l="1"/>
  <c r="BE107" i="1"/>
  <c r="BE108" i="1"/>
  <c r="BE109" i="1"/>
  <c r="BE110" i="1"/>
  <c r="BE101" i="1"/>
  <c r="BE102" i="1"/>
  <c r="BE98" i="1"/>
  <c r="BE99" i="1"/>
  <c r="BE94" i="1"/>
  <c r="BE95" i="1" s="1"/>
  <c r="BE96" i="1"/>
  <c r="DV51" i="1"/>
  <c r="DW51" i="1"/>
  <c r="KR60" i="1"/>
  <c r="KR77" i="1" s="1"/>
  <c r="KR75" i="1"/>
  <c r="DW67" i="1"/>
  <c r="DW52" i="1"/>
  <c r="KR59" i="1"/>
  <c r="KR74" i="1"/>
  <c r="DV52" i="1"/>
  <c r="DV67" i="1"/>
  <c r="H579" i="4"/>
  <c r="U579" i="4" s="1"/>
  <c r="I580" i="4"/>
  <c r="G530" i="4"/>
  <c r="P517" i="4"/>
  <c r="C518" i="4"/>
  <c r="B518" i="4" s="1"/>
  <c r="F582" i="4"/>
  <c r="E582" i="4"/>
  <c r="R582" i="4" s="1"/>
  <c r="D582" i="4"/>
  <c r="Q582" i="4" s="1"/>
  <c r="V518" i="4"/>
  <c r="S501" i="4"/>
  <c r="A583" i="4"/>
  <c r="NV36" i="1"/>
  <c r="NX36" i="1"/>
  <c r="JO36" i="1"/>
  <c r="BE97" i="1" l="1"/>
  <c r="BE100" i="1"/>
  <c r="DV54" i="1"/>
  <c r="DV69" i="1"/>
  <c r="KR61" i="1"/>
  <c r="KR76" i="1"/>
  <c r="DW53" i="1"/>
  <c r="DW68" i="1"/>
  <c r="DV53" i="1"/>
  <c r="DV68" i="1"/>
  <c r="DW54" i="1"/>
  <c r="DW69" i="1"/>
  <c r="G531" i="4"/>
  <c r="H580" i="4"/>
  <c r="U580" i="4" s="1"/>
  <c r="I581" i="4"/>
  <c r="P518" i="4"/>
  <c r="C519" i="4"/>
  <c r="B519" i="4" s="1"/>
  <c r="F583" i="4"/>
  <c r="E583" i="4"/>
  <c r="R583" i="4" s="1"/>
  <c r="D583" i="4"/>
  <c r="Q583" i="4" s="1"/>
  <c r="V519" i="4"/>
  <c r="S502" i="4"/>
  <c r="A584" i="4"/>
  <c r="DW56" i="1" l="1"/>
  <c r="DW71" i="1"/>
  <c r="DV70" i="1"/>
  <c r="DV55" i="1"/>
  <c r="DW70" i="1"/>
  <c r="DW55" i="1"/>
  <c r="KR78" i="1"/>
  <c r="DV56" i="1"/>
  <c r="DV71" i="1"/>
  <c r="H581" i="4"/>
  <c r="U581" i="4" s="1"/>
  <c r="I582" i="4"/>
  <c r="G532" i="4"/>
  <c r="P519" i="4"/>
  <c r="C520" i="4"/>
  <c r="B520" i="4" s="1"/>
  <c r="F584" i="4"/>
  <c r="E584" i="4"/>
  <c r="R584" i="4" s="1"/>
  <c r="D584" i="4"/>
  <c r="Q584" i="4" s="1"/>
  <c r="V520" i="4"/>
  <c r="S503" i="4"/>
  <c r="A585" i="4"/>
  <c r="EA33" i="1"/>
  <c r="DZ33" i="1"/>
  <c r="DY33" i="1"/>
  <c r="DY36" i="1" s="1"/>
  <c r="DW72" i="1" l="1"/>
  <c r="DW57" i="1"/>
  <c r="DW73" i="1"/>
  <c r="DW58" i="1"/>
  <c r="DV72" i="1"/>
  <c r="DV57" i="1"/>
  <c r="DV73" i="1"/>
  <c r="DV58" i="1"/>
  <c r="G533" i="4"/>
  <c r="H582" i="4"/>
  <c r="U582" i="4" s="1"/>
  <c r="I583" i="4"/>
  <c r="P520" i="4"/>
  <c r="C521" i="4"/>
  <c r="B521" i="4" s="1"/>
  <c r="F585" i="4"/>
  <c r="E585" i="4"/>
  <c r="R585" i="4" s="1"/>
  <c r="D585" i="4"/>
  <c r="Q585" i="4" s="1"/>
  <c r="V521" i="4"/>
  <c r="S504" i="4"/>
  <c r="A586" i="4"/>
  <c r="EA36" i="1"/>
  <c r="EA34" i="1"/>
  <c r="EA89" i="1" s="1"/>
  <c r="DZ36" i="1"/>
  <c r="DZ34" i="1"/>
  <c r="DZ89" i="1" s="1"/>
  <c r="DZ84" i="1" l="1"/>
  <c r="DZ86" i="1"/>
  <c r="DZ87" i="1"/>
  <c r="DZ85" i="1"/>
  <c r="DZ88" i="1"/>
  <c r="EA86" i="1"/>
  <c r="EA84" i="1"/>
  <c r="EA87" i="1"/>
  <c r="EA88" i="1"/>
  <c r="EA85" i="1"/>
  <c r="DZ106" i="1"/>
  <c r="DZ83" i="1"/>
  <c r="EA106" i="1"/>
  <c r="EA83" i="1"/>
  <c r="DZ39" i="1"/>
  <c r="DZ40" i="1" s="1"/>
  <c r="EA39" i="1"/>
  <c r="EA41" i="1" s="1"/>
  <c r="DZ82" i="1"/>
  <c r="DZ93" i="1"/>
  <c r="EA82" i="1"/>
  <c r="EA93" i="1"/>
  <c r="DZ45" i="1"/>
  <c r="DZ47" i="1" s="1"/>
  <c r="EA45" i="1"/>
  <c r="EA62" i="1" s="1"/>
  <c r="DW75" i="1"/>
  <c r="DW60" i="1"/>
  <c r="DW77" i="1" s="1"/>
  <c r="DW59" i="1"/>
  <c r="DW74" i="1"/>
  <c r="DV75" i="1"/>
  <c r="DV60" i="1"/>
  <c r="DV77" i="1" s="1"/>
  <c r="DV59" i="1"/>
  <c r="DV74" i="1"/>
  <c r="H583" i="4"/>
  <c r="U583" i="4" s="1"/>
  <c r="I584" i="4"/>
  <c r="G534" i="4"/>
  <c r="P521" i="4"/>
  <c r="C522" i="4"/>
  <c r="B522" i="4" s="1"/>
  <c r="F586" i="4"/>
  <c r="E586" i="4"/>
  <c r="R586" i="4" s="1"/>
  <c r="D586" i="4"/>
  <c r="Q586" i="4" s="1"/>
  <c r="V522" i="4"/>
  <c r="S505" i="4"/>
  <c r="A587" i="4"/>
  <c r="DS33" i="1"/>
  <c r="DS36" i="1" s="1"/>
  <c r="DU33" i="1"/>
  <c r="DU36" i="1" s="1"/>
  <c r="DT33" i="1"/>
  <c r="EA40" i="1" l="1"/>
  <c r="DZ41" i="1"/>
  <c r="EA107" i="1"/>
  <c r="EA108" i="1"/>
  <c r="EA109" i="1"/>
  <c r="EA110" i="1"/>
  <c r="DZ107" i="1"/>
  <c r="DZ108" i="1"/>
  <c r="DZ109" i="1"/>
  <c r="DZ110" i="1"/>
  <c r="EA101" i="1"/>
  <c r="EA102" i="1"/>
  <c r="DZ101" i="1"/>
  <c r="DZ102" i="1"/>
  <c r="EA98" i="1"/>
  <c r="EA99" i="1"/>
  <c r="DZ98" i="1"/>
  <c r="DZ99" i="1"/>
  <c r="EA94" i="1"/>
  <c r="EA95" i="1" s="1"/>
  <c r="EA96" i="1"/>
  <c r="DZ94" i="1"/>
  <c r="DZ95" i="1" s="1"/>
  <c r="EA47" i="1"/>
  <c r="EA64" i="1" s="1"/>
  <c r="DZ62" i="1"/>
  <c r="DW61" i="1"/>
  <c r="DW76" i="1"/>
  <c r="DZ64" i="1"/>
  <c r="DV61" i="1"/>
  <c r="DV76" i="1"/>
  <c r="G535" i="4"/>
  <c r="H584" i="4"/>
  <c r="U584" i="4" s="1"/>
  <c r="I585" i="4"/>
  <c r="P522" i="4"/>
  <c r="C523" i="4"/>
  <c r="B523" i="4" s="1"/>
  <c r="F587" i="4"/>
  <c r="E587" i="4"/>
  <c r="R587" i="4" s="1"/>
  <c r="D587" i="4"/>
  <c r="Q587" i="4" s="1"/>
  <c r="V523" i="4"/>
  <c r="S506" i="4"/>
  <c r="A588" i="4"/>
  <c r="DT36" i="1"/>
  <c r="DT34" i="1"/>
  <c r="DT89" i="1" s="1"/>
  <c r="DU34" i="1"/>
  <c r="DU89" i="1" s="1"/>
  <c r="DU84" i="1" l="1"/>
  <c r="DU86" i="1"/>
  <c r="DU85" i="1"/>
  <c r="DU87" i="1"/>
  <c r="DU88" i="1"/>
  <c r="DT87" i="1"/>
  <c r="DT84" i="1"/>
  <c r="DT88" i="1"/>
  <c r="DT86" i="1"/>
  <c r="DT85" i="1"/>
  <c r="DT106" i="1"/>
  <c r="DT83" i="1"/>
  <c r="DU106" i="1"/>
  <c r="DU83" i="1"/>
  <c r="DU39" i="1"/>
  <c r="DU40" i="1" s="1"/>
  <c r="DT39" i="1"/>
  <c r="DT40" i="1" s="1"/>
  <c r="DZ96" i="1"/>
  <c r="EA97" i="1"/>
  <c r="EA100" i="1"/>
  <c r="DZ97" i="1"/>
  <c r="DZ100" i="1"/>
  <c r="DU82" i="1"/>
  <c r="DU93" i="1"/>
  <c r="DT82" i="1"/>
  <c r="DT93" i="1"/>
  <c r="EA49" i="1"/>
  <c r="DU45" i="1"/>
  <c r="DU47" i="1" s="1"/>
  <c r="DT45" i="1"/>
  <c r="DT47" i="1" s="1"/>
  <c r="DV78" i="1"/>
  <c r="DZ49" i="1"/>
  <c r="DW78" i="1"/>
  <c r="H585" i="4"/>
  <c r="U585" i="4" s="1"/>
  <c r="I586" i="4"/>
  <c r="G536" i="4"/>
  <c r="P523" i="4"/>
  <c r="C524" i="4"/>
  <c r="B524" i="4" s="1"/>
  <c r="F588" i="4"/>
  <c r="E588" i="4"/>
  <c r="R588" i="4" s="1"/>
  <c r="D588" i="4"/>
  <c r="Q588" i="4" s="1"/>
  <c r="V524" i="4"/>
  <c r="S507" i="4"/>
  <c r="A589" i="4"/>
  <c r="KQ33" i="1"/>
  <c r="KN33" i="1"/>
  <c r="JV33" i="1"/>
  <c r="KM33" i="1"/>
  <c r="DU41" i="1" l="1"/>
  <c r="DT41" i="1"/>
  <c r="DU107" i="1"/>
  <c r="DU108" i="1"/>
  <c r="DU109" i="1"/>
  <c r="DU110" i="1"/>
  <c r="DT107" i="1"/>
  <c r="DT108" i="1"/>
  <c r="DT109" i="1"/>
  <c r="DT110" i="1"/>
  <c r="DT101" i="1"/>
  <c r="DT102" i="1"/>
  <c r="DU101" i="1"/>
  <c r="DU102" i="1"/>
  <c r="DT98" i="1"/>
  <c r="DT99" i="1"/>
  <c r="DU98" i="1"/>
  <c r="DU99" i="1"/>
  <c r="DT94" i="1"/>
  <c r="DT95" i="1" s="1"/>
  <c r="DU94" i="1"/>
  <c r="DU95" i="1" s="1"/>
  <c r="DT62" i="1"/>
  <c r="DU62" i="1"/>
  <c r="EA66" i="1"/>
  <c r="DT64" i="1"/>
  <c r="DU64" i="1"/>
  <c r="DZ66" i="1"/>
  <c r="G537" i="4"/>
  <c r="H586" i="4"/>
  <c r="U586" i="4" s="1"/>
  <c r="I587" i="4"/>
  <c r="P524" i="4"/>
  <c r="C525" i="4"/>
  <c r="B525" i="4" s="1"/>
  <c r="F589" i="4"/>
  <c r="E589" i="4"/>
  <c r="R589" i="4" s="1"/>
  <c r="D589" i="4"/>
  <c r="Q589" i="4" s="1"/>
  <c r="V525" i="4"/>
  <c r="S508" i="4"/>
  <c r="A590" i="4"/>
  <c r="KN36" i="1"/>
  <c r="KN34" i="1"/>
  <c r="KN89" i="1" s="1"/>
  <c r="KQ36" i="1"/>
  <c r="KQ34" i="1"/>
  <c r="KQ89" i="1" s="1"/>
  <c r="JV36" i="1"/>
  <c r="JV34" i="1"/>
  <c r="KM36" i="1"/>
  <c r="KM34" i="1"/>
  <c r="KM89" i="1" s="1"/>
  <c r="KM86" i="1" l="1"/>
  <c r="KM87" i="1"/>
  <c r="KM85" i="1"/>
  <c r="KM88" i="1"/>
  <c r="KM84" i="1"/>
  <c r="KN88" i="1"/>
  <c r="KN87" i="1"/>
  <c r="KN84" i="1"/>
  <c r="KN85" i="1"/>
  <c r="KN86" i="1"/>
  <c r="KQ88" i="1"/>
  <c r="KQ86" i="1"/>
  <c r="KQ84" i="1"/>
  <c r="KQ85" i="1"/>
  <c r="KQ87" i="1"/>
  <c r="KN106" i="1"/>
  <c r="KN83" i="1"/>
  <c r="KQ106" i="1"/>
  <c r="KQ83" i="1"/>
  <c r="KM106" i="1"/>
  <c r="KM83" i="1"/>
  <c r="KM39" i="1"/>
  <c r="KM40" i="1" s="1"/>
  <c r="KQ39" i="1"/>
  <c r="KQ40" i="1" s="1"/>
  <c r="KN39" i="1"/>
  <c r="KN41" i="1" s="1"/>
  <c r="DT96" i="1"/>
  <c r="DU96" i="1"/>
  <c r="DT97" i="1"/>
  <c r="DT100" i="1"/>
  <c r="DU97" i="1"/>
  <c r="DU100" i="1"/>
  <c r="KQ82" i="1"/>
  <c r="KQ93" i="1"/>
  <c r="KM82" i="1"/>
  <c r="KM93" i="1"/>
  <c r="KN82" i="1"/>
  <c r="KN93" i="1"/>
  <c r="DZ51" i="1"/>
  <c r="KM45" i="1"/>
  <c r="KM46" i="1"/>
  <c r="JV45" i="1"/>
  <c r="JV46" i="1"/>
  <c r="KQ45" i="1"/>
  <c r="KQ46" i="1"/>
  <c r="DU49" i="1"/>
  <c r="DT49" i="1"/>
  <c r="KN45" i="1"/>
  <c r="KN46" i="1"/>
  <c r="EA51" i="1"/>
  <c r="H587" i="4"/>
  <c r="U587" i="4" s="1"/>
  <c r="I588" i="4"/>
  <c r="G538" i="4"/>
  <c r="P525" i="4"/>
  <c r="C526" i="4"/>
  <c r="B526" i="4" s="1"/>
  <c r="F590" i="4"/>
  <c r="E590" i="4"/>
  <c r="R590" i="4" s="1"/>
  <c r="D590" i="4"/>
  <c r="Q590" i="4" s="1"/>
  <c r="V526" i="4"/>
  <c r="S509" i="4"/>
  <c r="A591" i="4"/>
  <c r="BB33" i="1"/>
  <c r="BA33" i="1"/>
  <c r="KN40" i="1" l="1"/>
  <c r="KM41" i="1"/>
  <c r="KQ41" i="1"/>
  <c r="KQ107" i="1"/>
  <c r="KQ108" i="1"/>
  <c r="KQ109" i="1"/>
  <c r="KQ110" i="1"/>
  <c r="KM107" i="1"/>
  <c r="KM108" i="1"/>
  <c r="KM109" i="1"/>
  <c r="KM110" i="1"/>
  <c r="KN107" i="1"/>
  <c r="KN108" i="1"/>
  <c r="KN109" i="1"/>
  <c r="KN110" i="1"/>
  <c r="KN101" i="1"/>
  <c r="KN102" i="1"/>
  <c r="KM101" i="1"/>
  <c r="KM102" i="1"/>
  <c r="KQ101" i="1"/>
  <c r="KQ102" i="1"/>
  <c r="KN98" i="1"/>
  <c r="KN99" i="1"/>
  <c r="KM98" i="1"/>
  <c r="KM99" i="1"/>
  <c r="KQ98" i="1"/>
  <c r="KQ99" i="1"/>
  <c r="KM94" i="1"/>
  <c r="KM95" i="1" s="1"/>
  <c r="KQ94" i="1"/>
  <c r="KQ95" i="1" s="1"/>
  <c r="KN94" i="1"/>
  <c r="KN95" i="1" s="1"/>
  <c r="KN96" i="1"/>
  <c r="JV48" i="1"/>
  <c r="JV63" i="1"/>
  <c r="JV47" i="1"/>
  <c r="JV62" i="1"/>
  <c r="DU66" i="1"/>
  <c r="KM48" i="1"/>
  <c r="KM63" i="1"/>
  <c r="KM47" i="1"/>
  <c r="KM62" i="1"/>
  <c r="DT66" i="1"/>
  <c r="EA68" i="1"/>
  <c r="EA53" i="1"/>
  <c r="KQ48" i="1"/>
  <c r="KQ63" i="1"/>
  <c r="KQ47" i="1"/>
  <c r="KQ62" i="1"/>
  <c r="DZ68" i="1"/>
  <c r="DZ53" i="1"/>
  <c r="KN48" i="1"/>
  <c r="KN63" i="1"/>
  <c r="KN47" i="1"/>
  <c r="KN62" i="1"/>
  <c r="G539" i="4"/>
  <c r="H588" i="4"/>
  <c r="U588" i="4" s="1"/>
  <c r="I589" i="4"/>
  <c r="P526" i="4"/>
  <c r="C527" i="4"/>
  <c r="B527" i="4" s="1"/>
  <c r="F591" i="4"/>
  <c r="E591" i="4"/>
  <c r="R591" i="4" s="1"/>
  <c r="D591" i="4"/>
  <c r="Q591" i="4" s="1"/>
  <c r="V527" i="4"/>
  <c r="S510" i="4"/>
  <c r="A592" i="4"/>
  <c r="BA34" i="1"/>
  <c r="BB34" i="1"/>
  <c r="BB106" i="1" l="1"/>
  <c r="BA106" i="1"/>
  <c r="BB39" i="1"/>
  <c r="BB41" i="1" s="1"/>
  <c r="BA39" i="1"/>
  <c r="BA41" i="1" s="1"/>
  <c r="KM96" i="1"/>
  <c r="KM97" i="1" s="1"/>
  <c r="KQ96" i="1"/>
  <c r="KQ97" i="1" s="1"/>
  <c r="KN97" i="1"/>
  <c r="KN100" i="1"/>
  <c r="BB93" i="1"/>
  <c r="BA93" i="1"/>
  <c r="KN64" i="1"/>
  <c r="DT51" i="1"/>
  <c r="DU51" i="1"/>
  <c r="KN65" i="1"/>
  <c r="DZ70" i="1"/>
  <c r="DZ55" i="1"/>
  <c r="EA70" i="1"/>
  <c r="EA55" i="1"/>
  <c r="KM64" i="1"/>
  <c r="KQ64" i="1"/>
  <c r="JV64" i="1"/>
  <c r="KQ65" i="1"/>
  <c r="KM65" i="1"/>
  <c r="JV65" i="1"/>
  <c r="H589" i="4"/>
  <c r="U589" i="4" s="1"/>
  <c r="I590" i="4"/>
  <c r="G540" i="4"/>
  <c r="P527" i="4"/>
  <c r="C528" i="4"/>
  <c r="B528" i="4" s="1"/>
  <c r="D592" i="4"/>
  <c r="Q592" i="4" s="1"/>
  <c r="F592" i="4"/>
  <c r="E592" i="4"/>
  <c r="R592" i="4" s="1"/>
  <c r="V528" i="4"/>
  <c r="S511" i="4"/>
  <c r="A593" i="4"/>
  <c r="AZ33" i="1"/>
  <c r="BA40" i="1" l="1"/>
  <c r="BB40" i="1"/>
  <c r="BA107" i="1"/>
  <c r="BA108" i="1"/>
  <c r="BA109" i="1"/>
  <c r="BA110" i="1"/>
  <c r="BB107" i="1"/>
  <c r="BB108" i="1"/>
  <c r="BB109" i="1"/>
  <c r="BB110" i="1"/>
  <c r="BB101" i="1"/>
  <c r="BB102" i="1"/>
  <c r="BA101" i="1"/>
  <c r="BA102" i="1"/>
  <c r="BB98" i="1"/>
  <c r="BB99" i="1"/>
  <c r="BA98" i="1"/>
  <c r="BA99" i="1"/>
  <c r="KQ100" i="1"/>
  <c r="KM100" i="1"/>
  <c r="BB94" i="1"/>
  <c r="BB95" i="1" s="1"/>
  <c r="BA94" i="1"/>
  <c r="BA95" i="1" s="1"/>
  <c r="BA96" i="1"/>
  <c r="JV49" i="1"/>
  <c r="EA72" i="1"/>
  <c r="EA57" i="1"/>
  <c r="DZ72" i="1"/>
  <c r="DZ57" i="1"/>
  <c r="KQ49" i="1"/>
  <c r="DU53" i="1"/>
  <c r="DU68" i="1"/>
  <c r="DT53" i="1"/>
  <c r="DT68" i="1"/>
  <c r="KM49" i="1"/>
  <c r="KN49" i="1"/>
  <c r="G541" i="4"/>
  <c r="H590" i="4"/>
  <c r="U590" i="4" s="1"/>
  <c r="I591" i="4"/>
  <c r="P528" i="4"/>
  <c r="C529" i="4"/>
  <c r="B529" i="4" s="1"/>
  <c r="F593" i="4"/>
  <c r="E593" i="4"/>
  <c r="R593" i="4" s="1"/>
  <c r="D593" i="4"/>
  <c r="Q593" i="4" s="1"/>
  <c r="V529" i="4"/>
  <c r="S512" i="4"/>
  <c r="A594" i="4"/>
  <c r="AZ34" i="1"/>
  <c r="AZ106" i="1" l="1"/>
  <c r="AZ39" i="1"/>
  <c r="AZ40" i="1" s="1"/>
  <c r="BB96" i="1"/>
  <c r="BA97" i="1"/>
  <c r="BA100" i="1"/>
  <c r="BB97" i="1"/>
  <c r="BB100" i="1"/>
  <c r="AZ93" i="1"/>
  <c r="KQ66" i="1"/>
  <c r="KM50" i="1"/>
  <c r="KM66" i="1"/>
  <c r="EA59" i="1"/>
  <c r="EA74" i="1"/>
  <c r="JV66" i="1"/>
  <c r="KN50" i="1"/>
  <c r="JV50" i="1"/>
  <c r="KN66" i="1"/>
  <c r="DT70" i="1"/>
  <c r="DT55" i="1"/>
  <c r="DZ59" i="1"/>
  <c r="DZ74" i="1"/>
  <c r="DU70" i="1"/>
  <c r="DU55" i="1"/>
  <c r="KQ50" i="1"/>
  <c r="H591" i="4"/>
  <c r="U591" i="4" s="1"/>
  <c r="I592" i="4"/>
  <c r="G542" i="4"/>
  <c r="P529" i="4"/>
  <c r="C530" i="4"/>
  <c r="B530" i="4" s="1"/>
  <c r="F594" i="4"/>
  <c r="E594" i="4"/>
  <c r="R594" i="4" s="1"/>
  <c r="D594" i="4"/>
  <c r="Q594" i="4" s="1"/>
  <c r="V530" i="4"/>
  <c r="S513" i="4"/>
  <c r="A595" i="4"/>
  <c r="AZ41" i="1" l="1"/>
  <c r="AZ107" i="1"/>
  <c r="AZ108" i="1"/>
  <c r="AZ109" i="1"/>
  <c r="AZ110" i="1"/>
  <c r="AZ101" i="1"/>
  <c r="AZ102" i="1"/>
  <c r="AZ98" i="1"/>
  <c r="AZ99" i="1"/>
  <c r="AZ94" i="1"/>
  <c r="AZ95" i="1" s="1"/>
  <c r="AZ96" i="1"/>
  <c r="KN51" i="1"/>
  <c r="EA76" i="1"/>
  <c r="EA61" i="1"/>
  <c r="KQ67" i="1"/>
  <c r="KQ52" i="1"/>
  <c r="KM51" i="1"/>
  <c r="KM52" i="1"/>
  <c r="KM67" i="1"/>
  <c r="DU57" i="1"/>
  <c r="DU72" i="1"/>
  <c r="JV52" i="1"/>
  <c r="JV67" i="1"/>
  <c r="KN52" i="1"/>
  <c r="KN67" i="1"/>
  <c r="DT72" i="1"/>
  <c r="DT57" i="1"/>
  <c r="KQ51" i="1"/>
  <c r="DZ61" i="1"/>
  <c r="DZ76" i="1"/>
  <c r="JV51" i="1"/>
  <c r="G543" i="4"/>
  <c r="H592" i="4"/>
  <c r="U592" i="4" s="1"/>
  <c r="I593" i="4"/>
  <c r="P530" i="4"/>
  <c r="C531" i="4"/>
  <c r="B531" i="4" s="1"/>
  <c r="F595" i="4"/>
  <c r="E595" i="4"/>
  <c r="R595" i="4" s="1"/>
  <c r="D595" i="4"/>
  <c r="Q595" i="4" s="1"/>
  <c r="V531" i="4"/>
  <c r="S514" i="4"/>
  <c r="A596" i="4"/>
  <c r="AZ97" i="1" l="1"/>
  <c r="AZ100" i="1"/>
  <c r="KM53" i="1"/>
  <c r="KM68" i="1"/>
  <c r="KQ54" i="1"/>
  <c r="KQ69" i="1"/>
  <c r="JV53" i="1"/>
  <c r="JV68" i="1"/>
  <c r="DZ78" i="1"/>
  <c r="KQ53" i="1"/>
  <c r="KQ68" i="1"/>
  <c r="DT74" i="1"/>
  <c r="DT59" i="1"/>
  <c r="EA78" i="1"/>
  <c r="KN54" i="1"/>
  <c r="KN69" i="1"/>
  <c r="JV54" i="1"/>
  <c r="JV69" i="1"/>
  <c r="DU74" i="1"/>
  <c r="DU59" i="1"/>
  <c r="KN53" i="1"/>
  <c r="KN68" i="1"/>
  <c r="KM54" i="1"/>
  <c r="KM69" i="1"/>
  <c r="H593" i="4"/>
  <c r="U593" i="4" s="1"/>
  <c r="I594" i="4"/>
  <c r="G544" i="4"/>
  <c r="P531" i="4"/>
  <c r="C532" i="4"/>
  <c r="B532" i="4" s="1"/>
  <c r="F596" i="4"/>
  <c r="E596" i="4"/>
  <c r="R596" i="4" s="1"/>
  <c r="D596" i="4"/>
  <c r="Q596" i="4" s="1"/>
  <c r="V532" i="4"/>
  <c r="S515" i="4"/>
  <c r="A597" i="4"/>
  <c r="JV56" i="1" l="1"/>
  <c r="JV71" i="1"/>
  <c r="KN56" i="1"/>
  <c r="KN71" i="1"/>
  <c r="KM56" i="1"/>
  <c r="KM71" i="1"/>
  <c r="JV55" i="1"/>
  <c r="JV70" i="1"/>
  <c r="KN70" i="1"/>
  <c r="KN55" i="1"/>
  <c r="DT61" i="1"/>
  <c r="DT76" i="1"/>
  <c r="KQ56" i="1"/>
  <c r="KQ71" i="1"/>
  <c r="DU61" i="1"/>
  <c r="DU76" i="1"/>
  <c r="KM70" i="1"/>
  <c r="KM55" i="1"/>
  <c r="KQ70" i="1"/>
  <c r="KQ55" i="1"/>
  <c r="G545" i="4"/>
  <c r="H594" i="4"/>
  <c r="U594" i="4" s="1"/>
  <c r="I595" i="4"/>
  <c r="P532" i="4"/>
  <c r="C533" i="4"/>
  <c r="B533" i="4" s="1"/>
  <c r="E597" i="4"/>
  <c r="R597" i="4" s="1"/>
  <c r="D597" i="4"/>
  <c r="Q597" i="4" s="1"/>
  <c r="F597" i="4"/>
  <c r="V533" i="4"/>
  <c r="S516" i="4"/>
  <c r="A598" i="4"/>
  <c r="DU78" i="1" l="1"/>
  <c r="KQ73" i="1"/>
  <c r="KQ58" i="1"/>
  <c r="DT78" i="1"/>
  <c r="KQ72" i="1"/>
  <c r="KQ57" i="1"/>
  <c r="KN73" i="1"/>
  <c r="KN58" i="1"/>
  <c r="KM72" i="1"/>
  <c r="KM57" i="1"/>
  <c r="KN72" i="1"/>
  <c r="KN57" i="1"/>
  <c r="JV72" i="1"/>
  <c r="JV57" i="1"/>
  <c r="KM73" i="1"/>
  <c r="KM58" i="1"/>
  <c r="JV73" i="1"/>
  <c r="JV58" i="1"/>
  <c r="H595" i="4"/>
  <c r="U595" i="4" s="1"/>
  <c r="I596" i="4"/>
  <c r="G546" i="4"/>
  <c r="P533" i="4"/>
  <c r="C534" i="4"/>
  <c r="B534" i="4" s="1"/>
  <c r="F598" i="4"/>
  <c r="E598" i="4"/>
  <c r="R598" i="4" s="1"/>
  <c r="D598" i="4"/>
  <c r="Q598" i="4" s="1"/>
  <c r="V534" i="4"/>
  <c r="S517" i="4"/>
  <c r="A599" i="4"/>
  <c r="BI33" i="1"/>
  <c r="JV75" i="1" l="1"/>
  <c r="JV60" i="1"/>
  <c r="JV77" i="1" s="1"/>
  <c r="KM74" i="1"/>
  <c r="KM59" i="1"/>
  <c r="KM75" i="1"/>
  <c r="KM60" i="1"/>
  <c r="KM77" i="1" s="1"/>
  <c r="KN75" i="1"/>
  <c r="KN60" i="1"/>
  <c r="KN77" i="1" s="1"/>
  <c r="KQ59" i="1"/>
  <c r="KQ74" i="1"/>
  <c r="JV74" i="1"/>
  <c r="JV59" i="1"/>
  <c r="KQ60" i="1"/>
  <c r="KQ77" i="1" s="1"/>
  <c r="KQ75" i="1"/>
  <c r="KN74" i="1"/>
  <c r="KN59" i="1"/>
  <c r="G547" i="4"/>
  <c r="H596" i="4"/>
  <c r="U596" i="4" s="1"/>
  <c r="I597" i="4"/>
  <c r="P534" i="4"/>
  <c r="C535" i="4"/>
  <c r="B535" i="4" s="1"/>
  <c r="F599" i="4"/>
  <c r="E599" i="4"/>
  <c r="R599" i="4" s="1"/>
  <c r="D599" i="4"/>
  <c r="Q599" i="4" s="1"/>
  <c r="V535" i="4"/>
  <c r="S518" i="4"/>
  <c r="A600" i="4"/>
  <c r="KN76" i="1" l="1"/>
  <c r="KN61" i="1"/>
  <c r="JV61" i="1"/>
  <c r="JV76" i="1"/>
  <c r="KQ61" i="1"/>
  <c r="KQ76" i="1"/>
  <c r="KM76" i="1"/>
  <c r="KM61" i="1"/>
  <c r="H597" i="4"/>
  <c r="U597" i="4" s="1"/>
  <c r="I598" i="4"/>
  <c r="G548" i="4"/>
  <c r="P535" i="4"/>
  <c r="C536" i="4"/>
  <c r="B536" i="4" s="1"/>
  <c r="F600" i="4"/>
  <c r="E600" i="4"/>
  <c r="R600" i="4" s="1"/>
  <c r="D600" i="4"/>
  <c r="Q600" i="4" s="1"/>
  <c r="V536" i="4"/>
  <c r="S519" i="4"/>
  <c r="A601" i="4"/>
  <c r="KN78" i="1" l="1"/>
  <c r="KM78" i="1"/>
  <c r="KQ78" i="1"/>
  <c r="JV78" i="1"/>
  <c r="G549" i="4"/>
  <c r="H598" i="4"/>
  <c r="U598" i="4" s="1"/>
  <c r="I599" i="4"/>
  <c r="P536" i="4"/>
  <c r="C537" i="4"/>
  <c r="B537" i="4" s="1"/>
  <c r="F601" i="4"/>
  <c r="E601" i="4"/>
  <c r="R601" i="4" s="1"/>
  <c r="D601" i="4"/>
  <c r="Q601" i="4" s="1"/>
  <c r="V537" i="4"/>
  <c r="S520" i="4"/>
  <c r="A602" i="4"/>
  <c r="A4" i="1"/>
  <c r="H599" i="4" l="1"/>
  <c r="U599" i="4" s="1"/>
  <c r="I600" i="4"/>
  <c r="G550" i="4"/>
  <c r="P537" i="4"/>
  <c r="C538" i="4"/>
  <c r="B538" i="4" s="1"/>
  <c r="F602" i="4"/>
  <c r="E602" i="4"/>
  <c r="R602" i="4" s="1"/>
  <c r="D602" i="4"/>
  <c r="Q602" i="4" s="1"/>
  <c r="V538" i="4"/>
  <c r="S521" i="4"/>
  <c r="A603" i="4"/>
  <c r="G551" i="4" l="1"/>
  <c r="H600" i="4"/>
  <c r="U600" i="4" s="1"/>
  <c r="I601" i="4"/>
  <c r="P538" i="4"/>
  <c r="C539" i="4"/>
  <c r="B539" i="4" s="1"/>
  <c r="F603" i="4"/>
  <c r="E603" i="4"/>
  <c r="R603" i="4" s="1"/>
  <c r="D603" i="4"/>
  <c r="Q603" i="4" s="1"/>
  <c r="V539" i="4"/>
  <c r="S522" i="4"/>
  <c r="A604" i="4"/>
  <c r="H601" i="4" l="1"/>
  <c r="U601" i="4" s="1"/>
  <c r="I602" i="4"/>
  <c r="G552" i="4"/>
  <c r="P539" i="4"/>
  <c r="C540" i="4"/>
  <c r="B540" i="4" s="1"/>
  <c r="F604" i="4"/>
  <c r="E604" i="4"/>
  <c r="R604" i="4" s="1"/>
  <c r="D604" i="4"/>
  <c r="Q604" i="4" s="1"/>
  <c r="V540" i="4"/>
  <c r="S523" i="4"/>
  <c r="A605" i="4"/>
  <c r="G553" i="4" l="1"/>
  <c r="H602" i="4"/>
  <c r="U602" i="4" s="1"/>
  <c r="I603" i="4"/>
  <c r="P540" i="4"/>
  <c r="C541" i="4"/>
  <c r="B541" i="4" s="1"/>
  <c r="F605" i="4"/>
  <c r="E605" i="4"/>
  <c r="R605" i="4" s="1"/>
  <c r="D605" i="4"/>
  <c r="Q605" i="4" s="1"/>
  <c r="V541" i="4"/>
  <c r="S524" i="4"/>
  <c r="A606" i="4"/>
  <c r="H603" i="4" l="1"/>
  <c r="U603" i="4" s="1"/>
  <c r="I604" i="4"/>
  <c r="G554" i="4"/>
  <c r="P541" i="4"/>
  <c r="C542" i="4"/>
  <c r="B542" i="4" s="1"/>
  <c r="F606" i="4"/>
  <c r="E606" i="4"/>
  <c r="R606" i="4" s="1"/>
  <c r="D606" i="4"/>
  <c r="Q606" i="4" s="1"/>
  <c r="V542" i="4"/>
  <c r="S525" i="4"/>
  <c r="A607" i="4"/>
  <c r="G555" i="4" l="1"/>
  <c r="H604" i="4"/>
  <c r="U604" i="4" s="1"/>
  <c r="I605" i="4"/>
  <c r="P542" i="4"/>
  <c r="C543" i="4"/>
  <c r="B543" i="4" s="1"/>
  <c r="F607" i="4"/>
  <c r="E607" i="4"/>
  <c r="R607" i="4" s="1"/>
  <c r="D607" i="4"/>
  <c r="Q607" i="4" s="1"/>
  <c r="V543" i="4"/>
  <c r="S526" i="4"/>
  <c r="A608" i="4"/>
  <c r="H605" i="4" l="1"/>
  <c r="U605" i="4" s="1"/>
  <c r="I606" i="4"/>
  <c r="G556" i="4"/>
  <c r="P543" i="4"/>
  <c r="C544" i="4"/>
  <c r="B544" i="4" s="1"/>
  <c r="D608" i="4"/>
  <c r="Q608" i="4" s="1"/>
  <c r="F608" i="4"/>
  <c r="E608" i="4"/>
  <c r="R608" i="4" s="1"/>
  <c r="V544" i="4"/>
  <c r="S527" i="4"/>
  <c r="A609" i="4"/>
  <c r="G557" i="4" l="1"/>
  <c r="H606" i="4"/>
  <c r="U606" i="4" s="1"/>
  <c r="I607" i="4"/>
  <c r="P544" i="4"/>
  <c r="C545" i="4"/>
  <c r="B545" i="4" s="1"/>
  <c r="F609" i="4"/>
  <c r="E609" i="4"/>
  <c r="R609" i="4" s="1"/>
  <c r="D609" i="4"/>
  <c r="Q609" i="4" s="1"/>
  <c r="V545" i="4"/>
  <c r="S528" i="4"/>
  <c r="A610" i="4"/>
  <c r="H607" i="4" l="1"/>
  <c r="U607" i="4" s="1"/>
  <c r="I608" i="4"/>
  <c r="G558" i="4"/>
  <c r="P545" i="4"/>
  <c r="C546" i="4"/>
  <c r="B546" i="4" s="1"/>
  <c r="F610" i="4"/>
  <c r="E610" i="4"/>
  <c r="R610" i="4" s="1"/>
  <c r="D610" i="4"/>
  <c r="Q610" i="4" s="1"/>
  <c r="V546" i="4"/>
  <c r="S529" i="4"/>
  <c r="A611" i="4"/>
  <c r="G559" i="4" l="1"/>
  <c r="H608" i="4"/>
  <c r="U608" i="4" s="1"/>
  <c r="I609" i="4"/>
  <c r="P546" i="4"/>
  <c r="C547" i="4"/>
  <c r="B547" i="4" s="1"/>
  <c r="F611" i="4"/>
  <c r="E611" i="4"/>
  <c r="R611" i="4" s="1"/>
  <c r="D611" i="4"/>
  <c r="Q611" i="4" s="1"/>
  <c r="V547" i="4"/>
  <c r="S530" i="4"/>
  <c r="A612" i="4"/>
  <c r="H609" i="4" l="1"/>
  <c r="U609" i="4" s="1"/>
  <c r="I610" i="4"/>
  <c r="G560" i="4"/>
  <c r="P547" i="4"/>
  <c r="C548" i="4"/>
  <c r="B548" i="4" s="1"/>
  <c r="F612" i="4"/>
  <c r="E612" i="4"/>
  <c r="R612" i="4" s="1"/>
  <c r="D612" i="4"/>
  <c r="Q612" i="4" s="1"/>
  <c r="V548" i="4"/>
  <c r="S531" i="4"/>
  <c r="A613" i="4"/>
  <c r="G561" i="4" l="1"/>
  <c r="H610" i="4"/>
  <c r="U610" i="4" s="1"/>
  <c r="I611" i="4"/>
  <c r="P548" i="4"/>
  <c r="C549" i="4"/>
  <c r="B549" i="4" s="1"/>
  <c r="E613" i="4"/>
  <c r="R613" i="4" s="1"/>
  <c r="D613" i="4"/>
  <c r="Q613" i="4" s="1"/>
  <c r="F613" i="4"/>
  <c r="V549" i="4"/>
  <c r="S532" i="4"/>
  <c r="A614" i="4"/>
  <c r="H611" i="4" l="1"/>
  <c r="U611" i="4" s="1"/>
  <c r="I612" i="4"/>
  <c r="G562" i="4"/>
  <c r="P549" i="4"/>
  <c r="C550" i="4"/>
  <c r="B550" i="4" s="1"/>
  <c r="F614" i="4"/>
  <c r="E614" i="4"/>
  <c r="R614" i="4" s="1"/>
  <c r="D614" i="4"/>
  <c r="Q614" i="4" s="1"/>
  <c r="V550" i="4"/>
  <c r="S533" i="4"/>
  <c r="A615" i="4"/>
  <c r="G563" i="4" l="1"/>
  <c r="H612" i="4"/>
  <c r="U612" i="4" s="1"/>
  <c r="I613" i="4"/>
  <c r="P550" i="4"/>
  <c r="C551" i="4"/>
  <c r="B551" i="4" s="1"/>
  <c r="F615" i="4"/>
  <c r="E615" i="4"/>
  <c r="R615" i="4" s="1"/>
  <c r="D615" i="4"/>
  <c r="Q615" i="4" s="1"/>
  <c r="V551" i="4"/>
  <c r="S534" i="4"/>
  <c r="A616" i="4"/>
  <c r="H613" i="4" l="1"/>
  <c r="U613" i="4" s="1"/>
  <c r="I614" i="4"/>
  <c r="G564" i="4"/>
  <c r="P551" i="4"/>
  <c r="C552" i="4"/>
  <c r="B552" i="4" s="1"/>
  <c r="F616" i="4"/>
  <c r="E616" i="4"/>
  <c r="R616" i="4" s="1"/>
  <c r="D616" i="4"/>
  <c r="Q616" i="4" s="1"/>
  <c r="V552" i="4"/>
  <c r="S535" i="4"/>
  <c r="A617" i="4"/>
  <c r="G565" i="4" l="1"/>
  <c r="H614" i="4"/>
  <c r="U614" i="4" s="1"/>
  <c r="I615" i="4"/>
  <c r="P552" i="4"/>
  <c r="C553" i="4"/>
  <c r="B553" i="4" s="1"/>
  <c r="F617" i="4"/>
  <c r="E617" i="4"/>
  <c r="R617" i="4" s="1"/>
  <c r="D617" i="4"/>
  <c r="Q617" i="4" s="1"/>
  <c r="V553" i="4"/>
  <c r="S536" i="4"/>
  <c r="A618" i="4"/>
  <c r="H615" i="4" l="1"/>
  <c r="U615" i="4" s="1"/>
  <c r="I616" i="4"/>
  <c r="G566" i="4"/>
  <c r="P553" i="4"/>
  <c r="C554" i="4"/>
  <c r="B554" i="4" s="1"/>
  <c r="F618" i="4"/>
  <c r="E618" i="4"/>
  <c r="R618" i="4" s="1"/>
  <c r="D618" i="4"/>
  <c r="Q618" i="4" s="1"/>
  <c r="V554" i="4"/>
  <c r="S537" i="4"/>
  <c r="A619" i="4"/>
  <c r="G567" i="4" l="1"/>
  <c r="H616" i="4"/>
  <c r="U616" i="4" s="1"/>
  <c r="I617" i="4"/>
  <c r="P554" i="4"/>
  <c r="C555" i="4"/>
  <c r="B555" i="4" s="1"/>
  <c r="F619" i="4"/>
  <c r="E619" i="4"/>
  <c r="R619" i="4" s="1"/>
  <c r="D619" i="4"/>
  <c r="Q619" i="4" s="1"/>
  <c r="V555" i="4"/>
  <c r="S538" i="4"/>
  <c r="A620" i="4"/>
  <c r="H617" i="4" l="1"/>
  <c r="U617" i="4" s="1"/>
  <c r="I618" i="4"/>
  <c r="G568" i="4"/>
  <c r="P555" i="4"/>
  <c r="C556" i="4"/>
  <c r="B556" i="4" s="1"/>
  <c r="F620" i="4"/>
  <c r="E620" i="4"/>
  <c r="R620" i="4" s="1"/>
  <c r="D620" i="4"/>
  <c r="Q620" i="4" s="1"/>
  <c r="V556" i="4"/>
  <c r="S539" i="4"/>
  <c r="A621" i="4"/>
  <c r="G569" i="4" l="1"/>
  <c r="H618" i="4"/>
  <c r="U618" i="4" s="1"/>
  <c r="I619" i="4"/>
  <c r="P556" i="4"/>
  <c r="C557" i="4"/>
  <c r="B557" i="4" s="1"/>
  <c r="F621" i="4"/>
  <c r="E621" i="4"/>
  <c r="R621" i="4" s="1"/>
  <c r="D621" i="4"/>
  <c r="Q621" i="4" s="1"/>
  <c r="V557" i="4"/>
  <c r="S540" i="4"/>
  <c r="A622" i="4"/>
  <c r="H619" i="4" l="1"/>
  <c r="U619" i="4" s="1"/>
  <c r="I620" i="4"/>
  <c r="G570" i="4"/>
  <c r="P557" i="4"/>
  <c r="C558" i="4"/>
  <c r="B558" i="4" s="1"/>
  <c r="F622" i="4"/>
  <c r="E622" i="4"/>
  <c r="R622" i="4" s="1"/>
  <c r="D622" i="4"/>
  <c r="Q622" i="4" s="1"/>
  <c r="V558" i="4"/>
  <c r="S541" i="4"/>
  <c r="A623" i="4"/>
  <c r="G571" i="4" l="1"/>
  <c r="H620" i="4"/>
  <c r="U620" i="4" s="1"/>
  <c r="I621" i="4"/>
  <c r="P558" i="4"/>
  <c r="C559" i="4"/>
  <c r="B559" i="4" s="1"/>
  <c r="F623" i="4"/>
  <c r="E623" i="4"/>
  <c r="R623" i="4" s="1"/>
  <c r="D623" i="4"/>
  <c r="Q623" i="4" s="1"/>
  <c r="V559" i="4"/>
  <c r="S542" i="4"/>
  <c r="A624" i="4"/>
  <c r="H621" i="4" l="1"/>
  <c r="U621" i="4" s="1"/>
  <c r="I622" i="4"/>
  <c r="G572" i="4"/>
  <c r="P559" i="4"/>
  <c r="C560" i="4"/>
  <c r="B560" i="4" s="1"/>
  <c r="D624" i="4"/>
  <c r="Q624" i="4" s="1"/>
  <c r="F624" i="4"/>
  <c r="E624" i="4"/>
  <c r="R624" i="4" s="1"/>
  <c r="V560" i="4"/>
  <c r="S543" i="4"/>
  <c r="A625" i="4"/>
  <c r="G573" i="4" l="1"/>
  <c r="H622" i="4"/>
  <c r="U622" i="4" s="1"/>
  <c r="I623" i="4"/>
  <c r="P560" i="4"/>
  <c r="C561" i="4"/>
  <c r="B561" i="4" s="1"/>
  <c r="F625" i="4"/>
  <c r="E625" i="4"/>
  <c r="R625" i="4" s="1"/>
  <c r="D625" i="4"/>
  <c r="Q625" i="4" s="1"/>
  <c r="V561" i="4"/>
  <c r="S544" i="4"/>
  <c r="A626" i="4"/>
  <c r="H623" i="4" l="1"/>
  <c r="U623" i="4" s="1"/>
  <c r="I624" i="4"/>
  <c r="G574" i="4"/>
  <c r="P561" i="4"/>
  <c r="C562" i="4"/>
  <c r="B562" i="4" s="1"/>
  <c r="F626" i="4"/>
  <c r="E626" i="4"/>
  <c r="R626" i="4" s="1"/>
  <c r="D626" i="4"/>
  <c r="Q626" i="4" s="1"/>
  <c r="V562" i="4"/>
  <c r="S545" i="4"/>
  <c r="A627" i="4"/>
  <c r="G575" i="4" l="1"/>
  <c r="H624" i="4"/>
  <c r="U624" i="4" s="1"/>
  <c r="I625" i="4"/>
  <c r="P562" i="4"/>
  <c r="C563" i="4"/>
  <c r="B563" i="4" s="1"/>
  <c r="F627" i="4"/>
  <c r="E627" i="4"/>
  <c r="R627" i="4" s="1"/>
  <c r="D627" i="4"/>
  <c r="Q627" i="4" s="1"/>
  <c r="V563" i="4"/>
  <c r="S546" i="4"/>
  <c r="A628" i="4"/>
  <c r="H625" i="4" l="1"/>
  <c r="U625" i="4" s="1"/>
  <c r="I626" i="4"/>
  <c r="G576" i="4"/>
  <c r="P563" i="4"/>
  <c r="C564" i="4"/>
  <c r="B564" i="4" s="1"/>
  <c r="F628" i="4"/>
  <c r="E628" i="4"/>
  <c r="R628" i="4" s="1"/>
  <c r="D628" i="4"/>
  <c r="Q628" i="4" s="1"/>
  <c r="V564" i="4"/>
  <c r="S547" i="4"/>
  <c r="A629" i="4"/>
  <c r="AW62" i="1" l="1"/>
  <c r="G577" i="4"/>
  <c r="H626" i="4"/>
  <c r="U626" i="4" s="1"/>
  <c r="I627" i="4"/>
  <c r="P564" i="4"/>
  <c r="C565" i="4"/>
  <c r="B565" i="4" s="1"/>
  <c r="E629" i="4"/>
  <c r="R629" i="4" s="1"/>
  <c r="D629" i="4"/>
  <c r="Q629" i="4" s="1"/>
  <c r="F629" i="4"/>
  <c r="V565" i="4"/>
  <c r="S548" i="4"/>
  <c r="A630" i="4"/>
  <c r="AW63" i="1" l="1"/>
  <c r="H627" i="4"/>
  <c r="U627" i="4" s="1"/>
  <c r="I628" i="4"/>
  <c r="G578" i="4"/>
  <c r="P565" i="4"/>
  <c r="C566" i="4"/>
  <c r="B566" i="4" s="1"/>
  <c r="F630" i="4"/>
  <c r="E630" i="4"/>
  <c r="R630" i="4" s="1"/>
  <c r="D630" i="4"/>
  <c r="Q630" i="4" s="1"/>
  <c r="V566" i="4"/>
  <c r="S549" i="4"/>
  <c r="A631" i="4"/>
  <c r="AW64" i="1" l="1"/>
  <c r="G579" i="4"/>
  <c r="H628" i="4"/>
  <c r="U628" i="4" s="1"/>
  <c r="I629" i="4"/>
  <c r="P566" i="4"/>
  <c r="C567" i="4"/>
  <c r="B567" i="4" s="1"/>
  <c r="F631" i="4"/>
  <c r="E631" i="4"/>
  <c r="R631" i="4" s="1"/>
  <c r="D631" i="4"/>
  <c r="Q631" i="4" s="1"/>
  <c r="V567" i="4"/>
  <c r="S550" i="4"/>
  <c r="A632" i="4"/>
  <c r="AW65" i="1" l="1"/>
  <c r="H629" i="4"/>
  <c r="U629" i="4" s="1"/>
  <c r="I630" i="4"/>
  <c r="G580" i="4"/>
  <c r="P567" i="4"/>
  <c r="C568" i="4"/>
  <c r="B568" i="4" s="1"/>
  <c r="F632" i="4"/>
  <c r="E632" i="4"/>
  <c r="R632" i="4" s="1"/>
  <c r="D632" i="4"/>
  <c r="Q632" i="4" s="1"/>
  <c r="V568" i="4"/>
  <c r="S551" i="4"/>
  <c r="A633" i="4"/>
  <c r="G581" i="4" l="1"/>
  <c r="H630" i="4"/>
  <c r="U630" i="4" s="1"/>
  <c r="I631" i="4"/>
  <c r="P568" i="4"/>
  <c r="C569" i="4"/>
  <c r="B569" i="4" s="1"/>
  <c r="F633" i="4"/>
  <c r="E633" i="4"/>
  <c r="R633" i="4" s="1"/>
  <c r="D633" i="4"/>
  <c r="Q633" i="4" s="1"/>
  <c r="V569" i="4"/>
  <c r="S552" i="4"/>
  <c r="A634" i="4"/>
  <c r="H631" i="4" l="1"/>
  <c r="U631" i="4" s="1"/>
  <c r="I632" i="4"/>
  <c r="G582" i="4"/>
  <c r="P569" i="4"/>
  <c r="C570" i="4"/>
  <c r="B570" i="4" s="1"/>
  <c r="F634" i="4"/>
  <c r="E634" i="4"/>
  <c r="R634" i="4" s="1"/>
  <c r="D634" i="4"/>
  <c r="Q634" i="4" s="1"/>
  <c r="V570" i="4"/>
  <c r="S553" i="4"/>
  <c r="A635" i="4"/>
  <c r="AW66" i="1" l="1"/>
  <c r="G583" i="4"/>
  <c r="H632" i="4"/>
  <c r="U632" i="4" s="1"/>
  <c r="I633" i="4"/>
  <c r="P570" i="4"/>
  <c r="C571" i="4"/>
  <c r="B571" i="4" s="1"/>
  <c r="F635" i="4"/>
  <c r="E635" i="4"/>
  <c r="R635" i="4" s="1"/>
  <c r="D635" i="4"/>
  <c r="Q635" i="4" s="1"/>
  <c r="V571" i="4"/>
  <c r="S554" i="4"/>
  <c r="A636" i="4"/>
  <c r="H633" i="4" l="1"/>
  <c r="U633" i="4" s="1"/>
  <c r="I634" i="4"/>
  <c r="G584" i="4"/>
  <c r="P571" i="4"/>
  <c r="C572" i="4"/>
  <c r="B572" i="4" s="1"/>
  <c r="F636" i="4"/>
  <c r="E636" i="4"/>
  <c r="R636" i="4" s="1"/>
  <c r="D636" i="4"/>
  <c r="Q636" i="4" s="1"/>
  <c r="V572" i="4"/>
  <c r="S555" i="4"/>
  <c r="A637" i="4"/>
  <c r="G585" i="4" l="1"/>
  <c r="H634" i="4"/>
  <c r="U634" i="4" s="1"/>
  <c r="I635" i="4"/>
  <c r="P572" i="4"/>
  <c r="C573" i="4"/>
  <c r="B573" i="4" s="1"/>
  <c r="F637" i="4"/>
  <c r="E637" i="4"/>
  <c r="R637" i="4" s="1"/>
  <c r="D637" i="4"/>
  <c r="Q637" i="4" s="1"/>
  <c r="V573" i="4"/>
  <c r="S556" i="4"/>
  <c r="A638" i="4"/>
  <c r="AW67" i="1" l="1"/>
  <c r="H635" i="4"/>
  <c r="U635" i="4" s="1"/>
  <c r="I636" i="4"/>
  <c r="G586" i="4"/>
  <c r="P573" i="4"/>
  <c r="C574" i="4"/>
  <c r="B574" i="4" s="1"/>
  <c r="F638" i="4"/>
  <c r="E638" i="4"/>
  <c r="R638" i="4" s="1"/>
  <c r="D638" i="4"/>
  <c r="Q638" i="4" s="1"/>
  <c r="V574" i="4"/>
  <c r="S557" i="4"/>
  <c r="A639" i="4"/>
  <c r="AW68" i="1" l="1"/>
  <c r="G587" i="4"/>
  <c r="H636" i="4"/>
  <c r="U636" i="4" s="1"/>
  <c r="I637" i="4"/>
  <c r="P574" i="4"/>
  <c r="C575" i="4"/>
  <c r="B575" i="4" s="1"/>
  <c r="F639" i="4"/>
  <c r="E639" i="4"/>
  <c r="R639" i="4" s="1"/>
  <c r="D639" i="4"/>
  <c r="Q639" i="4" s="1"/>
  <c r="V575" i="4"/>
  <c r="S558" i="4"/>
  <c r="A640" i="4"/>
  <c r="AW69" i="1" l="1"/>
  <c r="H637" i="4"/>
  <c r="U637" i="4" s="1"/>
  <c r="I638" i="4"/>
  <c r="G588" i="4"/>
  <c r="P575" i="4"/>
  <c r="C576" i="4"/>
  <c r="B576" i="4" s="1"/>
  <c r="D640" i="4"/>
  <c r="Q640" i="4" s="1"/>
  <c r="F640" i="4"/>
  <c r="E640" i="4"/>
  <c r="R640" i="4" s="1"/>
  <c r="V576" i="4"/>
  <c r="S559" i="4"/>
  <c r="A641" i="4"/>
  <c r="AW70" i="1" l="1"/>
  <c r="G589" i="4"/>
  <c r="H638" i="4"/>
  <c r="U638" i="4" s="1"/>
  <c r="I639" i="4"/>
  <c r="P576" i="4"/>
  <c r="C577" i="4"/>
  <c r="B577" i="4" s="1"/>
  <c r="F641" i="4"/>
  <c r="E641" i="4"/>
  <c r="R641" i="4" s="1"/>
  <c r="D641" i="4"/>
  <c r="Q641" i="4" s="1"/>
  <c r="V577" i="4"/>
  <c r="S560" i="4"/>
  <c r="A642" i="4"/>
  <c r="AW71" i="1" l="1"/>
  <c r="H639" i="4"/>
  <c r="U639" i="4" s="1"/>
  <c r="I640" i="4"/>
  <c r="G590" i="4"/>
  <c r="P577" i="4"/>
  <c r="C578" i="4"/>
  <c r="B578" i="4" s="1"/>
  <c r="F642" i="4"/>
  <c r="E642" i="4"/>
  <c r="R642" i="4" s="1"/>
  <c r="D642" i="4"/>
  <c r="Q642" i="4" s="1"/>
  <c r="V578" i="4"/>
  <c r="S561" i="4"/>
  <c r="A643" i="4"/>
  <c r="AW72" i="1" l="1"/>
  <c r="G591" i="4"/>
  <c r="H640" i="4"/>
  <c r="U640" i="4" s="1"/>
  <c r="I641" i="4"/>
  <c r="P578" i="4"/>
  <c r="C579" i="4"/>
  <c r="B579" i="4" s="1"/>
  <c r="F643" i="4"/>
  <c r="E643" i="4"/>
  <c r="R643" i="4" s="1"/>
  <c r="D643" i="4"/>
  <c r="Q643" i="4" s="1"/>
  <c r="V579" i="4"/>
  <c r="S562" i="4"/>
  <c r="A644" i="4"/>
  <c r="AW73" i="1" l="1"/>
  <c r="H641" i="4"/>
  <c r="U641" i="4" s="1"/>
  <c r="I642" i="4"/>
  <c r="G592" i="4"/>
  <c r="P579" i="4"/>
  <c r="C580" i="4"/>
  <c r="B580" i="4" s="1"/>
  <c r="F644" i="4"/>
  <c r="E644" i="4"/>
  <c r="R644" i="4" s="1"/>
  <c r="D644" i="4"/>
  <c r="Q644" i="4" s="1"/>
  <c r="V580" i="4"/>
  <c r="S563" i="4"/>
  <c r="A645" i="4"/>
  <c r="AW74" i="1" l="1"/>
  <c r="G593" i="4"/>
  <c r="H642" i="4"/>
  <c r="U642" i="4" s="1"/>
  <c r="I643" i="4"/>
  <c r="P580" i="4"/>
  <c r="C581" i="4"/>
  <c r="B581" i="4" s="1"/>
  <c r="E645" i="4"/>
  <c r="R645" i="4" s="1"/>
  <c r="D645" i="4"/>
  <c r="Q645" i="4" s="1"/>
  <c r="F645" i="4"/>
  <c r="V581" i="4"/>
  <c r="S564" i="4"/>
  <c r="A646" i="4"/>
  <c r="AW75" i="1" l="1"/>
  <c r="H643" i="4"/>
  <c r="U643" i="4" s="1"/>
  <c r="I644" i="4"/>
  <c r="G594" i="4"/>
  <c r="P581" i="4"/>
  <c r="C582" i="4"/>
  <c r="B582" i="4" s="1"/>
  <c r="F646" i="4"/>
  <c r="E646" i="4"/>
  <c r="R646" i="4" s="1"/>
  <c r="D646" i="4"/>
  <c r="Q646" i="4" s="1"/>
  <c r="V582" i="4"/>
  <c r="S565" i="4"/>
  <c r="A647" i="4"/>
  <c r="AW76" i="1" l="1"/>
  <c r="G595" i="4"/>
  <c r="H644" i="4"/>
  <c r="U644" i="4" s="1"/>
  <c r="I645" i="4"/>
  <c r="P582" i="4"/>
  <c r="C583" i="4"/>
  <c r="B583" i="4" s="1"/>
  <c r="F647" i="4"/>
  <c r="E647" i="4"/>
  <c r="R647" i="4" s="1"/>
  <c r="D647" i="4"/>
  <c r="Q647" i="4" s="1"/>
  <c r="V583" i="4"/>
  <c r="S566" i="4"/>
  <c r="A648" i="4"/>
  <c r="AW77" i="1" l="1"/>
  <c r="H645" i="4"/>
  <c r="U645" i="4" s="1"/>
  <c r="I646" i="4"/>
  <c r="G596" i="4"/>
  <c r="P583" i="4"/>
  <c r="C584" i="4"/>
  <c r="B584" i="4" s="1"/>
  <c r="F648" i="4"/>
  <c r="E648" i="4"/>
  <c r="R648" i="4" s="1"/>
  <c r="D648" i="4"/>
  <c r="Q648" i="4" s="1"/>
  <c r="V584" i="4"/>
  <c r="S567" i="4"/>
  <c r="A649" i="4"/>
  <c r="AW78" i="1" l="1"/>
  <c r="AX89" i="1" s="1"/>
  <c r="G597" i="4"/>
  <c r="H646" i="4"/>
  <c r="U646" i="4" s="1"/>
  <c r="I647" i="4"/>
  <c r="P584" i="4"/>
  <c r="C585" i="4"/>
  <c r="B585" i="4" s="1"/>
  <c r="F649" i="4"/>
  <c r="E649" i="4"/>
  <c r="R649" i="4" s="1"/>
  <c r="D649" i="4"/>
  <c r="Q649" i="4" s="1"/>
  <c r="V585" i="4"/>
  <c r="S568" i="4"/>
  <c r="A650" i="4"/>
  <c r="AX86" i="1" l="1"/>
  <c r="AX84" i="1"/>
  <c r="AX85" i="1"/>
  <c r="AX87" i="1"/>
  <c r="AX88" i="1"/>
  <c r="AX106" i="1"/>
  <c r="AX83" i="1"/>
  <c r="AX108" i="1"/>
  <c r="AX110" i="1"/>
  <c r="AX109" i="1"/>
  <c r="AX105" i="1"/>
  <c r="AX107" i="1"/>
  <c r="AX104" i="1"/>
  <c r="AX111" i="1"/>
  <c r="AX99" i="1"/>
  <c r="AX101" i="1"/>
  <c r="AX102" i="1"/>
  <c r="AX95" i="1"/>
  <c r="AX98" i="1"/>
  <c r="AX97" i="1"/>
  <c r="AX100" i="1"/>
  <c r="AX92" i="1"/>
  <c r="AX91" i="1"/>
  <c r="AX94" i="1"/>
  <c r="AX93" i="1"/>
  <c r="AX96" i="1"/>
  <c r="H647" i="4"/>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F653" i="4"/>
  <c r="E653" i="4"/>
  <c r="R653" i="4" s="1"/>
  <c r="D653" i="4"/>
  <c r="Q653" i="4" s="1"/>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D656" i="4"/>
  <c r="Q656" i="4" s="1"/>
  <c r="F656" i="4"/>
  <c r="E656" i="4"/>
  <c r="R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E661" i="4"/>
  <c r="R661" i="4" s="1"/>
  <c r="D661" i="4"/>
  <c r="Q661" i="4" s="1"/>
  <c r="F661" i="4"/>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F664" i="4"/>
  <c r="E664" i="4"/>
  <c r="R664" i="4" s="1"/>
  <c r="D664" i="4"/>
  <c r="Q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F669" i="4"/>
  <c r="E669" i="4"/>
  <c r="R669" i="4" s="1"/>
  <c r="D669" i="4"/>
  <c r="Q669" i="4" s="1"/>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D672" i="4"/>
  <c r="Q672" i="4" s="1"/>
  <c r="F672" i="4"/>
  <c r="E672" i="4"/>
  <c r="R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E677" i="4"/>
  <c r="R677" i="4" s="1"/>
  <c r="D677" i="4"/>
  <c r="Q677" i="4" s="1"/>
  <c r="F677" i="4"/>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F680" i="4"/>
  <c r="E680" i="4"/>
  <c r="R680" i="4" s="1"/>
  <c r="D680" i="4"/>
  <c r="Q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F685" i="4"/>
  <c r="E685" i="4"/>
  <c r="R685" i="4" s="1"/>
  <c r="D685" i="4"/>
  <c r="Q685" i="4" s="1"/>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D688" i="4"/>
  <c r="Q688" i="4" s="1"/>
  <c r="F688" i="4"/>
  <c r="E688" i="4"/>
  <c r="R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E693" i="4"/>
  <c r="R693" i="4" s="1"/>
  <c r="D693" i="4"/>
  <c r="Q693" i="4" s="1"/>
  <c r="F693" i="4"/>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F696" i="4"/>
  <c r="E696" i="4"/>
  <c r="R696" i="4" s="1"/>
  <c r="D696" i="4"/>
  <c r="Q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F701" i="4"/>
  <c r="E701" i="4"/>
  <c r="R701" i="4" s="1"/>
  <c r="D701" i="4"/>
  <c r="Q701" i="4" s="1"/>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D704" i="4"/>
  <c r="Q704" i="4" s="1"/>
  <c r="F704" i="4"/>
  <c r="E704" i="4"/>
  <c r="R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E709" i="4"/>
  <c r="R709" i="4" s="1"/>
  <c r="D709" i="4"/>
  <c r="Q709" i="4" s="1"/>
  <c r="F709" i="4"/>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A712" i="4"/>
  <c r="H709" i="4" l="1"/>
  <c r="U709" i="4" s="1"/>
  <c r="I710" i="4"/>
  <c r="G660" i="4"/>
  <c r="P647" i="4"/>
  <c r="C648" i="4"/>
  <c r="B648" i="4" s="1"/>
  <c r="F712" i="4"/>
  <c r="E712" i="4"/>
  <c r="R712" i="4" s="1"/>
  <c r="D712" i="4"/>
  <c r="Q712" i="4" s="1"/>
  <c r="V648" i="4"/>
  <c r="S631" i="4"/>
  <c r="A713" i="4"/>
  <c r="G661" i="4" l="1"/>
  <c r="H710" i="4"/>
  <c r="U710" i="4" s="1"/>
  <c r="I711" i="4"/>
  <c r="P648" i="4"/>
  <c r="C649" i="4"/>
  <c r="B649" i="4" s="1"/>
  <c r="F713" i="4"/>
  <c r="E713" i="4"/>
  <c r="R713" i="4" s="1"/>
  <c r="D713" i="4"/>
  <c r="Q713" i="4" s="1"/>
  <c r="V649" i="4"/>
  <c r="S632" i="4"/>
  <c r="A714" i="4"/>
  <c r="H711" i="4" l="1"/>
  <c r="U711" i="4" s="1"/>
  <c r="I712" i="4"/>
  <c r="G662" i="4"/>
  <c r="P649" i="4"/>
  <c r="C650" i="4"/>
  <c r="B650" i="4" s="1"/>
  <c r="F714" i="4"/>
  <c r="E714" i="4"/>
  <c r="R714" i="4" s="1"/>
  <c r="D714" i="4"/>
  <c r="Q714" i="4" s="1"/>
  <c r="V650" i="4"/>
  <c r="S633" i="4"/>
  <c r="A715" i="4"/>
  <c r="G663" i="4" l="1"/>
  <c r="H712" i="4"/>
  <c r="U712" i="4" s="1"/>
  <c r="I713" i="4"/>
  <c r="P650" i="4"/>
  <c r="C651" i="4"/>
  <c r="B651" i="4" s="1"/>
  <c r="F715" i="4"/>
  <c r="E715" i="4"/>
  <c r="R715" i="4" s="1"/>
  <c r="D715" i="4"/>
  <c r="Q715" i="4" s="1"/>
  <c r="V651" i="4"/>
  <c r="S634" i="4"/>
  <c r="A716" i="4"/>
  <c r="H713" i="4" l="1"/>
  <c r="U713" i="4" s="1"/>
  <c r="I714" i="4"/>
  <c r="G664" i="4"/>
  <c r="P651" i="4"/>
  <c r="C652" i="4"/>
  <c r="B652" i="4" s="1"/>
  <c r="F716" i="4"/>
  <c r="E716" i="4"/>
  <c r="R716" i="4" s="1"/>
  <c r="D716" i="4"/>
  <c r="Q716" i="4" s="1"/>
  <c r="V652" i="4"/>
  <c r="S635" i="4"/>
  <c r="A717" i="4"/>
  <c r="G665" i="4" l="1"/>
  <c r="H714" i="4"/>
  <c r="U714" i="4" s="1"/>
  <c r="I715" i="4"/>
  <c r="P652" i="4"/>
  <c r="C653" i="4"/>
  <c r="B653" i="4" s="1"/>
  <c r="F717" i="4"/>
  <c r="E717" i="4"/>
  <c r="R717" i="4" s="1"/>
  <c r="D717" i="4"/>
  <c r="Q717" i="4" s="1"/>
  <c r="V653" i="4"/>
  <c r="S636" i="4"/>
  <c r="A718" i="4"/>
  <c r="H715" i="4" l="1"/>
  <c r="U715" i="4" s="1"/>
  <c r="I716" i="4"/>
  <c r="G666" i="4"/>
  <c r="P653" i="4"/>
  <c r="C654" i="4"/>
  <c r="B654" i="4" s="1"/>
  <c r="F718" i="4"/>
  <c r="E718" i="4"/>
  <c r="R718" i="4" s="1"/>
  <c r="D718" i="4"/>
  <c r="Q718" i="4" s="1"/>
  <c r="V654" i="4"/>
  <c r="S637" i="4"/>
  <c r="A719" i="4"/>
  <c r="G667" i="4" l="1"/>
  <c r="H716" i="4"/>
  <c r="U716" i="4" s="1"/>
  <c r="I717" i="4"/>
  <c r="P654" i="4"/>
  <c r="C655" i="4"/>
  <c r="B655" i="4" s="1"/>
  <c r="F719" i="4"/>
  <c r="E719" i="4"/>
  <c r="R719" i="4" s="1"/>
  <c r="D719" i="4"/>
  <c r="Q719" i="4" s="1"/>
  <c r="V655" i="4"/>
  <c r="S638" i="4"/>
  <c r="H717" i="4" l="1"/>
  <c r="U717" i="4" s="1"/>
  <c r="I718" i="4"/>
  <c r="G668" i="4"/>
  <c r="P655" i="4"/>
  <c r="C656" i="4"/>
  <c r="B656" i="4" s="1"/>
  <c r="V656" i="4"/>
  <c r="S639" i="4"/>
  <c r="G669" i="4" l="1"/>
  <c r="H718" i="4"/>
  <c r="U718" i="4" s="1"/>
  <c r="I719" i="4"/>
  <c r="P656" i="4"/>
  <c r="C657" i="4"/>
  <c r="B657" i="4" s="1"/>
  <c r="V657" i="4"/>
  <c r="S640" i="4"/>
  <c r="H719" i="4" l="1"/>
  <c r="U719" i="4" s="1"/>
  <c r="G670" i="4"/>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G719" i="4" l="1"/>
  <c r="P706" i="4"/>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B718" i="4" s="1"/>
  <c r="V718" i="4"/>
  <c r="S701" i="4"/>
  <c r="P718" i="4" l="1"/>
  <c r="C719" i="4"/>
  <c r="P719" i="4" s="1"/>
  <c r="V719" i="4"/>
  <c r="S702" i="4"/>
  <c r="B719" i="4" l="1"/>
  <c r="S703" i="4"/>
  <c r="S704" i="4" l="1"/>
  <c r="S705" i="4" l="1"/>
  <c r="S706" i="4" l="1"/>
  <c r="S707" i="4" l="1"/>
  <c r="S708" i="4" l="1"/>
  <c r="S709" i="4" l="1"/>
  <c r="S710" i="4" l="1"/>
  <c r="S711" i="4" l="1"/>
  <c r="S712" i="4" l="1"/>
  <c r="S713" i="4" l="1"/>
  <c r="S714" i="4" l="1"/>
  <c r="S715" i="4" l="1"/>
  <c r="S716" i="4" l="1"/>
  <c r="S717" i="4" l="1"/>
  <c r="S718" i="4" l="1"/>
  <c r="S719" i="4"/>
  <c r="F4" i="1" l="1"/>
  <c r="E4" i="1"/>
  <c r="DD36" i="1" l="1"/>
  <c r="MD36" i="1"/>
  <c r="MC36" i="1"/>
  <c r="ME36" i="1"/>
  <c r="G4" i="1" l="1"/>
  <c r="AX81" i="1" l="1"/>
  <c r="AX82" i="1"/>
  <c r="AX80" i="1"/>
  <c r="AX79" i="1" l="1"/>
  <c r="AX61" i="1"/>
  <c r="AX46" i="1"/>
  <c r="AX50" i="1"/>
  <c r="AX48" i="1"/>
  <c r="AX56" i="1"/>
  <c r="AX60" i="1"/>
  <c r="AX54" i="1"/>
  <c r="AX52" i="1"/>
  <c r="AX58" i="1"/>
  <c r="AX59" i="1"/>
  <c r="AX69" i="1"/>
  <c r="AX77" i="1"/>
  <c r="AX73" i="1"/>
  <c r="AX49" i="1"/>
  <c r="AX51" i="1"/>
  <c r="AX43" i="1"/>
  <c r="AX65" i="1"/>
  <c r="AX57" i="1"/>
  <c r="AX67" i="1"/>
  <c r="AX62" i="1"/>
  <c r="AX66" i="1"/>
  <c r="AX76" i="1"/>
  <c r="AX74" i="1"/>
  <c r="AX53" i="1"/>
  <c r="AX78" i="1"/>
  <c r="AX68" i="1"/>
  <c r="AX44" i="1"/>
  <c r="AX47" i="1"/>
  <c r="AX71" i="1"/>
  <c r="AX63" i="1"/>
  <c r="AX72" i="1"/>
  <c r="AX70" i="1"/>
  <c r="AX64" i="1"/>
  <c r="AX45" i="1"/>
  <c r="AX75" i="1"/>
  <c r="AX55" i="1"/>
  <c r="B3" i="1" l="1"/>
  <c r="AX103" i="1" l="1"/>
  <c r="AX90" i="1"/>
  <c r="AX112"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Michael</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5B86F273-20FE-4F5E-A0B6-DD29E4CA2CA8}">
      <text>
        <r>
          <rPr>
            <b/>
            <sz val="9"/>
            <color indexed="81"/>
            <rFont val="Tahoma"/>
            <charset val="1"/>
          </rPr>
          <t>Michael:</t>
        </r>
        <r>
          <rPr>
            <sz val="9"/>
            <color indexed="81"/>
            <rFont val="Tahoma"/>
            <charset val="1"/>
          </rPr>
          <t xml:space="preserve">
controls which climate scenario is being run</t>
        </r>
      </text>
    </comment>
    <comment ref="N2" authorId="3"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3" shapeId="0" xr:uid="{D3CDF64A-9D77-4BF3-A62E-00602A49ED13}">
      <text>
        <r>
          <rPr>
            <b/>
            <sz val="9"/>
            <color indexed="81"/>
            <rFont val="Tahoma"/>
            <family val="2"/>
          </rPr>
          <t>John:</t>
        </r>
        <r>
          <rPr>
            <sz val="9"/>
            <color indexed="81"/>
            <rFont val="Tahoma"/>
            <family val="2"/>
          </rPr>
          <t xml:space="preserve">
These are the farm scenarios
</t>
        </r>
      </text>
    </comment>
    <comment ref="Q2" authorId="3"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3"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3"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3"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3"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3"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3" shapeId="0" xr:uid="{ACF8FAF4-1DC0-4CD0-BFAA-186410F7C97A}">
      <text>
        <r>
          <rPr>
            <b/>
            <sz val="9"/>
            <color indexed="81"/>
            <rFont val="Tahoma"/>
            <family val="2"/>
          </rPr>
          <t>John:</t>
        </r>
        <r>
          <rPr>
            <sz val="9"/>
            <color indexed="81"/>
            <rFont val="Tahoma"/>
            <family val="2"/>
          </rPr>
          <t xml:space="preserve">
Vary the conservtion limit </t>
        </r>
      </text>
    </comment>
    <comment ref="AT2" authorId="3"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3"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3"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3"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3"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3"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3"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3"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Y2" authorId="3"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E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F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G2" authorId="3"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X2" authorId="3"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3"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E2" authorId="3"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3"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3"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L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M2" authorId="0" shapeId="0" xr:uid="{3C15DE3A-3651-474F-A941-22E9853F3632}">
      <text>
        <r>
          <rPr>
            <b/>
            <sz val="9"/>
            <color indexed="81"/>
            <rFont val="Tahoma"/>
            <family val="2"/>
          </rPr>
          <t>Michael:</t>
        </r>
        <r>
          <rPr>
            <sz val="9"/>
            <color indexed="81"/>
            <rFont val="Tahoma"/>
            <family val="2"/>
          </rPr>
          <t xml:space="preserve">
Mask changeable fvps.
</t>
        </r>
      </text>
    </comment>
    <comment ref="DN2" authorId="0" shapeId="0" xr:uid="{6528534C-25F6-46C2-8F56-59A497C99EAB}">
      <text>
        <r>
          <rPr>
            <b/>
            <sz val="9"/>
            <color indexed="81"/>
            <rFont val="Tahoma"/>
            <family val="2"/>
          </rPr>
          <t>Michael:</t>
        </r>
        <r>
          <rPr>
            <sz val="9"/>
            <color indexed="81"/>
            <rFont val="Tahoma"/>
            <family val="2"/>
          </rPr>
          <t xml:space="preserve">
Mask changeable fvps.
</t>
        </r>
      </text>
    </comment>
    <comment ref="DO2" authorId="0" shapeId="0" xr:uid="{FBA9E428-55D7-4DB3-8992-2DFD4BB16263}">
      <text>
        <r>
          <rPr>
            <b/>
            <sz val="9"/>
            <color indexed="81"/>
            <rFont val="Tahoma"/>
            <family val="2"/>
          </rPr>
          <t>Michael:</t>
        </r>
        <r>
          <rPr>
            <sz val="9"/>
            <color indexed="81"/>
            <rFont val="Tahoma"/>
            <family val="2"/>
          </rPr>
          <t xml:space="preserve">
Mask changeable fvps.
</t>
        </r>
      </text>
    </comment>
    <comment ref="DP2" authorId="0" shapeId="0" xr:uid="{8D2E16E7-98D2-426D-90D1-EAD6DE724935}">
      <text>
        <r>
          <rPr>
            <b/>
            <sz val="9"/>
            <color indexed="81"/>
            <rFont val="Tahoma"/>
            <family val="2"/>
          </rPr>
          <t>Michael:</t>
        </r>
        <r>
          <rPr>
            <sz val="9"/>
            <color indexed="81"/>
            <rFont val="Tahoma"/>
            <family val="2"/>
          </rPr>
          <t xml:space="preserve">
Mask changeable fvps.
</t>
        </r>
      </text>
    </comment>
    <comment ref="D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B2" authorId="3"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C2" authorId="3"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D2" authorId="3"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R2" authorId="3" shapeId="0" xr:uid="{2BFA7B03-7181-4A8A-91C1-7DB6FB98BE13}">
      <text>
        <r>
          <rPr>
            <b/>
            <sz val="9"/>
            <color indexed="81"/>
            <rFont val="Tahoma"/>
            <family val="2"/>
          </rPr>
          <t>John:</t>
        </r>
        <r>
          <rPr>
            <sz val="9"/>
            <color indexed="81"/>
            <rFont val="Tahoma"/>
            <family val="2"/>
          </rPr>
          <t xml:space="preserve">
Alter the standard feed supply options (r1)</t>
        </r>
      </text>
    </comment>
    <comment ref="ES2" authorId="3"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M2" authorId="3"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O2" authorId="3"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R2" authorId="3"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S2" authorId="3"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E2" authorId="3"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F2" authorId="0" shapeId="0" xr:uid="{91C912FA-75B7-4D4D-9CB8-7884C94F7A80}">
      <text>
        <r>
          <rPr>
            <b/>
            <sz val="9"/>
            <color indexed="81"/>
            <rFont val="Tahoma"/>
            <family val="2"/>
          </rPr>
          <t xml:space="preserve">John:
</t>
        </r>
        <r>
          <rPr>
            <sz val="9"/>
            <color indexed="81"/>
            <rFont val="Tahoma"/>
            <family val="2"/>
          </rPr>
          <t>Coefficients for growth</t>
        </r>
      </text>
    </comment>
    <comment ref="KI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J2" authorId="0" shapeId="0" xr:uid="{41C7F648-F5CB-4AD3-9F4C-D4F1BA61DFE8}">
      <text>
        <r>
          <rPr>
            <b/>
            <sz val="9"/>
            <color indexed="81"/>
            <rFont val="Tahoma"/>
            <family val="2"/>
          </rPr>
          <t xml:space="preserve">John:
</t>
        </r>
        <r>
          <rPr>
            <sz val="9"/>
            <color indexed="81"/>
            <rFont val="Tahoma"/>
            <family val="2"/>
          </rPr>
          <t>Coefficients for efficiency</t>
        </r>
      </text>
    </comment>
    <comment ref="KK2" authorId="0" shapeId="0" xr:uid="{9E129CA8-574D-4A3F-BC47-F23F18238E08}">
      <text>
        <r>
          <rPr>
            <b/>
            <sz val="9"/>
            <color indexed="81"/>
            <rFont val="Tahoma"/>
            <family val="2"/>
          </rPr>
          <t xml:space="preserve">John:
</t>
        </r>
        <r>
          <rPr>
            <sz val="9"/>
            <color indexed="81"/>
            <rFont val="Tahoma"/>
            <family val="2"/>
          </rPr>
          <t>Coefficients for maintenenace</t>
        </r>
      </text>
    </comment>
    <comment ref="KL2" authorId="3"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U2" authorId="3"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D2" authorId="3"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K2" authorId="3"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L2" authorId="3"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P2" authorId="3"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Q2" authorId="3"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R2" authorId="3"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V2" authorId="3"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W2" authorId="3"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F2" authorId="3"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O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P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Q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R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Y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MZ2" authorId="0" shapeId="0" xr:uid="{CBD300F2-C140-49FF-A3D1-19531521668F}">
      <text>
        <r>
          <rPr>
            <b/>
            <sz val="9"/>
            <color indexed="81"/>
            <rFont val="Tahoma"/>
            <family val="2"/>
          </rPr>
          <t>Michael Young:</t>
        </r>
        <r>
          <rPr>
            <sz val="9"/>
            <color indexed="81"/>
            <rFont val="Tahoma"/>
            <family val="2"/>
          </rPr>
          <t xml:space="preserve">
min dams</t>
        </r>
      </text>
    </comment>
    <comment ref="NB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H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N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O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P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T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NZ2" authorId="3"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A2" authorId="3"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3"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D2" authorId="3" shapeId="0" xr:uid="{F1302F12-E598-4879-9F1B-3E0A35F98861}">
      <text>
        <r>
          <rPr>
            <b/>
            <sz val="9"/>
            <color indexed="81"/>
            <rFont val="Tahoma"/>
            <family val="2"/>
          </rPr>
          <t>John:</t>
        </r>
        <r>
          <rPr>
            <sz val="9"/>
            <color indexed="81"/>
            <rFont val="Tahoma"/>
            <family val="2"/>
          </rPr>
          <t xml:space="preserve">
Include pasture. Default is True</t>
        </r>
      </text>
    </comment>
    <comment ref="OE2" authorId="3"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F2" authorId="3"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G2" authorId="3"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H2" authorId="3"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I2" authorId="3"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J2" authorId="3"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K2" authorId="3"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L2" authorId="3"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M2" authorId="3"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N2" authorId="3" shapeId="0" xr:uid="{62CE5666-B379-4F9D-BDEF-7AD693622CBB}">
      <text>
        <r>
          <rPr>
            <b/>
            <sz val="9"/>
            <color indexed="81"/>
            <rFont val="Tahoma"/>
            <family val="2"/>
          </rPr>
          <t>John:</t>
        </r>
        <r>
          <rPr>
            <sz val="9"/>
            <color indexed="81"/>
            <rFont val="Tahoma"/>
            <family val="2"/>
          </rPr>
          <t xml:space="preserve">
Germination of pasture across all lmus</t>
        </r>
      </text>
    </comment>
    <comment ref="TF2" authorId="3"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3"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3"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T3" authorId="3" shapeId="0" xr:uid="{A4EAEBB0-C590-44CA-87C6-FCF02042830F}">
      <text>
        <r>
          <rPr>
            <b/>
            <sz val="9"/>
            <color indexed="81"/>
            <rFont val="Tahoma"/>
            <family val="2"/>
          </rPr>
          <t>John:</t>
        </r>
        <r>
          <rPr>
            <sz val="9"/>
            <color indexed="81"/>
            <rFont val="Tahoma"/>
            <family val="2"/>
          </rPr>
          <t xml:space="preserve">
Pasture type</t>
        </r>
      </text>
    </comment>
    <comment ref="OF3" authorId="3" shapeId="0" xr:uid="{B954CDF6-1ABF-48D4-9FEA-F3C077148276}">
      <text>
        <r>
          <rPr>
            <b/>
            <sz val="9"/>
            <color indexed="81"/>
            <rFont val="Tahoma"/>
            <family val="2"/>
          </rPr>
          <t>John:</t>
        </r>
        <r>
          <rPr>
            <sz val="9"/>
            <color indexed="81"/>
            <rFont val="Tahoma"/>
            <family val="2"/>
          </rPr>
          <t xml:space="preserve">
Pasture type</t>
        </r>
      </text>
    </comment>
    <comment ref="OG3" authorId="3" shapeId="0" xr:uid="{EDBAF20B-E6F1-46E4-90F2-F767570B3214}">
      <text>
        <r>
          <rPr>
            <b/>
            <sz val="9"/>
            <color indexed="81"/>
            <rFont val="Tahoma"/>
            <family val="2"/>
          </rPr>
          <t>John:</t>
        </r>
        <r>
          <rPr>
            <sz val="9"/>
            <color indexed="81"/>
            <rFont val="Tahoma"/>
            <family val="2"/>
          </rPr>
          <t xml:space="preserve">
Pasture type</t>
        </r>
      </text>
    </comment>
    <comment ref="A4" authorId="3"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3" shapeId="0" xr:uid="{356E8614-0E2F-4117-B344-BA1B78753371}">
      <text>
        <r>
          <rPr>
            <sz val="9"/>
            <color indexed="81"/>
            <rFont val="Tahoma"/>
            <family val="2"/>
          </rPr>
          <t xml:space="preserve">Number of the trials being run (TRUE)
</t>
        </r>
      </text>
    </comment>
    <comment ref="F4" authorId="3" shapeId="0" xr:uid="{3F8B7C71-9F70-474B-BC80-D6D9B8C12D5D}">
      <text>
        <r>
          <rPr>
            <sz val="9"/>
            <color indexed="81"/>
            <rFont val="Tahoma"/>
            <family val="2"/>
          </rPr>
          <t>Full output includes storing the .lp file, the Variable summary &amp; the RC &amp; Duals.
(% of the trials being run)</t>
        </r>
      </text>
    </comment>
    <comment ref="G4" authorId="3"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3"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3"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3"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Z4" authorId="0" shapeId="0" xr:uid="{B39AADBE-4204-4932-85C7-8EE39A24AD0A}">
      <text>
        <r>
          <rPr>
            <b/>
            <sz val="9"/>
            <color indexed="81"/>
            <rFont val="Tahoma"/>
            <family val="2"/>
          </rPr>
          <t>John:</t>
        </r>
        <r>
          <rPr>
            <sz val="9"/>
            <color indexed="81"/>
            <rFont val="Tahoma"/>
            <family val="2"/>
          </rPr>
          <t xml:space="preserve">
Meathane
0 - PICCC
1 - Blaxter &amp; Clapperton</t>
        </r>
      </text>
    </comment>
    <comment ref="CA4" authorId="0" shapeId="0" xr:uid="{C7966345-A685-4466-8554-58281B6D1801}">
      <text>
        <r>
          <rPr>
            <b/>
            <sz val="9"/>
            <color indexed="81"/>
            <rFont val="Tahoma"/>
            <family val="2"/>
          </rPr>
          <t>John:</t>
        </r>
        <r>
          <rPr>
            <sz val="9"/>
            <color indexed="81"/>
            <rFont val="Tahoma"/>
            <family val="2"/>
          </rPr>
          <t xml:space="preserve">
Meathane
0 - PICCC
1 - Blaxter &amp; Clapperton</t>
        </r>
      </text>
    </comment>
    <comment ref="CB4" authorId="0" shapeId="0" xr:uid="{429A2526-2DD9-4ECE-89F2-D6B57F5518C0}">
      <text>
        <r>
          <rPr>
            <b/>
            <sz val="9"/>
            <color indexed="81"/>
            <rFont val="Tahoma"/>
            <family val="2"/>
          </rPr>
          <t>John:</t>
        </r>
        <r>
          <rPr>
            <sz val="9"/>
            <color indexed="81"/>
            <rFont val="Tahoma"/>
            <family val="2"/>
          </rPr>
          <t xml:space="preserve">
Meathane
0 - PICCC
1 - Blaxter &amp; Clapperton</t>
        </r>
      </text>
    </comment>
    <comment ref="CC4" authorId="0" shapeId="0" xr:uid="{ECA0A186-B388-4BA1-B5A6-868524FA3E2E}">
      <text>
        <r>
          <rPr>
            <b/>
            <sz val="9"/>
            <color indexed="81"/>
            <rFont val="Tahoma"/>
            <family val="2"/>
          </rPr>
          <t>John:</t>
        </r>
        <r>
          <rPr>
            <sz val="9"/>
            <color indexed="81"/>
            <rFont val="Tahoma"/>
            <family val="2"/>
          </rPr>
          <t xml:space="preserve">
Meathane
0 - PICCC
1 - Blaxter &amp; Clapperton</t>
        </r>
      </text>
    </comment>
    <comment ref="CG4" authorId="3" shapeId="0" xr:uid="{E2EB1E5F-6FFB-4B80-9492-E26786D0C731}">
      <text>
        <r>
          <rPr>
            <b/>
            <sz val="9"/>
            <color indexed="81"/>
            <rFont val="Tahoma"/>
            <family val="2"/>
          </rPr>
          <t>John:</t>
        </r>
        <r>
          <rPr>
            <sz val="9"/>
            <color indexed="81"/>
            <rFont val="Tahoma"/>
            <family val="2"/>
          </rPr>
          <t xml:space="preserve">
Random</t>
        </r>
      </text>
    </comment>
    <comment ref="CH4" authorId="3" shapeId="0" xr:uid="{428A7E30-D6B4-4953-943D-7F66D04B2727}">
      <text>
        <r>
          <rPr>
            <b/>
            <sz val="9"/>
            <color indexed="81"/>
            <rFont val="Tahoma"/>
            <family val="2"/>
          </rPr>
          <t>John:</t>
        </r>
        <r>
          <rPr>
            <sz val="9"/>
            <color indexed="81"/>
            <rFont val="Tahoma"/>
            <family val="2"/>
          </rPr>
          <t xml:space="preserve">
intake</t>
        </r>
      </text>
    </comment>
    <comment ref="CI4" authorId="3" shapeId="0" xr:uid="{50B09668-79C7-4304-ADA0-0CD80C71A2B1}">
      <text>
        <r>
          <rPr>
            <b/>
            <sz val="9"/>
            <color indexed="81"/>
            <rFont val="Tahoma"/>
            <family val="2"/>
          </rPr>
          <t>John:</t>
        </r>
        <r>
          <rPr>
            <sz val="9"/>
            <color indexed="81"/>
            <rFont val="Tahoma"/>
            <family val="2"/>
          </rPr>
          <t xml:space="preserve">
fat</t>
        </r>
      </text>
    </comment>
    <comment ref="CJ4" authorId="3" shapeId="0" xr:uid="{EBC33BEA-9FAB-4FC9-9128-89933AE24A47}">
      <text>
        <r>
          <rPr>
            <b/>
            <sz val="9"/>
            <color indexed="81"/>
            <rFont val="Tahoma"/>
            <family val="2"/>
          </rPr>
          <t>John:</t>
        </r>
        <r>
          <rPr>
            <sz val="9"/>
            <color indexed="81"/>
            <rFont val="Tahoma"/>
            <family val="2"/>
          </rPr>
          <t xml:space="preserve">
muscle</t>
        </r>
      </text>
    </comment>
    <comment ref="CK4" authorId="3" shapeId="0" xr:uid="{069FB9B2-07BF-4C3E-9EA6-B34B3BE9ABA9}">
      <text>
        <r>
          <rPr>
            <b/>
            <sz val="9"/>
            <color indexed="81"/>
            <rFont val="Tahoma"/>
            <family val="2"/>
          </rPr>
          <t>John:</t>
        </r>
        <r>
          <rPr>
            <sz val="9"/>
            <color indexed="81"/>
            <rFont val="Tahoma"/>
            <family val="2"/>
          </rPr>
          <t xml:space="preserve">
viscera</t>
        </r>
      </text>
    </comment>
    <comment ref="CL4" authorId="3" shapeId="0" xr:uid="{579A665C-935B-4B09-BDA4-C11E26059193}">
      <text>
        <r>
          <rPr>
            <b/>
            <sz val="9"/>
            <color indexed="81"/>
            <rFont val="Tahoma"/>
            <family val="2"/>
          </rPr>
          <t>John:</t>
        </r>
        <r>
          <rPr>
            <sz val="9"/>
            <color indexed="81"/>
            <rFont val="Tahoma"/>
            <family val="2"/>
          </rPr>
          <t xml:space="preserve">
Milk</t>
        </r>
      </text>
    </comment>
    <comment ref="CM4" authorId="3" shapeId="0" xr:uid="{F58C5024-3A0E-4955-8FAD-6C2D321A8471}">
      <text>
        <r>
          <rPr>
            <b/>
            <sz val="9"/>
            <color indexed="81"/>
            <rFont val="Tahoma"/>
            <family val="2"/>
          </rPr>
          <t>John:</t>
        </r>
        <r>
          <rPr>
            <sz val="9"/>
            <color indexed="81"/>
            <rFont val="Tahoma"/>
            <family val="2"/>
          </rPr>
          <t xml:space="preserve">
foetus</t>
        </r>
      </text>
    </comment>
    <comment ref="CN4" authorId="3" shapeId="0" xr:uid="{F5BBF3C4-A988-4C0E-8AE4-6560879AB32F}">
      <text>
        <r>
          <rPr>
            <b/>
            <sz val="9"/>
            <color indexed="81"/>
            <rFont val="Tahoma"/>
            <family val="2"/>
          </rPr>
          <t>John:</t>
        </r>
        <r>
          <rPr>
            <sz val="9"/>
            <color indexed="81"/>
            <rFont val="Tahoma"/>
            <family val="2"/>
          </rPr>
          <t xml:space="preserve">
LWC (Liveweight change)</t>
        </r>
      </text>
    </comment>
    <comment ref="CO4" authorId="3" shapeId="0" xr:uid="{939DA091-1B24-4A71-A3A2-0D50180895FE}">
      <text>
        <r>
          <rPr>
            <b/>
            <sz val="9"/>
            <color indexed="81"/>
            <rFont val="Tahoma"/>
            <family val="2"/>
          </rPr>
          <t>John:</t>
        </r>
        <r>
          <rPr>
            <sz val="9"/>
            <color indexed="81"/>
            <rFont val="Tahoma"/>
            <family val="2"/>
          </rPr>
          <t xml:space="preserve">
Conception</t>
        </r>
      </text>
    </comment>
    <comment ref="CP4" authorId="3" shapeId="0" xr:uid="{ADE6B03B-B901-4899-9A45-503D73047C52}">
      <text>
        <r>
          <rPr>
            <b/>
            <sz val="9"/>
            <color indexed="81"/>
            <rFont val="Tahoma"/>
            <family val="2"/>
          </rPr>
          <t>John:</t>
        </r>
        <r>
          <rPr>
            <sz val="9"/>
            <color indexed="81"/>
            <rFont val="Tahoma"/>
            <family val="2"/>
          </rPr>
          <t xml:space="preserve">
Litter Size</t>
        </r>
      </text>
    </comment>
    <comment ref="CQ4" authorId="3" shapeId="0" xr:uid="{7A2FBE8A-5F95-4F21-BEA7-5DEF70458B13}">
      <text>
        <r>
          <rPr>
            <b/>
            <sz val="9"/>
            <color indexed="81"/>
            <rFont val="Tahoma"/>
            <family val="2"/>
          </rPr>
          <t>John:</t>
        </r>
        <r>
          <rPr>
            <sz val="9"/>
            <color indexed="81"/>
            <rFont val="Tahoma"/>
            <family val="2"/>
          </rPr>
          <t xml:space="preserve">
ERA (Ewe rearing ability = Lamb survival)</t>
        </r>
      </text>
    </comment>
    <comment ref="CR4" authorId="3" shapeId="0" xr:uid="{82A24EAB-5F98-44FE-B92E-6D1ACAC3F0DA}">
      <text>
        <r>
          <rPr>
            <b/>
            <sz val="9"/>
            <color indexed="81"/>
            <rFont val="Tahoma"/>
            <family val="2"/>
          </rPr>
          <t>John:</t>
        </r>
        <r>
          <rPr>
            <sz val="9"/>
            <color indexed="81"/>
            <rFont val="Tahoma"/>
            <family val="2"/>
          </rPr>
          <t xml:space="preserve">
Mortality</t>
        </r>
      </text>
    </comment>
    <comment ref="CS4" authorId="3" shapeId="0" xr:uid="{2E195357-CD1C-469D-AA1B-5D8477C64493}">
      <text>
        <r>
          <rPr>
            <b/>
            <sz val="9"/>
            <color indexed="81"/>
            <rFont val="Tahoma"/>
            <family val="2"/>
          </rPr>
          <t>John:</t>
        </r>
        <r>
          <rPr>
            <sz val="9"/>
            <color indexed="81"/>
            <rFont val="Tahoma"/>
            <family val="2"/>
          </rPr>
          <t xml:space="preserve">
CFW</t>
        </r>
      </text>
    </comment>
    <comment ref="CT4" authorId="3" shapeId="0" xr:uid="{8330EA02-9054-4ABC-8C48-4E040E45B353}">
      <text>
        <r>
          <rPr>
            <b/>
            <sz val="9"/>
            <color indexed="81"/>
            <rFont val="Tahoma"/>
            <family val="2"/>
          </rPr>
          <t>John:</t>
        </r>
        <r>
          <rPr>
            <sz val="9"/>
            <color indexed="81"/>
            <rFont val="Tahoma"/>
            <family val="2"/>
          </rPr>
          <t xml:space="preserve">
FD</t>
        </r>
      </text>
    </comment>
    <comment ref="CU4" authorId="3" shapeId="0" xr:uid="{2184B2F5-DD60-435E-87CD-09F1DBEA047F}">
      <text>
        <r>
          <rPr>
            <b/>
            <sz val="9"/>
            <color indexed="81"/>
            <rFont val="Tahoma"/>
            <family val="2"/>
          </rPr>
          <t>John:</t>
        </r>
        <r>
          <rPr>
            <sz val="9"/>
            <color indexed="81"/>
            <rFont val="Tahoma"/>
            <family val="2"/>
          </rPr>
          <t xml:space="preserve">
SS (staple strength)</t>
        </r>
      </text>
    </comment>
    <comment ref="DB4" authorId="0" shapeId="0" xr:uid="{1FFA69E7-0806-4E89-B418-84B5B76C2E09}">
      <text>
        <r>
          <rPr>
            <b/>
            <sz val="9"/>
            <color indexed="81"/>
            <rFont val="Tahoma"/>
            <family val="2"/>
          </rPr>
          <t>John:</t>
        </r>
        <r>
          <rPr>
            <sz val="9"/>
            <color indexed="81"/>
            <rFont val="Tahoma"/>
            <family val="2"/>
          </rPr>
          <t xml:space="preserve">
All periods and slices of r2</t>
        </r>
      </text>
    </comment>
    <comment ref="DE4" authorId="3"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3" shapeId="0" xr:uid="{5A6AAD67-6B24-4478-AA2B-B4D72B9626E1}">
      <text>
        <r>
          <rPr>
            <b/>
            <sz val="9"/>
            <color indexed="81"/>
            <rFont val="Tahoma"/>
            <family val="2"/>
          </rPr>
          <t>John:</t>
        </r>
        <r>
          <rPr>
            <sz val="9"/>
            <color indexed="81"/>
            <rFont val="Tahoma"/>
            <family val="2"/>
          </rPr>
          <t xml:space="preserve">
Winter lambing</t>
        </r>
      </text>
    </comment>
    <comment ref="DG4" authorId="3" shapeId="0" xr:uid="{49A803EA-9D60-4526-B14D-9DBCEAFCEE6A}">
      <text>
        <r>
          <rPr>
            <b/>
            <sz val="9"/>
            <color indexed="81"/>
            <rFont val="Tahoma"/>
            <family val="2"/>
          </rPr>
          <t>John:</t>
        </r>
        <r>
          <rPr>
            <sz val="9"/>
            <color indexed="81"/>
            <rFont val="Tahoma"/>
            <family val="2"/>
          </rPr>
          <t xml:space="preserve">
Spring lambing</t>
        </r>
      </text>
    </comment>
    <comment ref="DH4" authorId="3"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3" shapeId="0" xr:uid="{8CE6F3B7-A272-4B56-A841-4ECCBBB11606}">
      <text>
        <r>
          <rPr>
            <b/>
            <sz val="9"/>
            <color indexed="81"/>
            <rFont val="Tahoma"/>
            <family val="2"/>
          </rPr>
          <t>John:</t>
        </r>
        <r>
          <rPr>
            <sz val="9"/>
            <color indexed="81"/>
            <rFont val="Tahoma"/>
            <family val="2"/>
          </rPr>
          <t xml:space="preserve">
Winter lambing</t>
        </r>
      </text>
    </comment>
    <comment ref="DJ4" authorId="3" shapeId="0" xr:uid="{BB1B7A79-AABC-44EF-81C3-8CA0654D0B2D}">
      <text>
        <r>
          <rPr>
            <b/>
            <sz val="9"/>
            <color indexed="81"/>
            <rFont val="Tahoma"/>
            <family val="2"/>
          </rPr>
          <t>John:</t>
        </r>
        <r>
          <rPr>
            <sz val="9"/>
            <color indexed="81"/>
            <rFont val="Tahoma"/>
            <family val="2"/>
          </rPr>
          <t xml:space="preserve">
Spring lambing</t>
        </r>
      </text>
    </comment>
    <comment ref="DL4" authorId="0" shapeId="0" xr:uid="{823CD838-0DE7-46A5-A20C-4967BBB8336D}">
      <text>
        <r>
          <rPr>
            <b/>
            <sz val="9"/>
            <color indexed="81"/>
            <rFont val="Tahoma"/>
            <family val="2"/>
          </rPr>
          <t>Young:</t>
        </r>
        <r>
          <rPr>
            <sz val="9"/>
            <color indexed="81"/>
            <rFont val="Tahoma"/>
            <family val="2"/>
          </rPr>
          <t xml:space="preserve">
0:1 is weaning </t>
        </r>
      </text>
    </comment>
    <comment ref="DM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N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O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P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M4" authorId="3" shapeId="0" xr:uid="{5F8D7599-9B1B-4CCD-8F76-B4A1DF99C4FD}">
      <text>
        <r>
          <rPr>
            <b/>
            <sz val="9"/>
            <color indexed="81"/>
            <rFont val="Tahoma"/>
            <family val="2"/>
          </rPr>
          <t>John:</t>
        </r>
        <r>
          <rPr>
            <sz val="9"/>
            <color indexed="81"/>
            <rFont val="Tahoma"/>
            <family val="2"/>
          </rPr>
          <t xml:space="preserve">
aStd - weanage
</t>
        </r>
      </text>
    </comment>
    <comment ref="JO4" authorId="3"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P4" authorId="3" shapeId="0" xr:uid="{EA5FCC71-3412-4D05-9092-E3A7BA334AF5}">
      <text>
        <r>
          <rPr>
            <b/>
            <sz val="9"/>
            <color indexed="81"/>
            <rFont val="Tahoma"/>
            <family val="2"/>
          </rPr>
          <t>John:</t>
        </r>
        <r>
          <rPr>
            <sz val="9"/>
            <color indexed="81"/>
            <rFont val="Tahoma"/>
            <family val="2"/>
          </rPr>
          <t xml:space="preserve">
Include BBT</t>
        </r>
      </text>
    </comment>
    <comment ref="JT4" authorId="3" shapeId="0" xr:uid="{C953562A-EC14-4211-8DFD-C090535138EA}">
      <text>
        <r>
          <rPr>
            <b/>
            <sz val="9"/>
            <color indexed="81"/>
            <rFont val="Tahoma"/>
            <family val="2"/>
          </rPr>
          <t>John:</t>
        </r>
        <r>
          <rPr>
            <sz val="9"/>
            <color indexed="81"/>
            <rFont val="Tahoma"/>
            <family val="2"/>
          </rPr>
          <t xml:space="preserve">
f_MU2() cut-offs for triplet lamb survival</t>
        </r>
      </text>
    </comment>
    <comment ref="JU4" authorId="3"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F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G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H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I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J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K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L4" authorId="3" shapeId="0" xr:uid="{7877AB00-722C-4EF7-B63C-1C525262DD20}">
      <text>
        <r>
          <rPr>
            <b/>
            <sz val="9"/>
            <color indexed="81"/>
            <rFont val="Tahoma"/>
            <family val="2"/>
          </rPr>
          <t>John:</t>
        </r>
        <r>
          <rPr>
            <sz val="9"/>
            <color indexed="81"/>
            <rFont val="Tahoma"/>
            <family val="2"/>
          </rPr>
          <t xml:space="preserve">
Yearling progeny, Singles</t>
        </r>
      </text>
    </comment>
    <comment ref="KM4" authorId="3" shapeId="0" xr:uid="{9109237E-D341-425C-94DD-E8B235456F16}">
      <text>
        <r>
          <rPr>
            <b/>
            <sz val="9"/>
            <color indexed="81"/>
            <rFont val="Tahoma"/>
            <family val="2"/>
          </rPr>
          <t>John:</t>
        </r>
        <r>
          <rPr>
            <sz val="9"/>
            <color indexed="81"/>
            <rFont val="Tahoma"/>
            <family val="2"/>
          </rPr>
          <t xml:space="preserve">
Yearling progeny, Twins</t>
        </r>
      </text>
    </comment>
    <comment ref="KN4" authorId="3" shapeId="0" xr:uid="{CCA187A1-9C97-4752-826A-E05F9D71DDD7}">
      <text>
        <r>
          <rPr>
            <b/>
            <sz val="9"/>
            <color indexed="81"/>
            <rFont val="Tahoma"/>
            <family val="2"/>
          </rPr>
          <t>John:</t>
        </r>
        <r>
          <rPr>
            <sz val="9"/>
            <color indexed="81"/>
            <rFont val="Tahoma"/>
            <family val="2"/>
          </rPr>
          <t xml:space="preserve">
Yearling progeny, Triplets</t>
        </r>
      </text>
    </comment>
    <comment ref="KO4" authorId="3" shapeId="0" xr:uid="{A9D92726-D062-4EA4-B0EB-877D2BDC0631}">
      <text>
        <r>
          <rPr>
            <b/>
            <sz val="9"/>
            <color indexed="81"/>
            <rFont val="Tahoma"/>
            <family val="2"/>
          </rPr>
          <t>John:</t>
        </r>
        <r>
          <rPr>
            <sz val="9"/>
            <color indexed="81"/>
            <rFont val="Tahoma"/>
            <family val="2"/>
          </rPr>
          <t xml:space="preserve">
2-tooth progeny, Singles</t>
        </r>
      </text>
    </comment>
    <comment ref="KP4" authorId="3" shapeId="0" xr:uid="{D3219BAF-DDDC-47AE-84C4-3AF7E943AB74}">
      <text>
        <r>
          <rPr>
            <b/>
            <sz val="9"/>
            <color indexed="81"/>
            <rFont val="Tahoma"/>
            <family val="2"/>
          </rPr>
          <t>John:</t>
        </r>
        <r>
          <rPr>
            <sz val="9"/>
            <color indexed="81"/>
            <rFont val="Tahoma"/>
            <family val="2"/>
          </rPr>
          <t xml:space="preserve">
2-tooth progeny, Twins</t>
        </r>
      </text>
    </comment>
    <comment ref="KQ4" authorId="3" shapeId="0" xr:uid="{D73C6C91-4A7E-4DFF-BCEF-0C66428603B0}">
      <text>
        <r>
          <rPr>
            <b/>
            <sz val="9"/>
            <color indexed="81"/>
            <rFont val="Tahoma"/>
            <family val="2"/>
          </rPr>
          <t>John:</t>
        </r>
        <r>
          <rPr>
            <sz val="9"/>
            <color indexed="81"/>
            <rFont val="Tahoma"/>
            <family val="2"/>
          </rPr>
          <t xml:space="preserve">
2-tooth progeny, Triplets</t>
        </r>
      </text>
    </comment>
    <comment ref="KR4" authorId="3" shapeId="0" xr:uid="{3C7B93C2-CC23-4AD1-B05D-F055CF4ABE5F}">
      <text>
        <r>
          <rPr>
            <b/>
            <sz val="9"/>
            <color indexed="81"/>
            <rFont val="Tahoma"/>
            <family val="2"/>
          </rPr>
          <t>John:</t>
        </r>
        <r>
          <rPr>
            <sz val="9"/>
            <color indexed="81"/>
            <rFont val="Tahoma"/>
            <family val="2"/>
          </rPr>
          <t xml:space="preserve">
Adult progeny, Singles</t>
        </r>
      </text>
    </comment>
    <comment ref="KS4" authorId="3" shapeId="0" xr:uid="{DC1D9C50-F10D-4107-99AD-A015D00886E3}">
      <text>
        <r>
          <rPr>
            <b/>
            <sz val="9"/>
            <color indexed="81"/>
            <rFont val="Tahoma"/>
            <family val="2"/>
          </rPr>
          <t>John:</t>
        </r>
        <r>
          <rPr>
            <sz val="9"/>
            <color indexed="81"/>
            <rFont val="Tahoma"/>
            <family val="2"/>
          </rPr>
          <t xml:space="preserve">
Adult progeny, Twins</t>
        </r>
      </text>
    </comment>
    <comment ref="KT4" authorId="3" shapeId="0" xr:uid="{8541F861-6F27-4EBE-BEFF-E94CBAB2491C}">
      <text>
        <r>
          <rPr>
            <b/>
            <sz val="9"/>
            <color indexed="81"/>
            <rFont val="Tahoma"/>
            <family val="2"/>
          </rPr>
          <t>John:</t>
        </r>
        <r>
          <rPr>
            <sz val="9"/>
            <color indexed="81"/>
            <rFont val="Tahoma"/>
            <family val="2"/>
          </rPr>
          <t xml:space="preserve">
Adult progeny, Triplets</t>
        </r>
      </text>
    </comment>
    <comment ref="KU4" authorId="3" shapeId="0" xr:uid="{EB2A31A7-16EF-4ACB-8ECB-93FB358CBB13}">
      <text>
        <r>
          <rPr>
            <b/>
            <sz val="9"/>
            <color indexed="81"/>
            <rFont val="Tahoma"/>
            <family val="2"/>
          </rPr>
          <t>John:</t>
        </r>
        <r>
          <rPr>
            <sz val="9"/>
            <color indexed="81"/>
            <rFont val="Tahoma"/>
            <family val="2"/>
          </rPr>
          <t xml:space="preserve">
Yearling progeny, Singles</t>
        </r>
      </text>
    </comment>
    <comment ref="KV4" authorId="3" shapeId="0" xr:uid="{8FAE3320-31AD-4151-9D71-5B32EAEBD88F}">
      <text>
        <r>
          <rPr>
            <b/>
            <sz val="9"/>
            <color indexed="81"/>
            <rFont val="Tahoma"/>
            <family val="2"/>
          </rPr>
          <t>John:</t>
        </r>
        <r>
          <rPr>
            <sz val="9"/>
            <color indexed="81"/>
            <rFont val="Tahoma"/>
            <family val="2"/>
          </rPr>
          <t xml:space="preserve">
Yearling progeny, Twins</t>
        </r>
      </text>
    </comment>
    <comment ref="KW4" authorId="3" shapeId="0" xr:uid="{668C5235-7D2B-40C5-864F-91A51EE2395C}">
      <text>
        <r>
          <rPr>
            <b/>
            <sz val="9"/>
            <color indexed="81"/>
            <rFont val="Tahoma"/>
            <family val="2"/>
          </rPr>
          <t>John:</t>
        </r>
        <r>
          <rPr>
            <sz val="9"/>
            <color indexed="81"/>
            <rFont val="Tahoma"/>
            <family val="2"/>
          </rPr>
          <t xml:space="preserve">
Yearling progeny, Triplets</t>
        </r>
      </text>
    </comment>
    <comment ref="KX4" authorId="3" shapeId="0" xr:uid="{51538251-0809-4BBF-86C7-5614E7A0450E}">
      <text>
        <r>
          <rPr>
            <b/>
            <sz val="9"/>
            <color indexed="81"/>
            <rFont val="Tahoma"/>
            <family val="2"/>
          </rPr>
          <t>John:</t>
        </r>
        <r>
          <rPr>
            <sz val="9"/>
            <color indexed="81"/>
            <rFont val="Tahoma"/>
            <family val="2"/>
          </rPr>
          <t xml:space="preserve">
2-tooth progeny, Singles</t>
        </r>
      </text>
    </comment>
    <comment ref="KY4" authorId="3" shapeId="0" xr:uid="{0BDFFEEC-5242-412E-90E8-F1DB30000D7F}">
      <text>
        <r>
          <rPr>
            <b/>
            <sz val="9"/>
            <color indexed="81"/>
            <rFont val="Tahoma"/>
            <family val="2"/>
          </rPr>
          <t>John:</t>
        </r>
        <r>
          <rPr>
            <sz val="9"/>
            <color indexed="81"/>
            <rFont val="Tahoma"/>
            <family val="2"/>
          </rPr>
          <t xml:space="preserve">
2-tooth progeny, Twins</t>
        </r>
      </text>
    </comment>
    <comment ref="KZ4" authorId="3" shapeId="0" xr:uid="{08D92574-B1DD-4B8E-AF6D-E34266BB7BB0}">
      <text>
        <r>
          <rPr>
            <b/>
            <sz val="9"/>
            <color indexed="81"/>
            <rFont val="Tahoma"/>
            <family val="2"/>
          </rPr>
          <t>John:</t>
        </r>
        <r>
          <rPr>
            <sz val="9"/>
            <color indexed="81"/>
            <rFont val="Tahoma"/>
            <family val="2"/>
          </rPr>
          <t xml:space="preserve">
2-tooth progeny, Triplets</t>
        </r>
      </text>
    </comment>
    <comment ref="LA4" authorId="3" shapeId="0" xr:uid="{1586BE15-E561-4A67-8852-375351E10B47}">
      <text>
        <r>
          <rPr>
            <b/>
            <sz val="9"/>
            <color indexed="81"/>
            <rFont val="Tahoma"/>
            <family val="2"/>
          </rPr>
          <t>John:</t>
        </r>
        <r>
          <rPr>
            <sz val="9"/>
            <color indexed="81"/>
            <rFont val="Tahoma"/>
            <family val="2"/>
          </rPr>
          <t xml:space="preserve">
Adult progeny, Singles</t>
        </r>
      </text>
    </comment>
    <comment ref="LB4" authorId="3" shapeId="0" xr:uid="{3E1E2DCB-BA1B-4CD4-80DD-213E670B06C4}">
      <text>
        <r>
          <rPr>
            <b/>
            <sz val="9"/>
            <color indexed="81"/>
            <rFont val="Tahoma"/>
            <family val="2"/>
          </rPr>
          <t>John:</t>
        </r>
        <r>
          <rPr>
            <sz val="9"/>
            <color indexed="81"/>
            <rFont val="Tahoma"/>
            <family val="2"/>
          </rPr>
          <t xml:space="preserve">
Adult progeny, Twins</t>
        </r>
      </text>
    </comment>
    <comment ref="LC4" authorId="3" shapeId="0" xr:uid="{9677EF28-B8F0-4B0C-817A-999F7BED8CAE}">
      <text>
        <r>
          <rPr>
            <b/>
            <sz val="9"/>
            <color indexed="81"/>
            <rFont val="Tahoma"/>
            <family val="2"/>
          </rPr>
          <t>John:</t>
        </r>
        <r>
          <rPr>
            <sz val="9"/>
            <color indexed="81"/>
            <rFont val="Tahoma"/>
            <family val="2"/>
          </rPr>
          <t xml:space="preserve">
Adult progeny, Triplets</t>
        </r>
      </text>
    </comment>
    <comment ref="LD4" authorId="3" shapeId="0" xr:uid="{3500E19E-113F-4544-B3CA-876B56BC5BA1}">
      <text>
        <r>
          <rPr>
            <b/>
            <sz val="9"/>
            <color indexed="81"/>
            <rFont val="Tahoma"/>
            <family val="2"/>
          </rPr>
          <t xml:space="preserve">John:
</t>
        </r>
        <r>
          <rPr>
            <sz val="9"/>
            <color indexed="81"/>
            <rFont val="Tahoma"/>
            <family val="2"/>
          </rPr>
          <t>Increase the number of lambs in-utero</t>
        </r>
      </text>
    </comment>
    <comment ref="LE4" authorId="3" shapeId="0" xr:uid="{77394238-F45A-4FB3-8AF4-4540BCDE6D69}">
      <text>
        <r>
          <rPr>
            <b/>
            <sz val="9"/>
            <color indexed="81"/>
            <rFont val="Tahoma"/>
            <family val="2"/>
          </rPr>
          <t xml:space="preserve">John:
</t>
        </r>
        <r>
          <rPr>
            <sz val="9"/>
            <color indexed="81"/>
            <rFont val="Tahoma"/>
            <family val="2"/>
          </rPr>
          <t>Increase the number of lambs in-utero</t>
        </r>
      </text>
    </comment>
    <comment ref="LF4" authorId="3" shapeId="0" xr:uid="{B91F94AC-A7AE-48EC-8B05-5210CD30A8CF}">
      <text>
        <r>
          <rPr>
            <b/>
            <sz val="9"/>
            <color indexed="81"/>
            <rFont val="Tahoma"/>
            <family val="2"/>
          </rPr>
          <t xml:space="preserve">John:
</t>
        </r>
        <r>
          <rPr>
            <sz val="9"/>
            <color indexed="81"/>
            <rFont val="Tahoma"/>
            <family val="2"/>
          </rPr>
          <t>Increase the number of lambs in-utero</t>
        </r>
      </text>
    </comment>
    <comment ref="LG4" authorId="3"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H4" authorId="3"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I4" authorId="3"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J4" authorId="3"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K4" authorId="3" shapeId="0" xr:uid="{3CDA30AD-7C36-43D5-9C15-55AC06BCA9F5}">
      <text>
        <r>
          <rPr>
            <b/>
            <sz val="9"/>
            <color indexed="81"/>
            <rFont val="Tahoma"/>
            <family val="2"/>
          </rPr>
          <t xml:space="preserve">John:
</t>
        </r>
        <r>
          <rPr>
            <sz val="9"/>
            <color indexed="81"/>
            <rFont val="Tahoma"/>
            <family val="2"/>
          </rPr>
          <t>Adjust litter size for all dams</t>
        </r>
      </text>
    </comment>
    <comment ref="LL4" authorId="3" shapeId="0" xr:uid="{AE8A900A-498A-4CBD-853B-154949B4B994}">
      <text>
        <r>
          <rPr>
            <b/>
            <sz val="9"/>
            <color indexed="81"/>
            <rFont val="Tahoma"/>
            <family val="2"/>
          </rPr>
          <t xml:space="preserve">John:
</t>
        </r>
        <r>
          <rPr>
            <sz val="9"/>
            <color indexed="81"/>
            <rFont val="Tahoma"/>
            <family val="2"/>
          </rPr>
          <t>Adjust litter size for all dams</t>
        </r>
      </text>
    </comment>
    <comment ref="LM4" authorId="3" shapeId="0" xr:uid="{37D2C062-599D-43EC-9F18-759896E7774C}">
      <text>
        <r>
          <rPr>
            <b/>
            <sz val="9"/>
            <color indexed="81"/>
            <rFont val="Tahoma"/>
            <family val="2"/>
          </rPr>
          <t xml:space="preserve">John:
</t>
        </r>
        <r>
          <rPr>
            <sz val="9"/>
            <color indexed="81"/>
            <rFont val="Tahoma"/>
            <family val="2"/>
          </rPr>
          <t>Adjust mortality of single born lambs</t>
        </r>
      </text>
    </comment>
    <comment ref="LN4" authorId="3" shapeId="0" xr:uid="{FAAE4FF1-E997-4E2D-8ED2-875CCAE4C067}">
      <text>
        <r>
          <rPr>
            <b/>
            <sz val="9"/>
            <color indexed="81"/>
            <rFont val="Tahoma"/>
            <family val="2"/>
          </rPr>
          <t xml:space="preserve">John:
</t>
        </r>
        <r>
          <rPr>
            <sz val="9"/>
            <color indexed="81"/>
            <rFont val="Tahoma"/>
            <family val="2"/>
          </rPr>
          <t>Adjust mortality of single born lambs</t>
        </r>
      </text>
    </comment>
    <comment ref="LO4" authorId="3" shapeId="0" xr:uid="{06BC105B-62C6-4BFA-B178-13FAFDB7989A}">
      <text>
        <r>
          <rPr>
            <b/>
            <sz val="9"/>
            <color indexed="81"/>
            <rFont val="Tahoma"/>
            <family val="2"/>
          </rPr>
          <t xml:space="preserve">John:
</t>
        </r>
        <r>
          <rPr>
            <sz val="9"/>
            <color indexed="81"/>
            <rFont val="Tahoma"/>
            <family val="2"/>
          </rPr>
          <t>Adjust mortality of single born lambs</t>
        </r>
      </text>
    </comment>
    <comment ref="LQ4" authorId="3" shapeId="0" xr:uid="{7D9E818E-E367-4B5F-B85A-957F7C0A5632}">
      <text>
        <r>
          <rPr>
            <b/>
            <sz val="9"/>
            <color indexed="81"/>
            <rFont val="Tahoma"/>
            <family val="2"/>
          </rPr>
          <t xml:space="preserve">John:
</t>
        </r>
        <r>
          <rPr>
            <sz val="9"/>
            <color indexed="81"/>
            <rFont val="Tahoma"/>
            <family val="2"/>
          </rPr>
          <t>Increase the number of dams with triplets</t>
        </r>
      </text>
    </comment>
    <comment ref="LR4" authorId="3" shapeId="0" xr:uid="{F86BD2A4-2CE5-4DF0-BCA2-4C8FB71F91A9}">
      <text>
        <r>
          <rPr>
            <b/>
            <sz val="9"/>
            <color indexed="81"/>
            <rFont val="Tahoma"/>
            <family val="2"/>
          </rPr>
          <t xml:space="preserve">John:
</t>
        </r>
        <r>
          <rPr>
            <sz val="9"/>
            <color indexed="81"/>
            <rFont val="Tahoma"/>
            <family val="2"/>
          </rPr>
          <t>Increase the number of dams with triplets</t>
        </r>
      </text>
    </comment>
    <comment ref="LS4" authorId="3" shapeId="0" xr:uid="{B6856606-52EC-450C-A582-4EEE43F05A89}">
      <text>
        <r>
          <rPr>
            <b/>
            <sz val="9"/>
            <color indexed="81"/>
            <rFont val="Tahoma"/>
            <family val="2"/>
          </rPr>
          <t>John:</t>
        </r>
        <r>
          <rPr>
            <sz val="9"/>
            <color indexed="81"/>
            <rFont val="Tahoma"/>
            <family val="2"/>
          </rPr>
          <t xml:space="preserve">
All ewes, Singles</t>
        </r>
      </text>
    </comment>
    <comment ref="LT4" authorId="3" shapeId="0" xr:uid="{123A3FB5-D28B-481E-B6BF-052E8B5AD1E9}">
      <text>
        <r>
          <rPr>
            <b/>
            <sz val="9"/>
            <color indexed="81"/>
            <rFont val="Tahoma"/>
            <family val="2"/>
          </rPr>
          <t>John:</t>
        </r>
        <r>
          <rPr>
            <sz val="9"/>
            <color indexed="81"/>
            <rFont val="Tahoma"/>
            <family val="2"/>
          </rPr>
          <t xml:space="preserve">
All ewes, Twins</t>
        </r>
      </text>
    </comment>
    <comment ref="LU4" authorId="3" shapeId="0" xr:uid="{60ECA3B8-048D-4094-95B7-ADED9E2675CA}">
      <text>
        <r>
          <rPr>
            <b/>
            <sz val="9"/>
            <color indexed="81"/>
            <rFont val="Tahoma"/>
            <family val="2"/>
          </rPr>
          <t>John:</t>
        </r>
        <r>
          <rPr>
            <sz val="9"/>
            <color indexed="81"/>
            <rFont val="Tahoma"/>
            <family val="2"/>
          </rPr>
          <t xml:space="preserve">
All ewes, Triplets</t>
        </r>
      </text>
    </comment>
    <comment ref="LV4" authorId="3" shapeId="0" xr:uid="{F3E77B2F-0322-4494-947A-6632AE7E77D2}">
      <text>
        <r>
          <rPr>
            <b/>
            <sz val="9"/>
            <color indexed="81"/>
            <rFont val="Tahoma"/>
            <family val="2"/>
          </rPr>
          <t xml:space="preserve">John:
</t>
        </r>
        <r>
          <rPr>
            <sz val="9"/>
            <color indexed="81"/>
            <rFont val="Tahoma"/>
            <family val="2"/>
          </rPr>
          <t>Increase the number of dams with triplets</t>
        </r>
      </text>
    </comment>
    <comment ref="LW4" authorId="3" shapeId="0" xr:uid="{80DC842D-1F3A-4815-A7F3-6F04941EA52A}">
      <text>
        <r>
          <rPr>
            <b/>
            <sz val="9"/>
            <color indexed="81"/>
            <rFont val="Tahoma"/>
            <family val="2"/>
          </rPr>
          <t xml:space="preserve">John:
</t>
        </r>
        <r>
          <rPr>
            <sz val="9"/>
            <color indexed="81"/>
            <rFont val="Tahoma"/>
            <family val="2"/>
          </rPr>
          <t>Increase the number of dams with triplets</t>
        </r>
      </text>
    </comment>
    <comment ref="MC4" authorId="3" shapeId="0" xr:uid="{90C07E8A-2A5C-4510-B26D-109EE346383F}">
      <text>
        <r>
          <rPr>
            <b/>
            <sz val="9"/>
            <color indexed="81"/>
            <rFont val="Tahoma"/>
            <family val="2"/>
          </rPr>
          <t>John:</t>
        </r>
        <r>
          <rPr>
            <sz val="9"/>
            <color indexed="81"/>
            <rFont val="Tahoma"/>
            <family val="2"/>
          </rPr>
          <t xml:space="preserve">
Autumn lambing included</t>
        </r>
      </text>
    </comment>
    <comment ref="MD4" authorId="3" shapeId="0" xr:uid="{DDC4B732-0724-4618-967C-94830644C7C0}">
      <text>
        <r>
          <rPr>
            <b/>
            <sz val="9"/>
            <color indexed="81"/>
            <rFont val="Tahoma"/>
            <family val="2"/>
          </rPr>
          <t>John:</t>
        </r>
        <r>
          <rPr>
            <sz val="9"/>
            <color indexed="81"/>
            <rFont val="Tahoma"/>
            <family val="2"/>
          </rPr>
          <t xml:space="preserve">
Winter lambing included</t>
        </r>
      </text>
    </comment>
    <comment ref="ME4" authorId="3" shapeId="0" xr:uid="{E5BCC9AA-3746-43B7-A671-B947067682D5}">
      <text>
        <r>
          <rPr>
            <b/>
            <sz val="9"/>
            <color indexed="81"/>
            <rFont val="Tahoma"/>
            <family val="2"/>
          </rPr>
          <t>John:</t>
        </r>
        <r>
          <rPr>
            <sz val="9"/>
            <color indexed="81"/>
            <rFont val="Tahoma"/>
            <family val="2"/>
          </rPr>
          <t xml:space="preserve">
Spring lambing included</t>
        </r>
      </text>
    </comment>
    <comment ref="MF4" authorId="3" shapeId="0" xr:uid="{F6A63D6B-CC6D-44BF-9483-ED1A61E96B2D}">
      <text>
        <r>
          <rPr>
            <b/>
            <sz val="9"/>
            <color indexed="81"/>
            <rFont val="Tahoma"/>
            <family val="2"/>
          </rPr>
          <t>John:</t>
        </r>
        <r>
          <rPr>
            <sz val="9"/>
            <color indexed="81"/>
            <rFont val="Tahoma"/>
            <family val="2"/>
          </rPr>
          <t xml:space="preserve">
Ewe lambs for all genotypes</t>
        </r>
      </text>
    </comment>
    <comment ref="MG4" authorId="3" shapeId="0" xr:uid="{1E367B46-AD3A-4C5F-8A79-CB4BC99A69D4}">
      <text>
        <r>
          <rPr>
            <b/>
            <sz val="9"/>
            <color indexed="81"/>
            <rFont val="Tahoma"/>
            <family val="2"/>
          </rPr>
          <t>John:</t>
        </r>
        <r>
          <rPr>
            <sz val="9"/>
            <color indexed="81"/>
            <rFont val="Tahoma"/>
            <family val="2"/>
          </rPr>
          <t xml:space="preserve">
2-tooths &amp; Adults for all genotypes</t>
        </r>
      </text>
    </comment>
    <comment ref="MH4" authorId="3" shapeId="0" xr:uid="{1009D4DF-56FA-4849-A964-B6F2A9D0CC8E}">
      <text>
        <r>
          <rPr>
            <b/>
            <sz val="9"/>
            <color indexed="81"/>
            <rFont val="Tahoma"/>
            <family val="2"/>
          </rPr>
          <t>John:</t>
        </r>
        <r>
          <rPr>
            <sz val="9"/>
            <color indexed="81"/>
            <rFont val="Tahoma"/>
            <family val="2"/>
          </rPr>
          <t xml:space="preserve">
0:1 is the yearlings
</t>
        </r>
      </text>
    </comment>
    <comment ref="MI4" authorId="3" shapeId="0" xr:uid="{C201F09B-FDE6-471C-AAE8-29AF72EADD72}">
      <text>
        <r>
          <rPr>
            <b/>
            <sz val="9"/>
            <color indexed="81"/>
            <rFont val="Tahoma"/>
            <family val="2"/>
          </rPr>
          <t>John:</t>
        </r>
        <r>
          <rPr>
            <sz val="9"/>
            <color indexed="81"/>
            <rFont val="Tahoma"/>
            <family val="2"/>
          </rPr>
          <t xml:space="preserve">
1: is maidens and older
</t>
        </r>
      </text>
    </comment>
    <comment ref="MJ4" authorId="3" shapeId="0" xr:uid="{FD1719A0-8CDF-47F4-8165-6A9FDAA90CEE}">
      <text>
        <r>
          <rPr>
            <b/>
            <sz val="9"/>
            <color indexed="81"/>
            <rFont val="Tahoma"/>
            <family val="2"/>
          </rPr>
          <t>John:</t>
        </r>
        <r>
          <rPr>
            <sz val="9"/>
            <color indexed="81"/>
            <rFont val="Tahoma"/>
            <family val="2"/>
          </rPr>
          <t xml:space="preserve">
0:1 is the yearlings
</t>
        </r>
      </text>
    </comment>
    <comment ref="MK4" authorId="3" shapeId="0" xr:uid="{CE326799-14A2-4FBE-839D-DFEE07CFA0A6}">
      <text>
        <r>
          <rPr>
            <b/>
            <sz val="9"/>
            <color indexed="81"/>
            <rFont val="Tahoma"/>
            <family val="2"/>
          </rPr>
          <t>John:</t>
        </r>
        <r>
          <rPr>
            <sz val="9"/>
            <color indexed="81"/>
            <rFont val="Tahoma"/>
            <family val="2"/>
          </rPr>
          <t xml:space="preserve">
1: is maidens and older
</t>
        </r>
      </text>
    </comment>
    <comment ref="ML4" authorId="3"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M4" authorId="3" shapeId="0" xr:uid="{E7FBCDF3-95A2-464D-89EF-A5E1D73E4C62}">
      <text>
        <r>
          <rPr>
            <b/>
            <sz val="9"/>
            <color indexed="81"/>
            <rFont val="Tahoma"/>
            <family val="2"/>
          </rPr>
          <t>John:</t>
        </r>
        <r>
          <rPr>
            <sz val="9"/>
            <color indexed="81"/>
            <rFont val="Tahoma"/>
            <family val="2"/>
          </rPr>
          <t xml:space="preserve">
1: is maidens and older
</t>
        </r>
      </text>
    </comment>
    <comment ref="MP4" authorId="3"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R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S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T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U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V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MW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X4" authorId="3" shapeId="0" xr:uid="{EF8C679F-64A5-44F9-8A53-B94816DFEEA4}">
      <text>
        <r>
          <rPr>
            <b/>
            <sz val="9"/>
            <color indexed="81"/>
            <rFont val="Tahoma"/>
            <family val="2"/>
          </rPr>
          <t>John:</t>
        </r>
        <r>
          <rPr>
            <sz val="9"/>
            <color indexed="81"/>
            <rFont val="Tahoma"/>
            <family val="2"/>
          </rPr>
          <t xml:space="preserve">
Sale of ewes at5yo to 5.5yo.</t>
        </r>
      </text>
    </comment>
    <comment ref="MZ4" authorId="3" shapeId="0" xr:uid="{FF11C513-C8F8-4A4C-A686-435B5D3AE751}">
      <text>
        <r>
          <rPr>
            <b/>
            <sz val="9"/>
            <color indexed="81"/>
            <rFont val="Tahoma"/>
            <family val="2"/>
          </rPr>
          <t>John:</t>
        </r>
        <r>
          <rPr>
            <sz val="9"/>
            <color indexed="81"/>
            <rFont val="Tahoma"/>
            <family val="2"/>
          </rPr>
          <t xml:space="preserve">
Offspring from ewe lambs</t>
        </r>
      </text>
    </comment>
    <comment ref="NA4" authorId="3" shapeId="0" xr:uid="{799208A9-2EFF-4842-AFD0-BCFD340EF355}">
      <text>
        <r>
          <rPr>
            <b/>
            <sz val="9"/>
            <color indexed="81"/>
            <rFont val="Tahoma"/>
            <family val="2"/>
          </rPr>
          <t>John:</t>
        </r>
        <r>
          <rPr>
            <sz val="9"/>
            <color indexed="81"/>
            <rFont val="Tahoma"/>
            <family val="2"/>
          </rPr>
          <t xml:space="preserve">
Offspring from 2 tooth and adults.</t>
        </r>
      </text>
    </comment>
    <comment ref="NC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D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E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F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G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H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I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K4" authorId="0" shapeId="0" xr:uid="{A2DAE735-7374-4EA5-9E7B-D2C986AC4139}">
      <text>
        <r>
          <rPr>
            <b/>
            <sz val="9"/>
            <color indexed="81"/>
            <rFont val="Tahoma"/>
            <family val="2"/>
          </rPr>
          <t>John:
0</t>
        </r>
        <r>
          <rPr>
            <sz val="9"/>
            <color indexed="81"/>
            <rFont val="Tahoma"/>
            <family val="2"/>
          </rPr>
          <t>:1, : is yearlings of all genotypes</t>
        </r>
      </text>
    </comment>
    <comment ref="NL4" authorId="0" shapeId="0" xr:uid="{238F5B35-0757-4AEB-9958-2508BF4C33C1}">
      <text>
        <r>
          <rPr>
            <b/>
            <sz val="9"/>
            <color indexed="81"/>
            <rFont val="Tahoma"/>
            <family val="2"/>
          </rPr>
          <t>John:
0</t>
        </r>
        <r>
          <rPr>
            <sz val="9"/>
            <color indexed="81"/>
            <rFont val="Tahoma"/>
            <family val="2"/>
          </rPr>
          <t>:1, : is yearlings of all genotypes</t>
        </r>
      </text>
    </comment>
    <comment ref="NM4" authorId="0" shapeId="0" xr:uid="{ADC14BCD-2754-4D26-92C0-AB324B29AFEB}">
      <text>
        <r>
          <rPr>
            <b/>
            <sz val="9"/>
            <color indexed="81"/>
            <rFont val="Tahoma"/>
            <family val="2"/>
          </rPr>
          <t xml:space="preserve">John:
</t>
        </r>
        <r>
          <rPr>
            <sz val="9"/>
            <color indexed="81"/>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R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S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T4" authorId="3" shapeId="0" xr:uid="{173ACA8E-5989-49CA-B024-5CE0C71659AC}">
      <text>
        <r>
          <rPr>
            <b/>
            <sz val="9"/>
            <color indexed="81"/>
            <rFont val="Tahoma"/>
            <family val="2"/>
          </rPr>
          <t>John:</t>
        </r>
        <r>
          <rPr>
            <sz val="9"/>
            <color indexed="81"/>
            <rFont val="Tahoma"/>
            <family val="2"/>
          </rPr>
          <t xml:space="preserve">
All feed periods</t>
        </r>
      </text>
    </comment>
    <comment ref="OD4" authorId="3" shapeId="0" xr:uid="{01FBFE63-8E1C-4B46-A8C5-1EB011B92D61}">
      <text>
        <r>
          <rPr>
            <b/>
            <sz val="9"/>
            <color indexed="81"/>
            <rFont val="Tahoma"/>
            <family val="2"/>
          </rPr>
          <t>Michael:</t>
        </r>
        <r>
          <rPr>
            <sz val="9"/>
            <color indexed="81"/>
            <rFont val="Tahoma"/>
            <family val="2"/>
          </rPr>
          <t xml:space="preserve">
Understory</t>
        </r>
      </text>
    </comment>
    <comment ref="K5" authorId="3"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3"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3"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3"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3"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3"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3"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3"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3"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M26" authorId="3"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X26" authorId="3"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L26" authorId="3"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O27" authorId="3" shapeId="0" xr:uid="{741A63DF-D578-4EBC-9856-2C000D797547}">
      <text>
        <r>
          <rPr>
            <b/>
            <sz val="9"/>
            <color indexed="81"/>
            <rFont val="Tahoma"/>
            <family val="2"/>
          </rPr>
          <t>John:</t>
        </r>
        <r>
          <rPr>
            <sz val="9"/>
            <color indexed="81"/>
            <rFont val="Tahoma"/>
            <family val="2"/>
          </rPr>
          <t xml:space="preserve">
Column pointer for i.StdELMan</t>
        </r>
      </text>
    </comment>
    <comment ref="EU31" authorId="3" shapeId="0" xr:uid="{51914E53-F5E0-465D-81AE-099385DD06FA}">
      <text>
        <r>
          <rPr>
            <b/>
            <sz val="9"/>
            <color indexed="81"/>
            <rFont val="Tahoma"/>
            <family val="2"/>
          </rPr>
          <t>John:</t>
        </r>
        <r>
          <rPr>
            <sz val="9"/>
            <color indexed="81"/>
            <rFont val="Tahoma"/>
            <family val="2"/>
          </rPr>
          <t xml:space="preserve">
Offset for scanning
</t>
        </r>
      </text>
    </comment>
    <comment ref="HD31" authorId="3" shapeId="0" xr:uid="{1E8E2646-D8C3-4BDE-B77B-0DDF774A6FFA}">
      <text>
        <r>
          <rPr>
            <b/>
            <sz val="9"/>
            <color indexed="81"/>
            <rFont val="Tahoma"/>
            <family val="2"/>
          </rPr>
          <t>John:</t>
        </r>
        <r>
          <rPr>
            <sz val="9"/>
            <color indexed="81"/>
            <rFont val="Tahoma"/>
            <family val="2"/>
          </rPr>
          <t xml:space="preserve">
Offset for scanning
</t>
        </r>
      </text>
    </comment>
    <comment ref="AW33" authorId="3"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W34" authorId="3" shapeId="0" xr:uid="{44C4DC79-3810-47B9-8C2A-72D2B72B6FAC}">
      <text>
        <r>
          <rPr>
            <sz val="9"/>
            <color indexed="81"/>
            <rFont val="Tahoma"/>
            <family val="2"/>
          </rPr>
          <t>Make changes to SA variables to define the standard model for this experiment</t>
        </r>
      </text>
    </comment>
    <comment ref="BN34" authorId="3"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34" authorId="3" shapeId="0" xr:uid="{81FF920B-0F30-46A2-83A7-2AF343DF7DA1}">
      <text>
        <r>
          <rPr>
            <b/>
            <sz val="9"/>
            <color indexed="81"/>
            <rFont val="Tahoma"/>
            <family val="2"/>
          </rPr>
          <t>John:</t>
        </r>
        <r>
          <rPr>
            <sz val="9"/>
            <color indexed="81"/>
            <rFont val="Tahoma"/>
            <family val="2"/>
          </rPr>
          <t xml:space="preserve">
To allow the activate the feedsupply SA's</t>
        </r>
      </text>
    </comment>
    <comment ref="MF34" authorId="3" shapeId="0" xr:uid="{5B116B5B-B26F-4101-9E24-977C0DC8515E}">
      <text>
        <r>
          <rPr>
            <b/>
            <sz val="9"/>
            <color indexed="81"/>
            <rFont val="Tahoma"/>
            <family val="2"/>
          </rPr>
          <t>John:</t>
        </r>
        <r>
          <rPr>
            <sz val="9"/>
            <color indexed="81"/>
            <rFont val="Tahoma"/>
            <family val="2"/>
          </rPr>
          <t xml:space="preserve">
Scan the Ewe Lambs for Multiples
</t>
        </r>
      </text>
    </comment>
    <comment ref="MG34" authorId="3" shapeId="0" xr:uid="{F11EBBB4-002F-404A-ADD3-2E8B6BFA9DF5}">
      <text>
        <r>
          <rPr>
            <b/>
            <sz val="9"/>
            <color indexed="81"/>
            <rFont val="Tahoma"/>
            <family val="2"/>
          </rPr>
          <t>John:</t>
        </r>
        <r>
          <rPr>
            <sz val="9"/>
            <color indexed="81"/>
            <rFont val="Tahoma"/>
            <family val="2"/>
          </rPr>
          <t xml:space="preserve">
Scan the 2tooths and adults for Multiples
</t>
        </r>
      </text>
    </comment>
    <comment ref="MR34" authorId="3" shapeId="0" xr:uid="{FFCD6CB7-1D48-46E7-B848-12F5782BB1EA}">
      <text>
        <r>
          <rPr>
            <b/>
            <sz val="9"/>
            <color indexed="81"/>
            <rFont val="Tahoma"/>
            <family val="2"/>
          </rPr>
          <t>John:</t>
        </r>
        <r>
          <rPr>
            <sz val="9"/>
            <color indexed="81"/>
            <rFont val="Tahoma"/>
            <family val="2"/>
          </rPr>
          <t xml:space="preserve">
Exclude all sales of dams prior to v[17]</t>
        </r>
      </text>
    </comment>
    <comment ref="MT34" authorId="3" shapeId="0" xr:uid="{A91B1DF3-5B7E-47D5-B080-1CFEC3880464}">
      <text>
        <r>
          <rPr>
            <b/>
            <sz val="9"/>
            <color indexed="81"/>
            <rFont val="Tahoma"/>
            <family val="2"/>
          </rPr>
          <t>John:</t>
        </r>
        <r>
          <rPr>
            <sz val="9"/>
            <color indexed="81"/>
            <rFont val="Tahoma"/>
            <family val="2"/>
          </rPr>
          <t xml:space="preserve">
Allow sales in these slices</t>
        </r>
      </text>
    </comment>
    <comment ref="MX34" authorId="3" shapeId="0" xr:uid="{42A02B94-9ECA-43CB-AA24-7DC32F2CA076}">
      <text>
        <r>
          <rPr>
            <b/>
            <sz val="9"/>
            <color indexed="81"/>
            <rFont val="Tahoma"/>
            <family val="2"/>
          </rPr>
          <t>John:</t>
        </r>
        <r>
          <rPr>
            <sz val="9"/>
            <color indexed="81"/>
            <rFont val="Tahoma"/>
            <family val="2"/>
          </rPr>
          <t xml:space="preserve">
Allow sale of 5 &amp; 5.5yo
</t>
        </r>
      </text>
    </comment>
    <comment ref="NH34" authorId="3" shapeId="0" xr:uid="{BCCB6E6A-49F9-41BE-9BCA-D677C854D1AB}">
      <text>
        <r>
          <rPr>
            <b/>
            <sz val="9"/>
            <color indexed="81"/>
            <rFont val="Tahoma"/>
            <family val="2"/>
          </rPr>
          <t>John:</t>
        </r>
        <r>
          <rPr>
            <sz val="9"/>
            <color indexed="81"/>
            <rFont val="Tahoma"/>
            <family val="2"/>
          </rPr>
          <t xml:space="preserve">
0 is no female progeny sold as suckers</t>
        </r>
      </text>
    </comment>
    <comment ref="NI34" authorId="3"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X34" authorId="3"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3"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3"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T36" authorId="3" shapeId="0" xr:uid="{E144E6AB-5233-45D6-8073-DDE7731BBA87}">
      <text>
        <r>
          <rPr>
            <b/>
            <sz val="9"/>
            <color indexed="81"/>
            <rFont val="Tahoma"/>
            <family val="2"/>
          </rPr>
          <t>John:</t>
        </r>
        <r>
          <rPr>
            <sz val="9"/>
            <color indexed="81"/>
            <rFont val="Tahoma"/>
            <family val="2"/>
          </rPr>
          <t xml:space="preserve">
Allow sales in these slices</t>
        </r>
      </text>
    </comment>
    <comment ref="AU37" authorId="3" shapeId="0" xr:uid="{9E0379A0-1C85-44C9-B9AB-4B560033BAE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37" authorId="3" shapeId="0" xr:uid="{72FDAF8D-C8B8-48DB-B31C-DF2E1FEB478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38" authorId="3" shapeId="0" xr:uid="{BE101010-BCEA-4ECF-8040-9C1F0A199D5A}">
      <text>
        <r>
          <rPr>
            <b/>
            <sz val="9"/>
            <color indexed="81"/>
            <rFont val="Tahoma"/>
            <family val="2"/>
          </rPr>
          <t>John:</t>
        </r>
        <r>
          <rPr>
            <sz val="9"/>
            <color indexed="81"/>
            <rFont val="Tahoma"/>
            <family val="2"/>
          </rPr>
          <t xml:space="preserve">
Edit these formulas to put the columns in the order to be incremented</t>
        </r>
      </text>
    </comment>
    <comment ref="Q38" authorId="3" shapeId="0" xr:uid="{0015982C-0D09-4CFB-BC2F-9189EB1830FC}">
      <text>
        <r>
          <rPr>
            <b/>
            <sz val="9"/>
            <color indexed="81"/>
            <rFont val="Tahoma"/>
            <family val="2"/>
          </rPr>
          <t>John:</t>
        </r>
        <r>
          <rPr>
            <sz val="9"/>
            <color indexed="81"/>
            <rFont val="Tahoma"/>
            <family val="2"/>
          </rPr>
          <t xml:space="preserve">
Edit these formulas to put the columns in the order to be incremented</t>
        </r>
      </text>
    </comment>
    <comment ref="W38" authorId="3" shapeId="0" xr:uid="{5A3CCD78-7547-4055-A7BA-C02BBEF0326C}">
      <text>
        <r>
          <rPr>
            <b/>
            <sz val="9"/>
            <color indexed="81"/>
            <rFont val="Tahoma"/>
            <family val="2"/>
          </rPr>
          <t>John:</t>
        </r>
        <r>
          <rPr>
            <sz val="9"/>
            <color indexed="81"/>
            <rFont val="Tahoma"/>
            <family val="2"/>
          </rPr>
          <t xml:space="preserve">
Edit these formulas to put the columns in the order to be incremented</t>
        </r>
      </text>
    </comment>
    <comment ref="X38" authorId="3" shapeId="0" xr:uid="{133D820D-1775-473A-8E24-69AC38103311}">
      <text>
        <r>
          <rPr>
            <b/>
            <sz val="9"/>
            <color indexed="81"/>
            <rFont val="Tahoma"/>
            <family val="2"/>
          </rPr>
          <t>John:</t>
        </r>
        <r>
          <rPr>
            <sz val="9"/>
            <color indexed="81"/>
            <rFont val="Tahoma"/>
            <family val="2"/>
          </rPr>
          <t xml:space="preserve">
Edit these formulas to put the columns in the order to be incremented</t>
        </r>
      </text>
    </comment>
    <comment ref="Y38" authorId="3" shapeId="0" xr:uid="{450F79F4-E9CE-4E3C-80D2-090A13CEDEAD}">
      <text>
        <r>
          <rPr>
            <b/>
            <sz val="9"/>
            <color indexed="81"/>
            <rFont val="Tahoma"/>
            <family val="2"/>
          </rPr>
          <t>John:</t>
        </r>
        <r>
          <rPr>
            <sz val="9"/>
            <color indexed="81"/>
            <rFont val="Tahoma"/>
            <family val="2"/>
          </rPr>
          <t xml:space="preserve">
Edit these formulas to put the columns in the order to be incremented</t>
        </r>
      </text>
    </comment>
    <comment ref="Z38" authorId="3" shapeId="0" xr:uid="{2D2636D1-8479-43BB-8FCB-ABAD987E89CE}">
      <text>
        <r>
          <rPr>
            <b/>
            <sz val="9"/>
            <color indexed="81"/>
            <rFont val="Tahoma"/>
            <family val="2"/>
          </rPr>
          <t>John:</t>
        </r>
        <r>
          <rPr>
            <sz val="9"/>
            <color indexed="81"/>
            <rFont val="Tahoma"/>
            <family val="2"/>
          </rPr>
          <t xml:space="preserve">
This is the value that increments every trial</t>
        </r>
      </text>
    </comment>
    <comment ref="AU38" authorId="3" shapeId="0" xr:uid="{248D891B-9998-4E32-8B65-A26E20D9A6AA}">
      <text>
        <r>
          <rPr>
            <b/>
            <sz val="9"/>
            <color indexed="81"/>
            <rFont val="Tahoma"/>
            <family val="2"/>
          </rPr>
          <t>John:</t>
        </r>
        <r>
          <rPr>
            <sz val="9"/>
            <color indexed="81"/>
            <rFont val="Tahoma"/>
            <family val="2"/>
          </rPr>
          <t xml:space="preserve">
Always 1 for the Dummy variable
</t>
        </r>
      </text>
    </comment>
    <comment ref="AV38" authorId="3" shapeId="0" xr:uid="{F1EA9CE7-07DE-4508-99F7-01F86C794E38}">
      <text>
        <r>
          <rPr>
            <b/>
            <sz val="9"/>
            <color indexed="81"/>
            <rFont val="Tahoma"/>
            <family val="2"/>
          </rPr>
          <t>John:</t>
        </r>
        <r>
          <rPr>
            <sz val="9"/>
            <color indexed="81"/>
            <rFont val="Tahoma"/>
            <family val="2"/>
          </rPr>
          <t xml:space="preserve">
Number of levels in this experiment if all levels of all SA variables are included</t>
        </r>
      </text>
    </comment>
    <comment ref="AW38" authorId="3" shapeId="0" xr:uid="{8D71E283-A39A-4AC5-8A0E-ED3E67975AC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39" authorId="3" shapeId="0" xr:uid="{84211547-9926-45EE-AAB6-27DD4E0F9D5C}">
      <text>
        <r>
          <rPr>
            <b/>
            <sz val="9"/>
            <color indexed="81"/>
            <rFont val="Tahoma"/>
            <family val="2"/>
          </rPr>
          <t>John:</t>
        </r>
        <r>
          <rPr>
            <sz val="9"/>
            <color indexed="81"/>
            <rFont val="Tahoma"/>
            <family val="2"/>
          </rPr>
          <t xml:space="preserve">
Required for the FFCFW reporting.
Can be deleted after EweLamb
</t>
        </r>
      </text>
    </comment>
    <comment ref="W39" authorId="3" shapeId="0" xr:uid="{D3E5B80A-F18C-49D9-865F-C3B872B7A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39" authorId="3" shapeId="0" xr:uid="{E63BF7AD-0798-400D-9876-20C2D7285B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39" authorId="3" shapeId="0" xr:uid="{5D0676E2-8F82-4E09-B8E4-4E33E01A01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39" authorId="3" shapeId="0" xr:uid="{4E83FF36-B821-472C-8071-12C6469494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39" authorId="3" shapeId="0" xr:uid="{39FA830A-DE14-43D7-9685-7CB3B3E6CC3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39" authorId="3" shapeId="0" xr:uid="{E4C38A83-337F-4F75-ACFC-7AD19FB301FB}">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39" authorId="3" shapeId="0" xr:uid="{6519EE66-83DF-40D7-85B7-79521D8868BF}">
      <text>
        <r>
          <rPr>
            <b/>
            <sz val="9"/>
            <color indexed="81"/>
            <rFont val="Tahoma"/>
            <family val="2"/>
          </rPr>
          <t>John:</t>
        </r>
        <r>
          <rPr>
            <sz val="9"/>
            <color indexed="81"/>
            <rFont val="Tahoma"/>
            <family val="2"/>
          </rPr>
          <t xml:space="preserve">
REV scenario 2</t>
        </r>
      </text>
    </comment>
    <comment ref="ES39" authorId="3" shapeId="0" xr:uid="{96675460-8155-47ED-9229-D9880E9B5E7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39" authorId="3" shapeId="0" xr:uid="{C62C3F56-6B7B-4E8F-A6C9-991F5F6BAE39}">
      <text>
        <r>
          <rPr>
            <b/>
            <sz val="9"/>
            <color indexed="81"/>
            <rFont val="Tahoma"/>
            <family val="2"/>
          </rPr>
          <t>John:</t>
        </r>
        <r>
          <rPr>
            <sz val="9"/>
            <color indexed="81"/>
            <rFont val="Tahoma"/>
            <family val="2"/>
          </rPr>
          <t xml:space="preserve">
Feed supply changes in individual periods</t>
        </r>
      </text>
    </comment>
    <comment ref="HD39" authorId="3" shapeId="0" xr:uid="{E901D84F-917D-4043-AA6C-85843AF3C6C3}">
      <text>
        <r>
          <rPr>
            <b/>
            <sz val="9"/>
            <color indexed="81"/>
            <rFont val="Tahoma"/>
            <family val="2"/>
          </rPr>
          <t>John:</t>
        </r>
        <r>
          <rPr>
            <sz val="9"/>
            <color indexed="81"/>
            <rFont val="Tahoma"/>
            <family val="2"/>
          </rPr>
          <t xml:space="preserve">
Feed supply changes in individual periods</t>
        </r>
      </text>
    </comment>
    <comment ref="JX39" authorId="3" shapeId="0" xr:uid="{5F9326C1-3505-49BA-BDF5-C7B29F690342}">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40" authorId="3" shapeId="0" xr:uid="{14F686C9-B435-481F-A3B9-11C79A0592F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1" authorId="3" shapeId="0" xr:uid="{A933EF04-34AB-48E4-990C-F7F6E97A728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3" authorId="3"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44" authorId="3"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44" authorId="3" shapeId="0" xr:uid="{ACDC7F46-B356-43B9-8719-94F52EE5CBAB}">
      <text>
        <r>
          <rPr>
            <b/>
            <sz val="9"/>
            <color indexed="81"/>
            <rFont val="Tahoma"/>
            <family val="2"/>
          </rPr>
          <t>John:</t>
        </r>
        <r>
          <rPr>
            <sz val="9"/>
            <color indexed="81"/>
            <rFont val="Tahoma"/>
            <family val="2"/>
          </rPr>
          <t xml:space="preserve">
Always 1 for the Dummy variable
</t>
        </r>
      </text>
    </comment>
    <comment ref="AV44" authorId="3"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44" authorId="3"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5" authorId="3"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45" authorId="3"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45" authorId="3" shapeId="0" xr:uid="{9F72FBFD-3DEE-45F5-8E57-842FC275887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Y45" authorId="3"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46" authorId="3" shapeId="0" xr:uid="{7CC28A15-960B-40E3-B6C3-3F8F43F3BA82}">
      <text>
        <r>
          <rPr>
            <sz val="9"/>
            <color indexed="81"/>
            <rFont val="Tahoma"/>
            <family val="2"/>
          </rPr>
          <t>Start with Excel feed supply without the t axis.
Nut spread 2</t>
        </r>
      </text>
    </comment>
    <comment ref="BN46" authorId="3" shapeId="0" xr:uid="{F03A980C-64F5-48C9-9EDB-1C17E41896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46" authorId="3"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P46" authorId="3"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R46" authorId="3" shapeId="0" xr:uid="{35BBC55B-C7C7-404E-8E84-E13218863EF9}">
      <text>
        <r>
          <rPr>
            <b/>
            <sz val="9"/>
            <color indexed="81"/>
            <rFont val="Tahoma"/>
            <family val="2"/>
          </rPr>
          <t>John:</t>
        </r>
        <r>
          <rPr>
            <sz val="9"/>
            <color indexed="81"/>
            <rFont val="Tahoma"/>
            <family val="2"/>
          </rPr>
          <t xml:space="preserve">
Allow sales of dams prior to v[17]</t>
        </r>
      </text>
    </comment>
    <comment ref="BN47" authorId="3" shapeId="0" xr:uid="{80CE5A80-6223-4E7C-B836-3785CB4BA38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8" authorId="3" shapeId="0" xr:uid="{C2996F75-93BC-43F8-85BF-972922B8D028}">
      <text>
        <r>
          <rPr>
            <sz val="9"/>
            <color indexed="81"/>
            <rFont val="Tahoma"/>
            <family val="2"/>
          </rPr>
          <t>N33F33 Nutspread 2.0</t>
        </r>
      </text>
    </comment>
    <comment ref="BN48" authorId="3" shapeId="0" xr:uid="{848598B7-F4F5-4AA9-B995-8D667178A00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9" authorId="3" shapeId="0" xr:uid="{EFAF5C52-1591-4A78-8C3B-A180D4EE432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0" authorId="3" shapeId="0" xr:uid="{A41C4207-79AB-4F19-BF1F-4B68FA1A0FB7}">
      <text>
        <r>
          <rPr>
            <sz val="9"/>
            <color indexed="81"/>
            <rFont val="Tahoma"/>
            <family val="2"/>
          </rPr>
          <t>N33 F33 Nutspread 1</t>
        </r>
      </text>
    </comment>
    <comment ref="BN50" authorId="3" shapeId="0" xr:uid="{F40B14BA-BB5C-488C-9C82-086E35C888F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1" authorId="3" shapeId="0" xr:uid="{ABBA942F-02C3-4888-A3AC-AF7997A4872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2" authorId="3" shapeId="0" xr:uid="{B919273C-06AE-48F8-A333-8506390B761C}">
      <text>
        <r>
          <rPr>
            <sz val="9"/>
            <color indexed="81"/>
            <rFont val="Tahoma"/>
            <family val="2"/>
          </rPr>
          <t>N33 include weaning FVP.
Nutspread 1</t>
        </r>
      </text>
    </comment>
    <comment ref="BN52" authorId="3" shapeId="0" xr:uid="{30A37097-9F63-4032-A3A0-E0901145328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3" authorId="3" shapeId="0" xr:uid="{3A2119E1-6B99-4BE8-852C-B3A6506DBFD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4" authorId="3" shapeId="0" xr:uid="{DA748222-711C-4CDC-B2F2-B85F6D8D5B73}">
      <text>
        <r>
          <rPr>
            <sz val="9"/>
            <color indexed="81"/>
            <rFont val="Tahoma"/>
            <family val="2"/>
          </rPr>
          <t>N33 include mid-summer FVP.
Nutspread 1</t>
        </r>
      </text>
    </comment>
    <comment ref="BN54" authorId="3" shapeId="0" xr:uid="{F27426D1-F517-43FD-BE3D-0FC8B4DA7A5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5" authorId="3" shapeId="0" xr:uid="{0067AB2A-FD98-4BD1-8EC9-8B6CD163358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6" authorId="3" shapeId="0" xr:uid="{C169CA27-8617-46E9-AF65-891FB89BFBE8}">
      <text>
        <r>
          <rPr>
            <sz val="9"/>
            <color indexed="81"/>
            <rFont val="Tahoma"/>
            <family val="2"/>
          </rPr>
          <t>N33 include autumn FVP.
Nutspread 1
Drop the constraints on the flock structure (eg min dams == 2)</t>
        </r>
      </text>
    </comment>
    <comment ref="BN56" authorId="3" shapeId="0" xr:uid="{8681F88D-D881-4B55-BEEE-4D81CBD7CF0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7" authorId="3" shapeId="0" xr:uid="{D381BB9C-D44D-4518-8C03-A864494D1DE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8" authorId="3" shapeId="0" xr:uid="{A95CFF13-5ED7-41BD-B1BE-2F9E6AF48C45}">
      <text>
        <r>
          <rPr>
            <sz val="9"/>
            <color indexed="81"/>
            <rFont val="Tahoma"/>
            <family val="2"/>
          </rPr>
          <t>N33 include PregTox FVP.
Nutspread 0.5</t>
        </r>
      </text>
    </comment>
    <comment ref="BN58" authorId="3" shapeId="0" xr:uid="{79A271A4-87B9-4C04-B1A9-845BC0AEA33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9" authorId="3" shapeId="0" xr:uid="{DBAC4DB9-9985-44AE-8A94-C2D0CF336AB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60" authorId="3"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60" authorId="3" shapeId="0" xr:uid="{4861A6FF-D76A-4132-B942-A776E4F24BE0}">
      <text>
        <r>
          <rPr>
            <sz val="9"/>
            <color indexed="81"/>
            <rFont val="Tahoma"/>
            <family val="2"/>
          </rPr>
          <t>N33 F33 Nutspread 0.5</t>
        </r>
      </text>
    </comment>
    <comment ref="BN60" authorId="3" shapeId="0" xr:uid="{451D53AA-353D-44A4-B42B-45731A37101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1" authorId="3" shapeId="0" xr:uid="{C11A1C02-F75C-4F9F-8A12-F008F415DF0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2" authorId="3" shapeId="0" xr:uid="{995ACA03-AF17-4480-92ED-011CBF49D52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3" authorId="3"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BN63" authorId="3" shapeId="0" xr:uid="{E0A0997E-131B-4E35-A9DD-423CFE1619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63" authorId="3" shapeId="0" xr:uid="{538B3B33-494A-4931-849A-AFAE4A355CA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BN64" authorId="3" shapeId="0" xr:uid="{4016CAF4-5EBF-4917-A9EE-E7E64CBD3D9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5" authorId="3" shapeId="0" xr:uid="{9B7D7077-7ECA-46F3-A79C-053D7B050062}">
      <text>
        <r>
          <rPr>
            <b/>
            <sz val="9"/>
            <color indexed="81"/>
            <rFont val="Tahoma"/>
            <family val="2"/>
          </rPr>
          <t>John:</t>
        </r>
        <r>
          <rPr>
            <sz val="9"/>
            <color indexed="81"/>
            <rFont val="Tahoma"/>
            <family val="2"/>
          </rPr>
          <t xml:space="preserve">
N33F33 Nutspread 2.0</t>
        </r>
      </text>
    </comment>
    <comment ref="BN65" authorId="3" shapeId="0" xr:uid="{C3BF2CDC-098F-4637-B9DB-A7616490928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6" authorId="3" shapeId="0" xr:uid="{D2E62E06-06E0-472C-9101-4F4821863F6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7" authorId="3" shapeId="0" xr:uid="{C35C6988-DE72-4284-AC2B-66B483F7A51E}">
      <text>
        <r>
          <rPr>
            <b/>
            <sz val="9"/>
            <color indexed="81"/>
            <rFont val="Tahoma"/>
            <family val="2"/>
          </rPr>
          <t>John:</t>
        </r>
        <r>
          <rPr>
            <sz val="9"/>
            <color indexed="81"/>
            <rFont val="Tahoma"/>
            <family val="2"/>
          </rPr>
          <t xml:space="preserve">
N33 F33 Nutspread 1</t>
        </r>
      </text>
    </comment>
    <comment ref="BN67" authorId="3" shapeId="0" xr:uid="{7528694A-1087-44C0-929B-DF9C1A1967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8" authorId="3" shapeId="0" xr:uid="{50A2EAC0-BBE5-4BEA-BAF6-91479B11BA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9" authorId="3" shapeId="0" xr:uid="{C07DDE8A-D5F1-4678-8FD7-8A0AF7522A5B}">
      <text>
        <r>
          <rPr>
            <b/>
            <sz val="9"/>
            <color indexed="81"/>
            <rFont val="Tahoma"/>
            <family val="2"/>
          </rPr>
          <t>John:</t>
        </r>
        <r>
          <rPr>
            <sz val="9"/>
            <color indexed="81"/>
            <rFont val="Tahoma"/>
            <family val="2"/>
          </rPr>
          <t xml:space="preserve">
N33 include weaning FVP.
Nutspread 1</t>
        </r>
      </text>
    </comment>
    <comment ref="BN69" authorId="3" shapeId="0" xr:uid="{DA7201A2-93F2-4AB8-9FD4-69E505BCC70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0" authorId="3" shapeId="0" xr:uid="{CC125239-EC98-46E4-8802-54452F9E0A6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1" authorId="3" shapeId="0" xr:uid="{5DCE70BC-FCB8-4EC7-B471-0447076C61C5}">
      <text>
        <r>
          <rPr>
            <b/>
            <sz val="9"/>
            <color indexed="81"/>
            <rFont val="Tahoma"/>
            <family val="2"/>
          </rPr>
          <t>John:</t>
        </r>
        <r>
          <rPr>
            <sz val="9"/>
            <color indexed="81"/>
            <rFont val="Tahoma"/>
            <family val="2"/>
          </rPr>
          <t xml:space="preserve">
N33 include mid-summer FVP.
Nutspread 1</t>
        </r>
      </text>
    </comment>
    <comment ref="BN71" authorId="3" shapeId="0" xr:uid="{7F525B56-4FC4-448D-9C2B-ADDA477C74B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2" authorId="3"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2" authorId="3" shapeId="0" xr:uid="{3EB855E9-134B-4C76-97FB-910D6CB8D35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3" authorId="3"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3" authorId="3" shapeId="0" xr:uid="{32A65E2A-33E7-4D58-A1F4-5F09F273884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4" authorId="3" shapeId="0" xr:uid="{2CA15E3C-15D8-4600-AE12-FBA6673678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5" authorId="3" shapeId="0" xr:uid="{0952351F-004D-465A-8E58-1053226A2250}">
      <text>
        <r>
          <rPr>
            <b/>
            <sz val="9"/>
            <color indexed="81"/>
            <rFont val="Tahoma"/>
            <family val="2"/>
          </rPr>
          <t>John:</t>
        </r>
        <r>
          <rPr>
            <sz val="9"/>
            <color indexed="81"/>
            <rFont val="Tahoma"/>
            <family val="2"/>
          </rPr>
          <t xml:space="preserve">
N33 include PregTox FVP.
Nutspread 0.5</t>
        </r>
      </text>
    </comment>
    <comment ref="BN75" authorId="3" shapeId="0" xr:uid="{D0C0F47D-B463-4F9D-8D30-3D290D83185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6" authorId="3" shapeId="0" xr:uid="{2896DEB1-FE9A-41AF-90B9-3D8B4752D58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77" authorId="3"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77" authorId="3" shapeId="0" xr:uid="{F8087178-80A2-4A14-BC8F-9832C0FD38B5}">
      <text>
        <r>
          <rPr>
            <b/>
            <sz val="9"/>
            <color indexed="81"/>
            <rFont val="Tahoma"/>
            <family val="2"/>
          </rPr>
          <t>John:</t>
        </r>
        <r>
          <rPr>
            <sz val="9"/>
            <color indexed="81"/>
            <rFont val="Tahoma"/>
            <family val="2"/>
          </rPr>
          <t xml:space="preserve">
N33 F33 Nutspread 0.5</t>
        </r>
      </text>
    </comment>
    <comment ref="BN77" authorId="3" shapeId="0" xr:uid="{E7C854D9-BD00-43A9-822E-14816A2839F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8" authorId="3" shapeId="0" xr:uid="{F0E71301-F378-4F95-96D4-7AA271C2360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L79" authorId="3"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80" authorId="3" shapeId="0" xr:uid="{F6F47220-9C0B-4A33-B4CC-63392D7FC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W80" authorId="3" shapeId="0" xr:uid="{8C3371AF-E83E-4393-9FAE-5BDC9B547C32}">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81" authorId="3" shapeId="0" xr:uid="{9367E21C-7A07-426A-B5E3-C0F1F48A3136}">
      <text>
        <r>
          <rPr>
            <b/>
            <sz val="9"/>
            <color indexed="81"/>
            <rFont val="Tahoma"/>
            <family val="2"/>
          </rPr>
          <t>John:</t>
        </r>
        <r>
          <rPr>
            <sz val="9"/>
            <color indexed="81"/>
            <rFont val="Tahoma"/>
            <family val="2"/>
          </rPr>
          <t xml:space="preserve">
Edit these formulas to put the columns in the order to be incremented</t>
        </r>
      </text>
    </comment>
    <comment ref="Q81" authorId="3" shapeId="0" xr:uid="{AF4FCEEB-ED52-40BC-B760-6DA8BE35F80A}">
      <text>
        <r>
          <rPr>
            <b/>
            <sz val="9"/>
            <color indexed="81"/>
            <rFont val="Tahoma"/>
            <family val="2"/>
          </rPr>
          <t>John:</t>
        </r>
        <r>
          <rPr>
            <sz val="9"/>
            <color indexed="81"/>
            <rFont val="Tahoma"/>
            <family val="2"/>
          </rPr>
          <t xml:space="preserve">
Edit these formulas to put the columns in the order to be incremented</t>
        </r>
      </text>
    </comment>
    <comment ref="W81" authorId="3" shapeId="0" xr:uid="{8D4A0FF6-2E4F-4BA0-937E-43E797D29BD0}">
      <text>
        <r>
          <rPr>
            <b/>
            <sz val="9"/>
            <color indexed="81"/>
            <rFont val="Tahoma"/>
            <family val="2"/>
          </rPr>
          <t>John:</t>
        </r>
        <r>
          <rPr>
            <sz val="9"/>
            <color indexed="81"/>
            <rFont val="Tahoma"/>
            <family val="2"/>
          </rPr>
          <t xml:space="preserve">
Edit these formulas to put the columns in the order to be incremented</t>
        </r>
      </text>
    </comment>
    <comment ref="X81" authorId="3" shapeId="0" xr:uid="{9D029DD8-D8B7-430A-81AC-0CB042DD6108}">
      <text>
        <r>
          <rPr>
            <b/>
            <sz val="9"/>
            <color indexed="81"/>
            <rFont val="Tahoma"/>
            <family val="2"/>
          </rPr>
          <t>John:</t>
        </r>
        <r>
          <rPr>
            <sz val="9"/>
            <color indexed="81"/>
            <rFont val="Tahoma"/>
            <family val="2"/>
          </rPr>
          <t xml:space="preserve">
Edit these formulas to put the columns in the order to be incremented</t>
        </r>
      </text>
    </comment>
    <comment ref="Y81" authorId="3" shapeId="0" xr:uid="{45C7FF21-667A-4CFD-ADD0-2C2CCA3BEC30}">
      <text>
        <r>
          <rPr>
            <b/>
            <sz val="9"/>
            <color indexed="81"/>
            <rFont val="Tahoma"/>
            <family val="2"/>
          </rPr>
          <t>John:</t>
        </r>
        <r>
          <rPr>
            <sz val="9"/>
            <color indexed="81"/>
            <rFont val="Tahoma"/>
            <family val="2"/>
          </rPr>
          <t xml:space="preserve">
Edit these formulas to put the columns in the order to be incremented</t>
        </r>
      </text>
    </comment>
    <comment ref="Z81" authorId="3" shapeId="0" xr:uid="{C7AE79ED-A10D-4AB9-B97A-DCCBD8289972}">
      <text>
        <r>
          <rPr>
            <b/>
            <sz val="9"/>
            <color indexed="81"/>
            <rFont val="Tahoma"/>
            <family val="2"/>
          </rPr>
          <t>John:</t>
        </r>
        <r>
          <rPr>
            <sz val="9"/>
            <color indexed="81"/>
            <rFont val="Tahoma"/>
            <family val="2"/>
          </rPr>
          <t xml:space="preserve">
This is the value that increments every trial</t>
        </r>
      </text>
    </comment>
    <comment ref="AU81" authorId="3" shapeId="0" xr:uid="{6278DF92-4CB8-4608-A519-D103DC2B4C4A}">
      <text>
        <r>
          <rPr>
            <b/>
            <sz val="9"/>
            <color indexed="81"/>
            <rFont val="Tahoma"/>
            <family val="2"/>
          </rPr>
          <t>John:</t>
        </r>
        <r>
          <rPr>
            <sz val="9"/>
            <color indexed="81"/>
            <rFont val="Tahoma"/>
            <family val="2"/>
          </rPr>
          <t xml:space="preserve">
Always 1 for the Dummy variable
</t>
        </r>
      </text>
    </comment>
    <comment ref="AV81" authorId="3" shapeId="0" xr:uid="{822956DB-CFBD-4638-BAE4-AA8088892DD5}">
      <text>
        <r>
          <rPr>
            <b/>
            <sz val="9"/>
            <color indexed="81"/>
            <rFont val="Tahoma"/>
            <family val="2"/>
          </rPr>
          <t>John:</t>
        </r>
        <r>
          <rPr>
            <sz val="9"/>
            <color indexed="81"/>
            <rFont val="Tahoma"/>
            <family val="2"/>
          </rPr>
          <t xml:space="preserve">
Number of levels in this experiment if all levels of all SA variables are included</t>
        </r>
      </text>
    </comment>
    <comment ref="AW81" authorId="3" shapeId="0" xr:uid="{83EA639A-E9D3-4989-84FB-32063CF81130}">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82" authorId="3" shapeId="0" xr:uid="{DEC2A5F9-5351-42A0-AF6C-0B4CA899F802}">
      <text>
        <r>
          <rPr>
            <b/>
            <sz val="9"/>
            <color indexed="81"/>
            <rFont val="Tahoma"/>
            <family val="2"/>
          </rPr>
          <t>John:</t>
        </r>
        <r>
          <rPr>
            <sz val="9"/>
            <color indexed="81"/>
            <rFont val="Tahoma"/>
            <family val="2"/>
          </rPr>
          <t xml:space="preserve">
Required for the FFCFW reporting.
Can be deleted after EweLamb
</t>
        </r>
      </text>
    </comment>
    <comment ref="W82" authorId="3" shapeId="0" xr:uid="{718FACF9-0378-40C1-A1D6-A2E27BECE2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2" authorId="3" shapeId="0" xr:uid="{13383246-B81D-4C34-B7BD-7CB05C1D54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2" authorId="3" shapeId="0" xr:uid="{980750F1-0881-41A9-83D5-4A55FB70C78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2" authorId="3" shapeId="0" xr:uid="{1222A058-1F95-4690-82D3-A49B59164C6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2" authorId="3" shapeId="0" xr:uid="{0D387F76-3166-41EC-991F-C824E7EE3D3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2" authorId="3" shapeId="0" xr:uid="{5250D13A-73B2-4E79-BCAD-DFAC0AEABB2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2" authorId="3" shapeId="0" xr:uid="{E8907AC5-4196-40DC-A60D-11FE393D02FB}">
      <text>
        <r>
          <rPr>
            <b/>
            <sz val="9"/>
            <color indexed="81"/>
            <rFont val="Tahoma"/>
            <family val="2"/>
          </rPr>
          <t>John:</t>
        </r>
        <r>
          <rPr>
            <sz val="9"/>
            <color indexed="81"/>
            <rFont val="Tahoma"/>
            <family val="2"/>
          </rPr>
          <t xml:space="preserve">
REV scenario 2</t>
        </r>
      </text>
    </comment>
    <comment ref="ES82" authorId="3" shapeId="0" xr:uid="{AF0130BB-421C-42B9-B350-140D559DF2D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2" authorId="3" shapeId="0" xr:uid="{1777FF7D-67CC-4A6C-86B0-F4A60DF21172}">
      <text>
        <r>
          <rPr>
            <b/>
            <sz val="9"/>
            <color indexed="81"/>
            <rFont val="Tahoma"/>
            <family val="2"/>
          </rPr>
          <t>John:</t>
        </r>
        <r>
          <rPr>
            <sz val="9"/>
            <color indexed="81"/>
            <rFont val="Tahoma"/>
            <family val="2"/>
          </rPr>
          <t xml:space="preserve">
Feed supply changes in individual periods</t>
        </r>
      </text>
    </comment>
    <comment ref="HD82" authorId="3" shapeId="0" xr:uid="{131BDE85-7A38-4B4A-A2DC-330983EEEC0C}">
      <text>
        <r>
          <rPr>
            <b/>
            <sz val="9"/>
            <color indexed="81"/>
            <rFont val="Tahoma"/>
            <family val="2"/>
          </rPr>
          <t>John:</t>
        </r>
        <r>
          <rPr>
            <sz val="9"/>
            <color indexed="81"/>
            <rFont val="Tahoma"/>
            <family val="2"/>
          </rPr>
          <t xml:space="preserve">
Feed supply changes in individual periods</t>
        </r>
      </text>
    </comment>
    <comment ref="JX82" authorId="3" shapeId="0" xr:uid="{F512F5E7-952C-4B4B-907B-2A86304F16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3" authorId="3" shapeId="0" xr:uid="{D4B8A075-02B4-484F-A903-570CD1AAD6E7}">
      <text>
        <r>
          <rPr>
            <b/>
            <sz val="9"/>
            <color indexed="81"/>
            <rFont val="Tahoma"/>
            <family val="2"/>
          </rPr>
          <t>John:</t>
        </r>
        <r>
          <rPr>
            <sz val="9"/>
            <color indexed="81"/>
            <rFont val="Tahoma"/>
            <family val="2"/>
          </rPr>
          <t xml:space="preserve">
Required for the FFCFW reporting.
Can be deleted after EweLamb
</t>
        </r>
      </text>
    </comment>
    <comment ref="W83" authorId="3" shapeId="0" xr:uid="{40F5FC32-7F06-445B-8939-6EFCA7C4ED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3" authorId="3" shapeId="0" xr:uid="{845C6E5E-23A3-4E3F-83AA-9F27965C2C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3" authorId="3" shapeId="0" xr:uid="{B40F738C-F83A-4DE2-84F6-89BD8DF0777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3" authorId="3" shapeId="0" xr:uid="{887955A8-ECE3-4EBC-B81F-CF1B5F2A01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3" authorId="3" shapeId="0" xr:uid="{32644311-5668-411F-85C5-559BB085A3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3" authorId="3" shapeId="0" xr:uid="{4F0CCFA3-E2A1-4763-8723-A27CFF801863}">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3" authorId="3" shapeId="0" xr:uid="{A8E86D64-81C2-445F-AA33-99D50BD6F176}">
      <text>
        <r>
          <rPr>
            <b/>
            <sz val="9"/>
            <color indexed="81"/>
            <rFont val="Tahoma"/>
            <family val="2"/>
          </rPr>
          <t>John:</t>
        </r>
        <r>
          <rPr>
            <sz val="9"/>
            <color indexed="81"/>
            <rFont val="Tahoma"/>
            <family val="2"/>
          </rPr>
          <t xml:space="preserve">
REV scenario 2</t>
        </r>
      </text>
    </comment>
    <comment ref="ES83" authorId="3" shapeId="0" xr:uid="{AFB28D74-4594-4756-9B7E-D5A030AF10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3" authorId="3" shapeId="0" xr:uid="{CE4DFCCE-EE19-4D1C-AB3D-7459ED2AA59C}">
      <text>
        <r>
          <rPr>
            <b/>
            <sz val="9"/>
            <color indexed="81"/>
            <rFont val="Tahoma"/>
            <family val="2"/>
          </rPr>
          <t>John:</t>
        </r>
        <r>
          <rPr>
            <sz val="9"/>
            <color indexed="81"/>
            <rFont val="Tahoma"/>
            <family val="2"/>
          </rPr>
          <t xml:space="preserve">
Feed supply changes in individual periods</t>
        </r>
      </text>
    </comment>
    <comment ref="HD83" authorId="3" shapeId="0" xr:uid="{B6E16B35-FAAD-47A9-B64D-283D0F3A8626}">
      <text>
        <r>
          <rPr>
            <b/>
            <sz val="9"/>
            <color indexed="81"/>
            <rFont val="Tahoma"/>
            <family val="2"/>
          </rPr>
          <t>John:</t>
        </r>
        <r>
          <rPr>
            <sz val="9"/>
            <color indexed="81"/>
            <rFont val="Tahoma"/>
            <family val="2"/>
          </rPr>
          <t xml:space="preserve">
Feed supply changes in individual periods</t>
        </r>
      </text>
    </comment>
    <comment ref="JX83" authorId="3" shapeId="0" xr:uid="{60084CD9-40DE-41C7-80E6-D8E53BC6F31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4" authorId="3" shapeId="0" xr:uid="{50EC569A-F142-4BE8-9E98-F7F3D5FDC291}">
      <text>
        <r>
          <rPr>
            <b/>
            <sz val="9"/>
            <color indexed="81"/>
            <rFont val="Tahoma"/>
            <family val="2"/>
          </rPr>
          <t>John:</t>
        </r>
        <r>
          <rPr>
            <sz val="9"/>
            <color indexed="81"/>
            <rFont val="Tahoma"/>
            <family val="2"/>
          </rPr>
          <t xml:space="preserve">
Required for the FFCFW reporting.
Can be deleted after EweLamb
</t>
        </r>
      </text>
    </comment>
    <comment ref="W84" authorId="3" shapeId="0" xr:uid="{1C3C4C0C-2A64-4534-BA18-6B13E0E126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4" authorId="3" shapeId="0" xr:uid="{EB8F8D94-D201-43FB-AD26-6F9A7EAB43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4" authorId="3" shapeId="0" xr:uid="{5FB8A4D0-DC2C-4B58-9FC4-1DAEC99FFE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4" authorId="3" shapeId="0" xr:uid="{565E1E27-F7AB-41F1-B7B5-D1CAEF1733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4" authorId="3" shapeId="0" xr:uid="{D6AC2B34-26EC-4E72-8F01-809DBE8F149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4" authorId="3" shapeId="0" xr:uid="{EB9FC103-0234-47E2-9719-6ED6976CB381}">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4" authorId="3" shapeId="0" xr:uid="{07A4E862-06DC-4C34-AA6C-E7ABA251CA5D}">
      <text>
        <r>
          <rPr>
            <b/>
            <sz val="9"/>
            <color indexed="81"/>
            <rFont val="Tahoma"/>
            <family val="2"/>
          </rPr>
          <t>John:</t>
        </r>
        <r>
          <rPr>
            <sz val="9"/>
            <color indexed="81"/>
            <rFont val="Tahoma"/>
            <family val="2"/>
          </rPr>
          <t xml:space="preserve">
REV scenario 2</t>
        </r>
      </text>
    </comment>
    <comment ref="ES84" authorId="3" shapeId="0" xr:uid="{C96A78CE-A375-43F9-B70E-9231F3F8A51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4" authorId="3" shapeId="0" xr:uid="{EA244E4D-99F3-40BA-AFF2-39E4641A3097}">
      <text>
        <r>
          <rPr>
            <b/>
            <sz val="9"/>
            <color indexed="81"/>
            <rFont val="Tahoma"/>
            <family val="2"/>
          </rPr>
          <t>John:</t>
        </r>
        <r>
          <rPr>
            <sz val="9"/>
            <color indexed="81"/>
            <rFont val="Tahoma"/>
            <family val="2"/>
          </rPr>
          <t xml:space="preserve">
Feed supply changes in individual periods</t>
        </r>
      </text>
    </comment>
    <comment ref="HD84" authorId="3" shapeId="0" xr:uid="{95D7C600-02E1-47DC-9D12-091177943C3C}">
      <text>
        <r>
          <rPr>
            <b/>
            <sz val="9"/>
            <color indexed="81"/>
            <rFont val="Tahoma"/>
            <family val="2"/>
          </rPr>
          <t>John:</t>
        </r>
        <r>
          <rPr>
            <sz val="9"/>
            <color indexed="81"/>
            <rFont val="Tahoma"/>
            <family val="2"/>
          </rPr>
          <t xml:space="preserve">
Feed supply changes in individual periods</t>
        </r>
      </text>
    </comment>
    <comment ref="JX84" authorId="3" shapeId="0" xr:uid="{40EEF239-0CF4-4C67-A83E-94BBF3884638}">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5" authorId="3" shapeId="0" xr:uid="{9C60C7A7-6547-4E6C-BE19-D6D488028966}">
      <text>
        <r>
          <rPr>
            <b/>
            <sz val="9"/>
            <color indexed="81"/>
            <rFont val="Tahoma"/>
            <family val="2"/>
          </rPr>
          <t>John:</t>
        </r>
        <r>
          <rPr>
            <sz val="9"/>
            <color indexed="81"/>
            <rFont val="Tahoma"/>
            <family val="2"/>
          </rPr>
          <t xml:space="preserve">
Required for the FFCFW reporting.
Can be deleted after EweLamb
</t>
        </r>
      </text>
    </comment>
    <comment ref="W85" authorId="3" shapeId="0" xr:uid="{45A99D78-CF50-406D-87B9-8330E96BB4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5" authorId="3" shapeId="0" xr:uid="{9DCF9D22-9691-4339-B39C-59F362E1D42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5" authorId="3" shapeId="0" xr:uid="{60474FD1-8A79-4254-8C2A-D3C66114C1F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5" authorId="3" shapeId="0" xr:uid="{7101D729-E721-4E6B-BD76-03CEFC041E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5" authorId="3" shapeId="0" xr:uid="{5E2E9541-5231-4F05-9C6B-22BA22037B6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5" authorId="3" shapeId="0" xr:uid="{8507C798-8A84-41F1-91F7-8D3CEC225FAF}">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5" authorId="3" shapeId="0" xr:uid="{4D4C3B71-37F4-4673-852F-80F91C99B36B}">
      <text>
        <r>
          <rPr>
            <b/>
            <sz val="9"/>
            <color indexed="81"/>
            <rFont val="Tahoma"/>
            <family val="2"/>
          </rPr>
          <t>John:</t>
        </r>
        <r>
          <rPr>
            <sz val="9"/>
            <color indexed="81"/>
            <rFont val="Tahoma"/>
            <family val="2"/>
          </rPr>
          <t xml:space="preserve">
REV scenario 2</t>
        </r>
      </text>
    </comment>
    <comment ref="ES85" authorId="3" shapeId="0" xr:uid="{C57A81BF-C5AC-470A-BD8C-4A3E796F791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5" authorId="3" shapeId="0" xr:uid="{41906815-E58E-43AF-8BA1-B9D370F56D5D}">
      <text>
        <r>
          <rPr>
            <b/>
            <sz val="9"/>
            <color indexed="81"/>
            <rFont val="Tahoma"/>
            <family val="2"/>
          </rPr>
          <t>John:</t>
        </r>
        <r>
          <rPr>
            <sz val="9"/>
            <color indexed="81"/>
            <rFont val="Tahoma"/>
            <family val="2"/>
          </rPr>
          <t xml:space="preserve">
Feed supply changes in individual periods</t>
        </r>
      </text>
    </comment>
    <comment ref="HD85" authorId="3" shapeId="0" xr:uid="{BB91C53B-BDDE-49BE-9D4B-80593FC69D8D}">
      <text>
        <r>
          <rPr>
            <b/>
            <sz val="9"/>
            <color indexed="81"/>
            <rFont val="Tahoma"/>
            <family val="2"/>
          </rPr>
          <t>John:</t>
        </r>
        <r>
          <rPr>
            <sz val="9"/>
            <color indexed="81"/>
            <rFont val="Tahoma"/>
            <family val="2"/>
          </rPr>
          <t xml:space="preserve">
Feed supply changes in individual periods</t>
        </r>
      </text>
    </comment>
    <comment ref="JX85" authorId="3" shapeId="0" xr:uid="{72345E39-4D58-48FF-A96F-837E2C5E1F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6" authorId="3" shapeId="0" xr:uid="{42902DA3-C99A-42BC-B2C4-BB02E28E0D2E}">
      <text>
        <r>
          <rPr>
            <b/>
            <sz val="9"/>
            <color indexed="81"/>
            <rFont val="Tahoma"/>
            <family val="2"/>
          </rPr>
          <t>John:</t>
        </r>
        <r>
          <rPr>
            <sz val="9"/>
            <color indexed="81"/>
            <rFont val="Tahoma"/>
            <family val="2"/>
          </rPr>
          <t xml:space="preserve">
Required for the FFCFW reporting.
Can be deleted after EweLamb
</t>
        </r>
      </text>
    </comment>
    <comment ref="W86" authorId="3" shapeId="0" xr:uid="{B06A45FC-B0DC-4686-B12D-0603A8CF94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6" authorId="3" shapeId="0" xr:uid="{DD85AB34-E7A8-4F22-9C37-A51620AE61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6" authorId="3" shapeId="0" xr:uid="{9A646AC2-B43F-449B-A238-E38F1C5C07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6" authorId="3" shapeId="0" xr:uid="{C204B5BF-AFED-4443-8398-E056CC0BDA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6" authorId="3" shapeId="0" xr:uid="{BA675B7B-4DCA-42C3-9CA1-A4D475E932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6" authorId="3" shapeId="0" xr:uid="{19EE797A-97ED-43BF-AD07-16EB47FFE08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6" authorId="3" shapeId="0" xr:uid="{11056E99-2613-4048-8FA2-769034DB5FA6}">
      <text>
        <r>
          <rPr>
            <b/>
            <sz val="9"/>
            <color indexed="81"/>
            <rFont val="Tahoma"/>
            <family val="2"/>
          </rPr>
          <t>John:</t>
        </r>
        <r>
          <rPr>
            <sz val="9"/>
            <color indexed="81"/>
            <rFont val="Tahoma"/>
            <family val="2"/>
          </rPr>
          <t xml:space="preserve">
REV scenario 2</t>
        </r>
      </text>
    </comment>
    <comment ref="ES86" authorId="3" shapeId="0" xr:uid="{F77EF5DF-E27B-4A9F-8459-B74257A3E6C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6" authorId="3" shapeId="0" xr:uid="{63E3D40C-93C0-4428-A943-D02A5EDC94F1}">
      <text>
        <r>
          <rPr>
            <b/>
            <sz val="9"/>
            <color indexed="81"/>
            <rFont val="Tahoma"/>
            <family val="2"/>
          </rPr>
          <t>John:</t>
        </r>
        <r>
          <rPr>
            <sz val="9"/>
            <color indexed="81"/>
            <rFont val="Tahoma"/>
            <family val="2"/>
          </rPr>
          <t xml:space="preserve">
Feed supply changes in individual periods</t>
        </r>
      </text>
    </comment>
    <comment ref="HD86" authorId="3" shapeId="0" xr:uid="{C8A3BE7D-CAAD-41F8-B578-EAC158F06CFB}">
      <text>
        <r>
          <rPr>
            <b/>
            <sz val="9"/>
            <color indexed="81"/>
            <rFont val="Tahoma"/>
            <family val="2"/>
          </rPr>
          <t>John:</t>
        </r>
        <r>
          <rPr>
            <sz val="9"/>
            <color indexed="81"/>
            <rFont val="Tahoma"/>
            <family val="2"/>
          </rPr>
          <t xml:space="preserve">
Feed supply changes in individual periods</t>
        </r>
      </text>
    </comment>
    <comment ref="JX86" authorId="3" shapeId="0" xr:uid="{09F12CDB-1292-4673-8651-017C3123090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7" authorId="3" shapeId="0" xr:uid="{F2EE69AA-35D2-4F2A-B516-AFEC00E048B1}">
      <text>
        <r>
          <rPr>
            <b/>
            <sz val="9"/>
            <color indexed="81"/>
            <rFont val="Tahoma"/>
            <family val="2"/>
          </rPr>
          <t>John:</t>
        </r>
        <r>
          <rPr>
            <sz val="9"/>
            <color indexed="81"/>
            <rFont val="Tahoma"/>
            <family val="2"/>
          </rPr>
          <t xml:space="preserve">
Required for the FFCFW reporting.
Can be deleted after EweLamb
</t>
        </r>
      </text>
    </comment>
    <comment ref="W87" authorId="3" shapeId="0" xr:uid="{0278F7FC-F9D7-4E17-9B5A-85EADAC4FC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7" authorId="3" shapeId="0" xr:uid="{BF3A1314-8FC5-417B-BFE4-40F74BCB1DF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7" authorId="3" shapeId="0" xr:uid="{C4E3DCE7-507E-4CB2-8C0A-F66B9FB6A2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7" authorId="3" shapeId="0" xr:uid="{DAD67C69-61CE-4F36-950C-8FF4B7BF33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7" authorId="3" shapeId="0" xr:uid="{F999413C-E101-47BE-AE0F-1D21A6AA6E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7" authorId="3" shapeId="0" xr:uid="{930C70A8-6CED-4DAC-BB21-E42B30E3809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7" authorId="3" shapeId="0" xr:uid="{30788A5F-9B86-4623-8D8D-ABA08D4EDA80}">
      <text>
        <r>
          <rPr>
            <b/>
            <sz val="9"/>
            <color indexed="81"/>
            <rFont val="Tahoma"/>
            <family val="2"/>
          </rPr>
          <t>John:</t>
        </r>
        <r>
          <rPr>
            <sz val="9"/>
            <color indexed="81"/>
            <rFont val="Tahoma"/>
            <family val="2"/>
          </rPr>
          <t xml:space="preserve">
REV scenario 2</t>
        </r>
      </text>
    </comment>
    <comment ref="ES87" authorId="3" shapeId="0" xr:uid="{65B812C9-7916-4198-9C23-75170512F34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7" authorId="3" shapeId="0" xr:uid="{889C5D64-F9EB-4379-BCF3-192964704A49}">
      <text>
        <r>
          <rPr>
            <b/>
            <sz val="9"/>
            <color indexed="81"/>
            <rFont val="Tahoma"/>
            <family val="2"/>
          </rPr>
          <t>John:</t>
        </r>
        <r>
          <rPr>
            <sz val="9"/>
            <color indexed="81"/>
            <rFont val="Tahoma"/>
            <family val="2"/>
          </rPr>
          <t xml:space="preserve">
Feed supply changes in individual periods</t>
        </r>
      </text>
    </comment>
    <comment ref="HD87" authorId="3" shapeId="0" xr:uid="{A736EB4D-62BD-4E31-85DE-96C478CC2A58}">
      <text>
        <r>
          <rPr>
            <b/>
            <sz val="9"/>
            <color indexed="81"/>
            <rFont val="Tahoma"/>
            <family val="2"/>
          </rPr>
          <t>John:</t>
        </r>
        <r>
          <rPr>
            <sz val="9"/>
            <color indexed="81"/>
            <rFont val="Tahoma"/>
            <family val="2"/>
          </rPr>
          <t xml:space="preserve">
Feed supply changes in individual periods</t>
        </r>
      </text>
    </comment>
    <comment ref="JX87" authorId="3" shapeId="0" xr:uid="{DBB81F04-0742-4C69-B9F5-202BCC67393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8" authorId="3" shapeId="0" xr:uid="{CD6B8446-FD9A-4F0F-9A62-91A437AA489D}">
      <text>
        <r>
          <rPr>
            <b/>
            <sz val="9"/>
            <color indexed="81"/>
            <rFont val="Tahoma"/>
            <family val="2"/>
          </rPr>
          <t>John:</t>
        </r>
        <r>
          <rPr>
            <sz val="9"/>
            <color indexed="81"/>
            <rFont val="Tahoma"/>
            <family val="2"/>
          </rPr>
          <t xml:space="preserve">
Required for the FFCFW reporting.
Can be deleted after EweLamb
</t>
        </r>
      </text>
    </comment>
    <comment ref="W88" authorId="3" shapeId="0" xr:uid="{ADC34DE6-53B5-4283-BF29-002A9A545A5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8" authorId="3" shapeId="0" xr:uid="{FC6AA788-224F-4CF2-A529-96BC119BD5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8" authorId="3" shapeId="0" xr:uid="{28C1D091-A8CA-4EFA-9955-37F87E5715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8" authorId="3" shapeId="0" xr:uid="{156B3E5B-BCC4-4E35-9646-B6E3054C31C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8" authorId="3" shapeId="0" xr:uid="{053D0B14-BFBC-4BA7-AB81-3C17E87082C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8" authorId="3" shapeId="0" xr:uid="{C7CA9F2E-79AD-41B5-907B-B7448075EA6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8" authorId="3" shapeId="0" xr:uid="{C08A9D98-1FB6-480B-AD7A-EFAE10468A59}">
      <text>
        <r>
          <rPr>
            <b/>
            <sz val="9"/>
            <color indexed="81"/>
            <rFont val="Tahoma"/>
            <family val="2"/>
          </rPr>
          <t>John:</t>
        </r>
        <r>
          <rPr>
            <sz val="9"/>
            <color indexed="81"/>
            <rFont val="Tahoma"/>
            <family val="2"/>
          </rPr>
          <t xml:space="preserve">
REV scenario 2</t>
        </r>
      </text>
    </comment>
    <comment ref="ES88" authorId="3" shapeId="0" xr:uid="{F9774A3A-DE56-4758-8F31-8F6C6C615E4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8" authorId="3" shapeId="0" xr:uid="{59D1F916-02FA-4740-8A51-81CD403D4395}">
      <text>
        <r>
          <rPr>
            <b/>
            <sz val="9"/>
            <color indexed="81"/>
            <rFont val="Tahoma"/>
            <family val="2"/>
          </rPr>
          <t>John:</t>
        </r>
        <r>
          <rPr>
            <sz val="9"/>
            <color indexed="81"/>
            <rFont val="Tahoma"/>
            <family val="2"/>
          </rPr>
          <t xml:space="preserve">
Feed supply changes in individual periods</t>
        </r>
      </text>
    </comment>
    <comment ref="HD88" authorId="3" shapeId="0" xr:uid="{4DFE30D4-C7CE-4834-A6EC-AF844A72B4C0}">
      <text>
        <r>
          <rPr>
            <b/>
            <sz val="9"/>
            <color indexed="81"/>
            <rFont val="Tahoma"/>
            <family val="2"/>
          </rPr>
          <t>John:</t>
        </r>
        <r>
          <rPr>
            <sz val="9"/>
            <color indexed="81"/>
            <rFont val="Tahoma"/>
            <family val="2"/>
          </rPr>
          <t xml:space="preserve">
Feed supply changes in individual periods</t>
        </r>
      </text>
    </comment>
    <comment ref="JX88" authorId="3" shapeId="0" xr:uid="{1DF688A6-CFE3-42BA-AA4C-4C391EF69AE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9" authorId="3" shapeId="0" xr:uid="{52111AA5-1F6F-4D51-819D-1F31B6DDC6C8}">
      <text>
        <r>
          <rPr>
            <b/>
            <sz val="9"/>
            <color indexed="81"/>
            <rFont val="Tahoma"/>
            <family val="2"/>
          </rPr>
          <t>John:</t>
        </r>
        <r>
          <rPr>
            <sz val="9"/>
            <color indexed="81"/>
            <rFont val="Tahoma"/>
            <family val="2"/>
          </rPr>
          <t xml:space="preserve">
Required for the FFCFW reporting.
Can be deleted after EweLamb
</t>
        </r>
      </text>
    </comment>
    <comment ref="W89" authorId="3" shapeId="0" xr:uid="{4C21F086-75BD-4E67-A718-FE1A860906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9" authorId="3" shapeId="0" xr:uid="{06416056-5790-45C9-99B9-29188F2F53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9" authorId="3" shapeId="0" xr:uid="{9AEFF1A8-7573-4F37-B61C-546901801DE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9" authorId="3" shapeId="0" xr:uid="{0BA95D82-D634-4AE1-B6AF-3C87ACADD8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9" authorId="3" shapeId="0" xr:uid="{F18BF0E9-8CA5-453D-8E32-2547B51509C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9" authorId="3" shapeId="0" xr:uid="{9DCC602D-814E-4737-9873-9E3CE3C0FED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9" authorId="3" shapeId="0" xr:uid="{2CF80BB6-A334-4EBE-A4DC-4D770031936A}">
      <text>
        <r>
          <rPr>
            <b/>
            <sz val="9"/>
            <color indexed="81"/>
            <rFont val="Tahoma"/>
            <family val="2"/>
          </rPr>
          <t>John:</t>
        </r>
        <r>
          <rPr>
            <sz val="9"/>
            <color indexed="81"/>
            <rFont val="Tahoma"/>
            <family val="2"/>
          </rPr>
          <t xml:space="preserve">
REV scenario 2</t>
        </r>
      </text>
    </comment>
    <comment ref="ES89" authorId="3" shapeId="0" xr:uid="{12DCA87F-A507-4F4C-BE36-072100AD877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9" authorId="3" shapeId="0" xr:uid="{E0D60345-CD1F-46A3-B748-D6C847580A53}">
      <text>
        <r>
          <rPr>
            <b/>
            <sz val="9"/>
            <color indexed="81"/>
            <rFont val="Tahoma"/>
            <family val="2"/>
          </rPr>
          <t>John:</t>
        </r>
        <r>
          <rPr>
            <sz val="9"/>
            <color indexed="81"/>
            <rFont val="Tahoma"/>
            <family val="2"/>
          </rPr>
          <t xml:space="preserve">
Feed supply changes in individual periods</t>
        </r>
      </text>
    </comment>
    <comment ref="HD89" authorId="3" shapeId="0" xr:uid="{1F025EAC-1E7C-4A68-B3F9-66439EEA2B4D}">
      <text>
        <r>
          <rPr>
            <b/>
            <sz val="9"/>
            <color indexed="81"/>
            <rFont val="Tahoma"/>
            <family val="2"/>
          </rPr>
          <t>John:</t>
        </r>
        <r>
          <rPr>
            <sz val="9"/>
            <color indexed="81"/>
            <rFont val="Tahoma"/>
            <family val="2"/>
          </rPr>
          <t xml:space="preserve">
Feed supply changes in individual periods</t>
        </r>
      </text>
    </comment>
    <comment ref="JX89" authorId="3" shapeId="0" xr:uid="{A8930775-3C52-43D1-8944-0C690EBB72FB}">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AU91" authorId="3" shapeId="0" xr:uid="{24C6B4F1-9185-4E84-BF0B-198800D4008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91" authorId="3" shapeId="0" xr:uid="{1E8BC30A-334D-45EA-A37C-A3F3C397D68A}">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92" authorId="3" shapeId="0" xr:uid="{06B736C2-416C-46B5-B090-B51724AD6B7E}">
      <text>
        <r>
          <rPr>
            <b/>
            <sz val="9"/>
            <color indexed="81"/>
            <rFont val="Tahoma"/>
            <family val="2"/>
          </rPr>
          <t>John:</t>
        </r>
        <r>
          <rPr>
            <sz val="9"/>
            <color indexed="81"/>
            <rFont val="Tahoma"/>
            <family val="2"/>
          </rPr>
          <t xml:space="preserve">
Always 1 for the Dummy variable
</t>
        </r>
      </text>
    </comment>
    <comment ref="AV92" authorId="3" shapeId="0" xr:uid="{B3FB1E8F-475F-4BC6-A637-E72923B8AA77}">
      <text>
        <r>
          <rPr>
            <b/>
            <sz val="9"/>
            <color indexed="81"/>
            <rFont val="Tahoma"/>
            <family val="2"/>
          </rPr>
          <t>John:</t>
        </r>
        <r>
          <rPr>
            <sz val="9"/>
            <color indexed="81"/>
            <rFont val="Tahoma"/>
            <family val="2"/>
          </rPr>
          <t xml:space="preserve">
Number of levels in this experiment if all levels of all SA variables are included</t>
        </r>
      </text>
    </comment>
    <comment ref="AW92" authorId="3" shapeId="0" xr:uid="{B114E9EC-9390-472B-B206-E6A4027202A9}">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93" authorId="3" shapeId="0" xr:uid="{E481F33A-15CF-4472-A5F6-88E20E809A89}">
      <text>
        <r>
          <rPr>
            <b/>
            <sz val="9"/>
            <color indexed="81"/>
            <rFont val="Tahoma"/>
            <family val="2"/>
          </rPr>
          <t>John:</t>
        </r>
        <r>
          <rPr>
            <sz val="9"/>
            <color indexed="81"/>
            <rFont val="Tahoma"/>
            <family val="2"/>
          </rPr>
          <t xml:space="preserve">
Required for the FFCFW reporting.
Can be deleted after EweLamb
</t>
        </r>
      </text>
    </comment>
    <comment ref="W93" authorId="3" shapeId="0" xr:uid="{C762629F-A736-4194-A4BB-E3F2AB459D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93" authorId="3" shapeId="0" xr:uid="{2FB2C3C0-F76D-49D2-AEA6-D5E6BB070B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93" authorId="3" shapeId="0" xr:uid="{43A61959-BA06-462C-86A4-C4CCD96A8F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93" authorId="3" shapeId="0" xr:uid="{831A4FB8-8975-4723-8594-CC24199D0E3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93" authorId="3" shapeId="0" xr:uid="{E4413DAC-0463-4E77-8A68-8C7CB8E4A1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93" authorId="3" shapeId="0" xr:uid="{A8B5AF4E-5E74-4C6E-9750-4DCACCC89A1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93" authorId="3" shapeId="0" xr:uid="{F5220C68-E81F-4EF3-B2EE-5A0ADF018DD2}">
      <text>
        <r>
          <rPr>
            <b/>
            <sz val="9"/>
            <color indexed="81"/>
            <rFont val="Tahoma"/>
            <family val="2"/>
          </rPr>
          <t>John:</t>
        </r>
        <r>
          <rPr>
            <sz val="9"/>
            <color indexed="81"/>
            <rFont val="Tahoma"/>
            <family val="2"/>
          </rPr>
          <t xml:space="preserve">
REV scenario 2</t>
        </r>
      </text>
    </comment>
    <comment ref="ES93" authorId="3" shapeId="0" xr:uid="{F30817D5-2892-4C6A-BADF-49575BA9D97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93" authorId="3" shapeId="0" xr:uid="{C9FFE363-3715-495B-B3AE-52E9695EC7E0}">
      <text>
        <r>
          <rPr>
            <b/>
            <sz val="9"/>
            <color indexed="81"/>
            <rFont val="Tahoma"/>
            <family val="2"/>
          </rPr>
          <t>John:</t>
        </r>
        <r>
          <rPr>
            <sz val="9"/>
            <color indexed="81"/>
            <rFont val="Tahoma"/>
            <family val="2"/>
          </rPr>
          <t xml:space="preserve">
Feed supply changes in individual periods</t>
        </r>
      </text>
    </comment>
    <comment ref="HD93" authorId="3" shapeId="0" xr:uid="{171F9F50-E93A-4BBE-9904-5ADFA0A7CF3E}">
      <text>
        <r>
          <rPr>
            <b/>
            <sz val="9"/>
            <color indexed="81"/>
            <rFont val="Tahoma"/>
            <family val="2"/>
          </rPr>
          <t>John:</t>
        </r>
        <r>
          <rPr>
            <sz val="9"/>
            <color indexed="81"/>
            <rFont val="Tahoma"/>
            <family val="2"/>
          </rPr>
          <t xml:space="preserve">
Feed supply changes in individual periods</t>
        </r>
      </text>
    </comment>
    <comment ref="JX93" authorId="3" shapeId="0" xr:uid="{9084BF3E-C5D3-49EB-8C3F-05D1FAF598AD}">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94" authorId="3" shapeId="0" xr:uid="{A0F5454D-D99D-4EEF-A5E0-BDE7C768208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5" authorId="3" shapeId="0" xr:uid="{2E182109-68D5-456F-9A87-1DF56DAE75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6" authorId="3" shapeId="0" xr:uid="{5DF800C9-D4F7-4F65-9FD1-6987C3C5563B}">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96" authorId="2" shapeId="0" xr:uid="{188CC254-A36A-4F8F-A24F-8A8CDE041BDC}">
      <text>
        <r>
          <rPr>
            <b/>
            <sz val="9"/>
            <color indexed="81"/>
            <rFont val="Tahoma"/>
            <family val="2"/>
          </rPr>
          <t>Michael:</t>
        </r>
        <r>
          <rPr>
            <sz val="9"/>
            <color indexed="81"/>
            <rFont val="Tahoma"/>
            <family val="2"/>
          </rPr>
          <t xml:space="preserve">
run n33 instead of optimising fs for future climate.</t>
        </r>
      </text>
    </comment>
    <comment ref="BN97" authorId="3" shapeId="0" xr:uid="{F4F13B0C-033D-443E-B64B-603B552BD8D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8" authorId="3" shapeId="0" xr:uid="{6329A63D-01BB-4CED-946E-BC05E1E2A2C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9" authorId="3" shapeId="0" xr:uid="{CEC47E08-B76E-4A6F-927F-EC891E60D67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99" authorId="2" shapeId="0" xr:uid="{00492808-F2D8-42FC-A377-D036F53F5CBB}">
      <text>
        <r>
          <rPr>
            <b/>
            <sz val="9"/>
            <color indexed="81"/>
            <rFont val="Tahoma"/>
            <family val="2"/>
          </rPr>
          <t>Michael:</t>
        </r>
        <r>
          <rPr>
            <sz val="9"/>
            <color indexed="81"/>
            <rFont val="Tahoma"/>
            <family val="2"/>
          </rPr>
          <t xml:space="preserve">
run n33 instead of optimising fs for future climate.</t>
        </r>
      </text>
    </comment>
    <comment ref="BN100" authorId="3" shapeId="0" xr:uid="{66A21D84-3741-4274-885D-CE4DAFB42E5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1" authorId="3" shapeId="0" xr:uid="{F1D288D0-E37B-4213-905C-F281C15BB222}">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2" authorId="3" shapeId="0" xr:uid="{572655AC-DC3F-453F-B97F-06A46BBB3C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U104" authorId="3" shapeId="0" xr:uid="{3141E018-6468-43EE-98B2-F993F194E98C}">
      <text>
        <r>
          <rPr>
            <b/>
            <sz val="9"/>
            <color indexed="81"/>
            <rFont val="Tahoma"/>
            <family val="2"/>
          </rPr>
          <t>John:</t>
        </r>
        <r>
          <rPr>
            <sz val="9"/>
            <color indexed="81"/>
            <rFont val="Tahoma"/>
            <family val="2"/>
          </rPr>
          <t xml:space="preserve">
Normally this is 1 but can be a higher number if some SA variables are being manually set.</t>
        </r>
      </text>
    </comment>
    <comment ref="AW104" authorId="3" shapeId="0" xr:uid="{A1D1F499-0210-409B-88BE-EF3849F2B5F3}">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105" authorId="3" shapeId="0" xr:uid="{268523EE-00FC-4AE6-9F3E-28D1C9EB84B1}">
      <text>
        <r>
          <rPr>
            <b/>
            <sz val="9"/>
            <color indexed="81"/>
            <rFont val="Tahoma"/>
            <family val="2"/>
          </rPr>
          <t>John:</t>
        </r>
        <r>
          <rPr>
            <sz val="9"/>
            <color indexed="81"/>
            <rFont val="Tahoma"/>
            <family val="2"/>
          </rPr>
          <t xml:space="preserve">
Always 1 for the Dummy variable
</t>
        </r>
      </text>
    </comment>
    <comment ref="AV105" authorId="3" shapeId="0" xr:uid="{770168FE-F120-4070-AC48-63A4E01639A1}">
      <text>
        <r>
          <rPr>
            <b/>
            <sz val="9"/>
            <color indexed="81"/>
            <rFont val="Tahoma"/>
            <family val="2"/>
          </rPr>
          <t>John:</t>
        </r>
        <r>
          <rPr>
            <sz val="9"/>
            <color indexed="81"/>
            <rFont val="Tahoma"/>
            <family val="2"/>
          </rPr>
          <t xml:space="preserve">
Number of levels in this experiment if all levels of all SA variables are included</t>
        </r>
      </text>
    </comment>
    <comment ref="AW105" authorId="3" shapeId="0" xr:uid="{28DAC573-8C98-4013-B1EA-C882E501820C}">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106" authorId="3" shapeId="0" xr:uid="{B3D38B7A-AE1B-4FE5-AEF5-17F66AF891A9}">
      <text>
        <r>
          <rPr>
            <b/>
            <sz val="9"/>
            <color indexed="81"/>
            <rFont val="Tahoma"/>
            <family val="2"/>
          </rPr>
          <t>John:</t>
        </r>
        <r>
          <rPr>
            <sz val="9"/>
            <color indexed="81"/>
            <rFont val="Tahoma"/>
            <family val="2"/>
          </rPr>
          <t xml:space="preserve">
Required for the FFCFW reporting.
Can be deleted after EweLamb
</t>
        </r>
      </text>
    </comment>
    <comment ref="W106" authorId="3" shapeId="0" xr:uid="{FFB147F7-4767-40E1-8803-0CC4573EF5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106" authorId="3" shapeId="0" xr:uid="{2FAEEE5F-FC19-4E17-91AB-E021AFAEC3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106" authorId="3" shapeId="0" xr:uid="{E5808DF8-769B-4D10-B8CA-DA61BC3689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106" authorId="3" shapeId="0" xr:uid="{7291C338-7A01-4F1C-9679-B57CF8761A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106" authorId="3" shapeId="0" xr:uid="{4A4F1E1F-F919-4B97-B836-710FECB466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106" authorId="3" shapeId="0" xr:uid="{FA34F65C-2E4C-4C75-BC70-02463C6643B0}">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106" authorId="3" shapeId="0" xr:uid="{7F76C630-8941-488A-910F-6664704236FD}">
      <text>
        <r>
          <rPr>
            <b/>
            <sz val="9"/>
            <color indexed="81"/>
            <rFont val="Tahoma"/>
            <family val="2"/>
          </rPr>
          <t>John:</t>
        </r>
        <r>
          <rPr>
            <sz val="9"/>
            <color indexed="81"/>
            <rFont val="Tahoma"/>
            <family val="2"/>
          </rPr>
          <t xml:space="preserve">
REV scenario 2</t>
        </r>
      </text>
    </comment>
    <comment ref="ES106" authorId="3" shapeId="0" xr:uid="{A103CD91-F450-434A-87A8-D3FB97BF7F4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106" authorId="3" shapeId="0" xr:uid="{70E49601-7E8B-482C-B8DF-88C39A04E30C}">
      <text>
        <r>
          <rPr>
            <b/>
            <sz val="9"/>
            <color indexed="81"/>
            <rFont val="Tahoma"/>
            <family val="2"/>
          </rPr>
          <t>John:</t>
        </r>
        <r>
          <rPr>
            <sz val="9"/>
            <color indexed="81"/>
            <rFont val="Tahoma"/>
            <family val="2"/>
          </rPr>
          <t xml:space="preserve">
Feed supply changes in individual periods</t>
        </r>
      </text>
    </comment>
    <comment ref="HD106" authorId="3" shapeId="0" xr:uid="{27BF7FD8-A83E-4831-8221-4392BA2F5A87}">
      <text>
        <r>
          <rPr>
            <b/>
            <sz val="9"/>
            <color indexed="81"/>
            <rFont val="Tahoma"/>
            <family val="2"/>
          </rPr>
          <t>John:</t>
        </r>
        <r>
          <rPr>
            <sz val="9"/>
            <color indexed="81"/>
            <rFont val="Tahoma"/>
            <family val="2"/>
          </rPr>
          <t xml:space="preserve">
Feed supply changes in individual periods</t>
        </r>
      </text>
    </comment>
    <comment ref="JX106" authorId="3" shapeId="0" xr:uid="{24C5F742-DAF1-4418-A80A-294711740ED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107" authorId="3" shapeId="0" xr:uid="{67F62F01-98C0-4243-899B-835152764D8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8" authorId="3" shapeId="0" xr:uid="{DC00DCC8-CE0B-4E78-9F83-AE52F5EB086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9" authorId="3" shapeId="0" xr:uid="{489975DB-FA42-447A-BFD4-00EDEB7CCDF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10" authorId="3" shapeId="0" xr:uid="{49EAEE03-2D0A-4422-8504-272E49BE778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C121" authorId="2" shapeId="0" xr:uid="{EDE8921E-ACD3-4605-8ACF-6ED719A5A390}">
      <text>
        <r>
          <rPr>
            <b/>
            <sz val="9"/>
            <color indexed="81"/>
            <rFont val="Tahoma"/>
            <charset val="1"/>
          </rPr>
          <t>Michael:</t>
        </r>
        <r>
          <rPr>
            <sz val="9"/>
            <color indexed="81"/>
            <rFont val="Tahoma"/>
            <charset val="1"/>
          </rPr>
          <t xml:space="preserve">
z0</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8"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8"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8"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8"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8"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8"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50" authorId="0" shapeId="0" xr:uid="{014F0FDB-FDD5-4EA1-A56A-0072593AC843}">
      <text>
        <r>
          <rPr>
            <b/>
            <sz val="9"/>
            <color indexed="81"/>
            <rFont val="Tahoma"/>
            <family val="2"/>
          </rPr>
          <t>John:</t>
        </r>
        <r>
          <rPr>
            <sz val="9"/>
            <color indexed="81"/>
            <rFont val="Tahoma"/>
            <family val="2"/>
          </rPr>
          <t xml:space="preserve">
Fine wool merino</t>
        </r>
      </text>
    </comment>
    <comment ref="D150" authorId="0" shapeId="0" xr:uid="{9EA1FDE4-1DB1-4F34-8986-9D4193402830}">
      <text>
        <r>
          <rPr>
            <b/>
            <sz val="9"/>
            <color indexed="81"/>
            <rFont val="Tahoma"/>
            <family val="2"/>
          </rPr>
          <t>John:</t>
        </r>
        <r>
          <rPr>
            <sz val="9"/>
            <color indexed="81"/>
            <rFont val="Tahoma"/>
            <family val="2"/>
          </rPr>
          <t xml:space="preserve">
BBB</t>
        </r>
      </text>
    </comment>
    <comment ref="F150" authorId="0" shapeId="0" xr:uid="{E378D495-5FF2-4AAB-976A-26AA53FE3729}">
      <text>
        <r>
          <rPr>
            <b/>
            <sz val="9"/>
            <color indexed="81"/>
            <rFont val="Tahoma"/>
            <family val="2"/>
          </rPr>
          <t>John:</t>
        </r>
        <r>
          <rPr>
            <sz val="9"/>
            <color indexed="81"/>
            <rFont val="Tahoma"/>
            <family val="2"/>
          </rPr>
          <t xml:space="preserve">
Sell 0 to 8mths</t>
        </r>
      </text>
    </comment>
    <comment ref="L150" authorId="0" shapeId="0" xr:uid="{120126D5-EFD6-4B2B-9AA2-B70FDED61FA8}">
      <text>
        <r>
          <rPr>
            <b/>
            <sz val="9"/>
            <color indexed="81"/>
            <rFont val="Tahoma"/>
            <family val="2"/>
          </rPr>
          <t xml:space="preserve">John:
</t>
        </r>
        <r>
          <rPr>
            <sz val="9"/>
            <color indexed="81"/>
            <rFont val="Tahoma"/>
            <family val="2"/>
          </rPr>
          <t>Can't sell till hogget shearing</t>
        </r>
      </text>
    </comment>
    <comment ref="M150"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1" authorId="0" shapeId="0" xr:uid="{7FC65395-37C8-4580-A0A6-0F84045D51D7}">
      <text>
        <r>
          <rPr>
            <b/>
            <sz val="9"/>
            <color indexed="81"/>
            <rFont val="Tahoma"/>
            <family val="2"/>
          </rPr>
          <t>John:</t>
        </r>
        <r>
          <rPr>
            <sz val="9"/>
            <color indexed="81"/>
            <rFont val="Tahoma"/>
            <family val="2"/>
          </rPr>
          <t xml:space="preserve">
Medium merino</t>
        </r>
      </text>
    </comment>
    <comment ref="F151" authorId="0" shapeId="0" xr:uid="{654B64AE-A166-4C29-81C4-4E2CFDD2B6EB}">
      <text>
        <r>
          <rPr>
            <b/>
            <sz val="9"/>
            <color indexed="81"/>
            <rFont val="Tahoma"/>
            <family val="2"/>
          </rPr>
          <t>John:</t>
        </r>
        <r>
          <rPr>
            <sz val="9"/>
            <color indexed="81"/>
            <rFont val="Tahoma"/>
            <family val="2"/>
          </rPr>
          <t xml:space="preserve">
Sell 15 mths to 21 mths</t>
        </r>
      </text>
    </comment>
    <comment ref="L151" authorId="0" shapeId="0" xr:uid="{FF193044-FE2E-4D11-8B22-F9877CB5D8EB}">
      <text>
        <r>
          <rPr>
            <b/>
            <sz val="9"/>
            <color indexed="81"/>
            <rFont val="Tahoma"/>
            <family val="2"/>
          </rPr>
          <t xml:space="preserve">John:
</t>
        </r>
        <r>
          <rPr>
            <sz val="9"/>
            <color indexed="81"/>
            <rFont val="Tahoma"/>
            <family val="2"/>
          </rPr>
          <t>Can't sell till hogget shearing</t>
        </r>
      </text>
    </comment>
    <comment ref="D152" authorId="0" shapeId="0" xr:uid="{10B08A1C-74D4-4D5E-A000-55C242B7BD88}">
      <text>
        <r>
          <rPr>
            <b/>
            <sz val="9"/>
            <color indexed="81"/>
            <rFont val="Tahoma"/>
            <family val="2"/>
          </rPr>
          <t>John:</t>
        </r>
        <r>
          <rPr>
            <sz val="9"/>
            <color indexed="81"/>
            <rFont val="Tahoma"/>
            <family val="2"/>
          </rPr>
          <t xml:space="preserve">
BBT</t>
        </r>
      </text>
    </comment>
    <comment ref="F152" authorId="0" shapeId="0" xr:uid="{8DBBE291-7593-49F8-BDCC-D9F2F067AA25}">
      <text>
        <r>
          <rPr>
            <b/>
            <sz val="9"/>
            <color indexed="81"/>
            <rFont val="Tahoma"/>
            <family val="2"/>
          </rPr>
          <t>John:</t>
        </r>
        <r>
          <rPr>
            <sz val="9"/>
            <color indexed="81"/>
            <rFont val="Tahoma"/>
            <family val="2"/>
          </rPr>
          <t xml:space="preserve">
Sell older</t>
        </r>
      </text>
    </comment>
    <comment ref="L152" authorId="0" shapeId="0" xr:uid="{10E41382-2598-4025-83AA-103D4CDAF95C}">
      <text>
        <r>
          <rPr>
            <b/>
            <sz val="9"/>
            <color indexed="81"/>
            <rFont val="Tahoma"/>
            <family val="2"/>
          </rPr>
          <t xml:space="preserve">John:
</t>
        </r>
        <r>
          <rPr>
            <sz val="9"/>
            <color indexed="81"/>
            <rFont val="Tahoma"/>
            <family val="2"/>
          </rPr>
          <t>Can't sell till hogget shearing</t>
        </r>
      </text>
    </comment>
    <comment ref="N152"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3" authorId="0" shapeId="0" xr:uid="{252D0767-43F3-42C0-9FDD-C015A92C6765}">
      <text>
        <r>
          <rPr>
            <b/>
            <sz val="9"/>
            <color indexed="81"/>
            <rFont val="Tahoma"/>
            <family val="2"/>
          </rPr>
          <t>John:</t>
        </r>
        <r>
          <rPr>
            <sz val="9"/>
            <color indexed="81"/>
            <rFont val="Tahoma"/>
            <family val="2"/>
          </rPr>
          <t xml:space="preserve">
Maternal</t>
        </r>
      </text>
    </comment>
    <comment ref="L153"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3"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8"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6"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7" authorId="0" shapeId="0" xr:uid="{495F61C2-86BA-4C43-8D11-CAD7CA98B444}">
      <text>
        <r>
          <rPr>
            <b/>
            <sz val="9"/>
            <color indexed="81"/>
            <rFont val="Tahoma"/>
            <family val="2"/>
          </rPr>
          <t>John:</t>
        </r>
        <r>
          <rPr>
            <sz val="9"/>
            <color indexed="81"/>
            <rFont val="Tahoma"/>
            <family val="2"/>
          </rPr>
          <t xml:space="preserve">
For </t>
        </r>
      </text>
    </comment>
    <comment ref="E245"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3" authorId="0" shapeId="0" xr:uid="{CB45BAC6-EADC-4B73-9F64-9E12441EDA23}">
      <text>
        <r>
          <rPr>
            <b/>
            <sz val="9"/>
            <color indexed="81"/>
            <rFont val="Tahoma"/>
            <family val="2"/>
          </rPr>
          <t>John:</t>
        </r>
        <r>
          <rPr>
            <sz val="9"/>
            <color indexed="81"/>
            <rFont val="Tahoma"/>
            <family val="2"/>
          </rPr>
          <t xml:space="preserve">
Values if 4 levels:
-0.5
0
0.4
0.8</t>
        </r>
      </text>
    </comment>
    <comment ref="D373" authorId="0" shapeId="0" xr:uid="{33A6B5DE-A036-432E-8B04-7647E2717CA0}">
      <text>
        <r>
          <rPr>
            <b/>
            <sz val="9"/>
            <color indexed="81"/>
            <rFont val="Tahoma"/>
            <family val="2"/>
          </rPr>
          <t>John:</t>
        </r>
        <r>
          <rPr>
            <sz val="9"/>
            <color indexed="81"/>
            <rFont val="Tahoma"/>
            <family val="2"/>
          </rPr>
          <t xml:space="preserve">
Values if 4 levels:
-0.5
0
0.4
0.8</t>
        </r>
      </text>
    </comment>
    <comment ref="E373" authorId="0" shapeId="0" xr:uid="{751FB96B-24F6-4D84-8B31-F5BE2727D1F2}">
      <text>
        <r>
          <rPr>
            <b/>
            <sz val="9"/>
            <color indexed="81"/>
            <rFont val="Tahoma"/>
            <family val="2"/>
          </rPr>
          <t>John:</t>
        </r>
        <r>
          <rPr>
            <sz val="9"/>
            <color indexed="81"/>
            <rFont val="Tahoma"/>
            <family val="2"/>
          </rPr>
          <t xml:space="preserve">
Values if 4 levels:
-0.8
-0.4
0
0.5</t>
        </r>
      </text>
    </comment>
    <comment ref="F373" authorId="0" shapeId="0" xr:uid="{4A801745-D400-4549-9E4B-4F1AE8C78F3D}">
      <text>
        <r>
          <rPr>
            <b/>
            <sz val="9"/>
            <color indexed="81"/>
            <rFont val="Tahoma"/>
            <family val="2"/>
          </rPr>
          <t>John:</t>
        </r>
        <r>
          <rPr>
            <sz val="9"/>
            <color indexed="81"/>
            <rFont val="Tahoma"/>
            <family val="2"/>
          </rPr>
          <t xml:space="preserve">
Values if 4 levels:
-0.5
0
0.4
0.8</t>
        </r>
      </text>
    </comment>
    <comment ref="I373" authorId="0" shapeId="0" xr:uid="{FFCD9017-CC93-448C-B9AC-ACE184E2556F}">
      <text>
        <r>
          <rPr>
            <b/>
            <sz val="9"/>
            <color indexed="81"/>
            <rFont val="Tahoma"/>
            <family val="2"/>
          </rPr>
          <t>John:</t>
        </r>
        <r>
          <rPr>
            <sz val="9"/>
            <color indexed="81"/>
            <rFont val="Tahoma"/>
            <family val="2"/>
          </rPr>
          <t xml:space="preserve">
Values if 4 levels:
-0.5
0
0.4
0.8</t>
        </r>
      </text>
    </comment>
    <comment ref="P378"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9"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9"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9"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9"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9"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9"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3"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3"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4"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40"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0"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2"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2"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3"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6"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6"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7"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3"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95"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16"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<sst xmlns="http://schemas.openxmlformats.org/spreadsheetml/2006/main" count="12017" uniqueCount="2015">
  <si>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</si>
  <si>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</si>
  <si>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</si>
  <si>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</si>
  <si>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</si>
  <si>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</si>
  <si>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</si>
  <si>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</si>
  <si>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</si>
  <si>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</si>
  <si>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</si>
  <si>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</si>
  <si>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</si>
  <si>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</si>
  <si>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</si>
  <si>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</si>
  <si>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</si>
  <si>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</si>
  <si>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</si>
  <si>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</si>
  <si>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</si>
  <si>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</si>
  <si>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</si>
  <si>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</si>
  <si>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</si>
  <si>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</si>
  <si>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</si>
  <si>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</si>
  <si>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</si>
  <si>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</si>
  <si>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</si>
  <si>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</si>
  <si>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</si>
  <si>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</si>
  <si>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</si>
  <si>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</si>
  <si>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</si>
  <si>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</si>
  <si>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</si>
  <si>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</si>
  <si>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</si>
  <si>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</si>
  <si>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</si>
  <si>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</si>
  <si>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</si>
  <si>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</si>
  <si>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</si>
  <si>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</si>
  <si>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</si>
  <si>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</si>
  <si>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</si>
  <si>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</si>
  <si>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</si>
  <si>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</si>
  <si>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</si>
  <si>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</si>
  <si>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</si>
  <si>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</si>
  <si>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</si>
  <si>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</si>
  <si>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</si>
  <si>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</si>
  <si>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</si>
  <si>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</si>
  <si>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</si>
  <si>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</si>
  <si>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</si>
  <si>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</si>
  <si>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</si>
  <si>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</si>
  <si>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</si>
  <si>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</si>
  <si>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</si>
  <si>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</si>
  <si>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</si>
  <si>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</si>
  <si>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</si>
  <si>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</si>
  <si>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</si>
  <si>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</si>
  <si>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</si>
  <si>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</si>
  <si>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</si>
  <si>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</si>
  <si>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</si>
  <si>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</si>
  <si>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</si>
  <si>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</si>
  <si>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</si>
  <si>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</si>
  <si>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</si>
  <si>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</si>
  <si>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</si>
  <si>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</si>
  <si>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</si>
  <si>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</si>
  <si>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</si>
  <si>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</si>
  <si>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</si>
  <si>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</si>
  <si>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</si>
  <si>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</si>
  <si>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</si>
  <si>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</si>
  <si>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</si>
  <si>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</si>
  <si>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</si>
  <si>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</si>
  <si>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</si>
  <si>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</si>
  <si>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</si>
  <si>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</si>
  <si>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</si>
  <si>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</si>
  <si>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</si>
  <si>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</si>
  <si>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</si>
  <si>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</si>
  <si>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</si>
  <si>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</si>
  <si>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</si>
  <si>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</si>
  <si>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</si>
  <si>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</si>
  <si>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</si>
  <si>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</si>
  <si>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</si>
  <si>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</si>
  <si>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</si>
  <si>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</si>
  <si>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</si>
  <si>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</si>
  <si>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</si>
  <si>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</si>
  <si>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</si>
  <si>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</si>
  <si>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</si>
  <si>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</si>
  <si>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</si>
  <si>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</si>
  <si>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</si>
  <si>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</si>
  <si>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</si>
  <si>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</si>
  <si>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</si>
  <si>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</si>
  <si>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</si>
  <si>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</si>
  <si>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</si>
  <si>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</si>
  <si>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</si>
  <si>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</si>
  <si>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</si>
  <si>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</si>
  <si>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</si>
  <si>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</si>
  <si>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</si>
  <si>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</si>
  <si>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</si>
  <si>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</si>
  <si>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</si>
  <si>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</si>
  <si>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</si>
  <si>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</si>
  <si>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</si>
  <si>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</si>
  <si>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</si>
  <si>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</si>
  <si>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</si>
  <si>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</si>
  <si>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</si>
  <si>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</si>
  <si>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</si>
  <si>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</si>
  <si>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</si>
  <si>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</si>
  <si>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</si>
  <si>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</si>
  <si>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</si>
  <si>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</si>
  <si>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</si>
  <si>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</si>
  <si>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</si>
  <si>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</si>
  <si>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</si>
  <si>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</si>
  <si>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</si>
  <si>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</si>
  <si>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</si>
  <si>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</si>
  <si>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</si>
  <si>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</si>
  <si>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</si>
  <si>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</si>
  <si>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</si>
  <si>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</si>
  <si>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</si>
  <si>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</si>
  <si>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</si>
  <si>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</si>
  <si>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</si>
  <si>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</si>
  <si>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</si>
  <si>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</si>
  <si>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</si>
  <si>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</si>
  <si>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</si>
  <si>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</si>
  <si>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</si>
  <si>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</si>
  <si>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</si>
  <si>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</si>
  <si>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</si>
  <si>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</si>
  <si>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</si>
  <si>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</si>
  <si>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</si>
  <si>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</si>
  <si>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</si>
  <si>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</si>
  <si>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</si>
  <si>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</si>
  <si>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</si>
  <si>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</si>
  <si>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</si>
  <si>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</si>
  <si>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</si>
  <si>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</si>
  <si>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</si>
  <si>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</si>
  <si>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</si>
  <si>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</si>
  <si>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</si>
  <si>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</si>
  <si>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</si>
  <si>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</si>
  <si>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</si>
  <si>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</si>
  <si>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</si>
  <si>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</si>
  <si>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</si>
  <si>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</si>
  <si>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</si>
  <si>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</si>
  <si>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</si>
  <si>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</si>
  <si>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</si>
  <si>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</si>
  <si>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</si>
  <si>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</si>
  <si>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</si>
  <si>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</si>
  <si>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</si>
  <si>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</si>
  <si>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</si>
  <si>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</si>
  <si>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</si>
  <si>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</si>
  <si>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</si>
  <si>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</si>
  <si>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</si>
  <si>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</si>
  <si>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</si>
  <si>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</si>
  <si>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</si>
  <si>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</si>
  <si>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</si>
  <si>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</si>
  <si>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</si>
  <si>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</si>
  <si>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</si>
  <si>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</si>
  <si>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</si>
  <si>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</si>
  <si>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</si>
  <si>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</si>
  <si>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</si>
  <si>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</si>
  <si>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</si>
  <si>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</si>
  <si>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</si>
  <si>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</si>
  <si>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</si>
  <si>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</si>
  <si>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</si>
  <si>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</si>
  <si>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</si>
  <si>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</si>
  <si>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</si>
  <si>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</si>
  <si>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</si>
  <si>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</si>
  <si>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</si>
  <si>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</si>
  <si>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</si>
  <si>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</si>
  <si>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</si>
  <si>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</si>
  <si>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</si>
  <si>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</si>
  <si>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</si>
  <si>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</si>
  <si>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</si>
  <si>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</si>
  <si>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</si>
  <si>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</si>
  <si>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</si>
  <si>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</si>
  <si>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</si>
  <si>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</si>
  <si>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</si>
  <si>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</si>
  <si>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</si>
  <si>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</si>
  <si>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</si>
  <si>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</si>
  <si>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</si>
  <si>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</si>
  <si>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</si>
  <si>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</si>
  <si>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</si>
  <si>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</si>
  <si>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</si>
  <si>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</si>
  <si>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</si>
  <si>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</si>
  <si>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</si>
  <si>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</si>
  <si>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</si>
  <si>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</si>
  <si>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</si>
  <si>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</si>
  <si>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</si>
  <si>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</si>
  <si>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</si>
  <si>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</si>
  <si>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</si>
  <si>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</si>
  <si>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</si>
  <si>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</si>
  <si>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</si>
  <si>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</si>
  <si>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</si>
  <si>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</si>
  <si>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</si>
  <si>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</si>
  <si>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</si>
  <si>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</si>
  <si>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</si>
  <si>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</si>
  <si>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</si>
  <si>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</si>
  <si>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</si>
  <si>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</si>
  <si>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</si>
  <si>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</si>
  <si>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</si>
  <si>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</si>
  <si>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</si>
  <si>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</si>
  <si>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</si>
  <si>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</si>
  <si>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</si>
  <si>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</si>
  <si>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</si>
  <si>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</si>
  <si>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</si>
  <si>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</si>
  <si>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</si>
  <si>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</si>
  <si>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</si>
  <si>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</si>
  <si>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</si>
  <si>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</si>
  <si>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</si>
  <si>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</si>
  <si>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</si>
  <si>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</si>
  <si>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</si>
  <si>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</si>
  <si>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</si>
  <si>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</si>
  <si>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</si>
  <si>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</si>
  <si>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</si>
  <si>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</si>
  <si>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</si>
  <si>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</si>
  <si>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</si>
  <si>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</si>
  <si>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</si>
  <si>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</si>
  <si>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</si>
  <si>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</si>
  <si>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</si>
  <si>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</si>
  <si>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</si>
  <si>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</si>
  <si>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</si>
  <si>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</si>
  <si>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</si>
  <si>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</si>
  <si>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</si>
  <si>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</si>
  <si>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</si>
  <si>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</si>
  <si>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</si>
  <si>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</si>
  <si>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</si>
  <si>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</si>
  <si>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</si>
  <si>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</si>
  <si>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</si>
  <si>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</si>
  <si>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</si>
  <si>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</si>
  <si>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</si>
  <si>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</si>
  <si>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</si>
  <si>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</si>
  <si>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</si>
  <si>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</si>
  <si>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</si>
  <si>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</si>
  <si>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</si>
  <si>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</si>
  <si>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</si>
  <si>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</si>
  <si>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</si>
  <si>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</si>
  <si>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</si>
  <si>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</si>
  <si>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</si>
  <si>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</si>
  <si>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</si>
  <si>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</si>
  <si>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</si>
  <si>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</si>
  <si>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</si>
  <si>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</si>
  <si>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</si>
  <si>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</si>
  <si>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</si>
  <si>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</si>
  <si>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</si>
  <si>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</si>
  <si>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</si>
  <si>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</si>
  <si>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</si>
  <si>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</si>
  <si>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</si>
  <si>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</si>
  <si>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</si>
  <si>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</si>
  <si>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</si>
  <si>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</si>
  <si>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</si>
  <si>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</si>
  <si>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</si>
  <si>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</si>
  <si>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</si>
  <si>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</si>
  <si>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</si>
  <si>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</si>
  <si>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</si>
  <si>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</si>
  <si>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</si>
  <si>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</si>
  <si>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</si>
  <si>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</si>
  <si>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</si>
  <si>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</si>
  <si>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</si>
  <si>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</si>
  <si>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</si>
  <si>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</si>
  <si>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</si>
  <si>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</si>
  <si>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</si>
  <si>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</si>
  <si>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</si>
  <si>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</si>
  <si>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</si>
  <si>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</si>
  <si>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</si>
  <si>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</si>
  <si>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</si>
  <si>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</si>
  <si>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</si>
  <si>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</si>
  <si>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</si>
  <si>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</si>
  <si>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</si>
  <si>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</si>
  <si>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</si>
  <si>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</si>
  <si>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</si>
  <si>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</si>
  <si>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</si>
  <si>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</si>
  <si>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</si>
  <si>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</si>
  <si>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</si>
  <si>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</si>
  <si>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</si>
  <si>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</si>
  <si>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</si>
  <si>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</si>
  <si>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</si>
  <si>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</si>
  <si>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</si>
  <si>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</si>
  <si>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</si>
  <si>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</si>
  <si>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</si>
  <si>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</si>
  <si>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</si>
  <si>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</si>
  <si>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</si>
  <si>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</si>
  <si>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</si>
  <si>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</si>
  <si>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</si>
  <si>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</si>
  <si>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</si>
  <si>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</si>
  <si>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</si>
  <si>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</si>
  <si>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</si>
  <si>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</si>
  <si>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</si>
  <si>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</si>
  <si>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</si>
  <si>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</si>
  <si>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</si>
  <si>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</si>
  <si>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</si>
  <si>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</si>
  <si>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</si>
  <si>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</si>
  <si>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</si>
  <si>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</si>
  <si>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</si>
  <si>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</si>
  <si>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</si>
  <si>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</si>
  <si>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</si>
  <si>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</si>
  <si>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</si>
  <si>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</si>
  <si>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</si>
  <si>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</si>
  <si>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</si>
  <si>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</si>
  <si>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</si>
  <si>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</si>
  <si>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</si>
  <si>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</si>
  <si>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</si>
  <si>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</si>
  <si>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</si>
  <si>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</si>
  <si>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</si>
  <si>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</si>
  <si>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</si>
  <si>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</si>
  <si>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</si>
  <si>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</si>
  <si>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</si>
  <si>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</si>
  <si>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</si>
  <si>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</si>
  <si>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</si>
  <si>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</si>
  <si>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</si>
  <si>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</si>
  <si>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</si>
  <si>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</si>
  <si>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</si>
  <si>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</si>
  <si>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</si>
  <si>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</si>
  <si>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</si>
  <si>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</si>
  <si>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</si>
  <si>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</si>
  <si>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</si>
  <si>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</si>
  <si>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</si>
  <si>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</si>
  <si>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</si>
  <si>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</si>
  <si>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</si>
  <si>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</si>
  <si>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</si>
  <si>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</si>
  <si>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</si>
  <si>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</si>
  <si>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</si>
  <si>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</si>
  <si>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</si>
  <si>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</si>
  <si>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</si>
  <si>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</si>
  <si>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</si>
  <si>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</si>
  <si>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</si>
  <si>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</si>
  <si>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</si>
  <si>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</si>
  <si>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</si>
  <si>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</si>
  <si>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</si>
  <si>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</si>
  <si>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</si>
  <si>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</si>
  <si>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</si>
  <si>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</si>
  <si>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</si>
  <si>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</si>
  <si>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</si>
  <si>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</si>
  <si>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</si>
  <si>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</si>
  <si>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</si>
  <si>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</si>
  <si>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</si>
  <si>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</si>
  <si>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</si>
  <si>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</si>
  <si>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</si>
  <si>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</si>
  <si>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</si>
  <si>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</si>
  <si>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</si>
  <si>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</si>
  <si>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</si>
  <si>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</si>
  <si>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</si>
  <si>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</si>
  <si>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</si>
  <si>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</si>
  <si>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</si>
  <si>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</si>
  <si>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</si>
  <si>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</si>
  <si>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</si>
  <si>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</si>
  <si>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</si>
  <si>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</si>
  <si>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</si>
  <si>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</si>
  <si>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</si>
  <si>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</si>
  <si>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</si>
  <si>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</si>
  <si>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</si>
  <si>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</si>
  <si>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</si>
  <si>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</si>
  <si>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</si>
  <si>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</si>
  <si>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</si>
  <si>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</si>
  <si>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</si>
  <si>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</si>
  <si>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</si>
  <si>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</si>
  <si>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</si>
  <si>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</si>
  <si>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</si>
  <si>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</si>
  <si>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</si>
  <si>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</si>
  <si>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</si>
  <si>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</si>
  <si>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</si>
  <si>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</si>
  <si>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</si>
  <si>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</si>
  <si>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</si>
  <si>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</si>
  <si>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</si>
  <si>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</si>
  <si>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</si>
  <si>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</si>
  <si>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</si>
  <si>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</si>
  <si>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</si>
  <si>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</si>
  <si>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</si>
  <si>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</si>
  <si>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</si>
  <si>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</si>
  <si>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</si>
  <si>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</si>
  <si>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</si>
  <si>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</si>
  <si>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</si>
  <si>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</si>
  <si>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</si>
  <si>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</si>
  <si>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</si>
  <si>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</si>
  <si>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</si>
  <si>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</si>
  <si>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</si>
  <si>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</si>
  <si>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</si>
  <si>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</si>
  <si>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</si>
  <si>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</si>
  <si>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</si>
  <si>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</si>
  <si>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</si>
  <si>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</si>
  <si>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</si>
  <si>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</si>
  <si>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</si>
  <si>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</si>
  <si>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</si>
  <si>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</si>
  <si>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</si>
  <si>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</si>
  <si>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</si>
  <si>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</si>
  <si>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</si>
  <si>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</si>
  <si>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</si>
  <si>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</si>
  <si>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</si>
  <si>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</si>
  <si>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</si>
  <si>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</si>
  <si>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</si>
  <si>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</si>
  <si>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</si>
  <si>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</si>
  <si>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</si>
  <si>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</si>
  <si>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</si>
  <si>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</si>
  <si>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</si>
  <si>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</si>
  <si>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</si>
  <si>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</si>
  <si>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</si>
  <si>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</si>
  <si>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</si>
  <si>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</si>
  <si>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</si>
  <si>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</si>
  <si>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</si>
  <si>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</si>
  <si>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</si>
  <si>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</si>
  <si>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</si>
  <si>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</si>
  <si>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</si>
  <si>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</si>
  <si>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</si>
  <si>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</si>
  <si>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</si>
  <si>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</si>
  <si>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</si>
  <si>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</si>
  <si>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</si>
  <si>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</si>
  <si>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</si>
  <si>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</si>
  <si>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</si>
  <si>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</si>
  <si>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</si>
  <si>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</si>
  <si>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</si>
  <si>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</si>
  <si>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</si>
  <si>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</si>
  <si>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</si>
  <si>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</si>
  <si>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</si>
  <si>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</si>
  <si>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</si>
  <si>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</si>
  <si>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</si>
  <si>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</si>
  <si>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</si>
  <si>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</si>
  <si>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</si>
  <si>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</si>
  <si>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</si>
  <si>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</si>
  <si>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</si>
  <si>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</si>
  <si>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</si>
  <si>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</si>
  <si>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</si>
  <si>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</si>
  <si>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</si>
  <si>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</si>
  <si>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</si>
  <si>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</si>
  <si>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</si>
  <si>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</si>
  <si>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</si>
  <si>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</si>
  <si>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</si>
  <si>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</si>
  <si>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</si>
  <si>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</si>
  <si>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</si>
  <si>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</si>
  <si>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</si>
  <si>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</si>
  <si>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</si>
  <si>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</si>
  <si>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</si>
  <si>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</si>
  <si>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</si>
  <si>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</si>
  <si>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</si>
  <si>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</si>
  <si>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</si>
  <si>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</si>
  <si>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</si>
  <si>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</si>
  <si>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</si>
  <si>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</si>
  <si>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</si>
  <si>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</si>
  <si>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</si>
  <si>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</si>
  <si>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</si>
  <si>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</si>
  <si>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</si>
  <si>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</si>
  <si>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</si>
  <si>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</si>
  <si>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</si>
  <si>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</si>
  <si>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</si>
  <si>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</si>
  <si>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</si>
  <si>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</si>
  <si>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</si>
  <si>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</si>
  <si>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</si>
  <si>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</si>
  <si>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</si>
  <si>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</si>
  <si>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</si>
  <si>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</si>
  <si>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</si>
  <si>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</si>
  <si>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</si>
  <si>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</si>
  <si>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</si>
  <si>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</si>
  <si>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</si>
  <si>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</si>
  <si>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</si>
  <si>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</si>
  <si>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</si>
  <si>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</si>
  <si>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</si>
  <si>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</si>
  <si>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</si>
  <si>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</si>
  <si>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</si>
  <si>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</si>
  <si>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</si>
  <si>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</si>
  <si>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</si>
  <si>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</si>
  <si>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</si>
  <si>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</si>
  <si>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</si>
  <si>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</si>
  <si>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</si>
  <si>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</si>
  <si>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</si>
  <si>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</si>
  <si>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</si>
  <si>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</si>
  <si>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</si>
  <si>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</si>
  <si>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</si>
  <si>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</si>
  <si>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</si>
  <si>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</si>
  <si>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</si>
  <si>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</si>
  <si>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</si>
  <si>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</si>
  <si>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</si>
  <si>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</si>
  <si>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</si>
  <si>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</si>
  <si>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</si>
  <si>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</si>
  <si>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</si>
  <si>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</si>
  <si>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</si>
  <si>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</si>
  <si>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</si>
  <si>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</si>
  <si>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</si>
  <si>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</si>
  <si>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</si>
  <si>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</si>
  <si>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</si>
  <si>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</si>
  <si>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</si>
  <si>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</si>
  <si>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</si>
  <si>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</si>
  <si>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</si>
  <si>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</si>
  <si>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</si>
  <si>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</si>
  <si>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</si>
  <si>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</si>
  <si>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</si>
  <si>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</si>
  <si>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</si>
  <si>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</si>
  <si>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</si>
  <si>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</si>
  <si>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</si>
  <si>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</si>
  <si>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</si>
  <si>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</si>
  <si>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</si>
  <si>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</si>
  <si>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</si>
  <si>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</si>
  <si>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</si>
  <si>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</si>
  <si>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</si>
  <si>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</si>
  <si>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</si>
  <si>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</si>
  <si>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</si>
  <si>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</si>
  <si>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</si>
  <si>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</si>
  <si>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</si>
  <si>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</si>
  <si>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</si>
  <si>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</si>
  <si>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</si>
  <si>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</si>
  <si>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</si>
  <si>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</si>
  <si>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</si>
  <si>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</si>
  <si>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</si>
  <si>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</si>
  <si>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</si>
  <si>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</si>
  <si>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</si>
  <si>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</si>
  <si>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</si>
  <si>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</si>
  <si>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</si>
  <si>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</si>
  <si>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</si>
  <si>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</si>
  <si>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</si>
  <si>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</si>
  <si>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</si>
  <si>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</si>
  <si>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</si>
  <si>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</si>
  <si>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</si>
  <si>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</si>
  <si>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</si>
  <si>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</si>
  <si>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</si>
  <si>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</si>
  <si>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</si>
  <si>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</si>
  <si>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</si>
  <si>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</si>
  <si>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</si>
  <si>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</si>
  <si>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</si>
  <si>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</si>
  <si>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</si>
  <si>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</si>
  <si>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</si>
  <si>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</si>
  <si>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</si>
  <si>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</si>
  <si>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</si>
  <si>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</si>
  <si>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</si>
  <si>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</si>
  <si>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</si>
  <si>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</si>
  <si>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</si>
  <si>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</si>
  <si>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</si>
  <si>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</si>
  <si>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</si>
  <si>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</si>
  <si>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</si>
  <si>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</si>
  <si>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</si>
  <si>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</si>
  <si>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</si>
  <si>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</si>
  <si>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</si>
  <si>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</si>
  <si>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</si>
  <si>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</si>
  <si>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</si>
  <si>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</si>
  <si>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</si>
  <si>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</si>
  <si>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</si>
  <si>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</si>
  <si>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</si>
  <si>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</si>
  <si>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</si>
  <si>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</si>
  <si>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</si>
  <si>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</si>
  <si>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</si>
  <si>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</si>
  <si>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</si>
  <si>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</si>
  <si>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</si>
  <si>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</si>
  <si>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</si>
  <si>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</si>
  <si>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</si>
  <si>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</si>
  <si>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</si>
  <si>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</si>
  <si>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</si>
  <si>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</si>
  <si>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</si>
  <si>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</si>
  <si>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</si>
  <si>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</si>
  <si>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</si>
  <si>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</si>
  <si>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</si>
  <si>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</si>
  <si>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</si>
  <si>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</si>
  <si>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</si>
  <si>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</si>
  <si>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</si>
  <si>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</si>
  <si>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</si>
  <si>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</si>
  <si>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</si>
  <si>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</si>
  <si>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</si>
  <si>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</si>
  <si>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</si>
  <si>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</si>
  <si>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</si>
  <si>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</si>
  <si>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</si>
  <si>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</si>
  <si>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</si>
  <si>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</si>
  <si>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</si>
  <si>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</si>
  <si>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</si>
  <si>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</si>
  <si>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</si>
  <si>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</si>
  <si>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</si>
  <si>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</si>
  <si>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</si>
  <si>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</si>
  <si>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</si>
  <si>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</si>
  <si>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</si>
  <si>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</si>
  <si>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</si>
  <si>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</si>
  <si>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</si>
  <si>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</si>
  <si>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</si>
  <si>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</si>
  <si>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</si>
  <si>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</si>
  <si>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</si>
  <si>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</si>
  <si>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</si>
  <si>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</si>
  <si>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</si>
  <si>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</si>
  <si>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</si>
  <si>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</si>
  <si>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</si>
  <si>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</si>
  <si>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</si>
  <si>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</si>
  <si>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</si>
  <si>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</si>
  <si>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</si>
  <si>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</si>
  <si>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</si>
  <si>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</si>
  <si>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</si>
  <si>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</si>
  <si>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</si>
  <si>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</si>
  <si>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</si>
  <si>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</si>
  <si>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</si>
  <si>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</si>
  <si>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</si>
  <si>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</si>
  <si>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</si>
  <si>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</si>
  <si>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</si>
  <si>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</si>
  <si>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</si>
  <si>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</si>
  <si>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</si>
  <si>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</si>
  <si>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</si>
  <si>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</si>
  <si>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</si>
  <si>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</si>
  <si>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</si>
  <si>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</si>
  <si>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</si>
  <si>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</si>
  <si>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</si>
  <si>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</si>
  <si>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</si>
  <si>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</si>
  <si>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</si>
  <si>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</si>
  <si>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</si>
  <si>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</si>
  <si>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</si>
  <si>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</si>
  <si>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</si>
  <si>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</si>
  <si>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</si>
  <si>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</si>
  <si>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</si>
  <si>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</si>
  <si>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</si>
  <si>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</si>
  <si>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</si>
  <si>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</si>
  <si>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</si>
  <si>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</si>
  <si>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</si>
  <si>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</si>
  <si>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</si>
  <si>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</si>
  <si>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</si>
  <si>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</si>
  <si>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</si>
  <si>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</si>
  <si>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</si>
  <si>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</si>
  <si>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</si>
  <si>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</si>
  <si>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</si>
  <si>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</si>
  <si>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</si>
  <si>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</si>
  <si>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</si>
  <si>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</si>
  <si>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</si>
  <si>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</si>
  <si>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</si>
  <si>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</si>
  <si>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</si>
  <si>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</si>
  <si>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</si>
  <si>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</si>
  <si>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</si>
  <si>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</si>
  <si>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</si>
  <si>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</si>
  <si>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</si>
  <si>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</si>
  <si>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</si>
  <si>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</si>
  <si>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</si>
  <si>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</si>
  <si>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</si>
  <si>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</si>
  <si>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</si>
  <si>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</si>
  <si>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</si>
  <si>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</si>
  <si>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</si>
  <si>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</si>
  <si>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</si>
  <si>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</si>
  <si>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</si>
  <si>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</si>
  <si>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</si>
  <si>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</si>
  <si>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</si>
  <si>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</si>
  <si>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</si>
  <si>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</si>
  <si>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</si>
  <si>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</si>
  <si>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</si>
  <si>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</si>
  <si>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</si>
  <si>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</si>
  <si>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</si>
  <si>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</si>
  <si>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</si>
  <si>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</si>
  <si>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</si>
  <si>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</si>
  <si>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</si>
  <si>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</si>
  <si>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</si>
  <si>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</si>
  <si>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</si>
  <si>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</si>
  <si>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</si>
  <si>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</si>
  <si>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</si>
  <si>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</si>
  <si>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</si>
  <si>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</si>
  <si>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</si>
  <si>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</si>
  <si>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</si>
  <si>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</si>
  <si>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</si>
  <si>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</si>
  <si>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</si>
  <si>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</si>
  <si>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</si>
  <si>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</si>
  <si>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</si>
  <si>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</si>
  <si>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</si>
  <si>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</si>
  <si>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</si>
  <si>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</si>
  <si>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</si>
  <si>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</si>
  <si>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</si>
  <si>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</si>
  <si>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</si>
  <si>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</si>
  <si>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</si>
  <si>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</si>
  <si>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</si>
  <si>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</si>
  <si>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</si>
  <si>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</si>
  <si>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</si>
  <si>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</si>
  <si>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</si>
  <si>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</si>
  <si>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</si>
  <si>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</si>
  <si>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</si>
  <si>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</si>
  <si>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</si>
  <si>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</si>
  <si>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</si>
  <si>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</si>
  <si>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</si>
  <si>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</si>
  <si>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</si>
  <si>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</si>
  <si>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</si>
  <si>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</si>
  <si>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</si>
  <si>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</si>
  <si>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</si>
  <si>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</si>
  <si>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</si>
  <si>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</si>
  <si>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</si>
  <si>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</si>
  <si>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</si>
  <si>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</si>
  <si>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</si>
  <si>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</si>
  <si>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</si>
  <si>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</si>
  <si>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</si>
  <si>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</si>
  <si>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</si>
  <si>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</si>
  <si>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</si>
  <si>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</si>
  <si>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</si>
  <si>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</si>
  <si>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</si>
  <si>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</si>
  <si>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</si>
  <si>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</si>
  <si>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</si>
  <si>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</si>
  <si>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</si>
  <si>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</si>
  <si>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</si>
  <si>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</si>
  <si>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</si>
  <si>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</si>
  <si>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</si>
  <si>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</si>
  <si>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</si>
  <si>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</si>
  <si>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</si>
  <si>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</si>
  <si>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</si>
  <si>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</si>
  <si>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</si>
  <si>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</si>
  <si>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</si>
  <si>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</si>
  <si>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</si>
  <si>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</si>
  <si>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</si>
  <si>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</si>
  <si>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</si>
  <si>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</si>
  <si>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</si>
  <si>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</si>
  <si>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</si>
  <si>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</si>
  <si>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</si>
  <si>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</si>
  <si>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</si>
  <si>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</si>
  <si>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</si>
  <si>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</si>
  <si>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</si>
  <si>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</si>
  <si>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</si>
  <si>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</si>
  <si>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</si>
  <si>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</si>
  <si>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</si>
  <si>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</si>
  <si>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</si>
  <si>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</si>
  <si>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</si>
  <si>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</si>
  <si>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</si>
  <si>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</si>
  <si>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</si>
  <si>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</si>
  <si>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</si>
  <si>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</si>
  <si>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</si>
  <si>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</si>
  <si>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</si>
  <si>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</si>
  <si>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</si>
  <si>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</si>
  <si>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</si>
  <si>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</si>
  <si>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</si>
  <si>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</si>
  <si>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</si>
  <si>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</si>
  <si>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</si>
  <si>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</si>
  <si>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</si>
  <si>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</si>
  <si>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</si>
  <si>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</si>
  <si>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</si>
  <si>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</si>
  <si>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</si>
  <si>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</si>
  <si>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</si>
  <si>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</si>
  <si>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</si>
  <si>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</si>
  <si>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</si>
  <si>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</si>
  <si>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</si>
  <si>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</si>
  <si>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</si>
  <si>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</si>
  <si>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</si>
  <si>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</si>
  <si>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</si>
  <si>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</si>
  <si>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</si>
  <si>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</si>
  <si>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</si>
  <si>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</si>
  <si>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</si>
  <si>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</si>
  <si>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</si>
  <si>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</si>
  <si>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</si>
  <si>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</si>
  <si>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</si>
  <si>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</si>
  <si>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</si>
  <si>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</si>
  <si>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</si>
  <si>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</si>
  <si>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</si>
  <si>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</si>
  <si>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</si>
  <si>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</si>
  <si>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</si>
  <si>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</si>
  <si>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</si>
  <si>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</si>
  <si>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</si>
  <si>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</si>
  <si>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</si>
  <si>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</si>
  <si>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</si>
  <si>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</si>
  <si>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</si>
  <si>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</si>
  <si>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</si>
  <si>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</si>
  <si>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</si>
  <si>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</si>
  <si>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</si>
  <si>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</si>
  <si>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</si>
  <si>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</si>
  <si>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</si>
  <si>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</si>
  <si>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</si>
  <si>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</si>
  <si>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</si>
  <si>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</si>
  <si>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</si>
  <si>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</si>
  <si>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</si>
  <si>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</si>
  <si>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</si>
  <si>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</si>
  <si>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</si>
  <si>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</si>
  <si>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</si>
  <si>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</si>
  <si>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</si>
  <si>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</si>
  <si>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</si>
  <si>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</si>
  <si>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</si>
  <si>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</si>
  <si>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</si>
  <si>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</si>
  <si>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</si>
  <si>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</si>
  <si>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</si>
  <si>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</si>
  <si>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</si>
  <si>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</si>
  <si>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</si>
  <si>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</si>
  <si>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</si>
  <si>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</si>
  <si>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</si>
  <si>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</si>
  <si>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</si>
  <si>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</si>
  <si>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</si>
  <si>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</si>
  <si>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</si>
  <si>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</si>
  <si>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</si>
  <si>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</si>
  <si>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</si>
  <si>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</si>
  <si>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</si>
  <si>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</si>
  <si>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</si>
  <si>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</si>
  <si>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</si>
  <si>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</si>
  <si>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</si>
  <si>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</si>
  <si>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</si>
  <si>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</si>
  <si>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</si>
  <si>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</si>
  <si>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</si>
  <si>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</si>
  <si>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</si>
  <si>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</si>
  <si>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</si>
  <si>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</si>
  <si>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</si>
  <si>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</si>
  <si>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</si>
  <si>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</si>
  <si>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</si>
  <si>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</si>
  <si>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</si>
  <si>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</si>
  <si>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</si>
  <si>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</si>
  <si>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</si>
  <si>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</si>
  <si>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</si>
  <si>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</si>
  <si>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</si>
  <si>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</si>
  <si>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</si>
  <si>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</si>
  <si>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</si>
  <si>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</si>
  <si>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</si>
  <si>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</si>
  <si>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</si>
  <si>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</si>
  <si>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</si>
  <si>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</si>
  <si>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</si>
  <si>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</si>
  <si>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</si>
  <si>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</si>
  <si>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</si>
  <si>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</si>
  <si>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</si>
  <si>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</si>
  <si>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</si>
  <si>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</si>
  <si>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</si>
  <si>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</si>
  <si>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</si>
  <si>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</si>
  <si>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</si>
  <si>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</si>
  <si>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</si>
  <si>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</si>
  <si>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</si>
  <si>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</si>
  <si>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</si>
  <si>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</si>
  <si>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</si>
  <si>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</si>
  <si>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</si>
  <si>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</si>
  <si>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</si>
  <si>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</si>
  <si>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</si>
  <si>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</si>
  <si>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</si>
  <si>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</si>
  <si>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</si>
  <si>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</si>
  <si>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</si>
  <si>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</si>
  <si>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</si>
  <si>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</si>
  <si>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</si>
  <si>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</si>
  <si>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</si>
  <si>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</si>
  <si>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</si>
  <si>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</si>
  <si>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</si>
  <si>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</si>
  <si>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</si>
  <si>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</si>
  <si>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</si>
  <si>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</si>
  <si>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</si>
  <si>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</si>
  <si>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</si>
  <si>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</si>
  <si>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</si>
  <si>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</si>
  <si>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</si>
  <si>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</si>
  <si>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</si>
  <si>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</si>
  <si>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</si>
  <si>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</si>
  <si>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</si>
  <si>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</si>
  <si>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</si>
  <si>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</si>
  <si>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</si>
  <si>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</si>
  <si>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</si>
  <si>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</si>
  <si>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</si>
  <si>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</si>
  <si>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</si>
  <si>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</si>
  <si>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</si>
  <si>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</si>
  <si>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</si>
  <si>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</si>
  <si>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</si>
  <si>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</si>
  <si>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</si>
  <si>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</si>
  <si>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</si>
  <si>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</si>
  <si>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</si>
  <si>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</si>
  <si>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</si>
  <si>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</si>
  <si>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</si>
  <si>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</si>
  <si>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</si>
  <si>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</si>
  <si>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</si>
  <si>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</si>
  <si>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</si>
  <si>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</si>
  <si>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</si>
  <si>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</si>
  <si>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</si>
  <si>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</si>
  <si>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</si>
  <si>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</si>
  <si>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</si>
  <si>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</si>
  <si>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</si>
  <si>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</si>
  <si>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</si>
  <si>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</si>
  <si>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</si>
  <si>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</si>
  <si>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</si>
  <si>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</si>
  <si>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</si>
  <si>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</si>
  <si>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</si>
  <si>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</si>
  <si>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</si>
  <si>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</si>
  <si>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</si>
  <si>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</si>
  <si>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</si>
  <si>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</si>
  <si>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</si>
  <si>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</si>
  <si>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</si>
  <si>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</si>
  <si>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</si>
  <si>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</si>
  <si>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</si>
  <si>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</si>
  <si>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</si>
  <si>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</si>
  <si>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</si>
  <si>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</si>
  <si>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</si>
  <si>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</si>
  <si>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</si>
  <si>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</si>
  <si>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</si>
  <si>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</si>
  <si>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</si>
  <si>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</si>
  <si>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</si>
  <si>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</si>
  <si>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</si>
  <si>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</si>
  <si>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</si>
  <si>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</si>
  <si>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</si>
  <si>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</si>
  <si>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</si>
  <si>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</si>
  <si>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</si>
  <si>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</si>
  <si>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</si>
  <si>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</si>
  <si>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</si>
  <si>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</si>
  <si>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</si>
  <si>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</si>
  <si>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</si>
  <si>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</si>
  <si>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</si>
  <si>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</si>
  <si>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</si>
  <si>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</si>
  <si>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</si>
  <si>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</si>
  <si>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</si>
  <si>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</si>
  <si>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</si>
  <si>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</si>
  <si>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</si>
  <si>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</si>
  <si>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</si>
  <si>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</si>
  <si>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</si>
  <si>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</si>
  <si>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</si>
  <si>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</si>
  <si>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</si>
  <si>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</si>
  <si>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</si>
  <si>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</si>
  <si>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</si>
  <si>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</si>
  <si>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</si>
  <si>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</si>
  <si>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</si>
  <si>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</si>
  <si>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</si>
  <si>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</si>
  <si>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</si>
  <si>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</si>
  <si>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</si>
  <si>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</si>
  <si>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</si>
  <si>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</si>
  <si>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</si>
  <si>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</si>
  <si>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</si>
  <si>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</si>
  <si>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</si>
  <si>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</si>
  <si>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</si>
  <si>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</si>
  <si>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</si>
  <si>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</si>
  <si>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</si>
  <si>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</si>
  <si>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</si>
  <si>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</si>
  <si>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</si>
  <si>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</si>
  <si>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</si>
  <si>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</si>
  <si>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</si>
  <si>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</si>
  <si>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</si>
  <si>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</si>
  <si>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</si>
  <si>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</si>
  <si>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</si>
  <si>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</si>
  <si>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</si>
  <si>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</si>
  <si>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</si>
  <si>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</si>
  <si>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</si>
  <si>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</si>
  <si>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</si>
  <si>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</si>
  <si>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</si>
  <si>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</si>
  <si>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</si>
  <si>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</si>
  <si>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</si>
  <si>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</si>
  <si>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</si>
  <si>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</si>
  <si>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</si>
  <si>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</si>
  <si>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</si>
  <si>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</si>
  <si>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</si>
  <si>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</si>
  <si>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</si>
  <si>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</si>
  <si>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</si>
  <si>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</si>
  <si>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</si>
  <si>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</si>
  <si>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</si>
  <si>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</si>
  <si>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</si>
  <si>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</si>
  <si>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</si>
  <si>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</si>
  <si>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</si>
  <si>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</si>
  <si>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</si>
  <si>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</si>
  <si>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</si>
  <si>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</si>
  <si>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</si>
  <si>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</si>
  <si>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</si>
  <si>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</si>
  <si>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</si>
  <si>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</si>
  <si>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</si>
  <si>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</si>
  <si>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</si>
  <si>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</si>
  <si>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</si>
  <si>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</si>
  <si>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</si>
  <si>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</si>
  <si>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</si>
  <si>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</si>
  <si>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</si>
  <si>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</si>
  <si>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</si>
  <si>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</si>
  <si>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</si>
  <si>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</si>
  <si>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</si>
  <si>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</si>
  <si>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</si>
  <si>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</si>
  <si>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</si>
  <si>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</si>
  <si>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</si>
  <si>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</si>
  <si>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</si>
  <si>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</si>
  <si>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</si>
  <si>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</si>
  <si>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</si>
  <si>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</si>
  <si>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</si>
  <si>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</si>
  <si>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</si>
  <si>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</si>
  <si>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</si>
  <si>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</si>
  <si>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</si>
  <si>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</si>
  <si>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</si>
  <si>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</si>
  <si>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</si>
  <si>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</si>
  <si>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</si>
  <si>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</si>
  <si>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</si>
  <si>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</si>
  <si>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</si>
  <si>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</si>
  <si>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</si>
  <si>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</si>
  <si>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</si>
  <si>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</si>
  <si>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</si>
  <si>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</si>
  <si>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</si>
  <si>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</si>
  <si>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</si>
  <si>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</si>
  <si>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</si>
  <si>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</si>
  <si>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</si>
  <si>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</si>
  <si>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</si>
  <si>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</si>
  <si>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</si>
  <si>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</si>
  <si>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Added formula control for the NFS. Altered the Feed Supply Expt to include more formulas that are a copy of the first scenario</t>
  </si>
  <si>
    <t>TemplateExperiment</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</si>
  <si>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</si>
  <si>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</si>
  <si>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</si>
  <si>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</si>
  <si>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</si>
  <si>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</si>
  <si>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</si>
  <si>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</si>
  <si>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</si>
  <si>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</si>
  <si>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</si>
  <si>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</si>
  <si>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</si>
  <si>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</si>
  <si>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</si>
  <si>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</si>
  <si>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</si>
  <si>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</si>
  <si>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</si>
  <si>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</si>
  <si>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</si>
  <si>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</si>
  <si>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</si>
  <si>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</si>
  <si>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</si>
  <si>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</si>
  <si>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</si>
  <si>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</si>
  <si>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</si>
  <si>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</si>
  <si>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</si>
  <si>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</si>
  <si>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</si>
  <si>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</si>
  <si>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</si>
  <si>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</si>
  <si>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</si>
  <si>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</si>
  <si>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</si>
  <si>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</si>
  <si>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</si>
  <si>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</si>
  <si>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</si>
  <si>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</si>
  <si>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</si>
  <si>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</si>
  <si>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</si>
  <si>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</si>
  <si>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</si>
  <si>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</si>
  <si>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</si>
  <si>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</si>
  <si>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</si>
  <si>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</si>
  <si>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</si>
  <si>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</si>
  <si>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</si>
  <si>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</si>
  <si>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</si>
  <si>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</si>
  <si>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</si>
  <si>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</si>
  <si>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</si>
  <si>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</si>
  <si>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</si>
  <si>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</si>
  <si>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</si>
  <si>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</si>
  <si>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</si>
  <si>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</si>
  <si>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</si>
  <si>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</si>
  <si>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</si>
  <si>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</si>
  <si>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</si>
  <si>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</si>
  <si>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</si>
  <si>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</si>
  <si>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</si>
  <si>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</si>
  <si>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</si>
  <si>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</si>
  <si>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</si>
  <si>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</si>
  <si>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</si>
  <si>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</si>
  <si>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</si>
  <si>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</si>
  <si>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</si>
  <si>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</si>
  <si>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</si>
  <si>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</si>
  <si>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</si>
  <si>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</si>
  <si>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</si>
  <si>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</si>
  <si>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</si>
  <si>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</si>
  <si>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</si>
  <si>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</si>
  <si>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</si>
  <si>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</si>
  <si>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</si>
  <si>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</si>
  <si>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</si>
  <si>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</si>
  <si>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</si>
  <si>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</si>
  <si>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</si>
  <si>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</si>
  <si>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</si>
  <si>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</si>
  <si>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</si>
  <si>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</si>
  <si>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</si>
  <si>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</si>
  <si>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level</t>
  </si>
  <si>
    <t>i.REVsSA</t>
  </si>
  <si>
    <t>Connect the traits for GEPEP REV. Add saa[mortalityb]</t>
  </si>
  <si>
    <t>Muscle target (m*)</t>
  </si>
  <si>
    <t>ss</t>
  </si>
  <si>
    <t>run_cropsum</t>
  </si>
  <si>
    <t>run_numbers_summary</t>
  </si>
  <si>
    <t>FS Optimisation</t>
  </si>
  <si>
    <t>EWW</t>
  </si>
  <si>
    <t>Climate</t>
  </si>
  <si>
    <t>prob_z</t>
  </si>
  <si>
    <t>future best bet</t>
  </si>
  <si>
    <t>Drier winter/springs</t>
  </si>
  <si>
    <t>SE NoFeedSupply</t>
  </si>
  <si>
    <t>No bnd</t>
  </si>
  <si>
    <t>Bnd to current climate</t>
  </si>
  <si>
    <t>i.LMU_Area</t>
  </si>
  <si>
    <t>:,:,0:1,2:3,:</t>
  </si>
  <si>
    <t>:,:,1:,2:3,:</t>
  </si>
  <si>
    <t>Main</t>
  </si>
  <si>
    <t>12:13,:</t>
  </si>
  <si>
    <t>Methane Calc</t>
  </si>
  <si>
    <t>fixed_stock</t>
  </si>
  <si>
    <t>fixed_rot</t>
  </si>
  <si>
    <t>Fixed_all</t>
  </si>
  <si>
    <t>prodSA</t>
  </si>
  <si>
    <t>Price</t>
  </si>
  <si>
    <t>YieldnRepro</t>
  </si>
  <si>
    <t>YieldnPGR</t>
  </si>
  <si>
    <t>bnd_SR_PAS</t>
  </si>
  <si>
    <t>1:10,5:6</t>
  </si>
  <si>
    <t>drier summers</t>
  </si>
  <si>
    <t>Drier summers and springs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</si>
</sst>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0">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9"/>
      <color indexed="81"/>
      <name val="Tahoma"/>
      <charset val="1"/>
    </font>
    <font>
      <b/>
      <sz val="9"/>
      <color indexed="81"/>
      <name val="Tahoma"/>
      <charset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3">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7" applyNumberFormat="0" applyFont="0" applyAlignment="0">
      <alignment horizontal="center" vertical="top"/>
    </xf>
    <xf numFmtId="0" fontId="74" fillId="31" borderId="77" applyNumberFormat="0" applyFont="0" applyAlignment="0">
      <alignment horizontal="center" vertical="top"/>
    </xf>
    <xf numFmtId="0" fontId="74" fillId="32" borderId="77" applyNumberFormat="0" applyFont="0" applyAlignment="0">
      <alignment horizontal="center" vertical="top"/>
    </xf>
    <xf numFmtId="0" fontId="74" fillId="33" borderId="77" applyNumberFormat="0" applyFont="0" applyAlignment="0">
      <alignment horizontal="center" vertical="top"/>
    </xf>
    <xf numFmtId="0" fontId="74" fillId="34" borderId="77" applyNumberFormat="0" applyFont="0" applyAlignment="0">
      <alignment horizontal="center" vertical="top"/>
    </xf>
    <xf numFmtId="0" fontId="75" fillId="35" borderId="77" applyNumberFormat="0" applyAlignment="0">
      <alignment horizontal="center" vertical="top"/>
    </xf>
    <xf numFmtId="0" fontId="76" fillId="36" borderId="77" applyNumberFormat="0" applyAlignment="0">
      <alignment horizontal="center" vertical="top"/>
    </xf>
    <xf numFmtId="0" fontId="77" fillId="37" borderId="77" applyNumberFormat="0" applyAlignment="0">
      <alignment horizontal="center" vertical="top"/>
    </xf>
  </cellStyleXfs>
  <cellXfs count="61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78" xfId="0" applyFont="1" applyBorder="1" applyAlignment="1">
      <alignment horizontal="center" textRotation="90" wrapText="1"/>
    </xf>
    <xf numFmtId="0" fontId="0" fillId="9" borderId="78" xfId="0" applyFill="1" applyBorder="1" applyAlignment="1" applyProtection="1">
      <alignment horizontal="center" textRotation="90" wrapText="1"/>
      <protection locked="0"/>
    </xf>
    <xf numFmtId="1" fontId="0" fillId="9" borderId="78" xfId="0" applyNumberFormat="1" applyFill="1" applyBorder="1" applyAlignment="1" applyProtection="1">
      <alignment horizontal="center" textRotation="90" wrapText="1"/>
      <protection locked="0"/>
    </xf>
    <xf numFmtId="169" fontId="19" fillId="9" borderId="78" xfId="0" applyNumberFormat="1" applyFont="1" applyFill="1" applyBorder="1" applyAlignment="1" applyProtection="1">
      <alignment horizontal="center" textRotation="90" wrapText="1"/>
      <protection locked="0"/>
    </xf>
    <xf numFmtId="0" fontId="0" fillId="9" borderId="78" xfId="0" applyFill="1" applyBorder="1" applyAlignment="1" applyProtection="1">
      <alignment horizontal="centerContinuous" wrapText="1"/>
      <protection locked="0"/>
    </xf>
    <xf numFmtId="0" fontId="5" fillId="13" borderId="79" xfId="1" applyBorder="1" applyProtection="1">
      <protection locked="0"/>
    </xf>
    <xf numFmtId="0" fontId="21" fillId="9" borderId="78" xfId="0" applyFont="1" applyFill="1" applyBorder="1" applyAlignment="1" applyProtection="1">
      <alignment horizontal="center" textRotation="90" wrapText="1"/>
      <protection locked="0"/>
    </xf>
    <xf numFmtId="0" fontId="5" fillId="13" borderId="80" xfId="1" applyBorder="1" applyProtection="1">
      <protection locked="0"/>
    </xf>
    <xf numFmtId="0" fontId="21" fillId="9" borderId="81" xfId="0" applyFont="1" applyFill="1" applyBorder="1" applyAlignment="1" applyProtection="1">
      <alignment horizontal="centerContinuous"/>
      <protection locked="0"/>
    </xf>
    <xf numFmtId="0" fontId="21" fillId="9" borderId="81" xfId="0" applyFont="1" applyFill="1" applyBorder="1" applyAlignment="1" applyProtection="1">
      <alignment horizontal="centerContinuous" wrapText="1"/>
      <protection locked="0"/>
    </xf>
    <xf numFmtId="0" fontId="0" fillId="9" borderId="81" xfId="0" applyFill="1" applyBorder="1" applyAlignment="1" applyProtection="1">
      <alignment horizontal="center" textRotation="90" wrapText="1"/>
      <protection locked="0"/>
    </xf>
    <xf numFmtId="0" fontId="21" fillId="9" borderId="81"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2" xfId="2" applyBorder="1">
      <protection locked="0"/>
    </xf>
    <xf numFmtId="0" fontId="5" fillId="13" borderId="11" xfId="1" applyBorder="1"/>
    <xf numFmtId="0" fontId="0" fillId="9" borderId="9" xfId="0" applyFill="1" applyBorder="1" applyProtection="1">
      <protection locked="0"/>
    </xf>
    <xf numFmtId="0" fontId="7" fillId="4" borderId="76" xfId="2" applyBorder="1">
      <protection locked="0"/>
    </xf>
    <xf numFmtId="9" fontId="7" fillId="12" borderId="8" xfId="15" applyFont="1" applyFill="1" applyBorder="1" applyProtection="1">
      <protection locked="0"/>
    </xf>
    <xf numFmtId="0" fontId="7" fillId="12" borderId="0" xfId="15" applyNumberFormat="1" applyFont="1" applyFill="1" applyBorder="1" applyProtection="1">
      <protection locked="0"/>
    </xf>
    <xf numFmtId="9" fontId="22" fillId="4" borderId="2" xfId="15" applyFont="1" applyFill="1" applyBorder="1" applyProtection="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48</xdr:col>
      <xdr:colOff>452437</xdr:colOff>
      <xdr:row>107</xdr:row>
      <xdr:rowOff>142875</xdr:rowOff>
    </xdr:from>
    <xdr:to>
      <xdr:col>48</xdr:col>
      <xdr:colOff>4226718</xdr:colOff>
      <xdr:row>109</xdr:row>
      <xdr:rowOff>83344</xdr:rowOff>
    </xdr:to>
    <xdr:sp macro="" textlink="">
      <xdr:nvSpPr>
        <xdr:cNvPr id="2" name="TextBox 1">
          <a:extLst>
            <a:ext uri="{FF2B5EF4-FFF2-40B4-BE49-F238E27FC236}">
              <a16:creationId xmlns:a16="http://schemas.microsoft.com/office/drawing/2014/main" id="{8744CB4E-4976-9FC9-853C-69DD93BDE8EE}"/>
            </a:ext>
          </a:extLst>
        </xdr:cNvPr>
        <xdr:cNvSpPr txBox="1"/>
      </xdr:nvSpPr>
      <xdr:spPr>
        <a:xfrm>
          <a:off x="10346531" y="13513594"/>
          <a:ext cx="3774281" cy="297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Bnd rotation to be same as climate 1. Use fs from climate 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TG113"/>
  <sheetViews>
    <sheetView tabSelected="1" zoomScale="80" zoomScaleNormal="80" workbookViewId="0">
      <pane xSplit="50" ySplit="34" topLeftCell="DP93" activePane="bottomRight" state="frozen"/>
      <selection pane="topRight" activeCell="AL1" sqref="AL1"/>
      <selection pane="bottomLeft" activeCell="A15" sqref="A15"/>
      <selection pane="bottomRight" activeCell="E96" sqref="E96:E102"/>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7" width="3.85546875" customWidth="1" outlineLevel="1"/>
    <col min="18" max="18" width="3.85546875" customWidth="1" outlineLevel="1" collapsed="1"/>
    <col min="19" max="22" width="4" customWidth="1" outlineLevel="1"/>
    <col min="23" max="25" width="3.85546875" customWidth="1" outlineLevel="1"/>
    <col min="26" max="26" width="3.85546875" customWidth="1" outlineLevel="1" collapsed="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customWidth="1" outlineLevel="1"/>
    <col min="49" max="49" width="101.85546875" style="3" customWidth="1" collapsed="1"/>
    <col min="50" max="51" width="4.7109375" customWidth="1"/>
    <col min="52" max="59" width="6.28515625" customWidth="1" outlineLevel="1"/>
    <col min="60" max="60" width="4.7109375" customWidth="1"/>
    <col min="61" max="75" width="6.28515625" customWidth="1" outlineLevel="1"/>
    <col min="76" max="76" width="4.7109375" customWidth="1"/>
    <col min="77" max="81" width="6.28515625" customWidth="1" outlineLevel="1"/>
    <col min="82" max="82" width="4.7109375" customWidth="1" collapsed="1"/>
    <col min="83" max="83" width="6.28515625" hidden="1" customWidth="1" outlineLevel="1"/>
    <col min="84" max="84" width="12.140625" hidden="1" customWidth="1" outlineLevel="1"/>
    <col min="85" max="99" width="6.28515625" hidden="1" customWidth="1" outlineLevel="1"/>
    <col min="100" max="100" width="4.7109375" customWidth="1"/>
    <col min="101" max="103" width="6.28515625" customWidth="1" outlineLevel="1"/>
    <col min="104" max="104" width="15.42578125" customWidth="1" outlineLevel="1"/>
    <col min="105" max="107" width="6.28515625" customWidth="1" outlineLevel="1"/>
    <col min="108" max="108" width="15.42578125" customWidth="1" outlineLevel="1"/>
    <col min="109" max="131" width="6.28515625" customWidth="1" outlineLevel="1"/>
    <col min="132" max="132" width="6.85546875" customWidth="1" outlineLevel="1"/>
    <col min="133" max="134" width="6.28515625" customWidth="1" outlineLevel="1"/>
    <col min="135" max="135" width="4.7109375" customWidth="1" collapsed="1"/>
    <col min="136" max="150" width="6.28515625" hidden="1" customWidth="1" outlineLevel="1"/>
    <col min="151" max="151" width="6.28515625" hidden="1" customWidth="1" outlineLevel="1" collapsed="1"/>
    <col min="152" max="210" width="6.28515625" hidden="1" customWidth="1" outlineLevel="2"/>
    <col min="211" max="212" width="6.28515625" hidden="1" customWidth="1" outlineLevel="1"/>
    <col min="213" max="271" width="6.28515625" hidden="1" customWidth="1" outlineLevel="2"/>
    <col min="272" max="273" width="6.28515625" hidden="1" customWidth="1" outlineLevel="1"/>
    <col min="274" max="274" width="4.7109375" customWidth="1"/>
    <col min="275" max="335" width="6.28515625" customWidth="1" outlineLevel="1"/>
    <col min="336" max="336" width="4.7109375" customWidth="1"/>
    <col min="337" max="352" width="6.28515625" customWidth="1" outlineLevel="1"/>
    <col min="353" max="353" width="5.7109375" customWidth="1" outlineLevel="1"/>
    <col min="354" max="384" width="6.28515625" customWidth="1" outlineLevel="1"/>
    <col min="385" max="385" width="4.7109375" customWidth="1"/>
    <col min="386" max="392" width="6.28515625" customWidth="1" outlineLevel="1"/>
    <col min="393" max="393" width="4.7109375" customWidth="1"/>
    <col min="394" max="404" width="6.28515625" customWidth="1" outlineLevel="1"/>
    <col min="405" max="405" width="4.7109375" customWidth="1"/>
    <col min="406" max="525" width="6.28515625" customWidth="1" outlineLevel="1"/>
    <col min="526" max="526" width="6.28515625" customWidth="1"/>
    <col min="527" max="527" width="2.85546875" customWidth="1"/>
  </cols>
  <sheetData>
    <row r="1" spans="1:527" s="1" customFormat="1" ht="27.75">
      <c r="A1" s="4" t="s">
        <v>16</v>
      </c>
      <c r="B1" s="4" t="s">
        <v>16</v>
      </c>
      <c r="C1" s="4" t="s">
        <v>16</v>
      </c>
      <c r="D1" s="4" t="s">
        <v>16</v>
      </c>
      <c r="E1" s="411"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4" t="s">
        <v>10</v>
      </c>
      <c r="BS1" s="4" t="s">
        <v>10</v>
      </c>
      <c r="BT1" s="4" t="s">
        <v>10</v>
      </c>
      <c r="BU1" s="4" t="s">
        <v>10</v>
      </c>
      <c r="BV1" s="4" t="s">
        <v>10</v>
      </c>
      <c r="BW1" s="4" t="s">
        <v>10</v>
      </c>
      <c r="BX1" s="7" t="s">
        <v>16</v>
      </c>
      <c r="BY1" s="4" t="s">
        <v>10</v>
      </c>
      <c r="BZ1" s="4" t="s">
        <v>10</v>
      </c>
      <c r="CA1" s="4" t="s">
        <v>10</v>
      </c>
      <c r="CB1" s="4" t="s">
        <v>10</v>
      </c>
      <c r="CC1" s="4" t="s">
        <v>10</v>
      </c>
      <c r="CD1" s="7" t="s">
        <v>16</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7" t="s">
        <v>16</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1" t="s">
        <v>0</v>
      </c>
      <c r="ED1" s="1" t="s">
        <v>0</v>
      </c>
      <c r="EE1" s="7" t="s">
        <v>16</v>
      </c>
      <c r="EF1" s="4" t="s">
        <v>10</v>
      </c>
      <c r="EG1" s="4" t="s">
        <v>10</v>
      </c>
      <c r="EH1" s="4" t="s">
        <v>10</v>
      </c>
      <c r="EI1" s="4" t="s">
        <v>10</v>
      </c>
      <c r="EJ1" s="4" t="s">
        <v>10</v>
      </c>
      <c r="EK1" s="4" t="s">
        <v>10</v>
      </c>
      <c r="EL1" s="4" t="s">
        <v>10</v>
      </c>
      <c r="EM1" s="4" t="s">
        <v>10</v>
      </c>
      <c r="EN1" s="4" t="s">
        <v>10</v>
      </c>
      <c r="EO1" s="4" t="s">
        <v>10</v>
      </c>
      <c r="EP1" s="4" t="s">
        <v>10</v>
      </c>
      <c r="EQ1" s="4" t="s">
        <v>10</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10</v>
      </c>
      <c r="JN1" s="7" t="s">
        <v>16</v>
      </c>
      <c r="JO1" s="4" t="s">
        <v>10</v>
      </c>
      <c r="JP1" s="4" t="s">
        <v>10</v>
      </c>
      <c r="JQ1" s="1" t="s">
        <v>9</v>
      </c>
      <c r="JR1" s="1" t="s">
        <v>9</v>
      </c>
      <c r="JS1" s="1" t="s">
        <v>9</v>
      </c>
      <c r="JT1" s="1" t="s">
        <v>9</v>
      </c>
      <c r="JU1" s="1" t="s">
        <v>9</v>
      </c>
      <c r="JV1" s="4" t="s">
        <v>10</v>
      </c>
      <c r="JW1" s="4" t="s">
        <v>0</v>
      </c>
      <c r="JX1" s="4" t="s">
        <v>0</v>
      </c>
      <c r="JY1" s="4" t="s">
        <v>0</v>
      </c>
      <c r="JZ1" s="4" t="s">
        <v>0</v>
      </c>
      <c r="KA1" s="4" t="s">
        <v>0</v>
      </c>
      <c r="KB1" s="4" t="s">
        <v>0</v>
      </c>
      <c r="KC1" s="4" t="s">
        <v>9</v>
      </c>
      <c r="KD1" s="4" t="s">
        <v>9</v>
      </c>
      <c r="KE1" s="4" t="s">
        <v>0</v>
      </c>
      <c r="KF1" s="4" t="s">
        <v>9</v>
      </c>
      <c r="KG1" s="4" t="s">
        <v>9</v>
      </c>
      <c r="KH1" s="4" t="s">
        <v>9</v>
      </c>
      <c r="KI1" s="4" t="s">
        <v>0</v>
      </c>
      <c r="KJ1" s="4" t="s">
        <v>9</v>
      </c>
      <c r="KK1" s="4" t="s">
        <v>0</v>
      </c>
      <c r="KL1" s="4" t="s">
        <v>9</v>
      </c>
      <c r="KM1" s="4" t="s">
        <v>9</v>
      </c>
      <c r="KN1" s="4"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0</v>
      </c>
      <c r="LS1" s="1" t="s">
        <v>9</v>
      </c>
      <c r="LT1" s="1" t="s">
        <v>9</v>
      </c>
      <c r="LU1" s="1" t="s">
        <v>9</v>
      </c>
      <c r="LV1" s="1" t="s">
        <v>11</v>
      </c>
      <c r="LW1" s="1" t="s">
        <v>0</v>
      </c>
      <c r="LX1" s="7" t="s">
        <v>16</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7" t="s">
        <v>16</v>
      </c>
      <c r="OD1" s="4" t="s">
        <v>10</v>
      </c>
      <c r="OE1" s="4" t="s">
        <v>10</v>
      </c>
      <c r="OF1" s="1" t="s">
        <v>0</v>
      </c>
      <c r="OG1" s="1" t="s">
        <v>0</v>
      </c>
      <c r="OH1" s="1" t="s">
        <v>0</v>
      </c>
      <c r="OI1" s="1" t="s">
        <v>0</v>
      </c>
      <c r="OJ1" s="1" t="s">
        <v>0</v>
      </c>
      <c r="OK1" s="1" t="s">
        <v>0</v>
      </c>
      <c r="OL1" s="1" t="s">
        <v>0</v>
      </c>
      <c r="OM1" s="1" t="s">
        <v>0</v>
      </c>
      <c r="ON1" s="4" t="s">
        <v>0</v>
      </c>
      <c r="OO1" s="124" t="s">
        <v>16</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4" t="s">
        <v>0</v>
      </c>
      <c r="TG1" s="7" t="s">
        <v>16</v>
      </c>
    </row>
    <row r="2" spans="1:527" s="2" customFormat="1" ht="90" customHeight="1">
      <c r="A2" s="91"/>
      <c r="B2" s="91"/>
      <c r="C2" s="92" t="s">
        <v>62</v>
      </c>
      <c r="D2" s="92" t="s">
        <v>62</v>
      </c>
      <c r="E2" s="91"/>
      <c r="F2" s="91"/>
      <c r="G2" s="91"/>
      <c r="H2" s="28" t="s">
        <v>1707</v>
      </c>
      <c r="I2" s="215" t="s">
        <v>1395</v>
      </c>
      <c r="J2" s="215" t="s">
        <v>1991</v>
      </c>
      <c r="K2" s="215"/>
      <c r="L2" s="215" t="s">
        <v>1982</v>
      </c>
      <c r="M2" s="215" t="s">
        <v>1397</v>
      </c>
      <c r="N2" s="603" t="s">
        <v>1439</v>
      </c>
      <c r="O2" s="215" t="s">
        <v>1658</v>
      </c>
      <c r="P2" s="215" t="s">
        <v>559</v>
      </c>
      <c r="Q2" s="215" t="s">
        <v>1396</v>
      </c>
      <c r="R2" s="215" t="s">
        <v>2003</v>
      </c>
      <c r="S2" s="215" t="s">
        <v>1757</v>
      </c>
      <c r="T2" s="215" t="s">
        <v>1758</v>
      </c>
      <c r="U2" s="215" t="s">
        <v>1759</v>
      </c>
      <c r="V2" s="215" t="s">
        <v>1760</v>
      </c>
      <c r="W2" s="215" t="s">
        <v>1659</v>
      </c>
      <c r="X2" s="215" t="s">
        <v>838</v>
      </c>
      <c r="Y2" s="215" t="s">
        <v>836</v>
      </c>
      <c r="Z2" s="215" t="s">
        <v>837</v>
      </c>
      <c r="AA2" s="28" t="s">
        <v>1824</v>
      </c>
      <c r="AB2" s="28" t="s">
        <v>1498</v>
      </c>
      <c r="AC2" s="28" t="s">
        <v>1570</v>
      </c>
      <c r="AD2" s="28" t="s">
        <v>1843</v>
      </c>
      <c r="AE2" s="28" t="s">
        <v>1453</v>
      </c>
      <c r="AF2" s="28" t="s">
        <v>1575</v>
      </c>
      <c r="AG2" s="28" t="s">
        <v>1669</v>
      </c>
      <c r="AH2" s="216" t="s">
        <v>1079</v>
      </c>
      <c r="AI2" s="216" t="s">
        <v>1392</v>
      </c>
      <c r="AJ2" s="216" t="s">
        <v>1080</v>
      </c>
      <c r="AK2" s="216" t="s">
        <v>1654</v>
      </c>
      <c r="AL2" s="216" t="s">
        <v>1651</v>
      </c>
      <c r="AM2" s="216" t="s">
        <v>1652</v>
      </c>
      <c r="AN2" s="216" t="s">
        <v>1653</v>
      </c>
      <c r="AO2" s="216" t="s">
        <v>1744</v>
      </c>
      <c r="AP2" s="216" t="s">
        <v>949</v>
      </c>
      <c r="AQ2" s="216" t="s">
        <v>815</v>
      </c>
      <c r="AR2" s="216" t="s">
        <v>816</v>
      </c>
      <c r="AS2" s="216" t="s">
        <v>1613</v>
      </c>
      <c r="AT2" s="28" t="s">
        <v>1436</v>
      </c>
      <c r="AU2" s="28" t="s">
        <v>1867</v>
      </c>
      <c r="AV2" s="28" t="s">
        <v>1866</v>
      </c>
      <c r="AW2" s="221" t="s">
        <v>2</v>
      </c>
      <c r="AX2" s="31"/>
      <c r="AY2" s="324" t="s">
        <v>1168</v>
      </c>
      <c r="AZ2" s="118" t="s">
        <v>648</v>
      </c>
      <c r="BA2" s="118" t="s">
        <v>22</v>
      </c>
      <c r="BB2" s="118" t="s">
        <v>1876</v>
      </c>
      <c r="BC2" s="118" t="s">
        <v>1746</v>
      </c>
      <c r="BD2" s="118" t="s">
        <v>1747</v>
      </c>
      <c r="BE2" s="118" t="s">
        <v>472</v>
      </c>
      <c r="BF2" s="118" t="s">
        <v>188</v>
      </c>
      <c r="BG2" s="118" t="s">
        <v>1156</v>
      </c>
      <c r="BH2" s="324" t="s">
        <v>1169</v>
      </c>
      <c r="BI2" s="118" t="s">
        <v>21</v>
      </c>
      <c r="BJ2" s="118" t="s">
        <v>1166</v>
      </c>
      <c r="BK2" s="118" t="s">
        <v>1159</v>
      </c>
      <c r="BL2" s="118" t="s">
        <v>1159</v>
      </c>
      <c r="BM2" s="118" t="s">
        <v>685</v>
      </c>
      <c r="BN2" s="118" t="s">
        <v>787</v>
      </c>
      <c r="BO2" s="118" t="s">
        <v>1181</v>
      </c>
      <c r="BP2" s="118" t="s">
        <v>1992</v>
      </c>
      <c r="BQ2" s="118" t="s">
        <v>1992</v>
      </c>
      <c r="BR2" s="118" t="s">
        <v>1992</v>
      </c>
      <c r="BS2" s="118" t="s">
        <v>1992</v>
      </c>
      <c r="BT2" s="118" t="s">
        <v>1992</v>
      </c>
      <c r="BU2" s="118" t="s">
        <v>1992</v>
      </c>
      <c r="BV2" s="118" t="s">
        <v>1992</v>
      </c>
      <c r="BW2" s="118" t="s">
        <v>1992</v>
      </c>
      <c r="BX2" s="324" t="s">
        <v>1600</v>
      </c>
      <c r="BY2" s="118" t="s">
        <v>13</v>
      </c>
      <c r="BZ2" s="118" t="s">
        <v>745</v>
      </c>
      <c r="CA2" s="118" t="s">
        <v>20</v>
      </c>
      <c r="CB2" s="118" t="s">
        <v>19</v>
      </c>
      <c r="CC2" s="118" t="s">
        <v>18</v>
      </c>
      <c r="CD2" s="324" t="s">
        <v>1599</v>
      </c>
      <c r="CE2" s="118" t="s">
        <v>1916</v>
      </c>
      <c r="CF2" s="118" t="s">
        <v>229</v>
      </c>
      <c r="CG2" s="118" t="s">
        <v>1918</v>
      </c>
      <c r="CH2" s="118" t="s">
        <v>1918</v>
      </c>
      <c r="CI2" s="118" t="s">
        <v>1918</v>
      </c>
      <c r="CJ2" s="118" t="s">
        <v>1918</v>
      </c>
      <c r="CK2" s="118" t="s">
        <v>1918</v>
      </c>
      <c r="CL2" s="118" t="s">
        <v>1918</v>
      </c>
      <c r="CM2" s="118" t="s">
        <v>1918</v>
      </c>
      <c r="CN2" s="118" t="s">
        <v>1918</v>
      </c>
      <c r="CO2" s="118" t="s">
        <v>1918</v>
      </c>
      <c r="CP2" s="118" t="s">
        <v>1918</v>
      </c>
      <c r="CQ2" s="118" t="s">
        <v>1918</v>
      </c>
      <c r="CR2" s="118" t="s">
        <v>1918</v>
      </c>
      <c r="CS2" s="118" t="s">
        <v>1918</v>
      </c>
      <c r="CT2" s="118" t="s">
        <v>1918</v>
      </c>
      <c r="CU2" s="118" t="s">
        <v>1918</v>
      </c>
      <c r="CV2" s="324" t="s">
        <v>1675</v>
      </c>
      <c r="CW2" s="118" t="s">
        <v>802</v>
      </c>
      <c r="CX2" s="118" t="s">
        <v>1429</v>
      </c>
      <c r="CY2" s="118" t="s">
        <v>801</v>
      </c>
      <c r="CZ2" s="118" t="s">
        <v>1039</v>
      </c>
      <c r="DA2" s="118" t="s">
        <v>1056</v>
      </c>
      <c r="DB2" s="118" t="s">
        <v>523</v>
      </c>
      <c r="DC2" s="118" t="s">
        <v>1041</v>
      </c>
      <c r="DD2" s="118" t="s">
        <v>1040</v>
      </c>
      <c r="DE2" s="118" t="s">
        <v>1311</v>
      </c>
      <c r="DF2" s="118" t="s">
        <v>1311</v>
      </c>
      <c r="DG2" s="118" t="s">
        <v>1311</v>
      </c>
      <c r="DH2" s="118" t="s">
        <v>1311</v>
      </c>
      <c r="DI2" s="118" t="s">
        <v>1311</v>
      </c>
      <c r="DJ2" s="118" t="s">
        <v>1311</v>
      </c>
      <c r="DK2" s="118" t="s">
        <v>1312</v>
      </c>
      <c r="DL2" s="118" t="s">
        <v>230</v>
      </c>
      <c r="DM2" s="118" t="s">
        <v>230</v>
      </c>
      <c r="DN2" s="118" t="s">
        <v>230</v>
      </c>
      <c r="DO2" s="118" t="s">
        <v>230</v>
      </c>
      <c r="DP2" s="118" t="s">
        <v>230</v>
      </c>
      <c r="DQ2" s="118" t="s">
        <v>227</v>
      </c>
      <c r="DR2" s="118" t="s">
        <v>228</v>
      </c>
      <c r="DS2" s="118" t="s">
        <v>30</v>
      </c>
      <c r="DT2" s="118" t="s">
        <v>30</v>
      </c>
      <c r="DU2" s="118" t="s">
        <v>30</v>
      </c>
      <c r="DV2" s="118" t="s">
        <v>30</v>
      </c>
      <c r="DW2" s="118" t="s">
        <v>30</v>
      </c>
      <c r="DX2" s="118" t="s">
        <v>30</v>
      </c>
      <c r="DY2" s="118" t="s">
        <v>32</v>
      </c>
      <c r="DZ2" s="118" t="s">
        <v>32</v>
      </c>
      <c r="EA2" s="118" t="s">
        <v>32</v>
      </c>
      <c r="EB2" s="118" t="s">
        <v>1163</v>
      </c>
      <c r="EC2" s="118" t="s">
        <v>361</v>
      </c>
      <c r="ED2" s="118" t="s">
        <v>362</v>
      </c>
      <c r="EE2" s="324" t="s">
        <v>1171</v>
      </c>
      <c r="EF2" s="118" t="s">
        <v>1259</v>
      </c>
      <c r="EG2" s="118" t="s">
        <v>1259</v>
      </c>
      <c r="EH2" s="118" t="s">
        <v>1259</v>
      </c>
      <c r="EI2" s="118" t="s">
        <v>1260</v>
      </c>
      <c r="EJ2" s="118" t="s">
        <v>1260</v>
      </c>
      <c r="EK2" s="118" t="s">
        <v>1260</v>
      </c>
      <c r="EL2" s="118" t="s">
        <v>1261</v>
      </c>
      <c r="EM2" s="118" t="s">
        <v>1261</v>
      </c>
      <c r="EN2" s="118" t="s">
        <v>1261</v>
      </c>
      <c r="EO2" s="118" t="s">
        <v>1262</v>
      </c>
      <c r="EP2" s="118" t="s">
        <v>1262</v>
      </c>
      <c r="EQ2" s="118" t="s">
        <v>1262</v>
      </c>
      <c r="ER2" s="118" t="s">
        <v>524</v>
      </c>
      <c r="ES2" s="118" t="s">
        <v>523</v>
      </c>
      <c r="ET2" s="118" t="s">
        <v>523</v>
      </c>
      <c r="EU2" s="118" t="s">
        <v>523</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849</v>
      </c>
      <c r="JN2" s="324" t="s">
        <v>1172</v>
      </c>
      <c r="JO2" s="118" t="s">
        <v>29</v>
      </c>
      <c r="JP2" s="118" t="s">
        <v>15</v>
      </c>
      <c r="JQ2" s="118" t="s">
        <v>203</v>
      </c>
      <c r="JR2" s="118" t="s">
        <v>369</v>
      </c>
      <c r="JS2" s="118" t="s">
        <v>369</v>
      </c>
      <c r="JT2" s="118" t="s">
        <v>25</v>
      </c>
      <c r="JU2" s="118" t="s">
        <v>25</v>
      </c>
      <c r="JV2" s="118" t="s">
        <v>24</v>
      </c>
      <c r="JW2" s="118" t="s">
        <v>1555</v>
      </c>
      <c r="JX2" s="118" t="s">
        <v>1926</v>
      </c>
      <c r="JY2" s="118" t="s">
        <v>1555</v>
      </c>
      <c r="JZ2" s="118" t="s">
        <v>1927</v>
      </c>
      <c r="KA2" s="118" t="s">
        <v>1563</v>
      </c>
      <c r="KB2" s="118" t="s">
        <v>26</v>
      </c>
      <c r="KC2" s="118" t="s">
        <v>27</v>
      </c>
      <c r="KD2" s="118" t="s">
        <v>1986</v>
      </c>
      <c r="KE2" s="118" t="s">
        <v>1896</v>
      </c>
      <c r="KF2" s="118" t="s">
        <v>1887</v>
      </c>
      <c r="KG2" s="118" t="s">
        <v>1887</v>
      </c>
      <c r="KH2" s="118" t="s">
        <v>1887</v>
      </c>
      <c r="KI2" s="118" t="s">
        <v>1890</v>
      </c>
      <c r="KJ2" s="118" t="s">
        <v>1888</v>
      </c>
      <c r="KK2" s="118" t="s">
        <v>1889</v>
      </c>
      <c r="KL2" s="118" t="s">
        <v>1453</v>
      </c>
      <c r="KM2" s="118" t="s">
        <v>1453</v>
      </c>
      <c r="KN2" s="118" t="s">
        <v>1453</v>
      </c>
      <c r="KO2" s="118" t="s">
        <v>1453</v>
      </c>
      <c r="KP2" s="118" t="s">
        <v>1453</v>
      </c>
      <c r="KQ2" s="118" t="s">
        <v>1453</v>
      </c>
      <c r="KR2" s="118" t="s">
        <v>1453</v>
      </c>
      <c r="KS2" s="118" t="s">
        <v>1453</v>
      </c>
      <c r="KT2" s="118" t="s">
        <v>1453</v>
      </c>
      <c r="KU2" s="118" t="s">
        <v>1570</v>
      </c>
      <c r="KV2" s="118" t="s">
        <v>1570</v>
      </c>
      <c r="KW2" s="118" t="s">
        <v>1570</v>
      </c>
      <c r="KX2" s="118" t="s">
        <v>1570</v>
      </c>
      <c r="KY2" s="118" t="s">
        <v>1570</v>
      </c>
      <c r="KZ2" s="118" t="s">
        <v>1570</v>
      </c>
      <c r="LA2" s="118" t="s">
        <v>1570</v>
      </c>
      <c r="LB2" s="118" t="s">
        <v>1570</v>
      </c>
      <c r="LC2" s="118" t="s">
        <v>1570</v>
      </c>
      <c r="LD2" s="118" t="s">
        <v>397</v>
      </c>
      <c r="LE2" s="118" t="s">
        <v>397</v>
      </c>
      <c r="LF2" s="118" t="s">
        <v>397</v>
      </c>
      <c r="LG2" s="118" t="s">
        <v>397</v>
      </c>
      <c r="LH2" s="118" t="s">
        <v>397</v>
      </c>
      <c r="LI2" s="118" t="s">
        <v>397</v>
      </c>
      <c r="LJ2" s="118" t="s">
        <v>397</v>
      </c>
      <c r="LK2" s="118" t="s">
        <v>1551</v>
      </c>
      <c r="LL2" s="118" t="s">
        <v>1552</v>
      </c>
      <c r="LM2" s="118" t="s">
        <v>1453</v>
      </c>
      <c r="LN2" s="118" t="s">
        <v>1453</v>
      </c>
      <c r="LO2" s="118" t="s">
        <v>1453</v>
      </c>
      <c r="LP2" s="118" t="s">
        <v>195</v>
      </c>
      <c r="LQ2" s="118" t="s">
        <v>1622</v>
      </c>
      <c r="LR2" s="118" t="s">
        <v>1498</v>
      </c>
      <c r="LS2" s="118" t="s">
        <v>1453</v>
      </c>
      <c r="LT2" s="118" t="s">
        <v>1453</v>
      </c>
      <c r="LU2" s="118" t="s">
        <v>1453</v>
      </c>
      <c r="LV2" s="118" t="s">
        <v>1664</v>
      </c>
      <c r="LW2" s="118" t="s">
        <v>1665</v>
      </c>
      <c r="LX2" s="324" t="s">
        <v>1188</v>
      </c>
      <c r="LY2" s="118" t="s">
        <v>1200</v>
      </c>
      <c r="LZ2" s="118" t="s">
        <v>277</v>
      </c>
      <c r="MA2" s="118" t="s">
        <v>1862</v>
      </c>
      <c r="MB2" s="118" t="s">
        <v>1430</v>
      </c>
      <c r="MC2" s="118" t="s">
        <v>14</v>
      </c>
      <c r="MD2" s="118" t="s">
        <v>14</v>
      </c>
      <c r="ME2" s="118" t="s">
        <v>14</v>
      </c>
      <c r="MF2" s="118" t="s">
        <v>17</v>
      </c>
      <c r="MG2" s="118" t="s">
        <v>17</v>
      </c>
      <c r="MH2" s="118" t="s">
        <v>703</v>
      </c>
      <c r="MI2" s="118" t="s">
        <v>703</v>
      </c>
      <c r="MJ2" s="118" t="s">
        <v>805</v>
      </c>
      <c r="MK2" s="118" t="s">
        <v>805</v>
      </c>
      <c r="ML2" s="118" t="s">
        <v>921</v>
      </c>
      <c r="MM2" s="118" t="s">
        <v>921</v>
      </c>
      <c r="MN2" s="118" t="s">
        <v>353</v>
      </c>
      <c r="MO2" s="118" t="s">
        <v>803</v>
      </c>
      <c r="MP2" s="118" t="s">
        <v>860</v>
      </c>
      <c r="MQ2" s="118" t="s">
        <v>804</v>
      </c>
      <c r="MR2" s="118" t="s">
        <v>861</v>
      </c>
      <c r="MS2" s="118" t="s">
        <v>861</v>
      </c>
      <c r="MT2" s="118" t="s">
        <v>861</v>
      </c>
      <c r="MU2" s="118" t="s">
        <v>861</v>
      </c>
      <c r="MV2" s="118" t="s">
        <v>861</v>
      </c>
      <c r="MW2" s="118" t="s">
        <v>861</v>
      </c>
      <c r="MX2" s="118" t="s">
        <v>861</v>
      </c>
      <c r="MY2" s="118" t="s">
        <v>806</v>
      </c>
      <c r="MZ2" s="118" t="s">
        <v>810</v>
      </c>
      <c r="NA2" s="118" t="s">
        <v>810</v>
      </c>
      <c r="NB2" s="118" t="s">
        <v>807</v>
      </c>
      <c r="NC2" s="118" t="s">
        <v>809</v>
      </c>
      <c r="ND2" s="118" t="s">
        <v>809</v>
      </c>
      <c r="NE2" s="118" t="s">
        <v>809</v>
      </c>
      <c r="NF2" s="118" t="s">
        <v>809</v>
      </c>
      <c r="NG2" s="118" t="s">
        <v>809</v>
      </c>
      <c r="NH2" s="118" t="s">
        <v>1265</v>
      </c>
      <c r="NI2" s="118" t="s">
        <v>1265</v>
      </c>
      <c r="NJ2" s="118" t="s">
        <v>1462</v>
      </c>
      <c r="NK2" s="118" t="s">
        <v>302</v>
      </c>
      <c r="NL2" s="118" t="s">
        <v>920</v>
      </c>
      <c r="NM2" s="118" t="s">
        <v>302</v>
      </c>
      <c r="NN2" s="118" t="s">
        <v>386</v>
      </c>
      <c r="NO2" s="118" t="s">
        <v>344</v>
      </c>
      <c r="NP2" s="118" t="s">
        <v>812</v>
      </c>
      <c r="NQ2" s="118" t="s">
        <v>1033</v>
      </c>
      <c r="NR2" s="118" t="s">
        <v>280</v>
      </c>
      <c r="NS2" s="118" t="s">
        <v>281</v>
      </c>
      <c r="NT2" s="118" t="s">
        <v>1209</v>
      </c>
      <c r="NU2" s="324" t="s">
        <v>1174</v>
      </c>
      <c r="NV2" s="118" t="s">
        <v>71</v>
      </c>
      <c r="NW2" s="118" t="s">
        <v>110</v>
      </c>
      <c r="NX2" s="118" t="s">
        <v>72</v>
      </c>
      <c r="NY2" s="118" t="s">
        <v>358</v>
      </c>
      <c r="NZ2" s="118" t="s">
        <v>819</v>
      </c>
      <c r="OA2" s="118" t="s">
        <v>1661</v>
      </c>
      <c r="OB2" s="118" t="s">
        <v>1431</v>
      </c>
      <c r="OC2" s="324" t="s">
        <v>1175</v>
      </c>
      <c r="OD2" s="118" t="s">
        <v>1264</v>
      </c>
      <c r="OE2" s="118" t="s">
        <v>1255</v>
      </c>
      <c r="OF2" s="118" t="s">
        <v>1434</v>
      </c>
      <c r="OG2" s="118" t="s">
        <v>1533</v>
      </c>
      <c r="OH2" s="118" t="s">
        <v>1533</v>
      </c>
      <c r="OI2" s="118" t="s">
        <v>1533</v>
      </c>
      <c r="OJ2" s="118" t="s">
        <v>1533</v>
      </c>
      <c r="OK2" s="118" t="s">
        <v>1533</v>
      </c>
      <c r="OL2" s="118" t="s">
        <v>1533</v>
      </c>
      <c r="OM2" s="118" t="s">
        <v>1533</v>
      </c>
      <c r="ON2" s="118" t="s">
        <v>773</v>
      </c>
      <c r="OO2" s="324" t="s">
        <v>1877</v>
      </c>
      <c r="OP2" s="118" t="s">
        <v>881</v>
      </c>
      <c r="OQ2" s="118" t="s">
        <v>881</v>
      </c>
      <c r="OR2" s="118" t="s">
        <v>881</v>
      </c>
      <c r="OS2" s="118" t="s">
        <v>881</v>
      </c>
      <c r="OT2" s="118" t="s">
        <v>881</v>
      </c>
      <c r="OU2" s="118" t="s">
        <v>881</v>
      </c>
      <c r="OV2" s="118" t="s">
        <v>881</v>
      </c>
      <c r="OW2" s="118" t="s">
        <v>881</v>
      </c>
      <c r="OX2" s="118" t="s">
        <v>881</v>
      </c>
      <c r="OY2" s="118" t="s">
        <v>881</v>
      </c>
      <c r="OZ2" s="118" t="s">
        <v>881</v>
      </c>
      <c r="PA2" s="118" t="s">
        <v>881</v>
      </c>
      <c r="PB2" s="118" t="s">
        <v>881</v>
      </c>
      <c r="PC2" s="118" t="s">
        <v>881</v>
      </c>
      <c r="PD2" s="118" t="s">
        <v>881</v>
      </c>
      <c r="PE2" s="118" t="s">
        <v>881</v>
      </c>
      <c r="PF2" s="118" t="s">
        <v>881</v>
      </c>
      <c r="PG2" s="118" t="s">
        <v>881</v>
      </c>
      <c r="PH2" s="118" t="s">
        <v>881</v>
      </c>
      <c r="PI2" s="118" t="s">
        <v>881</v>
      </c>
      <c r="PJ2" s="118" t="s">
        <v>881</v>
      </c>
      <c r="PK2" s="118" t="s">
        <v>881</v>
      </c>
      <c r="PL2" s="118" t="s">
        <v>881</v>
      </c>
      <c r="PM2" s="118" t="s">
        <v>881</v>
      </c>
      <c r="PN2" s="118" t="s">
        <v>881</v>
      </c>
      <c r="PO2" s="118" t="s">
        <v>881</v>
      </c>
      <c r="PP2" s="118" t="s">
        <v>881</v>
      </c>
      <c r="PQ2" s="118" t="s">
        <v>881</v>
      </c>
      <c r="PR2" s="118" t="s">
        <v>881</v>
      </c>
      <c r="PS2" s="118" t="s">
        <v>881</v>
      </c>
      <c r="PT2" s="118" t="s">
        <v>881</v>
      </c>
      <c r="PU2" s="118" t="s">
        <v>881</v>
      </c>
      <c r="PV2" s="118" t="s">
        <v>881</v>
      </c>
      <c r="PW2" s="118" t="s">
        <v>881</v>
      </c>
      <c r="PX2" s="118" t="s">
        <v>881</v>
      </c>
      <c r="PY2" s="118" t="s">
        <v>881</v>
      </c>
      <c r="PZ2" s="118" t="s">
        <v>881</v>
      </c>
      <c r="QA2" s="118" t="s">
        <v>881</v>
      </c>
      <c r="QB2" s="118" t="s">
        <v>881</v>
      </c>
      <c r="QC2" s="118" t="s">
        <v>881</v>
      </c>
      <c r="QD2" s="118" t="s">
        <v>881</v>
      </c>
      <c r="QE2" s="118" t="s">
        <v>881</v>
      </c>
      <c r="QF2" s="118" t="s">
        <v>881</v>
      </c>
      <c r="QG2" s="118" t="s">
        <v>881</v>
      </c>
      <c r="QH2" s="118" t="s">
        <v>881</v>
      </c>
      <c r="QI2" s="118" t="s">
        <v>881</v>
      </c>
      <c r="QJ2" s="118" t="s">
        <v>881</v>
      </c>
      <c r="QK2" s="118" t="s">
        <v>881</v>
      </c>
      <c r="QL2" s="118" t="s">
        <v>881</v>
      </c>
      <c r="QM2" s="118" t="s">
        <v>881</v>
      </c>
      <c r="QN2" s="118" t="s">
        <v>881</v>
      </c>
      <c r="QO2" s="118" t="s">
        <v>881</v>
      </c>
      <c r="QP2" s="118" t="s">
        <v>881</v>
      </c>
      <c r="QQ2" s="118" t="s">
        <v>881</v>
      </c>
      <c r="QR2" s="118" t="s">
        <v>881</v>
      </c>
      <c r="QS2" s="118" t="s">
        <v>881</v>
      </c>
      <c r="QT2" s="118" t="s">
        <v>881</v>
      </c>
      <c r="QU2" s="118" t="s">
        <v>881</v>
      </c>
      <c r="QV2" s="118" t="s">
        <v>881</v>
      </c>
      <c r="QW2" s="118" t="s">
        <v>881</v>
      </c>
      <c r="QX2" s="118" t="s">
        <v>881</v>
      </c>
      <c r="QY2" s="118" t="s">
        <v>881</v>
      </c>
      <c r="QZ2" s="118" t="s">
        <v>881</v>
      </c>
      <c r="RA2" s="118" t="s">
        <v>881</v>
      </c>
      <c r="RB2" s="118" t="s">
        <v>881</v>
      </c>
      <c r="RC2" s="118" t="s">
        <v>881</v>
      </c>
      <c r="RD2" s="118" t="s">
        <v>881</v>
      </c>
      <c r="RE2" s="118" t="s">
        <v>881</v>
      </c>
      <c r="RF2" s="118" t="s">
        <v>881</v>
      </c>
      <c r="RG2" s="118" t="s">
        <v>881</v>
      </c>
      <c r="RH2" s="118" t="s">
        <v>881</v>
      </c>
      <c r="RI2" s="118" t="s">
        <v>881</v>
      </c>
      <c r="RJ2" s="118" t="s">
        <v>881</v>
      </c>
      <c r="RK2" s="118" t="s">
        <v>881</v>
      </c>
      <c r="RL2" s="118" t="s">
        <v>881</v>
      </c>
      <c r="RM2" s="118" t="s">
        <v>881</v>
      </c>
      <c r="RN2" s="118" t="s">
        <v>881</v>
      </c>
      <c r="RO2" s="118" t="s">
        <v>881</v>
      </c>
      <c r="RP2" s="118" t="s">
        <v>881</v>
      </c>
      <c r="RQ2" s="118" t="s">
        <v>881</v>
      </c>
      <c r="RR2" s="118" t="s">
        <v>881</v>
      </c>
      <c r="RS2" s="118" t="s">
        <v>881</v>
      </c>
      <c r="RT2" s="118" t="s">
        <v>881</v>
      </c>
      <c r="RU2" s="118" t="s">
        <v>881</v>
      </c>
      <c r="RV2" s="118" t="s">
        <v>881</v>
      </c>
      <c r="RW2" s="118" t="s">
        <v>881</v>
      </c>
      <c r="RX2" s="118" t="s">
        <v>881</v>
      </c>
      <c r="RY2" s="118" t="s">
        <v>881</v>
      </c>
      <c r="RZ2" s="118" t="s">
        <v>881</v>
      </c>
      <c r="SA2" s="118" t="s">
        <v>881</v>
      </c>
      <c r="SB2" s="118" t="s">
        <v>881</v>
      </c>
      <c r="SC2" s="118" t="s">
        <v>881</v>
      </c>
      <c r="SD2" s="118" t="s">
        <v>881</v>
      </c>
      <c r="SE2" s="118" t="s">
        <v>881</v>
      </c>
      <c r="SF2" s="118" t="s">
        <v>881</v>
      </c>
      <c r="SG2" s="118" t="s">
        <v>881</v>
      </c>
      <c r="SH2" s="118" t="s">
        <v>881</v>
      </c>
      <c r="SI2" s="118" t="s">
        <v>881</v>
      </c>
      <c r="SJ2" s="118" t="s">
        <v>881</v>
      </c>
      <c r="SK2" s="118" t="s">
        <v>881</v>
      </c>
      <c r="SL2" s="118" t="s">
        <v>881</v>
      </c>
      <c r="SM2" s="118" t="s">
        <v>881</v>
      </c>
      <c r="SN2" s="118" t="s">
        <v>881</v>
      </c>
      <c r="SO2" s="118" t="s">
        <v>881</v>
      </c>
      <c r="SP2" s="118" t="s">
        <v>881</v>
      </c>
      <c r="SQ2" s="118" t="s">
        <v>881</v>
      </c>
      <c r="SR2" s="118" t="s">
        <v>881</v>
      </c>
      <c r="SS2" s="118" t="s">
        <v>881</v>
      </c>
      <c r="ST2" s="118" t="s">
        <v>881</v>
      </c>
      <c r="SU2" s="118" t="s">
        <v>881</v>
      </c>
      <c r="SV2" s="118" t="s">
        <v>881</v>
      </c>
      <c r="SW2" s="118" t="s">
        <v>881</v>
      </c>
      <c r="SX2" s="118" t="s">
        <v>881</v>
      </c>
      <c r="SY2" s="118" t="s">
        <v>881</v>
      </c>
      <c r="SZ2" s="118" t="s">
        <v>881</v>
      </c>
      <c r="TA2" s="118" t="s">
        <v>881</v>
      </c>
      <c r="TB2" s="118" t="s">
        <v>881</v>
      </c>
      <c r="TC2" s="118" t="s">
        <v>881</v>
      </c>
      <c r="TD2" s="118" t="s">
        <v>881</v>
      </c>
      <c r="TE2" s="118" t="s">
        <v>881</v>
      </c>
      <c r="TF2" s="118" t="s">
        <v>481</v>
      </c>
      <c r="TG2" s="587">
        <v>0</v>
      </c>
    </row>
    <row r="3" spans="1:527" s="2" customFormat="1" ht="42" customHeight="1">
      <c r="A3" s="71">
        <v>300</v>
      </c>
      <c r="B3" s="70">
        <f>COUNTIFS($C$4:$C$112,$A$3,$E$4:$E$112,TRUE)</f>
        <v>0</v>
      </c>
      <c r="C3" s="92" t="s">
        <v>62</v>
      </c>
      <c r="D3" s="92" t="s">
        <v>62</v>
      </c>
      <c r="E3" s="91"/>
      <c r="F3" s="91"/>
      <c r="G3" s="91"/>
      <c r="H3" s="31"/>
      <c r="I3" s="460"/>
      <c r="J3" s="460"/>
      <c r="K3" s="460"/>
      <c r="L3" s="460"/>
      <c r="M3" s="460"/>
      <c r="N3" s="460"/>
      <c r="O3" s="31"/>
      <c r="P3" s="31"/>
      <c r="Q3" s="460"/>
      <c r="R3" s="460"/>
      <c r="S3" s="460"/>
      <c r="T3" s="460"/>
      <c r="U3" s="460"/>
      <c r="V3" s="46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1"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94"/>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94"/>
      <c r="ED3" s="94"/>
      <c r="EE3" s="28"/>
      <c r="EF3" s="28"/>
      <c r="EG3" s="28"/>
      <c r="EH3" s="28"/>
      <c r="EI3" s="28"/>
      <c r="EJ3" s="28"/>
      <c r="EK3" s="28"/>
      <c r="EL3" s="28"/>
      <c r="EM3" s="28"/>
      <c r="EN3" s="28"/>
      <c r="EO3" s="28"/>
      <c r="EP3" s="28"/>
      <c r="EQ3" s="28"/>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28"/>
      <c r="JO3" s="28"/>
      <c r="JP3" s="28"/>
      <c r="JQ3" s="94"/>
      <c r="JR3" s="94"/>
      <c r="JS3" s="94"/>
      <c r="JT3" s="94"/>
      <c r="JU3" s="94"/>
      <c r="JV3" s="28"/>
      <c r="JW3" s="28"/>
      <c r="JX3" s="28"/>
      <c r="JY3" s="28"/>
      <c r="JZ3" s="28"/>
      <c r="KA3" s="28"/>
      <c r="KB3" s="28"/>
      <c r="KC3" s="28"/>
      <c r="KD3" s="28"/>
      <c r="KE3" s="28"/>
      <c r="KF3" s="28"/>
      <c r="KG3" s="28"/>
      <c r="KH3" s="28"/>
      <c r="KI3" s="28"/>
      <c r="KJ3" s="28"/>
      <c r="KK3" s="28"/>
      <c r="KL3" s="28"/>
      <c r="KM3" s="28"/>
      <c r="KN3" s="28"/>
      <c r="KO3" s="94"/>
      <c r="KP3" s="94"/>
      <c r="KQ3" s="28"/>
      <c r="KR3" s="28"/>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28"/>
      <c r="LY3" s="94"/>
      <c r="LZ3" s="94"/>
      <c r="MA3" s="94"/>
      <c r="MB3" s="94"/>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259</v>
      </c>
      <c r="NU3" s="28"/>
      <c r="NV3" s="28"/>
      <c r="NW3" s="28"/>
      <c r="NX3" s="28"/>
      <c r="NY3" s="28"/>
      <c r="NZ3" s="28"/>
      <c r="OA3" s="94"/>
      <c r="OB3" s="94"/>
      <c r="OC3" s="28"/>
      <c r="OD3" s="28"/>
      <c r="OE3" s="28"/>
      <c r="OF3" s="94" t="s">
        <v>259</v>
      </c>
      <c r="OG3" s="94" t="s">
        <v>259</v>
      </c>
      <c r="OH3" s="94" t="s">
        <v>259</v>
      </c>
      <c r="OI3" s="94" t="s">
        <v>259</v>
      </c>
      <c r="OJ3" s="94" t="s">
        <v>259</v>
      </c>
      <c r="OK3" s="94" t="s">
        <v>259</v>
      </c>
      <c r="OL3" s="94" t="s">
        <v>259</v>
      </c>
      <c r="OM3" s="94" t="s">
        <v>259</v>
      </c>
      <c r="ON3" s="94" t="s">
        <v>259</v>
      </c>
      <c r="OO3" s="28"/>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587">
        <v>0</v>
      </c>
    </row>
    <row r="4" spans="1:527" s="2" customFormat="1" ht="57" customHeight="1">
      <c r="A4" s="97" t="str">
        <f>"Trial Number
("&amp;COUNT(A$5:A$112)-1&amp;")"</f>
        <v>Trial Number
(79)</v>
      </c>
      <c r="B4" s="97" t="s">
        <v>65</v>
      </c>
      <c r="C4" s="97" t="s">
        <v>61</v>
      </c>
      <c r="D4" s="97" t="s">
        <v>1321</v>
      </c>
      <c r="E4" s="97" t="str">
        <f>"Run Trials
("&amp;COUNTIFS(E$5:E$112,TRUE)&amp;")
("&amp;TEXT(COUNTIFS(E$5:E$112,TRUE)/(COUNTA($A$5:$A$112)-1),"0.0%)")</f>
        <v>Run Trials
(51)
(64.6%)</v>
      </c>
      <c r="F4" s="98" t="str">
        <f>"Full output
("&amp;TEXT(COUNTIFS($E$5:$E$112,TRUE,F$5:F$112,TRUE)/COUNTIFS($E$5:$E$112,TRUE),"0%)")</f>
        <v>Full output
(6%)</v>
      </c>
      <c r="G4" s="97" t="str">
        <f ca="1">"Report
("&amp;TEXT(COUNTIFS(G$5:G$112,TRUE)/(COUNTA(G$5:G$112)-1),"0.0%)")&amp;"
("&amp;TEXT(COUNTIFS(G$5:G$112,TRUE,$E$5:$E$112,TRUE)/COUNTIFS($E$5:$E$112,TRUE),"0%)")</f>
        <v>Report
(49.5%)
(96%)</v>
      </c>
      <c r="H4" s="99"/>
      <c r="I4" s="99"/>
      <c r="J4" s="99"/>
      <c r="K4" s="99"/>
      <c r="L4" s="99"/>
      <c r="M4" s="99"/>
      <c r="N4" s="99"/>
      <c r="O4" s="99"/>
      <c r="P4" s="99" t="s">
        <v>817</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1" t="s">
        <v>4</v>
      </c>
      <c r="AX4" s="540" t="str">
        <f ca="1">IF(COUNTIFS(AX$5:AX$112,"Dup")&gt;0,"Dup","")</f>
        <v/>
      </c>
      <c r="AY4" s="95"/>
      <c r="AZ4" s="96"/>
      <c r="BA4" s="96"/>
      <c r="BB4" s="96"/>
      <c r="BC4" s="96"/>
      <c r="BD4" s="96"/>
      <c r="BE4" s="96"/>
      <c r="BF4" s="96"/>
      <c r="BG4" s="96"/>
      <c r="BH4" s="95"/>
      <c r="BI4" s="96"/>
      <c r="BJ4" s="96"/>
      <c r="BK4" s="96" t="s">
        <v>1160</v>
      </c>
      <c r="BL4" s="96" t="s">
        <v>1161</v>
      </c>
      <c r="BM4" s="96"/>
      <c r="BN4" s="96"/>
      <c r="BO4" s="96"/>
      <c r="BP4" s="96" t="s">
        <v>7</v>
      </c>
      <c r="BQ4" s="96" t="s">
        <v>8</v>
      </c>
      <c r="BR4" s="96" t="s">
        <v>163</v>
      </c>
      <c r="BS4" s="96" t="s">
        <v>178</v>
      </c>
      <c r="BT4" s="96" t="s">
        <v>238</v>
      </c>
      <c r="BU4" s="96" t="s">
        <v>240</v>
      </c>
      <c r="BV4" s="96" t="s">
        <v>274</v>
      </c>
      <c r="BW4" s="96" t="s">
        <v>1921</v>
      </c>
      <c r="BX4" s="95"/>
      <c r="BY4" s="96"/>
      <c r="BZ4" s="96" t="s">
        <v>2002</v>
      </c>
      <c r="CA4" s="96" t="s">
        <v>2002</v>
      </c>
      <c r="CB4" s="96" t="s">
        <v>2002</v>
      </c>
      <c r="CC4" s="96" t="s">
        <v>2002</v>
      </c>
      <c r="CD4" s="95"/>
      <c r="CE4" s="96"/>
      <c r="CF4" s="96"/>
      <c r="CG4" s="96" t="s">
        <v>6</v>
      </c>
      <c r="CH4" s="96" t="s">
        <v>7</v>
      </c>
      <c r="CI4" s="96" t="s">
        <v>8</v>
      </c>
      <c r="CJ4" s="96" t="s">
        <v>163</v>
      </c>
      <c r="CK4" s="96" t="s">
        <v>178</v>
      </c>
      <c r="CL4" s="96" t="s">
        <v>238</v>
      </c>
      <c r="CM4" s="96" t="s">
        <v>240</v>
      </c>
      <c r="CN4" s="96" t="s">
        <v>274</v>
      </c>
      <c r="CO4" s="96" t="s">
        <v>1921</v>
      </c>
      <c r="CP4" s="96" t="s">
        <v>1922</v>
      </c>
      <c r="CQ4" s="96" t="s">
        <v>1923</v>
      </c>
      <c r="CR4" s="96" t="s">
        <v>1924</v>
      </c>
      <c r="CS4" s="96" t="s">
        <v>1856</v>
      </c>
      <c r="CT4" s="96" t="s">
        <v>1920</v>
      </c>
      <c r="CU4" s="96" t="s">
        <v>1925</v>
      </c>
      <c r="CV4" s="95"/>
      <c r="CW4" s="96"/>
      <c r="CX4" s="96"/>
      <c r="CY4" s="96"/>
      <c r="CZ4" s="96"/>
      <c r="DA4" s="96"/>
      <c r="DB4" s="96" t="s">
        <v>1057</v>
      </c>
      <c r="DC4" s="96"/>
      <c r="DD4" s="96"/>
      <c r="DE4" s="96" t="s">
        <v>1480</v>
      </c>
      <c r="DF4" s="96" t="s">
        <v>1481</v>
      </c>
      <c r="DG4" s="96" t="s">
        <v>1482</v>
      </c>
      <c r="DH4" s="96" t="s">
        <v>1314</v>
      </c>
      <c r="DI4" s="96" t="s">
        <v>1315</v>
      </c>
      <c r="DJ4" s="96" t="s">
        <v>1316</v>
      </c>
      <c r="DK4" s="96"/>
      <c r="DL4" s="96" t="s">
        <v>6</v>
      </c>
      <c r="DM4" s="96" t="s">
        <v>7</v>
      </c>
      <c r="DN4" s="96" t="s">
        <v>8</v>
      </c>
      <c r="DO4" s="96" t="s">
        <v>163</v>
      </c>
      <c r="DP4" s="96" t="s">
        <v>178</v>
      </c>
      <c r="DQ4" s="96"/>
      <c r="DR4" s="96"/>
      <c r="DS4" s="96" t="s">
        <v>6</v>
      </c>
      <c r="DT4" s="96" t="s">
        <v>7</v>
      </c>
      <c r="DU4" s="96" t="s">
        <v>8</v>
      </c>
      <c r="DV4" s="96" t="s">
        <v>163</v>
      </c>
      <c r="DW4" s="96" t="s">
        <v>178</v>
      </c>
      <c r="DX4" s="96" t="s">
        <v>274</v>
      </c>
      <c r="DY4" s="96" t="s">
        <v>6</v>
      </c>
      <c r="DZ4" s="96" t="s">
        <v>7</v>
      </c>
      <c r="EA4" s="96" t="s">
        <v>8</v>
      </c>
      <c r="EB4" s="96"/>
      <c r="EC4" s="96"/>
      <c r="ED4" s="96"/>
      <c r="EE4" s="95"/>
      <c r="EF4" s="96" t="s">
        <v>6</v>
      </c>
      <c r="EG4" s="96" t="s">
        <v>7</v>
      </c>
      <c r="EH4" s="96" t="s">
        <v>8</v>
      </c>
      <c r="EI4" s="96" t="s">
        <v>6</v>
      </c>
      <c r="EJ4" s="96" t="s">
        <v>7</v>
      </c>
      <c r="EK4" s="96" t="s">
        <v>8</v>
      </c>
      <c r="EL4" s="96" t="s">
        <v>6</v>
      </c>
      <c r="EM4" s="96" t="s">
        <v>7</v>
      </c>
      <c r="EN4" s="96" t="s">
        <v>8</v>
      </c>
      <c r="EO4" s="96" t="s">
        <v>6</v>
      </c>
      <c r="EP4" s="96" t="s">
        <v>7</v>
      </c>
      <c r="EQ4" s="96" t="s">
        <v>8</v>
      </c>
      <c r="ER4" s="520" t="s">
        <v>293</v>
      </c>
      <c r="ES4" s="521" t="str">
        <f>INDEX(DataAutumn!i.LTWFeedIndices_BBB,1,ES$26)</f>
        <v>0:1, 52:60</v>
      </c>
      <c r="ET4" s="521" t="str">
        <f>INDEX(DataAutumn!i.LTWFeedIndices_BBB,1,ET$26)</f>
        <v>0:1, 60:67</v>
      </c>
      <c r="EU4" s="521" t="str">
        <f>INDEX(CHOOSE(EU$30,DataAutumn!i.FS_StrategyIndices,DataWinter!i.FS_StrategyIndices,DataSpring!i.FS_StrategyIndices),EU$31,EU$26)</f>
        <v>19:20, 31:47</v>
      </c>
      <c r="EV4" s="521" t="str">
        <f ca="1">INDEX(CHOOSE(EV$30,DataAutumn!i.FS_StrategyIndices,DataWinter!i.FS_StrategyIndices,DataSpring!i.FS_StrategyIndices),EV$31,EV$26)</f>
        <v>6:7, 60:67</v>
      </c>
      <c r="EW4" s="521" t="str">
        <f ca="1">INDEX(CHOOSE(EW$30,DataAutumn!i.FS_StrategyIndices,DataWinter!i.FS_StrategyIndices,DataSpring!i.FS_StrategyIndices),EW$31,EW$26)</f>
        <v>10:11, 60:67</v>
      </c>
      <c r="EX4" s="521" t="str">
        <f ca="1">INDEX(CHOOSE(EX$30,DataAutumn!i.FS_StrategyIndices,DataWinter!i.FS_StrategyIndices,DataSpring!i.FS_StrategyIndices),EX$31,EX$26)</f>
        <v>6:7, 67:74</v>
      </c>
      <c r="EY4" s="521" t="str">
        <f ca="1">INDEX(CHOOSE(EY$30,DataAutumn!i.FS_StrategyIndices,DataWinter!i.FS_StrategyIndices,DataSpring!i.FS_StrategyIndices),EY$31,EY$26)</f>
        <v>10:11, 67:74</v>
      </c>
      <c r="EZ4" s="521" t="str">
        <f ca="1">INDEX(CHOOSE(EZ$30,DataAutumn!i.FS_StrategyIndices,DataWinter!i.FS_StrategyIndices,DataSpring!i.FS_StrategyIndices),EZ$31,EZ$26)</f>
        <v>19:20, 82:100</v>
      </c>
      <c r="FA4" s="521" t="str">
        <f ca="1">INDEX(CHOOSE(FA$30,DataAutumn!i.FS_StrategyIndices,DataWinter!i.FS_StrategyIndices,DataSpring!i.FS_StrategyIndices),FA$31,FA$26)</f>
        <v>19:20, 31:49</v>
      </c>
      <c r="FB4" s="521" t="str">
        <f ca="1">INDEX(CHOOSE(FB$30,DataAutumn!i.FS_StrategyIndices,DataWinter!i.FS_StrategyIndices,DataSpring!i.FS_StrategyIndices),FB$31,FB$26)</f>
        <v>6:7, 62:69</v>
      </c>
      <c r="FC4" s="521" t="str">
        <f ca="1">INDEX(CHOOSE(FC$30,DataAutumn!i.FS_StrategyIndices,DataWinter!i.FS_StrategyIndices,DataSpring!i.FS_StrategyIndices),FC$31,FC$26)</f>
        <v>10:11, 62:69</v>
      </c>
      <c r="FD4" s="521" t="str">
        <f ca="1">INDEX(CHOOSE(FD$30,DataAutumn!i.FS_StrategyIndices,DataWinter!i.FS_StrategyIndices,DataSpring!i.FS_StrategyIndices),FD$31,FD$26)</f>
        <v>6:7, 69:76</v>
      </c>
      <c r="FE4" s="521" t="str">
        <f ca="1">INDEX(CHOOSE(FE$30,DataAutumn!i.FS_StrategyIndices,DataWinter!i.FS_StrategyIndices,DataSpring!i.FS_StrategyIndices),FE$31,FE$26)</f>
        <v>10:11, 69:76</v>
      </c>
      <c r="FF4" s="521" t="str">
        <f ca="1">INDEX(CHOOSE(FF$30,DataAutumn!i.FS_StrategyIndices,DataWinter!i.FS_StrategyIndices,DataSpring!i.FS_StrategyIndices),FF$31,FF$26)</f>
        <v>19:20, 84:100</v>
      </c>
      <c r="FG4" s="521" t="str">
        <f ca="1">INDEX(CHOOSE(FG$30,DataAutumn!i.FS_StrategyIndices,DataWinter!i.FS_StrategyIndices,DataSpring!i.FS_StrategyIndices),FG$31,FG$26)</f>
        <v>19:20, 31:52</v>
      </c>
      <c r="FH4" s="521" t="str">
        <f ca="1">INDEX(CHOOSE(FH$30,DataAutumn!i.FS_StrategyIndices,DataWinter!i.FS_StrategyIndices,DataSpring!i.FS_StrategyIndices),FH$31,FH$26)</f>
        <v>6:7, 65:72</v>
      </c>
      <c r="FI4" s="521" t="str">
        <f ca="1">INDEX(CHOOSE(FI$30,DataAutumn!i.FS_StrategyIndices,DataWinter!i.FS_StrategyIndices,DataSpring!i.FS_StrategyIndices),FI$31,FI$26)</f>
        <v>10:11, 65:72</v>
      </c>
      <c r="FJ4" s="521" t="str">
        <f ca="1">INDEX(CHOOSE(FJ$30,DataAutumn!i.FS_StrategyIndices,DataWinter!i.FS_StrategyIndices,DataSpring!i.FS_StrategyIndices),FJ$31,FJ$26)</f>
        <v>6:7, 72:79</v>
      </c>
      <c r="FK4" s="521" t="str">
        <f ca="1">INDEX(CHOOSE(FK$30,DataAutumn!i.FS_StrategyIndices,DataWinter!i.FS_StrategyIndices,DataSpring!i.FS_StrategyIndices),FK$31,FK$26)</f>
        <v>10:11, 72:79</v>
      </c>
      <c r="FL4" s="521" t="str">
        <f ca="1">INDEX(CHOOSE(FL$30,DataAutumn!i.FS_StrategyIndices,DataWinter!i.FS_StrategyIndices,DataSpring!i.FS_StrategyIndices),FL$31,FL$26)</f>
        <v>19:20, 87:100</v>
      </c>
      <c r="FM4" s="521" t="str">
        <f ca="1">INDEX(CHOOSE(FM$30,DataAutumn!i.FS_StrategyIndices,DataWinter!i.FS_StrategyIndices,DataSpring!i.FS_StrategyIndices),FM$31,FM$26)</f>
        <v>19:20, 31:54</v>
      </c>
      <c r="FN4" s="521" t="str">
        <f ca="1">INDEX(CHOOSE(FN$30,DataAutumn!i.FS_StrategyIndices,DataWinter!i.FS_StrategyIndices,DataSpring!i.FS_StrategyIndices),FN$31,FN$26)</f>
        <v>6:7, 67:74</v>
      </c>
      <c r="FO4" s="521" t="str">
        <f ca="1">INDEX(CHOOSE(FO$30,DataAutumn!i.FS_StrategyIndices,DataWinter!i.FS_StrategyIndices,DataSpring!i.FS_StrategyIndices),FO$31,FO$26)</f>
        <v>10:11, 67:74</v>
      </c>
      <c r="FP4" s="521" t="str">
        <f ca="1">INDEX(CHOOSE(FP$30,DataAutumn!i.FS_StrategyIndices,DataWinter!i.FS_StrategyIndices,DataSpring!i.FS_StrategyIndices),FP$31,FP$26)</f>
        <v>6:7, 74:81</v>
      </c>
      <c r="FQ4" s="521" t="str">
        <f ca="1">INDEX(CHOOSE(FQ$30,DataAutumn!i.FS_StrategyIndices,DataWinter!i.FS_StrategyIndices,DataSpring!i.FS_StrategyIndices),FQ$31,FQ$26)</f>
        <v>10:11, 74:81</v>
      </c>
      <c r="FR4" s="521" t="str">
        <f ca="1">INDEX(CHOOSE(FR$30,DataAutumn!i.FS_StrategyIndices,DataWinter!i.FS_StrategyIndices,DataSpring!i.FS_StrategyIndices),FR$31,FR$26)</f>
        <v>19:20, 89:100</v>
      </c>
      <c r="FS4" s="521" t="str">
        <f ca="1">INDEX(CHOOSE(FS$30,DataAutumn!i.FS_StrategyIndices,DataWinter!i.FS_StrategyIndices,DataSpring!i.FS_StrategyIndices),FS$31,FS$26)</f>
        <v>19:20, 31:55</v>
      </c>
      <c r="FT4" s="521" t="str">
        <f ca="1">INDEX(CHOOSE(FT$30,DataAutumn!i.FS_StrategyIndices,DataWinter!i.FS_StrategyIndices,DataSpring!i.FS_StrategyIndices),FT$31,FT$26)</f>
        <v>6:7, 68:75</v>
      </c>
      <c r="FU4" s="521" t="str">
        <f ca="1">INDEX(CHOOSE(FU$30,DataAutumn!i.FS_StrategyIndices,DataWinter!i.FS_StrategyIndices,DataSpring!i.FS_StrategyIndices),FU$31,FU$26)</f>
        <v>10:11, 68:75</v>
      </c>
      <c r="FV4" s="521" t="str">
        <f ca="1">INDEX(CHOOSE(FV$30,DataAutumn!i.FS_StrategyIndices,DataWinter!i.FS_StrategyIndices,DataSpring!i.FS_StrategyIndices),FV$31,FV$26)</f>
        <v>6:7, 75:82</v>
      </c>
      <c r="FW4" s="521" t="str">
        <f ca="1">INDEX(CHOOSE(FW$30,DataAutumn!i.FS_StrategyIndices,DataWinter!i.FS_StrategyIndices,DataSpring!i.FS_StrategyIndices),FW$31,FW$26)</f>
        <v>10:11, 75:82</v>
      </c>
      <c r="FX4" s="521" t="str">
        <f ca="1">INDEX(CHOOSE(FX$30,DataAutumn!i.FS_StrategyIndices,DataWinter!i.FS_StrategyIndices,DataSpring!i.FS_StrategyIndices),FX$31,FX$26)</f>
        <v>19:20, 90:100</v>
      </c>
      <c r="FY4" s="521" t="str">
        <f ca="1">INDEX(CHOOSE(FY$30,DataAutumn!i.FS_StrategyIndices,DataWinter!i.FS_StrategyIndices,DataSpring!i.FS_StrategyIndices),FY$31,FY$26)</f>
        <v>19:20, 31:47</v>
      </c>
      <c r="FZ4" s="521" t="str">
        <f ca="1">INDEX(CHOOSE(FZ$30,DataAutumn!i.FS_StrategyIndices,DataWinter!i.FS_StrategyIndices,DataSpring!i.FS_StrategyIndices),FZ$31,FZ$26)</f>
        <v>6:7, 60:67</v>
      </c>
      <c r="GA4" s="521" t="str">
        <f ca="1">INDEX(CHOOSE(GA$30,DataAutumn!i.FS_StrategyIndices,DataWinter!i.FS_StrategyIndices,DataSpring!i.FS_StrategyIndices),GA$31,GA$26)</f>
        <v>10:11, 60:67</v>
      </c>
      <c r="GB4" s="521" t="str">
        <f ca="1">INDEX(CHOOSE(GB$30,DataAutumn!i.FS_StrategyIndices,DataWinter!i.FS_StrategyIndices,DataSpring!i.FS_StrategyIndices),GB$31,GB$26)</f>
        <v>6:7, 67:74</v>
      </c>
      <c r="GC4" s="521" t="str">
        <f ca="1">INDEX(CHOOSE(GC$30,DataAutumn!i.FS_StrategyIndices,DataWinter!i.FS_StrategyIndices,DataSpring!i.FS_StrategyIndices),GC$31,GC$26)</f>
        <v>10:11, 67:74</v>
      </c>
      <c r="GD4" s="521" t="str">
        <f ca="1">INDEX(CHOOSE(GD$30,DataAutumn!i.FS_StrategyIndices,DataWinter!i.FS_StrategyIndices,DataSpring!i.FS_StrategyIndices),GD$31,GD$26)</f>
        <v>19:20, 82:100</v>
      </c>
      <c r="GE4" s="521" t="str">
        <f ca="1">INDEX(CHOOSE(GE$30,DataAutumn!i.FS_StrategyIndices,DataWinter!i.FS_StrategyIndices,DataSpring!i.FS_StrategyIndices),GE$31,GE$26)</f>
        <v>6:7, 112:119</v>
      </c>
      <c r="GF4" s="521" t="str">
        <f ca="1">INDEX(CHOOSE(GF$30,DataAutumn!i.FS_StrategyIndices,DataWinter!i.FS_StrategyIndices,DataSpring!i.FS_StrategyIndices),GF$31,GF$26)</f>
        <v>10:11, 112:119</v>
      </c>
      <c r="GG4" s="521" t="str">
        <f ca="1">INDEX(CHOOSE(GG$30,DataAutumn!i.FS_StrategyIndices,DataWinter!i.FS_StrategyIndices,DataSpring!i.FS_StrategyIndices),GG$31,GG$26)</f>
        <v>6:7, 119:127</v>
      </c>
      <c r="GH4" s="521" t="str">
        <f ca="1">INDEX(CHOOSE(GH$30,DataAutumn!i.FS_StrategyIndices,DataWinter!i.FS_StrategyIndices,DataSpring!i.FS_StrategyIndices),GH$31,GH$26)</f>
        <v>10:11, 119:127</v>
      </c>
      <c r="GI4" s="521" t="str">
        <f ca="1">INDEX(CHOOSE(GI$30,DataAutumn!i.FS_StrategyIndices,DataWinter!i.FS_StrategyIndices,DataSpring!i.FS_StrategyIndices),GI$31,GI$26)</f>
        <v>19:20, 135:152</v>
      </c>
      <c r="GJ4" s="521" t="str">
        <f ca="1">INDEX(CHOOSE(GJ$30,DataAutumn!i.FS_StrategyIndices,DataWinter!i.FS_StrategyIndices,DataSpring!i.FS_StrategyIndices),GJ$31,GJ$26)</f>
        <v>6:7, 165:171</v>
      </c>
      <c r="GK4" s="521" t="str">
        <f ca="1">INDEX(CHOOSE(GK$30,DataAutumn!i.FS_StrategyIndices,DataWinter!i.FS_StrategyIndices,DataSpring!i.FS_StrategyIndices),GK$31,GK$26)</f>
        <v>10:11, 165:171</v>
      </c>
      <c r="GL4" s="521" t="str">
        <f ca="1">INDEX(CHOOSE(GL$30,DataAutumn!i.FS_StrategyIndices,DataWinter!i.FS_StrategyIndices,DataSpring!i.FS_StrategyIndices),GL$31,GL$26)</f>
        <v>6:7, 171:179</v>
      </c>
      <c r="GM4" s="521" t="str">
        <f ca="1">INDEX(CHOOSE(GM$30,DataAutumn!i.FS_StrategyIndices,DataWinter!i.FS_StrategyIndices,DataSpring!i.FS_StrategyIndices),GM$31,GM$26)</f>
        <v>10:11, 171:179</v>
      </c>
      <c r="GN4" s="521" t="str">
        <f ca="1">INDEX(CHOOSE(GN$30,DataAutumn!i.FS_StrategyIndices,DataWinter!i.FS_StrategyIndices,DataSpring!i.FS_StrategyIndices),GN$31,GN$26)</f>
        <v>19:20, 187:204</v>
      </c>
      <c r="GO4" s="521" t="str">
        <f ca="1">INDEX(CHOOSE(GO$30,DataAutumn!i.FS_StrategyIndices,DataWinter!i.FS_StrategyIndices,DataSpring!i.FS_StrategyIndices),GO$31,GO$26)</f>
        <v>6:7, 217:223</v>
      </c>
      <c r="GP4" s="521" t="str">
        <f ca="1">INDEX(CHOOSE(GP$30,DataAutumn!i.FS_StrategyIndices,DataWinter!i.FS_StrategyIndices,DataSpring!i.FS_StrategyIndices),GP$31,GP$26)</f>
        <v>10:11, 217:223</v>
      </c>
      <c r="GQ4" s="521" t="str">
        <f ca="1">INDEX(CHOOSE(GQ$30,DataAutumn!i.FS_StrategyIndices,DataWinter!i.FS_StrategyIndices,DataSpring!i.FS_StrategyIndices),GQ$31,GQ$26)</f>
        <v>6:7, 223:231</v>
      </c>
      <c r="GR4" s="521" t="str">
        <f ca="1">INDEX(CHOOSE(GR$30,DataAutumn!i.FS_StrategyIndices,DataWinter!i.FS_StrategyIndices,DataSpring!i.FS_StrategyIndices),GR$31,GR$26)</f>
        <v>10:11, 223:231</v>
      </c>
      <c r="GS4" s="521" t="str">
        <f ca="1">INDEX(CHOOSE(GS$30,DataAutumn!i.FS_StrategyIndices,DataWinter!i.FS_StrategyIndices,DataSpring!i.FS_StrategyIndices),GS$31,GS$26)</f>
        <v>19:20, 239:256</v>
      </c>
      <c r="GT4" s="521" t="str">
        <f ca="1">INDEX(CHOOSE(GT$30,DataAutumn!i.FS_StrategyIndices,DataWinter!i.FS_StrategyIndices,DataSpring!i.FS_StrategyIndices),GT$31,GT$26)</f>
        <v>6:7, 269:275</v>
      </c>
      <c r="GU4" s="521" t="str">
        <f ca="1">INDEX(CHOOSE(GU$30,DataAutumn!i.FS_StrategyIndices,DataWinter!i.FS_StrategyIndices,DataSpring!i.FS_StrategyIndices),GU$31,GU$26)</f>
        <v>10:11, 269:275</v>
      </c>
      <c r="GV4" s="521" t="str">
        <f ca="1">INDEX(CHOOSE(GV$30,DataAutumn!i.FS_StrategyIndices,DataWinter!i.FS_StrategyIndices,DataSpring!i.FS_StrategyIndices),GV$31,GV$26)</f>
        <v>6:7, 275:283</v>
      </c>
      <c r="GW4" s="521" t="str">
        <f ca="1">INDEX(CHOOSE(GW$30,DataAutumn!i.FS_StrategyIndices,DataWinter!i.FS_StrategyIndices,DataSpring!i.FS_StrategyIndices),GW$31,GW$26)</f>
        <v>10:11, 275:283</v>
      </c>
      <c r="GX4" s="521" t="str">
        <f ca="1">INDEX(CHOOSE(GX$30,DataAutumn!i.FS_StrategyIndices,DataWinter!i.FS_StrategyIndices,DataSpring!i.FS_StrategyIndices),GX$31,GX$26)</f>
        <v>19:20, 291:308</v>
      </c>
      <c r="GY4" s="521" t="str">
        <f ca="1">INDEX(CHOOSE(GY$30,DataAutumn!i.FS_StrategyIndices,DataWinter!i.FS_StrategyIndices,DataSpring!i.FS_StrategyIndices),GY$31,GY$26)</f>
        <v>6:7, 321:327</v>
      </c>
      <c r="GZ4" s="521" t="str">
        <f ca="1">INDEX(CHOOSE(GZ$30,DataAutumn!i.FS_StrategyIndices,DataWinter!i.FS_StrategyIndices,DataSpring!i.FS_StrategyIndices),GZ$31,GZ$26)</f>
        <v>10:11, 321:327</v>
      </c>
      <c r="HA4" s="521" t="str">
        <f ca="1">INDEX(CHOOSE(HA$30,DataAutumn!i.FS_StrategyIndices,DataWinter!i.FS_StrategyIndices,DataSpring!i.FS_StrategyIndices),HA$31,HA$26)</f>
        <v>6:7, 327:335</v>
      </c>
      <c r="HB4" s="521" t="str">
        <f ca="1">INDEX(CHOOSE(HB$30,DataAutumn!i.FS_StrategyIndices,DataWinter!i.FS_StrategyIndices,DataSpring!i.FS_StrategyIndices),HB$31,HB$26)</f>
        <v>10:11, 327:335</v>
      </c>
      <c r="HC4" s="521" t="str">
        <f ca="1">INDEX(CHOOSE(HC$30,DataAutumn!i.FS_StrategyIndices,DataWinter!i.FS_StrategyIndices,DataSpring!i.FS_StrategyIndices),HC$31,HC$26)</f>
        <v>19:20, 343:360</v>
      </c>
      <c r="HD4" s="521" t="str">
        <f>INDEX(CHOOSE(HD$30,DataAutumn!i.FS_StrategyIndices,DataWinter!i.FS_StrategyIndices,DataSpring!i.FS_StrategyIndices),HD$31,HD$26)</f>
        <v>67:68, 41:57</v>
      </c>
      <c r="HE4" s="521" t="str">
        <f ca="1">INDEX(CHOOSE(HE$30,DataAutumn!i.FS_StrategyIndices,DataWinter!i.FS_StrategyIndices,DataSpring!i.FS_StrategyIndices),HE$31,HE$26)</f>
        <v>54:55, 70:77</v>
      </c>
      <c r="HF4" s="521" t="str">
        <f ca="1">INDEX(CHOOSE(HF$30,DataAutumn!i.FS_StrategyIndices,DataWinter!i.FS_StrategyIndices,DataSpring!i.FS_StrategyIndices),HF$31,HF$26)</f>
        <v>58:59, 70:77</v>
      </c>
      <c r="HG4" s="521" t="str">
        <f ca="1">INDEX(CHOOSE(HG$30,DataAutumn!i.FS_StrategyIndices,DataWinter!i.FS_StrategyIndices,DataSpring!i.FS_StrategyIndices),HG$31,HG$26)</f>
        <v>54:55, 77:84</v>
      </c>
      <c r="HH4" s="521" t="str">
        <f ca="1">INDEX(CHOOSE(HH$30,DataAutumn!i.FS_StrategyIndices,DataWinter!i.FS_StrategyIndices,DataSpring!i.FS_StrategyIndices),HH$31,HH$26)</f>
        <v>58:59, 77:84</v>
      </c>
      <c r="HI4" s="521" t="str">
        <f ca="1">INDEX(CHOOSE(HI$30,DataAutumn!i.FS_StrategyIndices,DataWinter!i.FS_StrategyIndices,DataSpring!i.FS_StrategyIndices),HI$31,HI$26)</f>
        <v>67:68, 92:109</v>
      </c>
      <c r="HJ4" s="521" t="str">
        <f ca="1">INDEX(CHOOSE(HJ$30,DataAutumn!i.FS_StrategyIndices,DataWinter!i.FS_StrategyIndices,DataSpring!i.FS_StrategyIndices),HJ$31,HJ$26)</f>
        <v>67:68, 41:59</v>
      </c>
      <c r="HK4" s="521" t="str">
        <f ca="1">INDEX(CHOOSE(HK$30,DataAutumn!i.FS_StrategyIndices,DataWinter!i.FS_StrategyIndices,DataSpring!i.FS_StrategyIndices),HK$31,HK$26)</f>
        <v>54:55, 72:79</v>
      </c>
      <c r="HL4" s="521" t="str">
        <f ca="1">INDEX(CHOOSE(HL$30,DataAutumn!i.FS_StrategyIndices,DataWinter!i.FS_StrategyIndices,DataSpring!i.FS_StrategyIndices),HL$31,HL$26)</f>
        <v>58:59, 72:79</v>
      </c>
      <c r="HM4" s="521" t="str">
        <f ca="1">INDEX(CHOOSE(HM$30,DataAutumn!i.FS_StrategyIndices,DataWinter!i.FS_StrategyIndices,DataSpring!i.FS_StrategyIndices),HM$31,HM$26)</f>
        <v>54:55, 79:86</v>
      </c>
      <c r="HN4" s="521" t="str">
        <f ca="1">INDEX(CHOOSE(HN$30,DataAutumn!i.FS_StrategyIndices,DataWinter!i.FS_StrategyIndices,DataSpring!i.FS_StrategyIndices),HN$31,HN$26)</f>
        <v>58:59, 79:86</v>
      </c>
      <c r="HO4" s="521" t="str">
        <f ca="1">INDEX(CHOOSE(HO$30,DataAutumn!i.FS_StrategyIndices,DataWinter!i.FS_StrategyIndices,DataSpring!i.FS_StrategyIndices),HO$31,HO$26)</f>
        <v>67:68, 94:109</v>
      </c>
      <c r="HP4" s="521" t="str">
        <f ca="1">INDEX(CHOOSE(HP$30,DataAutumn!i.FS_StrategyIndices,DataWinter!i.FS_StrategyIndices,DataSpring!i.FS_StrategyIndices),HP$31,HP$26)</f>
        <v>67:68, 41:62</v>
      </c>
      <c r="HQ4" s="521" t="str">
        <f ca="1">INDEX(CHOOSE(HQ$30,DataAutumn!i.FS_StrategyIndices,DataWinter!i.FS_StrategyIndices,DataSpring!i.FS_StrategyIndices),HQ$31,HQ$26)</f>
        <v>54:55, 75:82</v>
      </c>
      <c r="HR4" s="521" t="str">
        <f ca="1">INDEX(CHOOSE(HR$30,DataAutumn!i.FS_StrategyIndices,DataWinter!i.FS_StrategyIndices,DataSpring!i.FS_StrategyIndices),HR$31,HR$26)</f>
        <v>58:59, 75:82</v>
      </c>
      <c r="HS4" s="521" t="str">
        <f ca="1">INDEX(CHOOSE(HS$30,DataAutumn!i.FS_StrategyIndices,DataWinter!i.FS_StrategyIndices,DataSpring!i.FS_StrategyIndices),HS$31,HS$26)</f>
        <v>54:55, 82:89</v>
      </c>
      <c r="HT4" s="521" t="str">
        <f ca="1">INDEX(CHOOSE(HT$30,DataAutumn!i.FS_StrategyIndices,DataWinter!i.FS_StrategyIndices,DataSpring!i.FS_StrategyIndices),HT$31,HT$26)</f>
        <v>58:59, 82:89</v>
      </c>
      <c r="HU4" s="521" t="str">
        <f ca="1">INDEX(CHOOSE(HU$30,DataAutumn!i.FS_StrategyIndices,DataWinter!i.FS_StrategyIndices,DataSpring!i.FS_StrategyIndices),HU$31,HU$26)</f>
        <v>67:68, 97:109</v>
      </c>
      <c r="HV4" s="521" t="str">
        <f ca="1">INDEX(CHOOSE(HV$30,DataAutumn!i.FS_StrategyIndices,DataWinter!i.FS_StrategyIndices,DataSpring!i.FS_StrategyIndices),HV$31,HV$26)</f>
        <v>67:68, 41:64</v>
      </c>
      <c r="HW4" s="521" t="str">
        <f ca="1">INDEX(CHOOSE(HW$30,DataAutumn!i.FS_StrategyIndices,DataWinter!i.FS_StrategyIndices,DataSpring!i.FS_StrategyIndices),HW$31,HW$26)</f>
        <v>54:55, 77:84</v>
      </c>
      <c r="HX4" s="521" t="str">
        <f ca="1">INDEX(CHOOSE(HX$30,DataAutumn!i.FS_StrategyIndices,DataWinter!i.FS_StrategyIndices,DataSpring!i.FS_StrategyIndices),HX$31,HX$26)</f>
        <v>58:59, 77:84</v>
      </c>
      <c r="HY4" s="521" t="str">
        <f ca="1">INDEX(CHOOSE(HY$30,DataAutumn!i.FS_StrategyIndices,DataWinter!i.FS_StrategyIndices,DataSpring!i.FS_StrategyIndices),HY$31,HY$26)</f>
        <v>54:55, 84:91</v>
      </c>
      <c r="HZ4" s="521" t="str">
        <f ca="1">INDEX(CHOOSE(HZ$30,DataAutumn!i.FS_StrategyIndices,DataWinter!i.FS_StrategyIndices,DataSpring!i.FS_StrategyIndices),HZ$31,HZ$26)</f>
        <v>58:59, 84:91</v>
      </c>
      <c r="IA4" s="521" t="str">
        <f ca="1">INDEX(CHOOSE(IA$30,DataAutumn!i.FS_StrategyIndices,DataWinter!i.FS_StrategyIndices,DataSpring!i.FS_StrategyIndices),IA$31,IA$26)</f>
        <v>67:68, 99:109</v>
      </c>
      <c r="IB4" s="521" t="str">
        <f ca="1">INDEX(CHOOSE(IB$30,DataAutumn!i.FS_StrategyIndices,DataWinter!i.FS_StrategyIndices,DataSpring!i.FS_StrategyIndices),IB$31,IB$26)</f>
        <v>67:68, 41:65</v>
      </c>
      <c r="IC4" s="521" t="str">
        <f ca="1">INDEX(CHOOSE(IC$30,DataAutumn!i.FS_StrategyIndices,DataWinter!i.FS_StrategyIndices,DataSpring!i.FS_StrategyIndices),IC$31,IC$26)</f>
        <v>54:55, 78:85</v>
      </c>
      <c r="ID4" s="521" t="str">
        <f ca="1">INDEX(CHOOSE(ID$30,DataAutumn!i.FS_StrategyIndices,DataWinter!i.FS_StrategyIndices,DataSpring!i.FS_StrategyIndices),ID$31,ID$26)</f>
        <v>58:59, 78:85</v>
      </c>
      <c r="IE4" s="521" t="str">
        <f ca="1">INDEX(CHOOSE(IE$30,DataAutumn!i.FS_StrategyIndices,DataWinter!i.FS_StrategyIndices,DataSpring!i.FS_StrategyIndices),IE$31,IE$26)</f>
        <v>54:55, 85:92</v>
      </c>
      <c r="IF4" s="521" t="str">
        <f ca="1">INDEX(CHOOSE(IF$30,DataAutumn!i.FS_StrategyIndices,DataWinter!i.FS_StrategyIndices,DataSpring!i.FS_StrategyIndices),IF$31,IF$26)</f>
        <v>58:59, 85:92</v>
      </c>
      <c r="IG4" s="521" t="str">
        <f ca="1">INDEX(CHOOSE(IG$30,DataAutumn!i.FS_StrategyIndices,DataWinter!i.FS_StrategyIndices,DataSpring!i.FS_StrategyIndices),IG$31,IG$26)</f>
        <v>67:68, 100:109</v>
      </c>
      <c r="IH4" s="521" t="str">
        <f ca="1">INDEX(CHOOSE(IH$30,DataAutumn!i.FS_StrategyIndices,DataWinter!i.FS_StrategyIndices,DataSpring!i.FS_StrategyIndices),IH$31,IH$26)</f>
        <v>67:68, 41:57</v>
      </c>
      <c r="II4" s="521" t="str">
        <f ca="1">INDEX(CHOOSE(II$30,DataAutumn!i.FS_StrategyIndices,DataWinter!i.FS_StrategyIndices,DataSpring!i.FS_StrategyIndices),II$31,II$26)</f>
        <v>54:55, 70:77</v>
      </c>
      <c r="IJ4" s="521" t="str">
        <f ca="1">INDEX(CHOOSE(IJ$30,DataAutumn!i.FS_StrategyIndices,DataWinter!i.FS_StrategyIndices,DataSpring!i.FS_StrategyIndices),IJ$31,IJ$26)</f>
        <v>58:59, 70:77</v>
      </c>
      <c r="IK4" s="521" t="str">
        <f ca="1">INDEX(CHOOSE(IK$30,DataAutumn!i.FS_StrategyIndices,DataWinter!i.FS_StrategyIndices,DataSpring!i.FS_StrategyIndices),IK$31,IK$26)</f>
        <v>54:55, 77:84</v>
      </c>
      <c r="IL4" s="521" t="str">
        <f ca="1">INDEX(CHOOSE(IL$30,DataAutumn!i.FS_StrategyIndices,DataWinter!i.FS_StrategyIndices,DataSpring!i.FS_StrategyIndices),IL$31,IL$26)</f>
        <v>58:59, 77:84</v>
      </c>
      <c r="IM4" s="521" t="str">
        <f ca="1">INDEX(CHOOSE(IM$30,DataAutumn!i.FS_StrategyIndices,DataWinter!i.FS_StrategyIndices,DataSpring!i.FS_StrategyIndices),IM$31,IM$26)</f>
        <v>67:68, 92:109</v>
      </c>
      <c r="IN4" s="521" t="str">
        <f ca="1">INDEX(CHOOSE(IN$30,DataAutumn!i.FS_StrategyIndices,DataWinter!i.FS_StrategyIndices,DataSpring!i.FS_StrategyIndices),IN$31,IN$26)</f>
        <v>54:55, 122:129</v>
      </c>
      <c r="IO4" s="521" t="str">
        <f ca="1">INDEX(CHOOSE(IO$30,DataAutumn!i.FS_StrategyIndices,DataWinter!i.FS_StrategyIndices,DataSpring!i.FS_StrategyIndices),IO$31,IO$26)</f>
        <v>58:59, 122:129</v>
      </c>
      <c r="IP4" s="521" t="str">
        <f ca="1">INDEX(CHOOSE(IP$30,DataAutumn!i.FS_StrategyIndices,DataWinter!i.FS_StrategyIndices,DataSpring!i.FS_StrategyIndices),IP$31,IP$26)</f>
        <v>54:55, 129:136</v>
      </c>
      <c r="IQ4" s="521" t="str">
        <f ca="1">INDEX(CHOOSE(IQ$30,DataAutumn!i.FS_StrategyIndices,DataWinter!i.FS_StrategyIndices,DataSpring!i.FS_StrategyIndices),IQ$31,IQ$26)</f>
        <v>58:59, 129:136</v>
      </c>
      <c r="IR4" s="521" t="str">
        <f ca="1">INDEX(CHOOSE(IR$30,DataAutumn!i.FS_StrategyIndices,DataWinter!i.FS_StrategyIndices,DataSpring!i.FS_StrategyIndices),IR$31,IR$26)</f>
        <v>67:68, 144:162</v>
      </c>
      <c r="IS4" s="521" t="str">
        <f ca="1">INDEX(CHOOSE(IS$30,DataAutumn!i.FS_StrategyIndices,DataWinter!i.FS_StrategyIndices,DataSpring!i.FS_StrategyIndices),IS$31,IS$26)</f>
        <v>54:55, 174:181</v>
      </c>
      <c r="IT4" s="521" t="str">
        <f ca="1">INDEX(CHOOSE(IT$30,DataAutumn!i.FS_StrategyIndices,DataWinter!i.FS_StrategyIndices,DataSpring!i.FS_StrategyIndices),IT$31,IT$26)</f>
        <v>58:59, 174:181</v>
      </c>
      <c r="IU4" s="521" t="str">
        <f ca="1">INDEX(CHOOSE(IU$30,DataAutumn!i.FS_StrategyIndices,DataWinter!i.FS_StrategyIndices,DataSpring!i.FS_StrategyIndices),IU$31,IU$26)</f>
        <v>54:55, 181:189</v>
      </c>
      <c r="IV4" s="521" t="str">
        <f ca="1">INDEX(CHOOSE(IV$30,DataAutumn!i.FS_StrategyIndices,DataWinter!i.FS_StrategyIndices,DataSpring!i.FS_StrategyIndices),IV$31,IV$26)</f>
        <v>58:59, 181:189</v>
      </c>
      <c r="IW4" s="521" t="str">
        <f ca="1">INDEX(CHOOSE(IW$30,DataAutumn!i.FS_StrategyIndices,DataWinter!i.FS_StrategyIndices,DataSpring!i.FS_StrategyIndices),IW$31,IW$26)</f>
        <v>67:68, 197:214</v>
      </c>
      <c r="IX4" s="521" t="str">
        <f ca="1">INDEX(CHOOSE(IX$30,DataAutumn!i.FS_StrategyIndices,DataWinter!i.FS_StrategyIndices,DataSpring!i.FS_StrategyIndices),IX$31,IX$26)</f>
        <v>54:55, 227:233</v>
      </c>
      <c r="IY4" s="521" t="str">
        <f ca="1">INDEX(CHOOSE(IY$30,DataAutumn!i.FS_StrategyIndices,DataWinter!i.FS_StrategyIndices,DataSpring!i.FS_StrategyIndices),IY$31,IY$26)</f>
        <v>58:59, 227:233</v>
      </c>
      <c r="IZ4" s="521" t="str">
        <f ca="1">INDEX(CHOOSE(IZ$30,DataAutumn!i.FS_StrategyIndices,DataWinter!i.FS_StrategyIndices,DataSpring!i.FS_StrategyIndices),IZ$31,IZ$26)</f>
        <v>54:55, 233:241</v>
      </c>
      <c r="JA4" s="521" t="str">
        <f ca="1">INDEX(CHOOSE(JA$30,DataAutumn!i.FS_StrategyIndices,DataWinter!i.FS_StrategyIndices,DataSpring!i.FS_StrategyIndices),JA$31,JA$26)</f>
        <v>58:59, 233:241</v>
      </c>
      <c r="JB4" s="521" t="str">
        <f ca="1">INDEX(CHOOSE(JB$30,DataAutumn!i.FS_StrategyIndices,DataWinter!i.FS_StrategyIndices,DataSpring!i.FS_StrategyIndices),JB$31,JB$26)</f>
        <v>67:68, 249:266</v>
      </c>
      <c r="JC4" s="521" t="str">
        <f ca="1">INDEX(CHOOSE(JC$30,DataAutumn!i.FS_StrategyIndices,DataWinter!i.FS_StrategyIndices,DataSpring!i.FS_StrategyIndices),JC$31,JC$26)</f>
        <v>54:55, 279:285</v>
      </c>
      <c r="JD4" s="521" t="str">
        <f ca="1">INDEX(CHOOSE(JD$30,DataAutumn!i.FS_StrategyIndices,DataWinter!i.FS_StrategyIndices,DataSpring!i.FS_StrategyIndices),JD$31,JD$26)</f>
        <v>58:59, 279:285</v>
      </c>
      <c r="JE4" s="521" t="str">
        <f ca="1">INDEX(CHOOSE(JE$30,DataAutumn!i.FS_StrategyIndices,DataWinter!i.FS_StrategyIndices,DataSpring!i.FS_StrategyIndices),JE$31,JE$26)</f>
        <v>54:55, 285:293</v>
      </c>
      <c r="JF4" s="521" t="str">
        <f ca="1">INDEX(CHOOSE(JF$30,DataAutumn!i.FS_StrategyIndices,DataWinter!i.FS_StrategyIndices,DataSpring!i.FS_StrategyIndices),JF$31,JF$26)</f>
        <v>58:59, 285:293</v>
      </c>
      <c r="JG4" s="521" t="str">
        <f ca="1">INDEX(CHOOSE(JG$30,DataAutumn!i.FS_StrategyIndices,DataWinter!i.FS_StrategyIndices,DataSpring!i.FS_StrategyIndices),JG$31,JG$26)</f>
        <v>67:68, 301:318</v>
      </c>
      <c r="JH4" s="521" t="str">
        <f ca="1">INDEX(CHOOSE(JH$30,DataAutumn!i.FS_StrategyIndices,DataWinter!i.FS_StrategyIndices,DataSpring!i.FS_StrategyIndices),JH$31,JH$26)</f>
        <v>54:55, 331:337</v>
      </c>
      <c r="JI4" s="521" t="str">
        <f ca="1">INDEX(CHOOSE(JI$30,DataAutumn!i.FS_StrategyIndices,DataWinter!i.FS_StrategyIndices,DataSpring!i.FS_StrategyIndices),JI$31,JI$26)</f>
        <v>58:59, 331:337</v>
      </c>
      <c r="JJ4" s="521" t="str">
        <f ca="1">INDEX(CHOOSE(JJ$30,DataAutumn!i.FS_StrategyIndices,DataWinter!i.FS_StrategyIndices,DataSpring!i.FS_StrategyIndices),JJ$31,JJ$26)</f>
        <v>54:55, 337:345</v>
      </c>
      <c r="JK4" s="521" t="str">
        <f ca="1">INDEX(CHOOSE(JK$30,DataAutumn!i.FS_StrategyIndices,DataWinter!i.FS_StrategyIndices,DataSpring!i.FS_StrategyIndices),JK$31,JK$26)</f>
        <v>58:59, 337:345</v>
      </c>
      <c r="JL4" s="521" t="str">
        <f ca="1">INDEX(CHOOSE(JL$30,DataAutumn!i.FS_StrategyIndices,DataWinter!i.FS_StrategyIndices,DataSpring!i.FS_StrategyIndices),JL$31,JL$26)</f>
        <v>67:68, 353:370</v>
      </c>
      <c r="JM4" s="96" t="s">
        <v>850</v>
      </c>
      <c r="JN4" s="95"/>
      <c r="JO4" s="96" t="s">
        <v>6</v>
      </c>
      <c r="JP4" s="96" t="s">
        <v>8</v>
      </c>
      <c r="JQ4" s="96"/>
      <c r="JR4" s="96"/>
      <c r="JS4" s="96"/>
      <c r="JT4" s="96" t="s">
        <v>1672</v>
      </c>
      <c r="JU4" s="96" t="s">
        <v>1763</v>
      </c>
      <c r="JV4" s="96"/>
      <c r="JW4" s="96"/>
      <c r="JX4" s="96"/>
      <c r="JY4" s="96"/>
      <c r="JZ4" s="96"/>
      <c r="KA4" s="96"/>
      <c r="KB4" s="96"/>
      <c r="KC4" s="96"/>
      <c r="KD4" s="96"/>
      <c r="KE4" s="96"/>
      <c r="KF4" s="96" t="s">
        <v>1891</v>
      </c>
      <c r="KG4" s="96" t="s">
        <v>1892</v>
      </c>
      <c r="KH4" s="96" t="s">
        <v>1893</v>
      </c>
      <c r="KI4" s="96" t="s">
        <v>376</v>
      </c>
      <c r="KJ4" s="96" t="s">
        <v>376</v>
      </c>
      <c r="KK4" s="96" t="s">
        <v>1894</v>
      </c>
      <c r="KL4" s="96" t="s">
        <v>1454</v>
      </c>
      <c r="KM4" s="96" t="s">
        <v>1455</v>
      </c>
      <c r="KN4" s="96" t="s">
        <v>1193</v>
      </c>
      <c r="KO4" s="96" t="s">
        <v>1451</v>
      </c>
      <c r="KP4" s="96" t="s">
        <v>1194</v>
      </c>
      <c r="KQ4" s="96" t="s">
        <v>1456</v>
      </c>
      <c r="KR4" s="96" t="s">
        <v>1457</v>
      </c>
      <c r="KS4" s="96" t="s">
        <v>1458</v>
      </c>
      <c r="KT4" s="96" t="s">
        <v>1459</v>
      </c>
      <c r="KU4" s="96" t="s">
        <v>1454</v>
      </c>
      <c r="KV4" s="96" t="s">
        <v>1455</v>
      </c>
      <c r="KW4" s="96" t="s">
        <v>1193</v>
      </c>
      <c r="KX4" s="96" t="s">
        <v>1451</v>
      </c>
      <c r="KY4" s="96" t="s">
        <v>1194</v>
      </c>
      <c r="KZ4" s="96" t="s">
        <v>1456</v>
      </c>
      <c r="LA4" s="96" t="s">
        <v>1457</v>
      </c>
      <c r="LB4" s="96" t="s">
        <v>1458</v>
      </c>
      <c r="LC4" s="96" t="s">
        <v>1459</v>
      </c>
      <c r="LD4" s="96" t="s">
        <v>818</v>
      </c>
      <c r="LE4" s="96" t="s">
        <v>1745</v>
      </c>
      <c r="LF4" s="96" t="s">
        <v>996</v>
      </c>
      <c r="LG4" s="96" t="s">
        <v>376</v>
      </c>
      <c r="LH4" s="96" t="s">
        <v>374</v>
      </c>
      <c r="LI4" s="96" t="s">
        <v>598</v>
      </c>
      <c r="LJ4" s="96" t="s">
        <v>398</v>
      </c>
      <c r="LK4" s="96" t="s">
        <v>573</v>
      </c>
      <c r="LL4" s="96" t="s">
        <v>573</v>
      </c>
      <c r="LM4" s="96" t="s">
        <v>1838</v>
      </c>
      <c r="LN4" s="96" t="s">
        <v>1840</v>
      </c>
      <c r="LO4" s="96" t="s">
        <v>1839</v>
      </c>
      <c r="LP4" s="95"/>
      <c r="LQ4" s="96" t="s">
        <v>1621</v>
      </c>
      <c r="LR4" s="96" t="s">
        <v>1057</v>
      </c>
      <c r="LS4" s="96" t="s">
        <v>850</v>
      </c>
      <c r="LT4" s="96" t="s">
        <v>1844</v>
      </c>
      <c r="LU4" s="96" t="s">
        <v>1621</v>
      </c>
      <c r="LV4" s="96" t="s">
        <v>1621</v>
      </c>
      <c r="LW4" s="96" t="s">
        <v>1621</v>
      </c>
      <c r="LX4" s="95"/>
      <c r="LY4" s="96"/>
      <c r="LZ4" s="96" t="s">
        <v>1160</v>
      </c>
      <c r="MA4" s="96"/>
      <c r="MB4" s="96"/>
      <c r="MC4" s="96" t="s">
        <v>6</v>
      </c>
      <c r="MD4" s="96" t="s">
        <v>7</v>
      </c>
      <c r="ME4" s="96" t="s">
        <v>8</v>
      </c>
      <c r="MF4" s="96" t="s">
        <v>818</v>
      </c>
      <c r="MG4" s="96" t="s">
        <v>573</v>
      </c>
      <c r="MH4" s="96" t="s">
        <v>6</v>
      </c>
      <c r="MI4" s="96" t="s">
        <v>704</v>
      </c>
      <c r="MJ4" s="96" t="s">
        <v>6</v>
      </c>
      <c r="MK4" s="96" t="s">
        <v>704</v>
      </c>
      <c r="ML4" s="96" t="s">
        <v>6</v>
      </c>
      <c r="MM4" s="96" t="s">
        <v>704</v>
      </c>
      <c r="MN4" s="96"/>
      <c r="MO4" s="96"/>
      <c r="MP4" s="131" t="s">
        <v>293</v>
      </c>
      <c r="MQ4" s="96"/>
      <c r="MR4" s="96" t="s">
        <v>1274</v>
      </c>
      <c r="MS4" s="96" t="s">
        <v>1276</v>
      </c>
      <c r="MT4" s="96" t="s">
        <v>1195</v>
      </c>
      <c r="MU4" s="96" t="s">
        <v>1631</v>
      </c>
      <c r="MV4" s="96" t="s">
        <v>1632</v>
      </c>
      <c r="MW4" s="96" t="s">
        <v>1633</v>
      </c>
      <c r="MX4" s="96" t="s">
        <v>1275</v>
      </c>
      <c r="MY4" s="96"/>
      <c r="MZ4" s="96" t="s">
        <v>1999</v>
      </c>
      <c r="NA4" s="96" t="s">
        <v>2000</v>
      </c>
      <c r="NB4" s="96"/>
      <c r="NC4" s="96" t="s">
        <v>879</v>
      </c>
      <c r="ND4" s="96" t="s">
        <v>973</v>
      </c>
      <c r="NE4" s="96" t="s">
        <v>974</v>
      </c>
      <c r="NF4" s="96" t="s">
        <v>975</v>
      </c>
      <c r="NG4" s="96" t="s">
        <v>972</v>
      </c>
      <c r="NH4" s="96" t="s">
        <v>1267</v>
      </c>
      <c r="NI4" s="96" t="s">
        <v>1268</v>
      </c>
      <c r="NJ4" s="96"/>
      <c r="NK4" s="96" t="s">
        <v>818</v>
      </c>
      <c r="NL4" s="96" t="s">
        <v>818</v>
      </c>
      <c r="NM4" s="96" t="s">
        <v>376</v>
      </c>
      <c r="NN4" s="96"/>
      <c r="NO4" s="96" t="s">
        <v>345</v>
      </c>
      <c r="NP4" s="96" t="s">
        <v>813</v>
      </c>
      <c r="NQ4" s="96" t="s">
        <v>6</v>
      </c>
      <c r="NR4" s="96" t="s">
        <v>6</v>
      </c>
      <c r="NS4" s="96" t="s">
        <v>6</v>
      </c>
      <c r="NT4" s="96"/>
      <c r="NU4" s="95"/>
      <c r="NV4" s="96"/>
      <c r="NW4" s="96"/>
      <c r="NX4" s="96"/>
      <c r="NY4" s="96"/>
      <c r="NZ4" s="96"/>
      <c r="OA4" s="96" t="s">
        <v>1160</v>
      </c>
      <c r="OB4" s="96" t="s">
        <v>1160</v>
      </c>
      <c r="OC4" s="95"/>
      <c r="OD4" s="96" t="s">
        <v>163</v>
      </c>
      <c r="OE4" s="96"/>
      <c r="OF4" s="96"/>
      <c r="OG4" s="96" t="s">
        <v>1448</v>
      </c>
      <c r="OH4" s="96" t="s">
        <v>1534</v>
      </c>
      <c r="OI4" s="96" t="s">
        <v>1535</v>
      </c>
      <c r="OJ4" s="96" t="s">
        <v>1536</v>
      </c>
      <c r="OK4" s="96" t="s">
        <v>1537</v>
      </c>
      <c r="OL4" s="96" t="s">
        <v>1538</v>
      </c>
      <c r="OM4" s="96" t="s">
        <v>1539</v>
      </c>
      <c r="ON4" s="96"/>
      <c r="OO4" s="95"/>
      <c r="OP4" s="131" t="s">
        <v>2012</v>
      </c>
      <c r="OQ4" s="131" t="str">
        <f t="shared" ref="OQ4:PV4" si="0">INDEX(i.LMU_Slice,1,OQ$26)</f>
        <v>:,0:1</v>
      </c>
      <c r="OR4" s="131" t="str">
        <f t="shared" si="0"/>
        <v>:,0:1</v>
      </c>
      <c r="OS4" s="131" t="str">
        <f t="shared" si="0"/>
        <v>:,0:1</v>
      </c>
      <c r="OT4" s="131" t="str">
        <f t="shared" si="0"/>
        <v>:,0:1</v>
      </c>
      <c r="OU4" s="131" t="str">
        <f t="shared" si="0"/>
        <v>:,0:1</v>
      </c>
      <c r="OV4" s="131" t="str">
        <f t="shared" si="0"/>
        <v>:,0:1</v>
      </c>
      <c r="OW4" s="131" t="str">
        <f t="shared" si="0"/>
        <v>:,0:1</v>
      </c>
      <c r="OX4" s="131" t="str">
        <f t="shared" si="0"/>
        <v>:,0:1</v>
      </c>
      <c r="OY4" s="131" t="str">
        <f t="shared" si="0"/>
        <v>:,0:1</v>
      </c>
      <c r="OZ4" s="131" t="str">
        <f t="shared" si="0"/>
        <v>:,0:1</v>
      </c>
      <c r="PA4" s="131" t="str">
        <f t="shared" si="0"/>
        <v>:,0:1</v>
      </c>
      <c r="PB4" s="131" t="str">
        <f t="shared" si="0"/>
        <v>:,0:1</v>
      </c>
      <c r="PC4" s="131" t="str">
        <f t="shared" si="0"/>
        <v>:,0:1</v>
      </c>
      <c r="PD4" s="131" t="str">
        <f t="shared" si="0"/>
        <v>:,0:1</v>
      </c>
      <c r="PE4" s="131" t="str">
        <f t="shared" si="0"/>
        <v>:,1:2</v>
      </c>
      <c r="PF4" s="131" t="str">
        <f t="shared" si="0"/>
        <v>:,1:2</v>
      </c>
      <c r="PG4" s="131" t="str">
        <f t="shared" si="0"/>
        <v>:,1:2</v>
      </c>
      <c r="PH4" s="131" t="str">
        <f t="shared" si="0"/>
        <v>:,1:2</v>
      </c>
      <c r="PI4" s="131" t="str">
        <f t="shared" si="0"/>
        <v>:,1:2</v>
      </c>
      <c r="PJ4" s="131" t="str">
        <f t="shared" si="0"/>
        <v>:,1:2</v>
      </c>
      <c r="PK4" s="131" t="str">
        <f t="shared" si="0"/>
        <v>:,1:2</v>
      </c>
      <c r="PL4" s="131" t="str">
        <f t="shared" si="0"/>
        <v>:,1:2</v>
      </c>
      <c r="PM4" s="131" t="str">
        <f t="shared" si="0"/>
        <v>:,1:2</v>
      </c>
      <c r="PN4" s="131" t="str">
        <f t="shared" si="0"/>
        <v>:,1:2</v>
      </c>
      <c r="PO4" s="131" t="str">
        <f t="shared" si="0"/>
        <v>:,1:2</v>
      </c>
      <c r="PP4" s="131" t="str">
        <f t="shared" si="0"/>
        <v>:,1:2</v>
      </c>
      <c r="PQ4" s="131" t="str">
        <f t="shared" si="0"/>
        <v>:,1:2</v>
      </c>
      <c r="PR4" s="131" t="str">
        <f t="shared" si="0"/>
        <v>:,1:2</v>
      </c>
      <c r="PS4" s="131" t="str">
        <f t="shared" si="0"/>
        <v>:,1:2</v>
      </c>
      <c r="PT4" s="131" t="str">
        <f t="shared" si="0"/>
        <v>:,2:3</v>
      </c>
      <c r="PU4" s="131" t="str">
        <f t="shared" si="0"/>
        <v>:,2:3</v>
      </c>
      <c r="PV4" s="131" t="str">
        <f t="shared" si="0"/>
        <v>:,2:3</v>
      </c>
      <c r="PW4" s="131" t="str">
        <f t="shared" ref="PW4:RB4" si="1">INDEX(i.LMU_Slice,1,PW$26)</f>
        <v>:,2:3</v>
      </c>
      <c r="PX4" s="131" t="str">
        <f t="shared" si="1"/>
        <v>:,2:3</v>
      </c>
      <c r="PY4" s="131" t="str">
        <f t="shared" si="1"/>
        <v>:,2:3</v>
      </c>
      <c r="PZ4" s="131" t="str">
        <f t="shared" si="1"/>
        <v>:,2:3</v>
      </c>
      <c r="QA4" s="131" t="str">
        <f t="shared" si="1"/>
        <v>:,2:3</v>
      </c>
      <c r="QB4" s="131" t="str">
        <f t="shared" si="1"/>
        <v>:,2:3</v>
      </c>
      <c r="QC4" s="131" t="str">
        <f t="shared" si="1"/>
        <v>:,2:3</v>
      </c>
      <c r="QD4" s="131" t="str">
        <f t="shared" si="1"/>
        <v>:,2:3</v>
      </c>
      <c r="QE4" s="131" t="str">
        <f t="shared" si="1"/>
        <v>:,2:3</v>
      </c>
      <c r="QF4" s="131" t="str">
        <f t="shared" si="1"/>
        <v>:,2:3</v>
      </c>
      <c r="QG4" s="131" t="str">
        <f t="shared" si="1"/>
        <v>:,2:3</v>
      </c>
      <c r="QH4" s="131" t="str">
        <f t="shared" si="1"/>
        <v>:,2:3</v>
      </c>
      <c r="QI4" s="131" t="str">
        <f t="shared" si="1"/>
        <v>:,3:4</v>
      </c>
      <c r="QJ4" s="131" t="str">
        <f t="shared" si="1"/>
        <v>:,3:4</v>
      </c>
      <c r="QK4" s="131" t="str">
        <f t="shared" si="1"/>
        <v>:,3:4</v>
      </c>
      <c r="QL4" s="131" t="str">
        <f t="shared" si="1"/>
        <v>:,3:4</v>
      </c>
      <c r="QM4" s="131" t="str">
        <f t="shared" si="1"/>
        <v>:,3:4</v>
      </c>
      <c r="QN4" s="131" t="str">
        <f t="shared" si="1"/>
        <v>:,3:4</v>
      </c>
      <c r="QO4" s="131" t="str">
        <f t="shared" si="1"/>
        <v>:,3:4</v>
      </c>
      <c r="QP4" s="131" t="str">
        <f t="shared" si="1"/>
        <v>:,3:4</v>
      </c>
      <c r="QQ4" s="131" t="str">
        <f t="shared" si="1"/>
        <v>:,3:4</v>
      </c>
      <c r="QR4" s="131" t="str">
        <f t="shared" si="1"/>
        <v>:,3:4</v>
      </c>
      <c r="QS4" s="131" t="str">
        <f t="shared" si="1"/>
        <v>:,3:4</v>
      </c>
      <c r="QT4" s="131" t="str">
        <f t="shared" si="1"/>
        <v>:,3:4</v>
      </c>
      <c r="QU4" s="131" t="str">
        <f t="shared" si="1"/>
        <v>:,3:4</v>
      </c>
      <c r="QV4" s="131" t="str">
        <f t="shared" si="1"/>
        <v>:,3:4</v>
      </c>
      <c r="QW4" s="131" t="str">
        <f t="shared" si="1"/>
        <v>:,3:4</v>
      </c>
      <c r="QX4" s="131" t="str">
        <f t="shared" si="1"/>
        <v>:,4:5</v>
      </c>
      <c r="QY4" s="131" t="str">
        <f t="shared" si="1"/>
        <v>:,4:5</v>
      </c>
      <c r="QZ4" s="131" t="str">
        <f t="shared" si="1"/>
        <v>:,4:5</v>
      </c>
      <c r="RA4" s="131" t="str">
        <f t="shared" si="1"/>
        <v>:,4:5</v>
      </c>
      <c r="RB4" s="131" t="str">
        <f t="shared" si="1"/>
        <v>:,4:5</v>
      </c>
      <c r="RC4" s="131" t="str">
        <f t="shared" ref="RC4:SH4" si="2">INDEX(i.LMU_Slice,1,RC$26)</f>
        <v>:,4:5</v>
      </c>
      <c r="RD4" s="131" t="str">
        <f t="shared" si="2"/>
        <v>:,4:5</v>
      </c>
      <c r="RE4" s="131" t="str">
        <f t="shared" si="2"/>
        <v>:,4:5</v>
      </c>
      <c r="RF4" s="131" t="str">
        <f t="shared" si="2"/>
        <v>:,4:5</v>
      </c>
      <c r="RG4" s="131" t="str">
        <f t="shared" si="2"/>
        <v>:,4:5</v>
      </c>
      <c r="RH4" s="131" t="str">
        <f t="shared" si="2"/>
        <v>:,4:5</v>
      </c>
      <c r="RI4" s="131" t="str">
        <f t="shared" si="2"/>
        <v>:,4:5</v>
      </c>
      <c r="RJ4" s="131" t="str">
        <f t="shared" si="2"/>
        <v>:,4:5</v>
      </c>
      <c r="RK4" s="131" t="str">
        <f t="shared" si="2"/>
        <v>:,4:5</v>
      </c>
      <c r="RL4" s="131" t="str">
        <f t="shared" si="2"/>
        <v>:,4:5</v>
      </c>
      <c r="RM4" s="131" t="str">
        <f t="shared" si="2"/>
        <v>:,5:6</v>
      </c>
      <c r="RN4" s="131" t="str">
        <f t="shared" si="2"/>
        <v>:,5:6</v>
      </c>
      <c r="RO4" s="131" t="str">
        <f t="shared" si="2"/>
        <v>:,5:6</v>
      </c>
      <c r="RP4" s="131" t="str">
        <f t="shared" si="2"/>
        <v>:,5:6</v>
      </c>
      <c r="RQ4" s="131" t="str">
        <f t="shared" si="2"/>
        <v>:,5:6</v>
      </c>
      <c r="RR4" s="131" t="str">
        <f t="shared" si="2"/>
        <v>:,5:6</v>
      </c>
      <c r="RS4" s="131" t="str">
        <f t="shared" si="2"/>
        <v>:,5:6</v>
      </c>
      <c r="RT4" s="131" t="str">
        <f t="shared" si="2"/>
        <v>:,5:6</v>
      </c>
      <c r="RU4" s="131" t="str">
        <f t="shared" si="2"/>
        <v>:,5:6</v>
      </c>
      <c r="RV4" s="131" t="str">
        <f t="shared" si="2"/>
        <v>:,5:6</v>
      </c>
      <c r="RW4" s="131" t="str">
        <f t="shared" si="2"/>
        <v>:,5:6</v>
      </c>
      <c r="RX4" s="131" t="str">
        <f t="shared" si="2"/>
        <v>:,5:6</v>
      </c>
      <c r="RY4" s="131" t="str">
        <f t="shared" si="2"/>
        <v>:,5:6</v>
      </c>
      <c r="RZ4" s="131" t="str">
        <f t="shared" si="2"/>
        <v>:,5:6</v>
      </c>
      <c r="SA4" s="131" t="str">
        <f t="shared" si="2"/>
        <v>:,5:6</v>
      </c>
      <c r="SB4" s="131" t="str">
        <f t="shared" si="2"/>
        <v>:,6:7</v>
      </c>
      <c r="SC4" s="131" t="str">
        <f t="shared" si="2"/>
        <v>:,6:7</v>
      </c>
      <c r="SD4" s="131" t="str">
        <f t="shared" si="2"/>
        <v>:,6:7</v>
      </c>
      <c r="SE4" s="131" t="str">
        <f t="shared" si="2"/>
        <v>:,6:7</v>
      </c>
      <c r="SF4" s="131" t="str">
        <f t="shared" si="2"/>
        <v>:,6:7</v>
      </c>
      <c r="SG4" s="131" t="str">
        <f t="shared" si="2"/>
        <v>:,6:7</v>
      </c>
      <c r="SH4" s="131" t="str">
        <f t="shared" si="2"/>
        <v>:,6:7</v>
      </c>
      <c r="SI4" s="131" t="str">
        <f t="shared" ref="SI4:TE4" si="3">INDEX(i.LMU_Slice,1,SI$26)</f>
        <v>:,6:7</v>
      </c>
      <c r="SJ4" s="131" t="str">
        <f t="shared" si="3"/>
        <v>:,6:7</v>
      </c>
      <c r="SK4" s="131" t="str">
        <f t="shared" si="3"/>
        <v>:,6:7</v>
      </c>
      <c r="SL4" s="131" t="str">
        <f t="shared" si="3"/>
        <v>:,6:7</v>
      </c>
      <c r="SM4" s="131" t="str">
        <f t="shared" si="3"/>
        <v>:,6:7</v>
      </c>
      <c r="SN4" s="131" t="str">
        <f t="shared" si="3"/>
        <v>:,6:7</v>
      </c>
      <c r="SO4" s="131" t="str">
        <f t="shared" si="3"/>
        <v>:,6:7</v>
      </c>
      <c r="SP4" s="131" t="str">
        <f t="shared" si="3"/>
        <v>:,6:7</v>
      </c>
      <c r="SQ4" s="131" t="str">
        <f t="shared" si="3"/>
        <v>:,7:8</v>
      </c>
      <c r="SR4" s="131" t="str">
        <f t="shared" si="3"/>
        <v>:,7:8</v>
      </c>
      <c r="SS4" s="131" t="str">
        <f t="shared" si="3"/>
        <v>:,7:8</v>
      </c>
      <c r="ST4" s="131" t="str">
        <f t="shared" si="3"/>
        <v>:,7:8</v>
      </c>
      <c r="SU4" s="131" t="str">
        <f t="shared" si="3"/>
        <v>:,7:8</v>
      </c>
      <c r="SV4" s="131" t="str">
        <f t="shared" si="3"/>
        <v>:,7:8</v>
      </c>
      <c r="SW4" s="131" t="str">
        <f t="shared" si="3"/>
        <v>:,7:8</v>
      </c>
      <c r="SX4" s="131" t="str">
        <f t="shared" si="3"/>
        <v>:,7:8</v>
      </c>
      <c r="SY4" s="131" t="str">
        <f t="shared" si="3"/>
        <v>:,7:8</v>
      </c>
      <c r="SZ4" s="131" t="str">
        <f t="shared" si="3"/>
        <v>:,7:8</v>
      </c>
      <c r="TA4" s="131" t="str">
        <f t="shared" si="3"/>
        <v>:,7:8</v>
      </c>
      <c r="TB4" s="131" t="str">
        <f t="shared" si="3"/>
        <v>:,7:8</v>
      </c>
      <c r="TC4" s="131" t="str">
        <f t="shared" si="3"/>
        <v>:,7:8</v>
      </c>
      <c r="TD4" s="131" t="str">
        <f t="shared" si="3"/>
        <v>:,7:8</v>
      </c>
      <c r="TE4" s="131" t="str">
        <f t="shared" si="3"/>
        <v>:,7:8</v>
      </c>
      <c r="TF4" s="96"/>
      <c r="TG4" s="587">
        <v>0</v>
      </c>
    </row>
    <row r="5" spans="1:527">
      <c r="A5" s="501">
        <f>ROW(A5)-5</f>
        <v>0</v>
      </c>
      <c r="B5" s="501"/>
      <c r="C5" s="101">
        <v>0</v>
      </c>
      <c r="D5" s="522" t="str">
        <f>INDEX(i.Region_Desc,$N5,1)</f>
        <v>GSW</v>
      </c>
      <c r="E5" s="101" t="b">
        <v>0</v>
      </c>
      <c r="F5" s="101" t="b">
        <v>0</v>
      </c>
      <c r="G5" s="101" t="b">
        <v>0</v>
      </c>
      <c r="H5" s="101"/>
      <c r="I5" s="523"/>
      <c r="J5" s="523"/>
      <c r="K5" s="523" t="str">
        <f>""</f>
        <v/>
      </c>
      <c r="L5" s="523">
        <v>1</v>
      </c>
      <c r="M5" s="523">
        <v>1</v>
      </c>
      <c r="N5" s="523">
        <v>2</v>
      </c>
      <c r="O5" s="523">
        <v>2</v>
      </c>
      <c r="P5" s="523">
        <v>3</v>
      </c>
      <c r="Q5" s="523">
        <v>2</v>
      </c>
      <c r="R5" s="523"/>
      <c r="S5" s="523">
        <v>0</v>
      </c>
      <c r="T5" s="523">
        <v>0</v>
      </c>
      <c r="U5" s="523">
        <v>0</v>
      </c>
      <c r="V5" s="523">
        <v>0</v>
      </c>
      <c r="W5" s="523"/>
      <c r="X5" s="523"/>
      <c r="Y5" s="523"/>
      <c r="Z5" s="523"/>
      <c r="AA5" s="512"/>
      <c r="AB5" s="512"/>
      <c r="AC5" s="512"/>
      <c r="AD5" s="512"/>
      <c r="AE5" s="512"/>
      <c r="AF5" s="523"/>
      <c r="AG5" s="512"/>
      <c r="AH5" s="512"/>
      <c r="AI5" s="512"/>
      <c r="AJ5" s="512"/>
      <c r="AK5" s="512"/>
      <c r="AL5" s="512"/>
      <c r="AM5" s="512"/>
      <c r="AN5" s="512"/>
      <c r="AO5" s="101"/>
      <c r="AP5" s="101"/>
      <c r="AQ5" s="101"/>
      <c r="AR5" s="101"/>
      <c r="AS5" s="101"/>
      <c r="AT5" s="101"/>
      <c r="AU5" s="101"/>
      <c r="AV5" s="101"/>
      <c r="AW5" s="524" t="s">
        <v>1249</v>
      </c>
      <c r="AX5" s="101"/>
      <c r="AY5" s="101"/>
      <c r="AZ5" s="525" t="str">
        <f t="shared" ref="AZ5:BG5" si="4">IF(OR(AZ$1="sam",AZ$1="sai"),1,IF(AZ$1="sav","-",IF(OR(AZ$1="sap",AZ$1="saa",AZ$1="sar",AZ$1="sat"),0)))</f>
        <v>-</v>
      </c>
      <c r="BA5" s="525" t="str">
        <f t="shared" si="4"/>
        <v>-</v>
      </c>
      <c r="BB5" s="525" t="str">
        <f t="shared" si="4"/>
        <v>-</v>
      </c>
      <c r="BC5" s="525" t="str">
        <f t="shared" si="4"/>
        <v>-</v>
      </c>
      <c r="BD5" s="525" t="str">
        <f t="shared" si="4"/>
        <v>-</v>
      </c>
      <c r="BE5" s="525" t="str">
        <f t="shared" si="4"/>
        <v>-</v>
      </c>
      <c r="BF5" s="525" t="str">
        <f t="shared" si="4"/>
        <v>-</v>
      </c>
      <c r="BG5" s="525" t="str">
        <f t="shared" si="4"/>
        <v>-</v>
      </c>
      <c r="BH5" s="101"/>
      <c r="BI5" s="525" t="str">
        <f t="shared" ref="BI5:BW5" si="5">IF(OR(BI$1="sam",BI$1="sai"),1,IF(BI$1="sav","-",IF(OR(BI$1="sap",BI$1="saa",BI$1="sar",BI$1="sat"),0)))</f>
        <v>-</v>
      </c>
      <c r="BJ5" s="525" t="str">
        <f t="shared" si="5"/>
        <v>-</v>
      </c>
      <c r="BK5" s="525" t="str">
        <f t="shared" si="5"/>
        <v>-</v>
      </c>
      <c r="BL5" s="525" t="str">
        <f t="shared" si="5"/>
        <v>-</v>
      </c>
      <c r="BM5" s="525" t="str">
        <f t="shared" si="5"/>
        <v>-</v>
      </c>
      <c r="BN5" s="525" t="str">
        <f t="shared" si="5"/>
        <v>-</v>
      </c>
      <c r="BO5" s="525" t="str">
        <f t="shared" si="5"/>
        <v>-</v>
      </c>
      <c r="BP5" s="605" t="str">
        <f t="shared" si="5"/>
        <v>-</v>
      </c>
      <c r="BQ5" s="605" t="str">
        <f t="shared" si="5"/>
        <v>-</v>
      </c>
      <c r="BR5" s="605" t="str">
        <f t="shared" si="5"/>
        <v>-</v>
      </c>
      <c r="BS5" s="605" t="str">
        <f t="shared" si="5"/>
        <v>-</v>
      </c>
      <c r="BT5" s="605" t="str">
        <f t="shared" si="5"/>
        <v>-</v>
      </c>
      <c r="BU5" s="605" t="str">
        <f t="shared" si="5"/>
        <v>-</v>
      </c>
      <c r="BV5" s="605" t="str">
        <f t="shared" si="5"/>
        <v>-</v>
      </c>
      <c r="BW5" s="605" t="str">
        <f t="shared" si="5"/>
        <v>-</v>
      </c>
      <c r="BX5" s="101"/>
      <c r="BY5" s="525" t="str">
        <f t="shared" ref="BY5:CC5" si="6">IF(OR(BY$1="sam",BY$1="sai"),1,IF(BY$1="sav","-",IF(OR(BY$1="sap",BY$1="saa",BY$1="sar",BY$1="sat"),0)))</f>
        <v>-</v>
      </c>
      <c r="BZ5" s="525" t="str">
        <f t="shared" si="6"/>
        <v>-</v>
      </c>
      <c r="CA5" s="525" t="str">
        <f t="shared" si="6"/>
        <v>-</v>
      </c>
      <c r="CB5" s="525" t="str">
        <f t="shared" si="6"/>
        <v>-</v>
      </c>
      <c r="CC5" s="525" t="str">
        <f t="shared" si="6"/>
        <v>-</v>
      </c>
      <c r="CD5" s="101"/>
      <c r="CE5" s="525" t="str">
        <f t="shared" ref="CE5:CU5" si="7">IF(OR(CE$1="sam",CE$1="sai"),1,IF(CE$1="sav","-",IF(OR(CE$1="sap",CE$1="saa",CE$1="sar",CE$1="sat"),0)))</f>
        <v>-</v>
      </c>
      <c r="CF5" s="525" t="str">
        <f t="shared" si="7"/>
        <v>-</v>
      </c>
      <c r="CG5" s="525" t="str">
        <f t="shared" si="7"/>
        <v>-</v>
      </c>
      <c r="CH5" s="525" t="str">
        <f t="shared" si="7"/>
        <v>-</v>
      </c>
      <c r="CI5" s="525" t="str">
        <f t="shared" si="7"/>
        <v>-</v>
      </c>
      <c r="CJ5" s="525" t="str">
        <f t="shared" si="7"/>
        <v>-</v>
      </c>
      <c r="CK5" s="525" t="str">
        <f t="shared" si="7"/>
        <v>-</v>
      </c>
      <c r="CL5" s="525" t="str">
        <f t="shared" si="7"/>
        <v>-</v>
      </c>
      <c r="CM5" s="525" t="str">
        <f t="shared" si="7"/>
        <v>-</v>
      </c>
      <c r="CN5" s="525" t="str">
        <f t="shared" si="7"/>
        <v>-</v>
      </c>
      <c r="CO5" s="525" t="str">
        <f t="shared" si="7"/>
        <v>-</v>
      </c>
      <c r="CP5" s="525" t="str">
        <f t="shared" si="7"/>
        <v>-</v>
      </c>
      <c r="CQ5" s="525" t="str">
        <f t="shared" si="7"/>
        <v>-</v>
      </c>
      <c r="CR5" s="525" t="str">
        <f t="shared" si="7"/>
        <v>-</v>
      </c>
      <c r="CS5" s="525" t="str">
        <f t="shared" si="7"/>
        <v>-</v>
      </c>
      <c r="CT5" s="525" t="str">
        <f t="shared" si="7"/>
        <v>-</v>
      </c>
      <c r="CU5" s="525" t="str">
        <f t="shared" si="7"/>
        <v>-</v>
      </c>
      <c r="CV5" s="101"/>
      <c r="CW5" s="525" t="str">
        <f t="shared" ref="CW5:ED5" si="8">IF(OR(CW$1="sam",CW$1="sai"),1,IF(CW$1="sav","-",IF(OR(CW$1="sap",CW$1="saa",CW$1="sar",CW$1="sat"),0)))</f>
        <v>-</v>
      </c>
      <c r="CX5" s="525" t="str">
        <f t="shared" si="8"/>
        <v>-</v>
      </c>
      <c r="CY5" s="525" t="str">
        <f t="shared" si="8"/>
        <v>-</v>
      </c>
      <c r="CZ5" s="564" t="str">
        <f t="shared" si="8"/>
        <v>-</v>
      </c>
      <c r="DA5" s="525" t="str">
        <f t="shared" si="8"/>
        <v>-</v>
      </c>
      <c r="DB5" s="525" t="str">
        <f t="shared" si="8"/>
        <v>-</v>
      </c>
      <c r="DC5" s="525" t="str">
        <f t="shared" si="8"/>
        <v>-</v>
      </c>
      <c r="DD5" s="564" t="str">
        <f t="shared" si="8"/>
        <v>-</v>
      </c>
      <c r="DE5" s="525" t="str">
        <f t="shared" si="8"/>
        <v>-</v>
      </c>
      <c r="DF5" s="525" t="str">
        <f t="shared" si="8"/>
        <v>-</v>
      </c>
      <c r="DG5" s="525" t="str">
        <f t="shared" si="8"/>
        <v>-</v>
      </c>
      <c r="DH5" s="525" t="str">
        <f t="shared" si="8"/>
        <v>-</v>
      </c>
      <c r="DI5" s="525" t="str">
        <f t="shared" si="8"/>
        <v>-</v>
      </c>
      <c r="DJ5" s="525" t="str">
        <f t="shared" si="8"/>
        <v>-</v>
      </c>
      <c r="DK5" s="525" t="str">
        <f t="shared" si="8"/>
        <v>-</v>
      </c>
      <c r="DL5" s="525" t="str">
        <f t="shared" si="8"/>
        <v>-</v>
      </c>
      <c r="DM5" s="525" t="str">
        <f t="shared" si="8"/>
        <v>-</v>
      </c>
      <c r="DN5" s="525" t="str">
        <f t="shared" si="8"/>
        <v>-</v>
      </c>
      <c r="DO5" s="525" t="str">
        <f t="shared" si="8"/>
        <v>-</v>
      </c>
      <c r="DP5" s="525" t="str">
        <f t="shared" si="8"/>
        <v>-</v>
      </c>
      <c r="DQ5" s="525" t="str">
        <f t="shared" si="8"/>
        <v>-</v>
      </c>
      <c r="DR5" s="525" t="str">
        <f t="shared" si="8"/>
        <v>-</v>
      </c>
      <c r="DS5" s="525" t="str">
        <f t="shared" si="8"/>
        <v>-</v>
      </c>
      <c r="DT5" s="525" t="str">
        <f t="shared" si="8"/>
        <v>-</v>
      </c>
      <c r="DU5" s="525" t="str">
        <f t="shared" si="8"/>
        <v>-</v>
      </c>
      <c r="DV5" s="525" t="str">
        <f t="shared" si="8"/>
        <v>-</v>
      </c>
      <c r="DW5" s="525" t="str">
        <f t="shared" si="8"/>
        <v>-</v>
      </c>
      <c r="DX5" s="525" t="str">
        <f t="shared" si="8"/>
        <v>-</v>
      </c>
      <c r="DY5" s="525" t="str">
        <f t="shared" si="8"/>
        <v>-</v>
      </c>
      <c r="DZ5" s="525" t="str">
        <f t="shared" si="8"/>
        <v>-</v>
      </c>
      <c r="EA5" s="525" t="str">
        <f t="shared" si="8"/>
        <v>-</v>
      </c>
      <c r="EB5" s="525" t="str">
        <f t="shared" si="8"/>
        <v>-</v>
      </c>
      <c r="EC5" s="525">
        <f t="shared" si="8"/>
        <v>1</v>
      </c>
      <c r="ED5" s="525">
        <f t="shared" si="8"/>
        <v>1</v>
      </c>
      <c r="EE5" s="101"/>
      <c r="EF5" s="525" t="str">
        <f t="shared" ref="EF5:GQ5" si="9">IF(OR(EF$1="sam",EF$1="sai"),1,IF(EF$1="sav","-",IF(OR(EF$1="sap",EF$1="saa",EF$1="sar",EF$1="sat"),0)))</f>
        <v>-</v>
      </c>
      <c r="EG5" s="525" t="str">
        <f t="shared" si="9"/>
        <v>-</v>
      </c>
      <c r="EH5" s="525" t="str">
        <f t="shared" si="9"/>
        <v>-</v>
      </c>
      <c r="EI5" s="525" t="str">
        <f t="shared" si="9"/>
        <v>-</v>
      </c>
      <c r="EJ5" s="525" t="str">
        <f t="shared" si="9"/>
        <v>-</v>
      </c>
      <c r="EK5" s="525" t="str">
        <f t="shared" si="9"/>
        <v>-</v>
      </c>
      <c r="EL5" s="525" t="str">
        <f t="shared" si="9"/>
        <v>-</v>
      </c>
      <c r="EM5" s="525" t="str">
        <f t="shared" si="9"/>
        <v>-</v>
      </c>
      <c r="EN5" s="525" t="str">
        <f t="shared" si="9"/>
        <v>-</v>
      </c>
      <c r="EO5" s="525" t="str">
        <f t="shared" si="9"/>
        <v>-</v>
      </c>
      <c r="EP5" s="525" t="str">
        <f t="shared" si="9"/>
        <v>-</v>
      </c>
      <c r="EQ5" s="525" t="str">
        <f t="shared" si="9"/>
        <v>-</v>
      </c>
      <c r="ER5" s="525">
        <f t="shared" si="9"/>
        <v>0</v>
      </c>
      <c r="ES5" s="525">
        <f t="shared" si="9"/>
        <v>0</v>
      </c>
      <c r="ET5" s="525">
        <f t="shared" si="9"/>
        <v>0</v>
      </c>
      <c r="EU5" s="525">
        <f t="shared" si="9"/>
        <v>0</v>
      </c>
      <c r="EV5" s="525">
        <f t="shared" si="9"/>
        <v>0</v>
      </c>
      <c r="EW5" s="525">
        <f t="shared" si="9"/>
        <v>0</v>
      </c>
      <c r="EX5" s="525">
        <f t="shared" si="9"/>
        <v>0</v>
      </c>
      <c r="EY5" s="525">
        <f t="shared" si="9"/>
        <v>0</v>
      </c>
      <c r="EZ5" s="525">
        <f t="shared" si="9"/>
        <v>0</v>
      </c>
      <c r="FA5" s="525">
        <f t="shared" si="9"/>
        <v>0</v>
      </c>
      <c r="FB5" s="525">
        <f t="shared" si="9"/>
        <v>0</v>
      </c>
      <c r="FC5" s="525">
        <f t="shared" si="9"/>
        <v>0</v>
      </c>
      <c r="FD5" s="525">
        <f t="shared" si="9"/>
        <v>0</v>
      </c>
      <c r="FE5" s="525">
        <f t="shared" si="9"/>
        <v>0</v>
      </c>
      <c r="FF5" s="525">
        <f t="shared" si="9"/>
        <v>0</v>
      </c>
      <c r="FG5" s="525">
        <f t="shared" si="9"/>
        <v>0</v>
      </c>
      <c r="FH5" s="525">
        <f t="shared" si="9"/>
        <v>0</v>
      </c>
      <c r="FI5" s="525">
        <f t="shared" si="9"/>
        <v>0</v>
      </c>
      <c r="FJ5" s="525">
        <f t="shared" si="9"/>
        <v>0</v>
      </c>
      <c r="FK5" s="525">
        <f t="shared" si="9"/>
        <v>0</v>
      </c>
      <c r="FL5" s="525">
        <f t="shared" si="9"/>
        <v>0</v>
      </c>
      <c r="FM5" s="525">
        <f t="shared" si="9"/>
        <v>0</v>
      </c>
      <c r="FN5" s="525">
        <f t="shared" si="9"/>
        <v>0</v>
      </c>
      <c r="FO5" s="525">
        <f t="shared" si="9"/>
        <v>0</v>
      </c>
      <c r="FP5" s="525">
        <f t="shared" si="9"/>
        <v>0</v>
      </c>
      <c r="FQ5" s="525">
        <f t="shared" si="9"/>
        <v>0</v>
      </c>
      <c r="FR5" s="525">
        <f t="shared" si="9"/>
        <v>0</v>
      </c>
      <c r="FS5" s="525">
        <f t="shared" si="9"/>
        <v>0</v>
      </c>
      <c r="FT5" s="525">
        <f t="shared" si="9"/>
        <v>0</v>
      </c>
      <c r="FU5" s="525">
        <f t="shared" si="9"/>
        <v>0</v>
      </c>
      <c r="FV5" s="525">
        <f t="shared" si="9"/>
        <v>0</v>
      </c>
      <c r="FW5" s="525">
        <f t="shared" si="9"/>
        <v>0</v>
      </c>
      <c r="FX5" s="525">
        <f t="shared" si="9"/>
        <v>0</v>
      </c>
      <c r="FY5" s="525">
        <f t="shared" si="9"/>
        <v>0</v>
      </c>
      <c r="FZ5" s="525">
        <f t="shared" si="9"/>
        <v>0</v>
      </c>
      <c r="GA5" s="525">
        <f t="shared" si="9"/>
        <v>0</v>
      </c>
      <c r="GB5" s="525">
        <f t="shared" si="9"/>
        <v>0</v>
      </c>
      <c r="GC5" s="525">
        <f t="shared" si="9"/>
        <v>0</v>
      </c>
      <c r="GD5" s="525">
        <f t="shared" si="9"/>
        <v>0</v>
      </c>
      <c r="GE5" s="525">
        <f t="shared" si="9"/>
        <v>0</v>
      </c>
      <c r="GF5" s="525">
        <f t="shared" si="9"/>
        <v>0</v>
      </c>
      <c r="GG5" s="525">
        <f t="shared" si="9"/>
        <v>0</v>
      </c>
      <c r="GH5" s="525">
        <f t="shared" si="9"/>
        <v>0</v>
      </c>
      <c r="GI5" s="525">
        <f t="shared" si="9"/>
        <v>0</v>
      </c>
      <c r="GJ5" s="525">
        <f t="shared" si="9"/>
        <v>0</v>
      </c>
      <c r="GK5" s="525">
        <f t="shared" si="9"/>
        <v>0</v>
      </c>
      <c r="GL5" s="525">
        <f t="shared" si="9"/>
        <v>0</v>
      </c>
      <c r="GM5" s="525">
        <f t="shared" si="9"/>
        <v>0</v>
      </c>
      <c r="GN5" s="525">
        <f t="shared" si="9"/>
        <v>0</v>
      </c>
      <c r="GO5" s="525">
        <f t="shared" si="9"/>
        <v>0</v>
      </c>
      <c r="GP5" s="525">
        <f t="shared" si="9"/>
        <v>0</v>
      </c>
      <c r="GQ5" s="525">
        <f t="shared" si="9"/>
        <v>0</v>
      </c>
      <c r="GR5" s="525">
        <f t="shared" ref="GR5:JC5" si="10">IF(OR(GR$1="sam",GR$1="sai"),1,IF(GR$1="sav","-",IF(OR(GR$1="sap",GR$1="saa",GR$1="sar",GR$1="sat"),0)))</f>
        <v>0</v>
      </c>
      <c r="GS5" s="525">
        <f t="shared" si="10"/>
        <v>0</v>
      </c>
      <c r="GT5" s="525">
        <f t="shared" si="10"/>
        <v>0</v>
      </c>
      <c r="GU5" s="525">
        <f t="shared" si="10"/>
        <v>0</v>
      </c>
      <c r="GV5" s="525">
        <f t="shared" si="10"/>
        <v>0</v>
      </c>
      <c r="GW5" s="525">
        <f t="shared" si="10"/>
        <v>0</v>
      </c>
      <c r="GX5" s="525">
        <f t="shared" si="10"/>
        <v>0</v>
      </c>
      <c r="GY5" s="525">
        <f t="shared" si="10"/>
        <v>0</v>
      </c>
      <c r="GZ5" s="525">
        <f t="shared" si="10"/>
        <v>0</v>
      </c>
      <c r="HA5" s="525">
        <f t="shared" si="10"/>
        <v>0</v>
      </c>
      <c r="HB5" s="525">
        <f t="shared" si="10"/>
        <v>0</v>
      </c>
      <c r="HC5" s="525">
        <f t="shared" si="10"/>
        <v>0</v>
      </c>
      <c r="HD5" s="525">
        <f t="shared" si="10"/>
        <v>0</v>
      </c>
      <c r="HE5" s="525">
        <f t="shared" si="10"/>
        <v>0</v>
      </c>
      <c r="HF5" s="525">
        <f t="shared" si="10"/>
        <v>0</v>
      </c>
      <c r="HG5" s="525">
        <f t="shared" si="10"/>
        <v>0</v>
      </c>
      <c r="HH5" s="525">
        <f t="shared" si="10"/>
        <v>0</v>
      </c>
      <c r="HI5" s="525">
        <f t="shared" si="10"/>
        <v>0</v>
      </c>
      <c r="HJ5" s="525">
        <f t="shared" si="10"/>
        <v>0</v>
      </c>
      <c r="HK5" s="525">
        <f t="shared" si="10"/>
        <v>0</v>
      </c>
      <c r="HL5" s="525">
        <f t="shared" si="10"/>
        <v>0</v>
      </c>
      <c r="HM5" s="525">
        <f t="shared" si="10"/>
        <v>0</v>
      </c>
      <c r="HN5" s="525">
        <f t="shared" si="10"/>
        <v>0</v>
      </c>
      <c r="HO5" s="525">
        <f t="shared" si="10"/>
        <v>0</v>
      </c>
      <c r="HP5" s="525">
        <f t="shared" si="10"/>
        <v>0</v>
      </c>
      <c r="HQ5" s="525">
        <f t="shared" si="10"/>
        <v>0</v>
      </c>
      <c r="HR5" s="525">
        <f t="shared" si="10"/>
        <v>0</v>
      </c>
      <c r="HS5" s="525">
        <f t="shared" si="10"/>
        <v>0</v>
      </c>
      <c r="HT5" s="525">
        <f t="shared" si="10"/>
        <v>0</v>
      </c>
      <c r="HU5" s="525">
        <f t="shared" si="10"/>
        <v>0</v>
      </c>
      <c r="HV5" s="525">
        <f t="shared" si="10"/>
        <v>0</v>
      </c>
      <c r="HW5" s="525">
        <f t="shared" si="10"/>
        <v>0</v>
      </c>
      <c r="HX5" s="525">
        <f t="shared" si="10"/>
        <v>0</v>
      </c>
      <c r="HY5" s="525">
        <f t="shared" si="10"/>
        <v>0</v>
      </c>
      <c r="HZ5" s="525">
        <f t="shared" si="10"/>
        <v>0</v>
      </c>
      <c r="IA5" s="525">
        <f t="shared" si="10"/>
        <v>0</v>
      </c>
      <c r="IB5" s="525">
        <f t="shared" si="10"/>
        <v>0</v>
      </c>
      <c r="IC5" s="525">
        <f t="shared" si="10"/>
        <v>0</v>
      </c>
      <c r="ID5" s="525">
        <f t="shared" si="10"/>
        <v>0</v>
      </c>
      <c r="IE5" s="525">
        <f t="shared" si="10"/>
        <v>0</v>
      </c>
      <c r="IF5" s="525">
        <f t="shared" si="10"/>
        <v>0</v>
      </c>
      <c r="IG5" s="525">
        <f t="shared" si="10"/>
        <v>0</v>
      </c>
      <c r="IH5" s="525">
        <f t="shared" si="10"/>
        <v>0</v>
      </c>
      <c r="II5" s="525">
        <f t="shared" si="10"/>
        <v>0</v>
      </c>
      <c r="IJ5" s="525">
        <f t="shared" si="10"/>
        <v>0</v>
      </c>
      <c r="IK5" s="525">
        <f t="shared" si="10"/>
        <v>0</v>
      </c>
      <c r="IL5" s="525">
        <f t="shared" si="10"/>
        <v>0</v>
      </c>
      <c r="IM5" s="525">
        <f t="shared" si="10"/>
        <v>0</v>
      </c>
      <c r="IN5" s="525">
        <f t="shared" si="10"/>
        <v>0</v>
      </c>
      <c r="IO5" s="525">
        <f t="shared" si="10"/>
        <v>0</v>
      </c>
      <c r="IP5" s="525">
        <f t="shared" si="10"/>
        <v>0</v>
      </c>
      <c r="IQ5" s="525">
        <f t="shared" si="10"/>
        <v>0</v>
      </c>
      <c r="IR5" s="525">
        <f t="shared" si="10"/>
        <v>0</v>
      </c>
      <c r="IS5" s="525">
        <f t="shared" si="10"/>
        <v>0</v>
      </c>
      <c r="IT5" s="525">
        <f t="shared" si="10"/>
        <v>0</v>
      </c>
      <c r="IU5" s="525">
        <f t="shared" si="10"/>
        <v>0</v>
      </c>
      <c r="IV5" s="525">
        <f t="shared" si="10"/>
        <v>0</v>
      </c>
      <c r="IW5" s="525">
        <f t="shared" si="10"/>
        <v>0</v>
      </c>
      <c r="IX5" s="525">
        <f t="shared" si="10"/>
        <v>0</v>
      </c>
      <c r="IY5" s="525">
        <f t="shared" si="10"/>
        <v>0</v>
      </c>
      <c r="IZ5" s="525">
        <f t="shared" si="10"/>
        <v>0</v>
      </c>
      <c r="JA5" s="525">
        <f t="shared" si="10"/>
        <v>0</v>
      </c>
      <c r="JB5" s="525">
        <f t="shared" si="10"/>
        <v>0</v>
      </c>
      <c r="JC5" s="525">
        <f t="shared" si="10"/>
        <v>0</v>
      </c>
      <c r="JD5" s="525">
        <f t="shared" ref="JD5:JM5" si="11">IF(OR(JD$1="sam",JD$1="sai"),1,IF(JD$1="sav","-",IF(OR(JD$1="sap",JD$1="saa",JD$1="sar",JD$1="sat"),0)))</f>
        <v>0</v>
      </c>
      <c r="JE5" s="525">
        <f t="shared" si="11"/>
        <v>0</v>
      </c>
      <c r="JF5" s="525">
        <f t="shared" si="11"/>
        <v>0</v>
      </c>
      <c r="JG5" s="525">
        <f t="shared" si="11"/>
        <v>0</v>
      </c>
      <c r="JH5" s="525">
        <f t="shared" si="11"/>
        <v>0</v>
      </c>
      <c r="JI5" s="525">
        <f t="shared" si="11"/>
        <v>0</v>
      </c>
      <c r="JJ5" s="525">
        <f t="shared" si="11"/>
        <v>0</v>
      </c>
      <c r="JK5" s="525">
        <f t="shared" si="11"/>
        <v>0</v>
      </c>
      <c r="JL5" s="525">
        <f t="shared" si="11"/>
        <v>0</v>
      </c>
      <c r="JM5" s="525" t="str">
        <f t="shared" si="11"/>
        <v>-</v>
      </c>
      <c r="JN5" s="101"/>
      <c r="JO5" s="525" t="str">
        <f t="shared" ref="JO5:LW5" si="12">IF(OR(JO$1="sam",JO$1="sai"),1,IF(JO$1="sav","-",IF(OR(JO$1="sap",JO$1="saa",JO$1="sar",JO$1="sat"),0)))</f>
        <v>-</v>
      </c>
      <c r="JP5" s="525" t="str">
        <f t="shared" si="12"/>
        <v>-</v>
      </c>
      <c r="JQ5" s="525">
        <f t="shared" si="12"/>
        <v>0</v>
      </c>
      <c r="JR5" s="525">
        <f t="shared" si="12"/>
        <v>0</v>
      </c>
      <c r="JS5" s="525">
        <f t="shared" si="12"/>
        <v>0</v>
      </c>
      <c r="JT5" s="525">
        <f t="shared" si="12"/>
        <v>0</v>
      </c>
      <c r="JU5" s="525">
        <f t="shared" si="12"/>
        <v>0</v>
      </c>
      <c r="JV5" s="525" t="str">
        <f t="shared" si="12"/>
        <v>-</v>
      </c>
      <c r="JW5" s="525">
        <f t="shared" si="12"/>
        <v>1</v>
      </c>
      <c r="JX5" s="525">
        <f t="shared" si="12"/>
        <v>1</v>
      </c>
      <c r="JY5" s="525">
        <f t="shared" si="12"/>
        <v>1</v>
      </c>
      <c r="JZ5" s="525">
        <f t="shared" si="12"/>
        <v>1</v>
      </c>
      <c r="KA5" s="525">
        <f t="shared" si="12"/>
        <v>1</v>
      </c>
      <c r="KB5" s="525">
        <f t="shared" si="12"/>
        <v>1</v>
      </c>
      <c r="KC5" s="525">
        <f t="shared" si="12"/>
        <v>0</v>
      </c>
      <c r="KD5" s="525">
        <f t="shared" si="12"/>
        <v>0</v>
      </c>
      <c r="KE5" s="525">
        <f>IF(OR(KE$1="sam",KE$1="sai"),1,IF(KE$1="sav","-",IF(OR(KE$1="sap",KE$1="saa",KE$1="sar",KE$1="sat"),0)))</f>
        <v>1</v>
      </c>
      <c r="KF5" s="525">
        <f t="shared" ref="KF5:KK5" si="13">IF(OR(KF$1="sam",KF$1="sai"),1,IF(KF$1="sav","-",IF(OR(KF$1="sap",KF$1="saa",KF$1="sar",KF$1="sat"),0)))</f>
        <v>0</v>
      </c>
      <c r="KG5" s="525">
        <f t="shared" si="13"/>
        <v>0</v>
      </c>
      <c r="KH5" s="525">
        <f t="shared" si="13"/>
        <v>0</v>
      </c>
      <c r="KI5" s="525">
        <f t="shared" si="13"/>
        <v>1</v>
      </c>
      <c r="KJ5" s="525">
        <f t="shared" si="13"/>
        <v>0</v>
      </c>
      <c r="KK5" s="525">
        <f t="shared" si="13"/>
        <v>1</v>
      </c>
      <c r="KL5" s="525">
        <f t="shared" si="12"/>
        <v>0</v>
      </c>
      <c r="KM5" s="525">
        <f t="shared" si="12"/>
        <v>0</v>
      </c>
      <c r="KN5" s="525">
        <f t="shared" si="12"/>
        <v>0</v>
      </c>
      <c r="KO5" s="525">
        <f t="shared" si="12"/>
        <v>0</v>
      </c>
      <c r="KP5" s="525">
        <f t="shared" si="12"/>
        <v>0</v>
      </c>
      <c r="KQ5" s="525">
        <f t="shared" si="12"/>
        <v>0</v>
      </c>
      <c r="KR5" s="525">
        <f t="shared" si="12"/>
        <v>0</v>
      </c>
      <c r="KS5" s="525">
        <f t="shared" si="12"/>
        <v>0</v>
      </c>
      <c r="KT5" s="525">
        <f t="shared" si="12"/>
        <v>0</v>
      </c>
      <c r="KU5" s="525">
        <f t="shared" si="12"/>
        <v>0</v>
      </c>
      <c r="KV5" s="525">
        <f t="shared" si="12"/>
        <v>0</v>
      </c>
      <c r="KW5" s="525">
        <f t="shared" si="12"/>
        <v>0</v>
      </c>
      <c r="KX5" s="525">
        <f t="shared" si="12"/>
        <v>0</v>
      </c>
      <c r="KY5" s="525">
        <f t="shared" si="12"/>
        <v>0</v>
      </c>
      <c r="KZ5" s="525">
        <f t="shared" si="12"/>
        <v>0</v>
      </c>
      <c r="LA5" s="525">
        <f t="shared" si="12"/>
        <v>0</v>
      </c>
      <c r="LB5" s="525">
        <f t="shared" si="12"/>
        <v>0</v>
      </c>
      <c r="LC5" s="525">
        <f t="shared" si="12"/>
        <v>0</v>
      </c>
      <c r="LD5" s="525">
        <f t="shared" si="12"/>
        <v>0</v>
      </c>
      <c r="LE5" s="525">
        <f t="shared" si="12"/>
        <v>0</v>
      </c>
      <c r="LF5" s="525">
        <f t="shared" si="12"/>
        <v>0</v>
      </c>
      <c r="LG5" s="525">
        <f t="shared" si="12"/>
        <v>0</v>
      </c>
      <c r="LH5" s="525">
        <f t="shared" si="12"/>
        <v>0</v>
      </c>
      <c r="LI5" s="525">
        <f t="shared" si="12"/>
        <v>0</v>
      </c>
      <c r="LJ5" s="525">
        <f t="shared" si="12"/>
        <v>0</v>
      </c>
      <c r="LK5" s="525">
        <f t="shared" si="12"/>
        <v>0</v>
      </c>
      <c r="LL5" s="525">
        <f t="shared" si="12"/>
        <v>0</v>
      </c>
      <c r="LM5" s="525">
        <f t="shared" si="12"/>
        <v>0</v>
      </c>
      <c r="LN5" s="525">
        <f t="shared" si="12"/>
        <v>0</v>
      </c>
      <c r="LO5" s="525">
        <f t="shared" si="12"/>
        <v>0</v>
      </c>
      <c r="LP5" s="525">
        <f t="shared" si="12"/>
        <v>0</v>
      </c>
      <c r="LQ5" s="525">
        <f t="shared" si="12"/>
        <v>0</v>
      </c>
      <c r="LR5" s="525">
        <f t="shared" si="12"/>
        <v>1</v>
      </c>
      <c r="LS5" s="525">
        <f>IF(OR(LS$1="sam",LS$1="sai"),1,IF(LS$1="sav","-",IF(OR(LS$1="sap",LS$1="saa",LS$1="sar",LS$1="sat"),0)))</f>
        <v>0</v>
      </c>
      <c r="LT5" s="525">
        <f>IF(OR(LT$1="sam",LT$1="sai"),1,IF(LT$1="sav","-",IF(OR(LT$1="sap",LT$1="saa",LT$1="sar",LT$1="sat"),0)))</f>
        <v>0</v>
      </c>
      <c r="LU5" s="525">
        <f>IF(OR(LU$1="sam",LU$1="sai"),1,IF(LU$1="sav","-",IF(OR(LU$1="sap",LU$1="saa",LU$1="sar",LU$1="sat"),0)))</f>
        <v>0</v>
      </c>
      <c r="LV5" s="525">
        <f t="shared" si="12"/>
        <v>0</v>
      </c>
      <c r="LW5" s="525">
        <f t="shared" si="12"/>
        <v>1</v>
      </c>
      <c r="LX5" s="101"/>
      <c r="LY5" s="525" t="str">
        <f t="shared" ref="LY5:NT5" si="14">IF(OR(LY$1="sam",LY$1="sai"),1,IF(LY$1="sav","-",IF(OR(LY$1="sap",LY$1="saa",LY$1="sar",LY$1="sat"),0)))</f>
        <v>-</v>
      </c>
      <c r="LZ5" s="525" t="str">
        <f t="shared" si="14"/>
        <v>-</v>
      </c>
      <c r="MA5" s="525" t="str">
        <f t="shared" si="14"/>
        <v>-</v>
      </c>
      <c r="MB5" s="525" t="str">
        <f t="shared" si="14"/>
        <v>-</v>
      </c>
      <c r="MC5" s="525" t="str">
        <f t="shared" si="14"/>
        <v>-</v>
      </c>
      <c r="MD5" s="525" t="str">
        <f t="shared" si="14"/>
        <v>-</v>
      </c>
      <c r="ME5" s="525" t="str">
        <f t="shared" si="14"/>
        <v>-</v>
      </c>
      <c r="MF5" s="525" t="str">
        <f t="shared" si="14"/>
        <v>-</v>
      </c>
      <c r="MG5" s="525" t="str">
        <f t="shared" si="14"/>
        <v>-</v>
      </c>
      <c r="MH5" s="525" t="str">
        <f t="shared" si="14"/>
        <v>-</v>
      </c>
      <c r="MI5" s="525" t="str">
        <f t="shared" si="14"/>
        <v>-</v>
      </c>
      <c r="MJ5" s="525" t="str">
        <f t="shared" si="14"/>
        <v>-</v>
      </c>
      <c r="MK5" s="525" t="str">
        <f t="shared" si="14"/>
        <v>-</v>
      </c>
      <c r="ML5" s="525" t="str">
        <f t="shared" si="14"/>
        <v>-</v>
      </c>
      <c r="MM5" s="525" t="str">
        <f t="shared" si="14"/>
        <v>-</v>
      </c>
      <c r="MN5" s="525" t="str">
        <f t="shared" si="14"/>
        <v>-</v>
      </c>
      <c r="MO5" s="525" t="str">
        <f t="shared" si="14"/>
        <v>-</v>
      </c>
      <c r="MP5" s="525" t="str">
        <f t="shared" si="14"/>
        <v>-</v>
      </c>
      <c r="MQ5" s="525" t="str">
        <f t="shared" si="14"/>
        <v>-</v>
      </c>
      <c r="MR5" s="525" t="str">
        <f t="shared" si="14"/>
        <v>-</v>
      </c>
      <c r="MS5" s="525" t="str">
        <f t="shared" si="14"/>
        <v>-</v>
      </c>
      <c r="MT5" s="525" t="str">
        <f t="shared" si="14"/>
        <v>-</v>
      </c>
      <c r="MU5" s="525" t="str">
        <f t="shared" si="14"/>
        <v>-</v>
      </c>
      <c r="MV5" s="525" t="str">
        <f t="shared" si="14"/>
        <v>-</v>
      </c>
      <c r="MW5" s="525" t="str">
        <f t="shared" si="14"/>
        <v>-</v>
      </c>
      <c r="MX5" s="525" t="str">
        <f t="shared" si="14"/>
        <v>-</v>
      </c>
      <c r="MY5" s="525" t="str">
        <f t="shared" si="14"/>
        <v>-</v>
      </c>
      <c r="MZ5" s="525" t="str">
        <f t="shared" si="14"/>
        <v>-</v>
      </c>
      <c r="NA5" s="525" t="str">
        <f t="shared" si="14"/>
        <v>-</v>
      </c>
      <c r="NB5" s="525" t="str">
        <f t="shared" si="14"/>
        <v>-</v>
      </c>
      <c r="NC5" s="525" t="str">
        <f t="shared" si="14"/>
        <v>-</v>
      </c>
      <c r="ND5" s="525" t="str">
        <f t="shared" si="14"/>
        <v>-</v>
      </c>
      <c r="NE5" s="525" t="str">
        <f t="shared" si="14"/>
        <v>-</v>
      </c>
      <c r="NF5" s="525" t="str">
        <f t="shared" si="14"/>
        <v>-</v>
      </c>
      <c r="NG5" s="525" t="str">
        <f t="shared" si="14"/>
        <v>-</v>
      </c>
      <c r="NH5" s="525" t="str">
        <f t="shared" si="14"/>
        <v>-</v>
      </c>
      <c r="NI5" s="525" t="str">
        <f t="shared" si="14"/>
        <v>-</v>
      </c>
      <c r="NJ5" s="525" t="str">
        <f t="shared" si="14"/>
        <v>-</v>
      </c>
      <c r="NK5" s="525" t="str">
        <f t="shared" si="14"/>
        <v>-</v>
      </c>
      <c r="NL5" s="525" t="str">
        <f t="shared" si="14"/>
        <v>-</v>
      </c>
      <c r="NM5" s="525" t="str">
        <f t="shared" si="14"/>
        <v>-</v>
      </c>
      <c r="NN5" s="525" t="str">
        <f t="shared" si="14"/>
        <v>-</v>
      </c>
      <c r="NO5" s="525" t="str">
        <f t="shared" si="14"/>
        <v>-</v>
      </c>
      <c r="NP5" s="525" t="str">
        <f t="shared" si="14"/>
        <v>-</v>
      </c>
      <c r="NQ5" s="525" t="str">
        <f t="shared" si="14"/>
        <v>-</v>
      </c>
      <c r="NR5" s="525" t="str">
        <f t="shared" si="14"/>
        <v>-</v>
      </c>
      <c r="NS5" s="525" t="str">
        <f t="shared" si="14"/>
        <v>-</v>
      </c>
      <c r="NT5" s="525">
        <f t="shared" si="14"/>
        <v>1</v>
      </c>
      <c r="NU5" s="101"/>
      <c r="NV5" s="525" t="str">
        <f t="shared" ref="NV5:OB5" si="15">IF(OR(NV$1="sam",NV$1="sai"),1,IF(NV$1="sav","-",IF(OR(NV$1="sap",NV$1="saa",NV$1="sar",NV$1="sat"),0)))</f>
        <v>-</v>
      </c>
      <c r="NW5" s="525" t="str">
        <f t="shared" si="15"/>
        <v>-</v>
      </c>
      <c r="NX5" s="525" t="str">
        <f t="shared" si="15"/>
        <v>-</v>
      </c>
      <c r="NY5" s="525" t="str">
        <f t="shared" si="15"/>
        <v>-</v>
      </c>
      <c r="NZ5" s="525">
        <f t="shared" si="15"/>
        <v>1</v>
      </c>
      <c r="OA5" s="525">
        <f t="shared" si="15"/>
        <v>1</v>
      </c>
      <c r="OB5" s="525">
        <f t="shared" si="15"/>
        <v>1</v>
      </c>
      <c r="OC5" s="101"/>
      <c r="OD5" s="525" t="str">
        <f t="shared" ref="OD5:ON5" si="16">IF(OR(OD$1="sam",OD$1="sai"),1,IF(OD$1="sav","-",IF(OR(OD$1="sap",OD$1="saa",OD$1="sar",OD$1="sat"),0)))</f>
        <v>-</v>
      </c>
      <c r="OE5" s="525" t="str">
        <f t="shared" si="16"/>
        <v>-</v>
      </c>
      <c r="OF5" s="525">
        <f t="shared" si="16"/>
        <v>1</v>
      </c>
      <c r="OG5" s="525">
        <f t="shared" si="16"/>
        <v>1</v>
      </c>
      <c r="OH5" s="525">
        <f t="shared" si="16"/>
        <v>1</v>
      </c>
      <c r="OI5" s="525">
        <f t="shared" si="16"/>
        <v>1</v>
      </c>
      <c r="OJ5" s="525">
        <f t="shared" si="16"/>
        <v>1</v>
      </c>
      <c r="OK5" s="525">
        <f t="shared" si="16"/>
        <v>1</v>
      </c>
      <c r="OL5" s="525">
        <f t="shared" si="16"/>
        <v>1</v>
      </c>
      <c r="OM5" s="525">
        <f t="shared" si="16"/>
        <v>1</v>
      </c>
      <c r="ON5" s="525">
        <f t="shared" si="16"/>
        <v>1</v>
      </c>
      <c r="OO5" s="101"/>
      <c r="OP5" s="525" t="str">
        <f t="shared" ref="OP5:RA5" si="17">IF(OR(OP$1="sam",OP$1="sai"),1,IF(OP$1="sav","-",IF(OR(OP$1="sap",OP$1="saa",OP$1="sar",OP$1="sat"),0)))</f>
        <v>-</v>
      </c>
      <c r="OQ5" s="525" t="str">
        <f t="shared" si="17"/>
        <v>-</v>
      </c>
      <c r="OR5" s="525" t="str">
        <f t="shared" si="17"/>
        <v>-</v>
      </c>
      <c r="OS5" s="525" t="str">
        <f t="shared" si="17"/>
        <v>-</v>
      </c>
      <c r="OT5" s="525" t="str">
        <f t="shared" si="17"/>
        <v>-</v>
      </c>
      <c r="OU5" s="525" t="str">
        <f t="shared" si="17"/>
        <v>-</v>
      </c>
      <c r="OV5" s="525" t="str">
        <f t="shared" si="17"/>
        <v>-</v>
      </c>
      <c r="OW5" s="525" t="str">
        <f t="shared" si="17"/>
        <v>-</v>
      </c>
      <c r="OX5" s="525" t="str">
        <f t="shared" si="17"/>
        <v>-</v>
      </c>
      <c r="OY5" s="525" t="str">
        <f t="shared" si="17"/>
        <v>-</v>
      </c>
      <c r="OZ5" s="525" t="str">
        <f t="shared" si="17"/>
        <v>-</v>
      </c>
      <c r="PA5" s="525" t="str">
        <f t="shared" si="17"/>
        <v>-</v>
      </c>
      <c r="PB5" s="525" t="str">
        <f t="shared" si="17"/>
        <v>-</v>
      </c>
      <c r="PC5" s="525" t="str">
        <f t="shared" si="17"/>
        <v>-</v>
      </c>
      <c r="PD5" s="525" t="str">
        <f t="shared" si="17"/>
        <v>-</v>
      </c>
      <c r="PE5" s="525" t="str">
        <f t="shared" si="17"/>
        <v>-</v>
      </c>
      <c r="PF5" s="525" t="str">
        <f t="shared" si="17"/>
        <v>-</v>
      </c>
      <c r="PG5" s="525" t="str">
        <f t="shared" si="17"/>
        <v>-</v>
      </c>
      <c r="PH5" s="525" t="str">
        <f t="shared" si="17"/>
        <v>-</v>
      </c>
      <c r="PI5" s="525" t="str">
        <f t="shared" si="17"/>
        <v>-</v>
      </c>
      <c r="PJ5" s="525" t="str">
        <f t="shared" si="17"/>
        <v>-</v>
      </c>
      <c r="PK5" s="525" t="str">
        <f t="shared" si="17"/>
        <v>-</v>
      </c>
      <c r="PL5" s="525" t="str">
        <f t="shared" si="17"/>
        <v>-</v>
      </c>
      <c r="PM5" s="525" t="str">
        <f t="shared" si="17"/>
        <v>-</v>
      </c>
      <c r="PN5" s="525" t="str">
        <f t="shared" si="17"/>
        <v>-</v>
      </c>
      <c r="PO5" s="525" t="str">
        <f t="shared" si="17"/>
        <v>-</v>
      </c>
      <c r="PP5" s="525" t="str">
        <f t="shared" si="17"/>
        <v>-</v>
      </c>
      <c r="PQ5" s="525" t="str">
        <f t="shared" si="17"/>
        <v>-</v>
      </c>
      <c r="PR5" s="525" t="str">
        <f t="shared" si="17"/>
        <v>-</v>
      </c>
      <c r="PS5" s="525" t="str">
        <f t="shared" si="17"/>
        <v>-</v>
      </c>
      <c r="PT5" s="525" t="str">
        <f t="shared" si="17"/>
        <v>-</v>
      </c>
      <c r="PU5" s="525" t="str">
        <f t="shared" si="17"/>
        <v>-</v>
      </c>
      <c r="PV5" s="525" t="str">
        <f t="shared" si="17"/>
        <v>-</v>
      </c>
      <c r="PW5" s="525" t="str">
        <f t="shared" si="17"/>
        <v>-</v>
      </c>
      <c r="PX5" s="525" t="str">
        <f t="shared" si="17"/>
        <v>-</v>
      </c>
      <c r="PY5" s="525" t="str">
        <f t="shared" si="17"/>
        <v>-</v>
      </c>
      <c r="PZ5" s="525" t="str">
        <f t="shared" si="17"/>
        <v>-</v>
      </c>
      <c r="QA5" s="525" t="str">
        <f t="shared" si="17"/>
        <v>-</v>
      </c>
      <c r="QB5" s="525" t="str">
        <f t="shared" si="17"/>
        <v>-</v>
      </c>
      <c r="QC5" s="525" t="str">
        <f t="shared" si="17"/>
        <v>-</v>
      </c>
      <c r="QD5" s="525" t="str">
        <f t="shared" si="17"/>
        <v>-</v>
      </c>
      <c r="QE5" s="525" t="str">
        <f t="shared" si="17"/>
        <v>-</v>
      </c>
      <c r="QF5" s="525" t="str">
        <f t="shared" si="17"/>
        <v>-</v>
      </c>
      <c r="QG5" s="525" t="str">
        <f t="shared" si="17"/>
        <v>-</v>
      </c>
      <c r="QH5" s="525" t="str">
        <f t="shared" si="17"/>
        <v>-</v>
      </c>
      <c r="QI5" s="525" t="str">
        <f t="shared" si="17"/>
        <v>-</v>
      </c>
      <c r="QJ5" s="525" t="str">
        <f t="shared" si="17"/>
        <v>-</v>
      </c>
      <c r="QK5" s="525" t="str">
        <f t="shared" si="17"/>
        <v>-</v>
      </c>
      <c r="QL5" s="525" t="str">
        <f t="shared" si="17"/>
        <v>-</v>
      </c>
      <c r="QM5" s="525" t="str">
        <f t="shared" si="17"/>
        <v>-</v>
      </c>
      <c r="QN5" s="525" t="str">
        <f t="shared" si="17"/>
        <v>-</v>
      </c>
      <c r="QO5" s="525" t="str">
        <f t="shared" si="17"/>
        <v>-</v>
      </c>
      <c r="QP5" s="525" t="str">
        <f t="shared" si="17"/>
        <v>-</v>
      </c>
      <c r="QQ5" s="525" t="str">
        <f t="shared" si="17"/>
        <v>-</v>
      </c>
      <c r="QR5" s="525" t="str">
        <f t="shared" si="17"/>
        <v>-</v>
      </c>
      <c r="QS5" s="525" t="str">
        <f t="shared" si="17"/>
        <v>-</v>
      </c>
      <c r="QT5" s="525" t="str">
        <f t="shared" si="17"/>
        <v>-</v>
      </c>
      <c r="QU5" s="525" t="str">
        <f t="shared" si="17"/>
        <v>-</v>
      </c>
      <c r="QV5" s="525" t="str">
        <f t="shared" si="17"/>
        <v>-</v>
      </c>
      <c r="QW5" s="525" t="str">
        <f t="shared" si="17"/>
        <v>-</v>
      </c>
      <c r="QX5" s="525" t="str">
        <f t="shared" si="17"/>
        <v>-</v>
      </c>
      <c r="QY5" s="525" t="str">
        <f t="shared" si="17"/>
        <v>-</v>
      </c>
      <c r="QZ5" s="525" t="str">
        <f t="shared" si="17"/>
        <v>-</v>
      </c>
      <c r="RA5" s="525" t="str">
        <f t="shared" si="17"/>
        <v>-</v>
      </c>
      <c r="RB5" s="525" t="str">
        <f t="shared" ref="RB5:TE5" si="18">IF(OR(RB$1="sam",RB$1="sai"),1,IF(RB$1="sav","-",IF(OR(RB$1="sap",RB$1="saa",RB$1="sar",RB$1="sat"),0)))</f>
        <v>-</v>
      </c>
      <c r="RC5" s="525" t="str">
        <f t="shared" si="18"/>
        <v>-</v>
      </c>
      <c r="RD5" s="525" t="str">
        <f t="shared" si="18"/>
        <v>-</v>
      </c>
      <c r="RE5" s="525" t="str">
        <f t="shared" si="18"/>
        <v>-</v>
      </c>
      <c r="RF5" s="525" t="str">
        <f t="shared" si="18"/>
        <v>-</v>
      </c>
      <c r="RG5" s="525" t="str">
        <f t="shared" si="18"/>
        <v>-</v>
      </c>
      <c r="RH5" s="525" t="str">
        <f t="shared" si="18"/>
        <v>-</v>
      </c>
      <c r="RI5" s="525" t="str">
        <f t="shared" si="18"/>
        <v>-</v>
      </c>
      <c r="RJ5" s="525" t="str">
        <f t="shared" si="18"/>
        <v>-</v>
      </c>
      <c r="RK5" s="525" t="str">
        <f t="shared" si="18"/>
        <v>-</v>
      </c>
      <c r="RL5" s="525" t="str">
        <f t="shared" si="18"/>
        <v>-</v>
      </c>
      <c r="RM5" s="525" t="str">
        <f t="shared" si="18"/>
        <v>-</v>
      </c>
      <c r="RN5" s="525" t="str">
        <f t="shared" si="18"/>
        <v>-</v>
      </c>
      <c r="RO5" s="525" t="str">
        <f t="shared" si="18"/>
        <v>-</v>
      </c>
      <c r="RP5" s="525" t="str">
        <f t="shared" si="18"/>
        <v>-</v>
      </c>
      <c r="RQ5" s="525" t="str">
        <f t="shared" si="18"/>
        <v>-</v>
      </c>
      <c r="RR5" s="525" t="str">
        <f t="shared" si="18"/>
        <v>-</v>
      </c>
      <c r="RS5" s="525" t="str">
        <f t="shared" si="18"/>
        <v>-</v>
      </c>
      <c r="RT5" s="525" t="str">
        <f t="shared" si="18"/>
        <v>-</v>
      </c>
      <c r="RU5" s="525" t="str">
        <f t="shared" si="18"/>
        <v>-</v>
      </c>
      <c r="RV5" s="525" t="str">
        <f t="shared" si="18"/>
        <v>-</v>
      </c>
      <c r="RW5" s="525" t="str">
        <f t="shared" si="18"/>
        <v>-</v>
      </c>
      <c r="RX5" s="525" t="str">
        <f t="shared" si="18"/>
        <v>-</v>
      </c>
      <c r="RY5" s="525" t="str">
        <f t="shared" si="18"/>
        <v>-</v>
      </c>
      <c r="RZ5" s="525" t="str">
        <f t="shared" si="18"/>
        <v>-</v>
      </c>
      <c r="SA5" s="525" t="str">
        <f t="shared" si="18"/>
        <v>-</v>
      </c>
      <c r="SB5" s="525" t="str">
        <f t="shared" si="18"/>
        <v>-</v>
      </c>
      <c r="SC5" s="525" t="str">
        <f t="shared" si="18"/>
        <v>-</v>
      </c>
      <c r="SD5" s="525" t="str">
        <f t="shared" si="18"/>
        <v>-</v>
      </c>
      <c r="SE5" s="525" t="str">
        <f t="shared" si="18"/>
        <v>-</v>
      </c>
      <c r="SF5" s="525" t="str">
        <f t="shared" si="18"/>
        <v>-</v>
      </c>
      <c r="SG5" s="525" t="str">
        <f t="shared" si="18"/>
        <v>-</v>
      </c>
      <c r="SH5" s="525" t="str">
        <f t="shared" si="18"/>
        <v>-</v>
      </c>
      <c r="SI5" s="525" t="str">
        <f t="shared" si="18"/>
        <v>-</v>
      </c>
      <c r="SJ5" s="525" t="str">
        <f t="shared" si="18"/>
        <v>-</v>
      </c>
      <c r="SK5" s="525" t="str">
        <f t="shared" si="18"/>
        <v>-</v>
      </c>
      <c r="SL5" s="525" t="str">
        <f t="shared" si="18"/>
        <v>-</v>
      </c>
      <c r="SM5" s="525" t="str">
        <f t="shared" si="18"/>
        <v>-</v>
      </c>
      <c r="SN5" s="525" t="str">
        <f t="shared" si="18"/>
        <v>-</v>
      </c>
      <c r="SO5" s="525" t="str">
        <f t="shared" si="18"/>
        <v>-</v>
      </c>
      <c r="SP5" s="525" t="str">
        <f t="shared" si="18"/>
        <v>-</v>
      </c>
      <c r="SQ5" s="525" t="str">
        <f t="shared" si="18"/>
        <v>-</v>
      </c>
      <c r="SR5" s="525" t="str">
        <f t="shared" si="18"/>
        <v>-</v>
      </c>
      <c r="SS5" s="525" t="str">
        <f t="shared" si="18"/>
        <v>-</v>
      </c>
      <c r="ST5" s="525" t="str">
        <f t="shared" si="18"/>
        <v>-</v>
      </c>
      <c r="SU5" s="525" t="str">
        <f t="shared" si="18"/>
        <v>-</v>
      </c>
      <c r="SV5" s="525" t="str">
        <f t="shared" si="18"/>
        <v>-</v>
      </c>
      <c r="SW5" s="525" t="str">
        <f t="shared" si="18"/>
        <v>-</v>
      </c>
      <c r="SX5" s="525" t="str">
        <f t="shared" si="18"/>
        <v>-</v>
      </c>
      <c r="SY5" s="525" t="str">
        <f t="shared" si="18"/>
        <v>-</v>
      </c>
      <c r="SZ5" s="525" t="str">
        <f t="shared" si="18"/>
        <v>-</v>
      </c>
      <c r="TA5" s="525" t="str">
        <f t="shared" si="18"/>
        <v>-</v>
      </c>
      <c r="TB5" s="525" t="str">
        <f t="shared" si="18"/>
        <v>-</v>
      </c>
      <c r="TC5" s="525" t="str">
        <f t="shared" si="18"/>
        <v>-</v>
      </c>
      <c r="TD5" s="525" t="str">
        <f t="shared" si="18"/>
        <v>-</v>
      </c>
      <c r="TE5" s="525" t="str">
        <f t="shared" si="18"/>
        <v>-</v>
      </c>
      <c r="TF5" s="525">
        <f t="shared" ref="TF5" si="19">IF(OR(TF$1="sam",TF$1="sai"),1,IF(TF$1="sav","-",IF(OR(TF$1="sap",TF$1="saa",TF$1="sar",TF$1="sat"),0)))</f>
        <v>1</v>
      </c>
      <c r="TG5" s="587">
        <v>0</v>
      </c>
    </row>
    <row r="6" spans="1:527" ht="17.25" collapsed="1">
      <c r="A6" s="501"/>
      <c r="B6" s="501"/>
      <c r="C6" s="14"/>
      <c r="D6" s="14"/>
      <c r="E6" s="101" t="b">
        <v>0</v>
      </c>
      <c r="F6" s="101"/>
      <c r="G6" s="502" t="s">
        <v>985</v>
      </c>
      <c r="H6" s="101"/>
      <c r="I6" s="101">
        <v>3</v>
      </c>
      <c r="J6" s="101">
        <v>2</v>
      </c>
      <c r="K6" s="101">
        <v>17</v>
      </c>
      <c r="L6" s="101">
        <v>3</v>
      </c>
      <c r="M6" s="101">
        <v>3</v>
      </c>
      <c r="N6" s="101">
        <v>3</v>
      </c>
      <c r="O6" s="101">
        <v>17</v>
      </c>
      <c r="P6" s="101">
        <v>3</v>
      </c>
      <c r="Q6" s="101">
        <v>4</v>
      </c>
      <c r="R6" s="101">
        <v>3</v>
      </c>
      <c r="S6" s="101"/>
      <c r="T6" s="101"/>
      <c r="U6" s="101"/>
      <c r="V6" s="101"/>
      <c r="W6" s="101">
        <f>COUNT(DataMaster!$C$140:$C$145)</f>
        <v>5</v>
      </c>
      <c r="X6" s="101">
        <v>4</v>
      </c>
      <c r="Y6" s="101">
        <v>3</v>
      </c>
      <c r="Z6" s="101">
        <v>4</v>
      </c>
      <c r="AA6" s="512">
        <v>14</v>
      </c>
      <c r="AB6" s="512"/>
      <c r="AC6" s="512"/>
      <c r="AD6" s="101">
        <v>3</v>
      </c>
      <c r="AE6" s="512"/>
      <c r="AF6" s="101">
        <v>3</v>
      </c>
      <c r="AG6" s="512"/>
      <c r="AH6" s="512">
        <v>336</v>
      </c>
      <c r="AI6" s="512">
        <v>336</v>
      </c>
      <c r="AJ6" s="512">
        <v>336</v>
      </c>
      <c r="AK6" s="512">
        <v>3</v>
      </c>
      <c r="AL6" s="512">
        <v>5</v>
      </c>
      <c r="AM6" s="512">
        <v>5</v>
      </c>
      <c r="AN6" s="512">
        <v>5</v>
      </c>
      <c r="AO6" s="101"/>
      <c r="AP6" s="101"/>
      <c r="AQ6" s="101"/>
      <c r="AR6" s="101"/>
      <c r="AS6" s="101"/>
      <c r="AT6" s="101"/>
      <c r="AU6" s="101"/>
      <c r="AV6" s="101"/>
      <c r="AW6" s="542" t="s">
        <v>1931</v>
      </c>
      <c r="AX6" s="9" t="str">
        <f>IF(COUNTIF(AW$5:AW6,AW6)=1,"-","Dup")</f>
        <v>-</v>
      </c>
      <c r="AY6" s="503"/>
      <c r="AZ6" s="511"/>
      <c r="BA6" s="511"/>
      <c r="BB6" s="511"/>
      <c r="BC6" s="511"/>
      <c r="BD6" s="511"/>
      <c r="BE6" s="511"/>
      <c r="BF6" s="511"/>
      <c r="BG6" s="511"/>
      <c r="BH6" s="503"/>
      <c r="BI6" s="513"/>
      <c r="BJ6" s="513"/>
      <c r="BK6" s="513"/>
      <c r="BL6" s="513"/>
      <c r="BM6" s="513"/>
      <c r="BN6" s="511"/>
      <c r="BO6" s="511"/>
      <c r="BP6" s="511"/>
      <c r="BQ6" s="511"/>
      <c r="BR6" s="511"/>
      <c r="BS6" s="511"/>
      <c r="BT6" s="511"/>
      <c r="BU6" s="511"/>
      <c r="BV6" s="511"/>
      <c r="BW6" s="511"/>
      <c r="BX6" s="503"/>
      <c r="BY6" s="511"/>
      <c r="BZ6" s="511"/>
      <c r="CA6" s="511"/>
      <c r="CB6" s="511"/>
      <c r="CC6" s="511"/>
      <c r="CD6" s="503"/>
      <c r="CE6" s="511"/>
      <c r="CF6" s="511"/>
      <c r="CG6" s="511"/>
      <c r="CH6" s="511"/>
      <c r="CI6" s="511"/>
      <c r="CJ6" s="511"/>
      <c r="CK6" s="511"/>
      <c r="CL6" s="511"/>
      <c r="CM6" s="511"/>
      <c r="CN6" s="511"/>
      <c r="CO6" s="511"/>
      <c r="CP6" s="511"/>
      <c r="CQ6" s="511"/>
      <c r="CR6" s="511"/>
      <c r="CS6" s="511"/>
      <c r="CT6" s="511"/>
      <c r="CU6" s="511"/>
      <c r="CV6" s="503"/>
      <c r="CW6" s="516"/>
      <c r="CX6" s="511"/>
      <c r="CY6" s="511"/>
      <c r="CZ6" s="565"/>
      <c r="DA6" s="511"/>
      <c r="DB6" s="514"/>
      <c r="DC6" s="511"/>
      <c r="DD6" s="565"/>
      <c r="DE6" s="513"/>
      <c r="DF6" s="513"/>
      <c r="DG6" s="513"/>
      <c r="DH6" s="513"/>
      <c r="DI6" s="513"/>
      <c r="DJ6" s="513"/>
      <c r="DK6" s="511"/>
      <c r="DL6" s="511"/>
      <c r="DM6" s="511"/>
      <c r="DN6" s="511"/>
      <c r="DO6" s="511"/>
      <c r="DP6" s="511"/>
      <c r="DQ6" s="511"/>
      <c r="DR6" s="511"/>
      <c r="DS6" s="511"/>
      <c r="DT6" s="511"/>
      <c r="DU6" s="511"/>
      <c r="DV6" s="511"/>
      <c r="DW6" s="511"/>
      <c r="DX6" s="511"/>
      <c r="DY6" s="511"/>
      <c r="DZ6" s="511"/>
      <c r="EA6" s="511"/>
      <c r="EB6" s="511"/>
      <c r="EC6" s="514"/>
      <c r="ED6" s="513"/>
      <c r="EE6" s="503"/>
      <c r="EF6" s="511"/>
      <c r="EG6" s="511"/>
      <c r="EH6" s="511"/>
      <c r="EI6" s="511"/>
      <c r="EJ6" s="511"/>
      <c r="EK6" s="511"/>
      <c r="EL6" s="511"/>
      <c r="EM6" s="511"/>
      <c r="EN6" s="511"/>
      <c r="EO6" s="511"/>
      <c r="EP6" s="511"/>
      <c r="EQ6" s="511"/>
      <c r="ER6" s="514"/>
      <c r="ES6" s="514"/>
      <c r="ET6" s="514"/>
      <c r="EU6" s="514"/>
      <c r="EV6" s="514"/>
      <c r="EW6" s="514"/>
      <c r="EX6" s="514"/>
      <c r="EY6" s="514"/>
      <c r="EZ6" s="514"/>
      <c r="FA6" s="514"/>
      <c r="FB6" s="514"/>
      <c r="FC6" s="514"/>
      <c r="FD6" s="514"/>
      <c r="FE6" s="514"/>
      <c r="FF6" s="514"/>
      <c r="FG6" s="514"/>
      <c r="FH6" s="514"/>
      <c r="FI6" s="514"/>
      <c r="FJ6" s="514"/>
      <c r="FK6" s="514"/>
      <c r="FL6" s="514"/>
      <c r="FM6" s="514"/>
      <c r="FN6" s="514"/>
      <c r="FO6" s="514"/>
      <c r="FP6" s="514"/>
      <c r="FQ6" s="514"/>
      <c r="FR6" s="514"/>
      <c r="FS6" s="514"/>
      <c r="FT6" s="514"/>
      <c r="FU6" s="514"/>
      <c r="FV6" s="514"/>
      <c r="FW6" s="514"/>
      <c r="FX6" s="514"/>
      <c r="FY6" s="514"/>
      <c r="FZ6" s="514"/>
      <c r="GA6" s="514"/>
      <c r="GB6" s="514"/>
      <c r="GC6" s="514"/>
      <c r="GD6" s="514"/>
      <c r="GE6" s="514"/>
      <c r="GF6" s="514"/>
      <c r="GG6" s="514"/>
      <c r="GH6" s="514"/>
      <c r="GI6" s="514"/>
      <c r="GJ6" s="514"/>
      <c r="GK6" s="514"/>
      <c r="GL6" s="514"/>
      <c r="GM6" s="514"/>
      <c r="GN6" s="514"/>
      <c r="GO6" s="514"/>
      <c r="GP6" s="514"/>
      <c r="GQ6" s="514"/>
      <c r="GR6" s="514"/>
      <c r="GS6" s="514"/>
      <c r="GT6" s="514"/>
      <c r="GU6" s="514"/>
      <c r="GV6" s="514"/>
      <c r="GW6" s="514"/>
      <c r="GX6" s="514"/>
      <c r="GY6" s="514"/>
      <c r="GZ6" s="514"/>
      <c r="HA6" s="514"/>
      <c r="HB6" s="514"/>
      <c r="HC6" s="514"/>
      <c r="HD6" s="514"/>
      <c r="HE6" s="514"/>
      <c r="HF6" s="514"/>
      <c r="HG6" s="514"/>
      <c r="HH6" s="514"/>
      <c r="HI6" s="514"/>
      <c r="HJ6" s="514"/>
      <c r="HK6" s="514"/>
      <c r="HL6" s="514"/>
      <c r="HM6" s="514"/>
      <c r="HN6" s="514"/>
      <c r="HO6" s="514"/>
      <c r="HP6" s="514"/>
      <c r="HQ6" s="514"/>
      <c r="HR6" s="514"/>
      <c r="HS6" s="514"/>
      <c r="HT6" s="514"/>
      <c r="HU6" s="514"/>
      <c r="HV6" s="514"/>
      <c r="HW6" s="514"/>
      <c r="HX6" s="514"/>
      <c r="HY6" s="514"/>
      <c r="HZ6" s="514"/>
      <c r="IA6" s="514"/>
      <c r="IB6" s="514"/>
      <c r="IC6" s="514"/>
      <c r="ID6" s="514"/>
      <c r="IE6" s="514"/>
      <c r="IF6" s="514"/>
      <c r="IG6" s="514"/>
      <c r="IH6" s="514"/>
      <c r="II6" s="514"/>
      <c r="IJ6" s="514"/>
      <c r="IK6" s="514"/>
      <c r="IL6" s="514"/>
      <c r="IM6" s="514"/>
      <c r="IN6" s="514"/>
      <c r="IO6" s="514"/>
      <c r="IP6" s="514"/>
      <c r="IQ6" s="514"/>
      <c r="IR6" s="514"/>
      <c r="IS6" s="514"/>
      <c r="IT6" s="514"/>
      <c r="IU6" s="514"/>
      <c r="IV6" s="514"/>
      <c r="IW6" s="514"/>
      <c r="IX6" s="514"/>
      <c r="IY6" s="514"/>
      <c r="IZ6" s="514"/>
      <c r="JA6" s="514"/>
      <c r="JB6" s="514"/>
      <c r="JC6" s="514"/>
      <c r="JD6" s="514"/>
      <c r="JE6" s="514"/>
      <c r="JF6" s="514"/>
      <c r="JG6" s="514"/>
      <c r="JH6" s="514"/>
      <c r="JI6" s="514"/>
      <c r="JJ6" s="514"/>
      <c r="JK6" s="514"/>
      <c r="JL6" s="514"/>
      <c r="JM6" s="511"/>
      <c r="JN6" s="503"/>
      <c r="JO6" s="516"/>
      <c r="JP6" s="516"/>
      <c r="JQ6" s="513"/>
      <c r="JR6" s="516"/>
      <c r="JS6" s="516"/>
      <c r="JT6" s="516"/>
      <c r="JU6" s="513"/>
      <c r="JV6" s="516"/>
      <c r="JW6" s="516"/>
      <c r="JX6" s="513"/>
      <c r="JY6" s="513"/>
      <c r="JZ6" s="513"/>
      <c r="KA6" s="513"/>
      <c r="KB6" s="516"/>
      <c r="KC6" s="516"/>
      <c r="KD6" s="516"/>
      <c r="KE6" s="513"/>
      <c r="KF6" s="513"/>
      <c r="KG6" s="513"/>
      <c r="KH6" s="513"/>
      <c r="KI6" s="513"/>
      <c r="KJ6" s="513"/>
      <c r="KK6" s="513"/>
      <c r="KL6" s="511"/>
      <c r="KM6" s="511"/>
      <c r="KN6" s="511"/>
      <c r="KO6" s="511"/>
      <c r="KP6" s="511"/>
      <c r="KQ6" s="511"/>
      <c r="KR6" s="511"/>
      <c r="KS6" s="515"/>
      <c r="KT6" s="514"/>
      <c r="KU6" s="514"/>
      <c r="KV6" s="514"/>
      <c r="KW6" s="514"/>
      <c r="KX6" s="514"/>
      <c r="KY6" s="514"/>
      <c r="KZ6" s="514"/>
      <c r="LA6" s="514"/>
      <c r="LB6" s="514"/>
      <c r="LC6" s="514"/>
      <c r="LD6" s="513"/>
      <c r="LE6" s="513"/>
      <c r="LF6" s="513"/>
      <c r="LG6" s="513"/>
      <c r="LH6" s="513"/>
      <c r="LI6" s="513"/>
      <c r="LJ6" s="513"/>
      <c r="LK6" s="518"/>
      <c r="LL6" s="518"/>
      <c r="LM6" s="518"/>
      <c r="LN6" s="518"/>
      <c r="LO6" s="518"/>
      <c r="LP6" s="518"/>
      <c r="LQ6" s="513"/>
      <c r="LR6" s="513"/>
      <c r="LS6" s="514"/>
      <c r="LT6" s="514"/>
      <c r="LU6" s="514"/>
      <c r="LV6" s="513"/>
      <c r="LW6" s="513"/>
      <c r="LX6" s="503"/>
      <c r="LY6" s="511"/>
      <c r="LZ6" s="511"/>
      <c r="MA6" s="511"/>
      <c r="MB6" s="511"/>
      <c r="MC6" s="513"/>
      <c r="MD6" s="513"/>
      <c r="ME6" s="513"/>
      <c r="MF6" s="517"/>
      <c r="MG6" s="514"/>
      <c r="MH6" s="513"/>
      <c r="MI6" s="513"/>
      <c r="MJ6" s="513"/>
      <c r="MK6" s="513"/>
      <c r="ML6" s="513"/>
      <c r="MM6" s="513"/>
      <c r="MN6" s="518"/>
      <c r="MO6" s="511"/>
      <c r="MP6" s="513"/>
      <c r="MQ6" s="518"/>
      <c r="MR6" s="511"/>
      <c r="MS6" s="511"/>
      <c r="MT6" s="511"/>
      <c r="MU6" s="511"/>
      <c r="MV6" s="511"/>
      <c r="MW6" s="511"/>
      <c r="MX6" s="511"/>
      <c r="MY6" s="513"/>
      <c r="MZ6" s="513"/>
      <c r="NA6" s="513"/>
      <c r="NB6" s="511"/>
      <c r="NC6" s="513"/>
      <c r="ND6" s="513"/>
      <c r="NE6" s="513"/>
      <c r="NF6" s="513"/>
      <c r="NG6" s="513"/>
      <c r="NH6" s="517"/>
      <c r="NI6" s="517"/>
      <c r="NJ6" s="511"/>
      <c r="NK6" s="511"/>
      <c r="NL6" s="511"/>
      <c r="NM6" s="511"/>
      <c r="NN6" s="513"/>
      <c r="NO6" s="513"/>
      <c r="NP6" s="513"/>
      <c r="NQ6" s="513"/>
      <c r="NR6" s="513"/>
      <c r="NS6" s="513"/>
      <c r="NT6" s="513"/>
      <c r="NU6" s="503"/>
      <c r="NV6" s="514"/>
      <c r="NW6" s="513"/>
      <c r="NX6" s="513"/>
      <c r="NY6" s="513"/>
      <c r="NZ6" s="513"/>
      <c r="OA6" s="513"/>
      <c r="OB6" s="513"/>
      <c r="OC6" s="503"/>
      <c r="OD6" s="513"/>
      <c r="OE6" s="513"/>
      <c r="OF6" s="514"/>
      <c r="OG6" s="514"/>
      <c r="OH6" s="514"/>
      <c r="OI6" s="514"/>
      <c r="OJ6" s="514"/>
      <c r="OK6" s="514"/>
      <c r="OL6" s="514"/>
      <c r="OM6" s="514"/>
      <c r="ON6" s="511"/>
      <c r="OO6" s="503"/>
      <c r="OP6" s="511"/>
      <c r="OQ6" s="511"/>
      <c r="OR6" s="511"/>
      <c r="OS6" s="511"/>
      <c r="OT6" s="511"/>
      <c r="OU6" s="511"/>
      <c r="OV6" s="511"/>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11"/>
      <c r="SJ6" s="511"/>
      <c r="SK6" s="511"/>
      <c r="SL6" s="511"/>
      <c r="SM6" s="511"/>
      <c r="SN6" s="511"/>
      <c r="SO6" s="511"/>
      <c r="SP6" s="511"/>
      <c r="SQ6" s="511"/>
      <c r="SR6" s="511"/>
      <c r="SS6" s="511"/>
      <c r="ST6" s="511"/>
      <c r="SU6" s="511"/>
      <c r="SV6" s="511"/>
      <c r="SW6" s="511"/>
      <c r="SX6" s="511"/>
      <c r="SY6" s="511"/>
      <c r="SZ6" s="511"/>
      <c r="TA6" s="511"/>
      <c r="TB6" s="511"/>
      <c r="TC6" s="511"/>
      <c r="TD6" s="511"/>
      <c r="TE6" s="511"/>
      <c r="TF6" s="511"/>
      <c r="TG6" s="587">
        <v>0</v>
      </c>
    </row>
    <row r="7" spans="1:527" hidden="1" outlineLevel="1">
      <c r="A7" s="21"/>
      <c r="B7" s="21"/>
      <c r="C7" s="14"/>
      <c r="D7" s="14"/>
      <c r="E7" t="b">
        <v>0</v>
      </c>
      <c r="G7" s="29" t="s">
        <v>1822</v>
      </c>
      <c r="K7">
        <v>-1</v>
      </c>
      <c r="L7">
        <v>2</v>
      </c>
      <c r="O7" s="26">
        <v>1</v>
      </c>
      <c r="P7" s="26">
        <f>IF(d.Region=1,2,1)</f>
        <v>1</v>
      </c>
      <c r="Q7" s="26">
        <v>3</v>
      </c>
      <c r="R7" s="26">
        <v>0</v>
      </c>
      <c r="W7" s="26">
        <v>1</v>
      </c>
      <c r="X7" s="26">
        <v>1</v>
      </c>
      <c r="Y7" s="26">
        <v>1</v>
      </c>
      <c r="Z7" s="26">
        <v>1</v>
      </c>
      <c r="AA7" s="26">
        <v>1</v>
      </c>
      <c r="AD7" s="26">
        <v>1</v>
      </c>
      <c r="AW7" s="543"/>
      <c r="AX7" s="9"/>
      <c r="AY7" s="9"/>
      <c r="AZ7" s="555"/>
      <c r="BA7" s="555"/>
      <c r="BB7" s="555"/>
      <c r="BC7" s="555"/>
      <c r="BD7" s="555"/>
      <c r="BE7" s="555"/>
      <c r="BF7" s="555"/>
      <c r="BG7" s="555"/>
      <c r="BH7" s="9"/>
      <c r="BI7" s="555"/>
      <c r="BJ7" s="555"/>
      <c r="BK7" s="555"/>
      <c r="BL7" s="555"/>
      <c r="BM7" s="555"/>
      <c r="BN7" s="555"/>
      <c r="BO7" s="555"/>
      <c r="BP7" s="555"/>
      <c r="BQ7" s="555"/>
      <c r="BR7" s="555"/>
      <c r="BS7" s="555"/>
      <c r="BT7" s="555"/>
      <c r="BU7" s="555"/>
      <c r="BV7" s="555"/>
      <c r="BW7" s="555"/>
      <c r="BX7" s="9"/>
      <c r="BY7" s="555"/>
      <c r="BZ7" s="555"/>
      <c r="CA7" s="555"/>
      <c r="CB7" s="555"/>
      <c r="CC7" s="555"/>
      <c r="CD7" s="9"/>
      <c r="CE7" s="555"/>
      <c r="CF7" s="555"/>
      <c r="CG7" s="555"/>
      <c r="CH7" s="555"/>
      <c r="CI7" s="555"/>
      <c r="CJ7" s="555"/>
      <c r="CK7" s="555"/>
      <c r="CL7" s="555"/>
      <c r="CM7" s="555"/>
      <c r="CN7" s="555"/>
      <c r="CO7" s="555"/>
      <c r="CP7" s="555"/>
      <c r="CQ7" s="555"/>
      <c r="CR7" s="555"/>
      <c r="CS7" s="555"/>
      <c r="CT7" s="555"/>
      <c r="CU7" s="555"/>
      <c r="CV7" s="9"/>
      <c r="CW7" s="555"/>
      <c r="CX7" s="555"/>
      <c r="CY7" s="555"/>
      <c r="CZ7" s="566"/>
      <c r="DA7" s="555"/>
      <c r="DB7" s="556"/>
      <c r="DC7" s="555"/>
      <c r="DD7" s="566"/>
      <c r="DE7" s="555"/>
      <c r="DF7" s="555"/>
      <c r="DG7" s="555"/>
      <c r="DH7" s="555"/>
      <c r="DI7" s="555"/>
      <c r="DJ7" s="555"/>
      <c r="DK7" s="555"/>
      <c r="DL7" s="555"/>
      <c r="DM7" s="555"/>
      <c r="DN7" s="555"/>
      <c r="DO7" s="555"/>
      <c r="DP7" s="555"/>
      <c r="DQ7" s="555"/>
      <c r="DR7" s="555"/>
      <c r="DS7" s="555"/>
      <c r="DT7" s="555"/>
      <c r="DU7" s="555"/>
      <c r="DV7" s="555"/>
      <c r="DW7" s="555"/>
      <c r="DX7" s="555"/>
      <c r="DY7" s="555"/>
      <c r="DZ7" s="555"/>
      <c r="EA7" s="555"/>
      <c r="EB7" s="555"/>
      <c r="EC7" s="555"/>
      <c r="ED7" s="555"/>
      <c r="EE7" s="9"/>
      <c r="EF7" s="555"/>
      <c r="EG7" s="555"/>
      <c r="EH7" s="555"/>
      <c r="EI7" s="555"/>
      <c r="EJ7" s="555"/>
      <c r="EK7" s="555"/>
      <c r="EL7" s="555"/>
      <c r="EM7" s="555"/>
      <c r="EN7" s="555"/>
      <c r="EO7" s="555"/>
      <c r="EP7" s="555"/>
      <c r="EQ7" s="555"/>
      <c r="ER7" s="555"/>
      <c r="ES7" s="557"/>
      <c r="ET7" s="557"/>
      <c r="EU7" s="557"/>
      <c r="EV7" s="557"/>
      <c r="EW7" s="557"/>
      <c r="EX7" s="557"/>
      <c r="EY7" s="557"/>
      <c r="EZ7" s="557"/>
      <c r="FA7" s="595"/>
      <c r="FB7" s="595"/>
      <c r="FC7" s="595"/>
      <c r="FD7" s="595"/>
      <c r="FE7" s="595"/>
      <c r="FF7" s="595"/>
      <c r="FG7" s="595"/>
      <c r="FH7" s="595"/>
      <c r="FI7" s="595"/>
      <c r="FJ7" s="595"/>
      <c r="FK7" s="595"/>
      <c r="FL7" s="595"/>
      <c r="FM7" s="595"/>
      <c r="FN7" s="595"/>
      <c r="FO7" s="595"/>
      <c r="FP7" s="595"/>
      <c r="FQ7" s="595"/>
      <c r="FR7" s="595"/>
      <c r="FS7" s="595"/>
      <c r="FT7" s="595"/>
      <c r="FU7" s="595"/>
      <c r="FV7" s="595"/>
      <c r="FW7" s="595"/>
      <c r="FX7" s="595"/>
      <c r="FY7" s="595"/>
      <c r="FZ7" s="595"/>
      <c r="GA7" s="595"/>
      <c r="GB7" s="595"/>
      <c r="GC7" s="595"/>
      <c r="GD7" s="595"/>
      <c r="GE7" s="557"/>
      <c r="GF7" s="557"/>
      <c r="GG7" s="557"/>
      <c r="GH7" s="557"/>
      <c r="GI7" s="557"/>
      <c r="GJ7" s="557"/>
      <c r="GK7" s="557"/>
      <c r="GL7" s="557"/>
      <c r="GM7" s="557"/>
      <c r="GN7" s="557"/>
      <c r="GO7" s="557"/>
      <c r="GP7" s="557"/>
      <c r="GQ7" s="557"/>
      <c r="GR7" s="557"/>
      <c r="GS7" s="557"/>
      <c r="GT7" s="557"/>
      <c r="GU7" s="557"/>
      <c r="GV7" s="557"/>
      <c r="GW7" s="557"/>
      <c r="GX7" s="557"/>
      <c r="GY7" s="557"/>
      <c r="GZ7" s="557"/>
      <c r="HA7" s="557"/>
      <c r="HB7" s="557"/>
      <c r="HC7" s="557"/>
      <c r="HD7" s="557"/>
      <c r="HE7" s="557"/>
      <c r="HF7" s="557"/>
      <c r="HG7" s="557"/>
      <c r="HH7" s="557"/>
      <c r="HI7" s="557"/>
      <c r="HJ7" s="595"/>
      <c r="HK7" s="595"/>
      <c r="HL7" s="595"/>
      <c r="HM7" s="595"/>
      <c r="HN7" s="595"/>
      <c r="HO7" s="595"/>
      <c r="HP7" s="595"/>
      <c r="HQ7" s="595"/>
      <c r="HR7" s="595"/>
      <c r="HS7" s="595"/>
      <c r="HT7" s="595"/>
      <c r="HU7" s="595"/>
      <c r="HV7" s="595"/>
      <c r="HW7" s="595"/>
      <c r="HX7" s="595"/>
      <c r="HY7" s="595"/>
      <c r="HZ7" s="595"/>
      <c r="IA7" s="595"/>
      <c r="IB7" s="595"/>
      <c r="IC7" s="595"/>
      <c r="ID7" s="595"/>
      <c r="IE7" s="595"/>
      <c r="IF7" s="595"/>
      <c r="IG7" s="595"/>
      <c r="IH7" s="595"/>
      <c r="II7" s="595"/>
      <c r="IJ7" s="595"/>
      <c r="IK7" s="595"/>
      <c r="IL7" s="595"/>
      <c r="IM7" s="595"/>
      <c r="IN7" s="557"/>
      <c r="IO7" s="557"/>
      <c r="IP7" s="557"/>
      <c r="IQ7" s="557"/>
      <c r="IR7" s="557"/>
      <c r="IS7" s="557"/>
      <c r="IT7" s="557"/>
      <c r="IU7" s="557"/>
      <c r="IV7" s="557"/>
      <c r="IW7" s="557"/>
      <c r="IX7" s="557"/>
      <c r="IY7" s="557"/>
      <c r="IZ7" s="557"/>
      <c r="JA7" s="557"/>
      <c r="JB7" s="557"/>
      <c r="JC7" s="557"/>
      <c r="JD7" s="557"/>
      <c r="JE7" s="557"/>
      <c r="JF7" s="557"/>
      <c r="JG7" s="557"/>
      <c r="JH7" s="557"/>
      <c r="JI7" s="557"/>
      <c r="JJ7" s="557"/>
      <c r="JK7" s="557"/>
      <c r="JL7" s="557"/>
      <c r="JM7" s="555"/>
      <c r="JN7" s="9"/>
      <c r="JO7" s="555"/>
      <c r="JP7" s="555"/>
      <c r="JQ7" s="555"/>
      <c r="JR7" s="555"/>
      <c r="JS7" s="555"/>
      <c r="JT7" s="555"/>
      <c r="JU7" s="555"/>
      <c r="JV7" s="555"/>
      <c r="JW7" s="555"/>
      <c r="JX7" s="555"/>
      <c r="JY7" s="555"/>
      <c r="JZ7" s="555"/>
      <c r="KA7" s="555"/>
      <c r="KB7" s="555"/>
      <c r="KC7" s="555"/>
      <c r="KD7" s="555"/>
      <c r="KE7" s="555"/>
      <c r="KF7" s="555"/>
      <c r="KG7" s="555"/>
      <c r="KH7" s="555"/>
      <c r="KI7" s="555"/>
      <c r="KJ7" s="555"/>
      <c r="KK7" s="555"/>
      <c r="KL7" s="555"/>
      <c r="KM7" s="555"/>
      <c r="KN7" s="555"/>
      <c r="KO7" s="555"/>
      <c r="KP7" s="555"/>
      <c r="KQ7" s="555"/>
      <c r="KR7" s="555"/>
      <c r="KS7" s="555"/>
      <c r="KT7" s="555"/>
      <c r="KU7" s="555"/>
      <c r="KV7" s="555"/>
      <c r="KW7" s="555"/>
      <c r="KX7" s="555"/>
      <c r="KY7" s="555"/>
      <c r="KZ7" s="555"/>
      <c r="LA7" s="555"/>
      <c r="LB7" s="555"/>
      <c r="LC7" s="555"/>
      <c r="LD7" s="555"/>
      <c r="LE7" s="555"/>
      <c r="LF7" s="555"/>
      <c r="LG7" s="555"/>
      <c r="LH7" s="555"/>
      <c r="LI7" s="555"/>
      <c r="LJ7" s="555"/>
      <c r="LK7" s="555"/>
      <c r="LL7" s="555"/>
      <c r="LM7" s="555"/>
      <c r="LN7" s="555"/>
      <c r="LO7" s="555"/>
      <c r="LP7" s="555"/>
      <c r="LQ7" s="555"/>
      <c r="LR7" s="555"/>
      <c r="LS7" s="555"/>
      <c r="LT7" s="555"/>
      <c r="LU7" s="555"/>
      <c r="LV7" s="555"/>
      <c r="LW7" s="555"/>
      <c r="LX7" s="9"/>
      <c r="LY7" s="555"/>
      <c r="LZ7" s="555"/>
      <c r="MA7" s="555"/>
      <c r="MB7" s="555"/>
      <c r="MC7" s="555"/>
      <c r="MD7" s="555"/>
      <c r="ME7" s="555"/>
      <c r="MF7" s="555"/>
      <c r="MG7" s="555"/>
      <c r="MH7" s="555"/>
      <c r="MI7" s="555"/>
      <c r="MJ7" s="555"/>
      <c r="MK7" s="555"/>
      <c r="ML7" s="555"/>
      <c r="MM7" s="555"/>
      <c r="MN7" s="555"/>
      <c r="MO7" s="555"/>
      <c r="MP7" s="555"/>
      <c r="MQ7" s="555"/>
      <c r="MR7" s="555"/>
      <c r="MS7" s="555"/>
      <c r="MT7" s="555"/>
      <c r="MU7" s="555"/>
      <c r="MV7" s="555"/>
      <c r="MW7" s="555"/>
      <c r="MX7" s="555"/>
      <c r="MY7" s="555"/>
      <c r="MZ7" s="555"/>
      <c r="NA7" s="555"/>
      <c r="NB7" s="555"/>
      <c r="NC7" s="555"/>
      <c r="ND7" s="555"/>
      <c r="NE7" s="555"/>
      <c r="NF7" s="555"/>
      <c r="NG7" s="555"/>
      <c r="NH7" s="555"/>
      <c r="NI7" s="555"/>
      <c r="NJ7" s="555"/>
      <c r="NK7" s="555"/>
      <c r="NL7" s="555"/>
      <c r="NM7" s="555"/>
      <c r="NN7" s="555"/>
      <c r="NO7" s="555"/>
      <c r="NP7" s="555"/>
      <c r="NQ7" s="555"/>
      <c r="NR7" s="555"/>
      <c r="NS7" s="555"/>
      <c r="NT7" s="555"/>
      <c r="NU7" s="9"/>
      <c r="NV7" s="555"/>
      <c r="NW7" s="555"/>
      <c r="NX7" s="555"/>
      <c r="NY7" s="555"/>
      <c r="NZ7" s="555"/>
      <c r="OA7" s="555"/>
      <c r="OB7" s="555"/>
      <c r="OC7" s="9"/>
      <c r="OD7" s="555"/>
      <c r="OE7" s="555"/>
      <c r="OF7" s="555"/>
      <c r="OG7" s="555"/>
      <c r="OH7" s="555"/>
      <c r="OI7" s="555"/>
      <c r="OJ7" s="555"/>
      <c r="OK7" s="555"/>
      <c r="OL7" s="555"/>
      <c r="OM7" s="555"/>
      <c r="ON7" s="555"/>
      <c r="OO7" s="9"/>
      <c r="OP7" s="69"/>
      <c r="OQ7" s="69"/>
      <c r="OR7" s="557"/>
      <c r="OS7" s="557"/>
      <c r="OT7" s="557"/>
      <c r="OU7" s="557"/>
      <c r="OV7" s="557"/>
      <c r="OW7" s="557"/>
      <c r="OX7" s="557"/>
      <c r="OY7" s="557"/>
      <c r="OZ7" s="557"/>
      <c r="PA7" s="557"/>
      <c r="PB7" s="557"/>
      <c r="PC7" s="557"/>
      <c r="PD7" s="557"/>
      <c r="PE7" s="557"/>
      <c r="PF7" s="557"/>
      <c r="PG7" s="557"/>
      <c r="PH7" s="557"/>
      <c r="PI7" s="557"/>
      <c r="PJ7" s="557"/>
      <c r="PK7" s="557"/>
      <c r="PL7" s="557"/>
      <c r="PM7" s="557"/>
      <c r="PN7" s="557"/>
      <c r="PO7" s="557"/>
      <c r="PP7" s="557"/>
      <c r="PQ7" s="557"/>
      <c r="PR7" s="557"/>
      <c r="PS7" s="557"/>
      <c r="PT7" s="557"/>
      <c r="PU7" s="557"/>
      <c r="PV7" s="557"/>
      <c r="PW7" s="557"/>
      <c r="PX7" s="557"/>
      <c r="PY7" s="557"/>
      <c r="PZ7" s="557"/>
      <c r="QA7" s="557"/>
      <c r="QB7" s="557"/>
      <c r="QC7" s="557"/>
      <c r="QD7" s="557"/>
      <c r="QE7" s="557"/>
      <c r="QF7" s="557"/>
      <c r="QG7" s="557"/>
      <c r="QH7" s="557"/>
      <c r="QI7" s="557"/>
      <c r="QJ7" s="557"/>
      <c r="QK7" s="557"/>
      <c r="QL7" s="557"/>
      <c r="QM7" s="557"/>
      <c r="QN7" s="557"/>
      <c r="QO7" s="557"/>
      <c r="QP7" s="557"/>
      <c r="QQ7" s="557"/>
      <c r="QR7" s="557"/>
      <c r="QS7" s="557"/>
      <c r="QT7" s="557"/>
      <c r="QU7" s="557"/>
      <c r="QV7" s="557"/>
      <c r="QW7" s="557"/>
      <c r="QX7" s="557"/>
      <c r="QY7" s="557"/>
      <c r="QZ7" s="557"/>
      <c r="RA7" s="557"/>
      <c r="RB7" s="557"/>
      <c r="RC7" s="557"/>
      <c r="RD7" s="557"/>
      <c r="RE7" s="557"/>
      <c r="RF7" s="557"/>
      <c r="RG7" s="557"/>
      <c r="RH7" s="557"/>
      <c r="RI7" s="557"/>
      <c r="RJ7" s="557"/>
      <c r="RK7" s="557"/>
      <c r="RL7" s="557"/>
      <c r="RM7" s="557"/>
      <c r="RN7" s="557"/>
      <c r="RO7" s="557"/>
      <c r="RP7" s="557"/>
      <c r="RQ7" s="557"/>
      <c r="RR7" s="557"/>
      <c r="RS7" s="557"/>
      <c r="RT7" s="557"/>
      <c r="RU7" s="557"/>
      <c r="RV7" s="557"/>
      <c r="RW7" s="557"/>
      <c r="RX7" s="557"/>
      <c r="RY7" s="557"/>
      <c r="RZ7" s="557"/>
      <c r="SA7" s="557"/>
      <c r="SB7" s="557"/>
      <c r="SC7" s="557"/>
      <c r="SD7" s="557"/>
      <c r="SE7" s="557"/>
      <c r="SF7" s="557"/>
      <c r="SG7" s="557"/>
      <c r="SH7" s="557"/>
      <c r="SI7" s="557"/>
      <c r="SJ7" s="557"/>
      <c r="SK7" s="557"/>
      <c r="SL7" s="557"/>
      <c r="SM7" s="557"/>
      <c r="SN7" s="557"/>
      <c r="SO7" s="557"/>
      <c r="SP7" s="557"/>
      <c r="SQ7" s="557"/>
      <c r="SR7" s="557"/>
      <c r="SS7" s="557"/>
      <c r="ST7" s="557"/>
      <c r="SU7" s="557"/>
      <c r="SV7" s="557"/>
      <c r="SW7" s="557"/>
      <c r="SX7" s="557"/>
      <c r="SY7" s="557"/>
      <c r="SZ7" s="557"/>
      <c r="TA7" s="557"/>
      <c r="TB7" s="557"/>
      <c r="TC7" s="557"/>
      <c r="TD7" s="557"/>
      <c r="TE7" s="557"/>
      <c r="TF7" s="555"/>
      <c r="TG7" s="587">
        <v>0</v>
      </c>
    </row>
    <row r="8" spans="1:527"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43"/>
      <c r="AX8" s="9"/>
      <c r="AY8" s="9"/>
      <c r="AZ8" s="555"/>
      <c r="BA8" s="555"/>
      <c r="BB8" s="555"/>
      <c r="BC8" s="555"/>
      <c r="BD8" s="555"/>
      <c r="BE8" s="555"/>
      <c r="BF8" s="555"/>
      <c r="BG8" s="555"/>
      <c r="BH8" s="9"/>
      <c r="BI8" s="555"/>
      <c r="BJ8" s="555"/>
      <c r="BK8" s="555"/>
      <c r="BL8" s="555"/>
      <c r="BM8" s="555"/>
      <c r="BN8" s="555"/>
      <c r="BO8" s="555"/>
      <c r="BP8" s="555"/>
      <c r="BQ8" s="555"/>
      <c r="BR8" s="555"/>
      <c r="BS8" s="555"/>
      <c r="BT8" s="555"/>
      <c r="BU8" s="555"/>
      <c r="BV8" s="555"/>
      <c r="BW8" s="555"/>
      <c r="BX8" s="9"/>
      <c r="BY8" s="555"/>
      <c r="BZ8" s="555"/>
      <c r="CA8" s="555"/>
      <c r="CB8" s="555"/>
      <c r="CC8" s="555"/>
      <c r="CD8" s="9"/>
      <c r="CE8" s="555"/>
      <c r="CF8" s="555"/>
      <c r="CG8" s="555"/>
      <c r="CH8" s="555"/>
      <c r="CI8" s="555"/>
      <c r="CJ8" s="555"/>
      <c r="CK8" s="555"/>
      <c r="CL8" s="555"/>
      <c r="CM8" s="555"/>
      <c r="CN8" s="555"/>
      <c r="CO8" s="555"/>
      <c r="CP8" s="555"/>
      <c r="CQ8" s="555"/>
      <c r="CR8" s="555"/>
      <c r="CS8" s="555"/>
      <c r="CT8" s="555"/>
      <c r="CU8" s="555"/>
      <c r="CV8" s="9"/>
      <c r="CW8" s="555"/>
      <c r="CX8" s="555"/>
      <c r="CY8" s="555"/>
      <c r="CZ8" s="566"/>
      <c r="DA8" s="555"/>
      <c r="DB8" s="556"/>
      <c r="DC8" s="555"/>
      <c r="DD8" s="566"/>
      <c r="DE8" s="555"/>
      <c r="DF8" s="555"/>
      <c r="DG8" s="555"/>
      <c r="DH8" s="555"/>
      <c r="DI8" s="555"/>
      <c r="DJ8" s="555"/>
      <c r="DK8" s="555"/>
      <c r="DL8" s="555"/>
      <c r="DM8" s="555"/>
      <c r="DN8" s="555"/>
      <c r="DO8" s="555"/>
      <c r="DP8" s="555"/>
      <c r="DQ8" s="555"/>
      <c r="DR8" s="555"/>
      <c r="DS8" s="555"/>
      <c r="DT8" s="555"/>
      <c r="DU8" s="555"/>
      <c r="DV8" s="555"/>
      <c r="DW8" s="555"/>
      <c r="DX8" s="555"/>
      <c r="DY8" s="555"/>
      <c r="DZ8" s="555"/>
      <c r="EA8" s="555"/>
      <c r="EB8" s="555"/>
      <c r="EC8" s="555"/>
      <c r="ED8" s="555"/>
      <c r="EE8" s="9"/>
      <c r="EF8" s="555"/>
      <c r="EG8" s="555"/>
      <c r="EH8" s="555"/>
      <c r="EI8" s="555"/>
      <c r="EJ8" s="555"/>
      <c r="EK8" s="555"/>
      <c r="EL8" s="555"/>
      <c r="EM8" s="555"/>
      <c r="EN8" s="555"/>
      <c r="EO8" s="555"/>
      <c r="EP8" s="555"/>
      <c r="EQ8" s="555"/>
      <c r="ER8" s="555"/>
      <c r="ES8" s="557"/>
      <c r="ET8" s="557"/>
      <c r="EU8" s="557"/>
      <c r="EV8" s="557"/>
      <c r="EW8" s="557"/>
      <c r="EX8" s="557"/>
      <c r="EY8" s="557"/>
      <c r="EZ8" s="557"/>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557"/>
      <c r="GF8" s="557"/>
      <c r="GG8" s="557"/>
      <c r="GH8" s="557"/>
      <c r="GI8" s="557"/>
      <c r="GJ8" s="557"/>
      <c r="GK8" s="557"/>
      <c r="GL8" s="557"/>
      <c r="GM8" s="557"/>
      <c r="GN8" s="557"/>
      <c r="GO8" s="557"/>
      <c r="GP8" s="557"/>
      <c r="GQ8" s="557"/>
      <c r="GR8" s="557"/>
      <c r="GS8" s="557"/>
      <c r="GT8" s="557"/>
      <c r="GU8" s="557"/>
      <c r="GV8" s="557"/>
      <c r="GW8" s="557"/>
      <c r="GX8" s="557"/>
      <c r="GY8" s="557"/>
      <c r="GZ8" s="557"/>
      <c r="HA8" s="557"/>
      <c r="HB8" s="557"/>
      <c r="HC8" s="557"/>
      <c r="HD8" s="557"/>
      <c r="HE8" s="557"/>
      <c r="HF8" s="557"/>
      <c r="HG8" s="557"/>
      <c r="HH8" s="557"/>
      <c r="HI8" s="557"/>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557"/>
      <c r="IO8" s="557"/>
      <c r="IP8" s="557"/>
      <c r="IQ8" s="557"/>
      <c r="IR8" s="557"/>
      <c r="IS8" s="557"/>
      <c r="IT8" s="557"/>
      <c r="IU8" s="557"/>
      <c r="IV8" s="557"/>
      <c r="IW8" s="557"/>
      <c r="IX8" s="557"/>
      <c r="IY8" s="557"/>
      <c r="IZ8" s="557"/>
      <c r="JA8" s="557"/>
      <c r="JB8" s="557"/>
      <c r="JC8" s="557"/>
      <c r="JD8" s="557"/>
      <c r="JE8" s="557"/>
      <c r="JF8" s="557"/>
      <c r="JG8" s="557"/>
      <c r="JH8" s="557"/>
      <c r="JI8" s="557"/>
      <c r="JJ8" s="557"/>
      <c r="JK8" s="557"/>
      <c r="JL8" s="557"/>
      <c r="JM8" s="555"/>
      <c r="JN8" s="9"/>
      <c r="JO8" s="558"/>
      <c r="JP8" s="558"/>
      <c r="JQ8" s="555"/>
      <c r="JR8" s="555"/>
      <c r="JS8" s="555"/>
      <c r="JT8" s="555"/>
      <c r="JU8" s="555"/>
      <c r="JV8" s="555"/>
      <c r="JW8" s="555"/>
      <c r="JX8" s="555"/>
      <c r="JY8" s="555"/>
      <c r="JZ8" s="555"/>
      <c r="KA8" s="555"/>
      <c r="KB8" s="555"/>
      <c r="KC8" s="555"/>
      <c r="KD8" s="555"/>
      <c r="KE8" s="555"/>
      <c r="KF8" s="555"/>
      <c r="KG8" s="555"/>
      <c r="KH8" s="555"/>
      <c r="KI8" s="555"/>
      <c r="KJ8" s="555"/>
      <c r="KK8" s="555"/>
      <c r="KL8" s="555"/>
      <c r="KM8" s="555"/>
      <c r="KN8" s="555"/>
      <c r="KO8" s="555"/>
      <c r="KP8" s="555"/>
      <c r="KQ8" s="555"/>
      <c r="KR8" s="555"/>
      <c r="KS8" s="555"/>
      <c r="KT8" s="555"/>
      <c r="KU8" s="555"/>
      <c r="KV8" s="555"/>
      <c r="KW8" s="555"/>
      <c r="KX8" s="555"/>
      <c r="KY8" s="555"/>
      <c r="KZ8" s="555"/>
      <c r="LA8" s="555"/>
      <c r="LB8" s="555"/>
      <c r="LC8" s="555"/>
      <c r="LD8" s="555"/>
      <c r="LE8" s="555"/>
      <c r="LF8" s="555"/>
      <c r="LG8" s="555"/>
      <c r="LH8" s="555"/>
      <c r="LI8" s="555"/>
      <c r="LJ8" s="555"/>
      <c r="LK8" s="555"/>
      <c r="LL8" s="555"/>
      <c r="LM8" s="555"/>
      <c r="LN8" s="555"/>
      <c r="LO8" s="555"/>
      <c r="LP8" s="555"/>
      <c r="LQ8" s="555"/>
      <c r="LR8" s="555"/>
      <c r="LS8" s="555"/>
      <c r="LT8" s="555"/>
      <c r="LU8" s="555"/>
      <c r="LV8" s="555"/>
      <c r="LW8" s="555"/>
      <c r="LX8" s="9"/>
      <c r="LY8" s="555"/>
      <c r="LZ8" s="555"/>
      <c r="MA8" s="555"/>
      <c r="MB8" s="555"/>
      <c r="MC8" s="558"/>
      <c r="MD8" s="558"/>
      <c r="ME8" s="558"/>
      <c r="MF8" s="558"/>
      <c r="MG8" s="558"/>
      <c r="MH8" s="555"/>
      <c r="MI8" s="555"/>
      <c r="MJ8" s="555"/>
      <c r="MK8" s="555"/>
      <c r="ML8" s="555"/>
      <c r="MM8" s="555"/>
      <c r="MN8" s="555"/>
      <c r="MO8" s="555"/>
      <c r="MP8" s="555"/>
      <c r="MQ8" s="558"/>
      <c r="MR8" s="558"/>
      <c r="MS8" s="558"/>
      <c r="MT8" s="558"/>
      <c r="MU8" s="558"/>
      <c r="MV8" s="558"/>
      <c r="MW8" s="558"/>
      <c r="MX8" s="558"/>
      <c r="MY8" s="555"/>
      <c r="MZ8" s="555"/>
      <c r="NA8" s="555"/>
      <c r="NB8" s="558"/>
      <c r="NC8" s="558"/>
      <c r="ND8" s="555"/>
      <c r="NE8" s="555"/>
      <c r="NF8" s="555"/>
      <c r="NG8" s="555"/>
      <c r="NH8" s="555"/>
      <c r="NI8" s="555"/>
      <c r="NJ8" s="555"/>
      <c r="NK8" s="555"/>
      <c r="NL8" s="555"/>
      <c r="NM8" s="555"/>
      <c r="NN8" s="555"/>
      <c r="NO8" s="558"/>
      <c r="NP8" s="558"/>
      <c r="NQ8" s="555"/>
      <c r="NR8" s="555"/>
      <c r="NS8" s="555"/>
      <c r="NT8" s="555"/>
      <c r="NU8" s="9"/>
      <c r="NV8" s="555"/>
      <c r="NW8" s="555"/>
      <c r="NX8" s="555"/>
      <c r="NY8" s="555"/>
      <c r="NZ8" s="555"/>
      <c r="OA8" s="555"/>
      <c r="OB8" s="555"/>
      <c r="OC8" s="9"/>
      <c r="OD8" s="555"/>
      <c r="OE8" s="555"/>
      <c r="OF8" s="555"/>
      <c r="OG8" s="555"/>
      <c r="OH8" s="555"/>
      <c r="OI8" s="555"/>
      <c r="OJ8" s="555"/>
      <c r="OK8" s="555"/>
      <c r="OL8" s="555"/>
      <c r="OM8" s="555"/>
      <c r="ON8" s="555"/>
      <c r="OO8" s="9"/>
      <c r="OP8" s="12"/>
      <c r="OQ8" s="12"/>
      <c r="OR8" s="12"/>
      <c r="OS8" s="12"/>
      <c r="OT8" s="12"/>
      <c r="OU8" s="12"/>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558"/>
      <c r="TG8" s="587">
        <v>0</v>
      </c>
    </row>
    <row r="9" spans="1:527" hidden="1" outlineLevel="1">
      <c r="A9" s="21"/>
      <c r="B9" s="21"/>
      <c r="C9" s="14"/>
      <c r="D9" s="14"/>
      <c r="E9" t="b">
        <v>0</v>
      </c>
      <c r="G9" s="29" t="str">
        <f t="shared" ref="G9:G23" ca="1" si="20">"SA level "&amp;RIGHT(OFFSET(G9,-1,0),2)+1</f>
        <v>SA level 3</v>
      </c>
      <c r="K9">
        <v>2</v>
      </c>
      <c r="W9" s="26">
        <v>3</v>
      </c>
      <c r="Z9" s="26">
        <v>3</v>
      </c>
      <c r="AA9" s="26">
        <v>3</v>
      </c>
      <c r="AD9" s="26">
        <v>3</v>
      </c>
      <c r="AW9" s="543"/>
      <c r="AX9" s="9"/>
      <c r="AY9" s="9"/>
      <c r="AZ9" s="555"/>
      <c r="BA9" s="555"/>
      <c r="BB9" s="555"/>
      <c r="BC9" s="555"/>
      <c r="BD9" s="555"/>
      <c r="BE9" s="555"/>
      <c r="BF9" s="555"/>
      <c r="BG9" s="555"/>
      <c r="BH9" s="9"/>
      <c r="BI9" s="555"/>
      <c r="BJ9" s="555"/>
      <c r="BK9" s="555"/>
      <c r="BL9" s="555"/>
      <c r="BM9" s="555"/>
      <c r="BN9" s="555"/>
      <c r="BO9" s="555"/>
      <c r="BP9" s="555"/>
      <c r="BQ9" s="555"/>
      <c r="BR9" s="555"/>
      <c r="BS9" s="555"/>
      <c r="BT9" s="555"/>
      <c r="BU9" s="555"/>
      <c r="BV9" s="555"/>
      <c r="BW9" s="555"/>
      <c r="BX9" s="9"/>
      <c r="BY9" s="555"/>
      <c r="BZ9" s="555"/>
      <c r="CA9" s="555"/>
      <c r="CB9" s="555"/>
      <c r="CC9" s="555"/>
      <c r="CD9" s="9"/>
      <c r="CE9" s="555"/>
      <c r="CF9" s="555"/>
      <c r="CG9" s="555"/>
      <c r="CH9" s="555"/>
      <c r="CI9" s="555"/>
      <c r="CJ9" s="555"/>
      <c r="CK9" s="555"/>
      <c r="CL9" s="555"/>
      <c r="CM9" s="555"/>
      <c r="CN9" s="555"/>
      <c r="CO9" s="555"/>
      <c r="CP9" s="555"/>
      <c r="CQ9" s="555"/>
      <c r="CR9" s="555"/>
      <c r="CS9" s="555"/>
      <c r="CT9" s="555"/>
      <c r="CU9" s="555"/>
      <c r="CV9" s="9"/>
      <c r="CW9" s="555"/>
      <c r="CX9" s="555"/>
      <c r="CY9" s="555"/>
      <c r="CZ9" s="566"/>
      <c r="DA9" s="555"/>
      <c r="DB9" s="556"/>
      <c r="DC9" s="555"/>
      <c r="DD9" s="566"/>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9"/>
      <c r="EF9" s="555"/>
      <c r="EG9" s="555"/>
      <c r="EH9" s="555"/>
      <c r="EI9" s="555"/>
      <c r="EJ9" s="555"/>
      <c r="EK9" s="555"/>
      <c r="EL9" s="555"/>
      <c r="EM9" s="555"/>
      <c r="EN9" s="555"/>
      <c r="EO9" s="555"/>
      <c r="EP9" s="555"/>
      <c r="EQ9" s="555"/>
      <c r="ER9" s="555"/>
      <c r="ES9" s="557"/>
      <c r="ET9" s="557"/>
      <c r="EU9" s="557"/>
      <c r="EV9" s="557"/>
      <c r="EW9" s="557"/>
      <c r="EX9" s="557"/>
      <c r="EY9" s="557"/>
      <c r="EZ9" s="557"/>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557"/>
      <c r="GF9" s="557"/>
      <c r="GG9" s="557"/>
      <c r="GH9" s="557"/>
      <c r="GI9" s="557"/>
      <c r="GJ9" s="557"/>
      <c r="GK9" s="557"/>
      <c r="GL9" s="557"/>
      <c r="GM9" s="557"/>
      <c r="GN9" s="557"/>
      <c r="GO9" s="557"/>
      <c r="GP9" s="557"/>
      <c r="GQ9" s="557"/>
      <c r="GR9" s="557"/>
      <c r="GS9" s="557"/>
      <c r="GT9" s="557"/>
      <c r="GU9" s="557"/>
      <c r="GV9" s="557"/>
      <c r="GW9" s="557"/>
      <c r="GX9" s="557"/>
      <c r="GY9" s="557"/>
      <c r="GZ9" s="557"/>
      <c r="HA9" s="557"/>
      <c r="HB9" s="557"/>
      <c r="HC9" s="557"/>
      <c r="HD9" s="557"/>
      <c r="HE9" s="557"/>
      <c r="HF9" s="557"/>
      <c r="HG9" s="557"/>
      <c r="HH9" s="557"/>
      <c r="HI9" s="557"/>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557"/>
      <c r="IO9" s="557"/>
      <c r="IP9" s="557"/>
      <c r="IQ9" s="557"/>
      <c r="IR9" s="557"/>
      <c r="IS9" s="557"/>
      <c r="IT9" s="557"/>
      <c r="IU9" s="557"/>
      <c r="IV9" s="557"/>
      <c r="IW9" s="557"/>
      <c r="IX9" s="557"/>
      <c r="IY9" s="557"/>
      <c r="IZ9" s="557"/>
      <c r="JA9" s="557"/>
      <c r="JB9" s="557"/>
      <c r="JC9" s="557"/>
      <c r="JD9" s="557"/>
      <c r="JE9" s="557"/>
      <c r="JF9" s="557"/>
      <c r="JG9" s="557"/>
      <c r="JH9" s="557"/>
      <c r="JI9" s="557"/>
      <c r="JJ9" s="557"/>
      <c r="JK9" s="557"/>
      <c r="JL9" s="557"/>
      <c r="JM9" s="555"/>
      <c r="JN9" s="9"/>
      <c r="JO9" s="558"/>
      <c r="JP9" s="558"/>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9"/>
      <c r="LY9" s="555"/>
      <c r="LZ9" s="555"/>
      <c r="MA9" s="555"/>
      <c r="MB9" s="555"/>
      <c r="MC9" s="558"/>
      <c r="MD9" s="558"/>
      <c r="ME9" s="558"/>
      <c r="MF9" s="558"/>
      <c r="MG9" s="558"/>
      <c r="MH9" s="555"/>
      <c r="MI9" s="555"/>
      <c r="MJ9" s="555"/>
      <c r="MK9" s="555"/>
      <c r="ML9" s="555"/>
      <c r="MM9" s="555"/>
      <c r="MN9" s="555"/>
      <c r="MO9" s="555"/>
      <c r="MP9" s="555"/>
      <c r="MQ9" s="558"/>
      <c r="MR9" s="558"/>
      <c r="MS9" s="558"/>
      <c r="MT9" s="558"/>
      <c r="MU9" s="558"/>
      <c r="MV9" s="558"/>
      <c r="MW9" s="558"/>
      <c r="MX9" s="558"/>
      <c r="MY9" s="555"/>
      <c r="MZ9" s="555"/>
      <c r="NA9" s="555"/>
      <c r="NB9" s="558"/>
      <c r="NC9" s="558"/>
      <c r="ND9" s="555"/>
      <c r="NE9" s="555"/>
      <c r="NF9" s="555"/>
      <c r="NG9" s="555"/>
      <c r="NH9" s="555"/>
      <c r="NI9" s="555"/>
      <c r="NJ9" s="555"/>
      <c r="NK9" s="555"/>
      <c r="NL9" s="555"/>
      <c r="NM9" s="555"/>
      <c r="NN9" s="555"/>
      <c r="NO9" s="558"/>
      <c r="NP9" s="558"/>
      <c r="NQ9" s="555"/>
      <c r="NR9" s="555"/>
      <c r="NS9" s="555"/>
      <c r="NT9" s="555"/>
      <c r="NU9" s="9"/>
      <c r="NV9" s="555"/>
      <c r="NW9" s="555"/>
      <c r="NX9" s="555"/>
      <c r="NY9" s="555"/>
      <c r="NZ9" s="555"/>
      <c r="OA9" s="555"/>
      <c r="OB9" s="555"/>
      <c r="OC9" s="9"/>
      <c r="OD9" s="555"/>
      <c r="OE9" s="555"/>
      <c r="OF9" s="555"/>
      <c r="OG9" s="555"/>
      <c r="OH9" s="555"/>
      <c r="OI9" s="555"/>
      <c r="OJ9" s="555"/>
      <c r="OK9" s="555"/>
      <c r="OL9" s="555"/>
      <c r="OM9" s="555"/>
      <c r="ON9" s="555"/>
      <c r="OO9" s="9"/>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558"/>
      <c r="TG9" s="587">
        <v>0</v>
      </c>
    </row>
    <row r="10" spans="1:527" hidden="1" outlineLevel="1">
      <c r="A10" s="21"/>
      <c r="B10" s="21"/>
      <c r="C10" s="14"/>
      <c r="D10" s="14"/>
      <c r="E10" t="b">
        <v>0</v>
      </c>
      <c r="G10" s="29" t="str">
        <f t="shared" ca="1" si="20"/>
        <v>SA level 4</v>
      </c>
      <c r="K10">
        <v>7</v>
      </c>
      <c r="W10" s="26">
        <v>4</v>
      </c>
      <c r="Z10" s="26">
        <v>4</v>
      </c>
      <c r="AA10" s="26">
        <v>4</v>
      </c>
      <c r="AD10" s="26">
        <v>4</v>
      </c>
      <c r="AW10" s="543"/>
      <c r="AX10" s="9"/>
      <c r="AY10" s="9"/>
      <c r="AZ10" s="555"/>
      <c r="BA10" s="555"/>
      <c r="BB10" s="555"/>
      <c r="BC10" s="555"/>
      <c r="BD10" s="555"/>
      <c r="BE10" s="555"/>
      <c r="BF10" s="555"/>
      <c r="BG10" s="555"/>
      <c r="BH10" s="9"/>
      <c r="BI10" s="555"/>
      <c r="BJ10" s="555"/>
      <c r="BK10" s="555"/>
      <c r="BL10" s="555"/>
      <c r="BM10" s="555"/>
      <c r="BN10" s="555"/>
      <c r="BO10" s="555"/>
      <c r="BP10" s="555"/>
      <c r="BQ10" s="555"/>
      <c r="BR10" s="555"/>
      <c r="BS10" s="555"/>
      <c r="BT10" s="555"/>
      <c r="BU10" s="555"/>
      <c r="BV10" s="555"/>
      <c r="BW10" s="555"/>
      <c r="BX10" s="9"/>
      <c r="BY10" s="555"/>
      <c r="BZ10" s="555"/>
      <c r="CA10" s="555"/>
      <c r="CB10" s="555"/>
      <c r="CC10" s="555"/>
      <c r="CD10" s="9"/>
      <c r="CE10" s="555"/>
      <c r="CF10" s="555"/>
      <c r="CG10" s="555"/>
      <c r="CH10" s="555"/>
      <c r="CI10" s="555"/>
      <c r="CJ10" s="555"/>
      <c r="CK10" s="555"/>
      <c r="CL10" s="555"/>
      <c r="CM10" s="555"/>
      <c r="CN10" s="555"/>
      <c r="CO10" s="555"/>
      <c r="CP10" s="555"/>
      <c r="CQ10" s="555"/>
      <c r="CR10" s="555"/>
      <c r="CS10" s="555"/>
      <c r="CT10" s="555"/>
      <c r="CU10" s="555"/>
      <c r="CV10" s="9"/>
      <c r="CW10" s="555"/>
      <c r="CX10" s="555"/>
      <c r="CY10" s="555"/>
      <c r="CZ10" s="566"/>
      <c r="DA10" s="555"/>
      <c r="DB10" s="556"/>
      <c r="DC10" s="555"/>
      <c r="DD10" s="566"/>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9"/>
      <c r="EF10" s="555"/>
      <c r="EG10" s="555"/>
      <c r="EH10" s="555"/>
      <c r="EI10" s="555"/>
      <c r="EJ10" s="555"/>
      <c r="EK10" s="555"/>
      <c r="EL10" s="555"/>
      <c r="EM10" s="555"/>
      <c r="EN10" s="555"/>
      <c r="EO10" s="555"/>
      <c r="EP10" s="555"/>
      <c r="EQ10" s="555"/>
      <c r="ER10" s="555"/>
      <c r="ES10" s="557"/>
      <c r="ET10" s="557"/>
      <c r="EU10" s="557"/>
      <c r="EV10" s="557"/>
      <c r="EW10" s="557"/>
      <c r="EX10" s="557"/>
      <c r="EY10" s="557"/>
      <c r="EZ10" s="557"/>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557"/>
      <c r="GF10" s="557"/>
      <c r="GG10" s="557"/>
      <c r="GH10" s="557"/>
      <c r="GI10" s="557"/>
      <c r="GJ10" s="557"/>
      <c r="GK10" s="557"/>
      <c r="GL10" s="557"/>
      <c r="GM10" s="557"/>
      <c r="GN10" s="557"/>
      <c r="GO10" s="557"/>
      <c r="GP10" s="557"/>
      <c r="GQ10" s="557"/>
      <c r="GR10" s="557"/>
      <c r="GS10" s="557"/>
      <c r="GT10" s="557"/>
      <c r="GU10" s="557"/>
      <c r="GV10" s="557"/>
      <c r="GW10" s="557"/>
      <c r="GX10" s="557"/>
      <c r="GY10" s="557"/>
      <c r="GZ10" s="557"/>
      <c r="HA10" s="557"/>
      <c r="HB10" s="557"/>
      <c r="HC10" s="557"/>
      <c r="HD10" s="557"/>
      <c r="HE10" s="557"/>
      <c r="HF10" s="557"/>
      <c r="HG10" s="557"/>
      <c r="HH10" s="557"/>
      <c r="HI10" s="557"/>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557"/>
      <c r="IO10" s="557"/>
      <c r="IP10" s="557"/>
      <c r="IQ10" s="557"/>
      <c r="IR10" s="557"/>
      <c r="IS10" s="557"/>
      <c r="IT10" s="557"/>
      <c r="IU10" s="557"/>
      <c r="IV10" s="557"/>
      <c r="IW10" s="557"/>
      <c r="IX10" s="557"/>
      <c r="IY10" s="557"/>
      <c r="IZ10" s="557"/>
      <c r="JA10" s="557"/>
      <c r="JB10" s="557"/>
      <c r="JC10" s="557"/>
      <c r="JD10" s="557"/>
      <c r="JE10" s="557"/>
      <c r="JF10" s="557"/>
      <c r="JG10" s="557"/>
      <c r="JH10" s="557"/>
      <c r="JI10" s="557"/>
      <c r="JJ10" s="557"/>
      <c r="JK10" s="557"/>
      <c r="JL10" s="557"/>
      <c r="JM10" s="555"/>
      <c r="JN10" s="9"/>
      <c r="JO10" s="558"/>
      <c r="JP10" s="558"/>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9"/>
      <c r="LY10" s="555"/>
      <c r="LZ10" s="555"/>
      <c r="MA10" s="555"/>
      <c r="MB10" s="555"/>
      <c r="MC10" s="558"/>
      <c r="MD10" s="558"/>
      <c r="ME10" s="558"/>
      <c r="MF10" s="558"/>
      <c r="MG10" s="558"/>
      <c r="MH10" s="555"/>
      <c r="MI10" s="555"/>
      <c r="MJ10" s="555"/>
      <c r="MK10" s="555"/>
      <c r="ML10" s="555"/>
      <c r="MM10" s="555"/>
      <c r="MN10" s="555"/>
      <c r="MO10" s="555"/>
      <c r="MP10" s="555"/>
      <c r="MQ10" s="558"/>
      <c r="MR10" s="558"/>
      <c r="MS10" s="558"/>
      <c r="MT10" s="558"/>
      <c r="MU10" s="558"/>
      <c r="MV10" s="558"/>
      <c r="MW10" s="558"/>
      <c r="MX10" s="558"/>
      <c r="MY10" s="555"/>
      <c r="MZ10" s="555"/>
      <c r="NA10" s="555"/>
      <c r="NB10" s="558"/>
      <c r="NC10" s="558"/>
      <c r="ND10" s="555"/>
      <c r="NE10" s="555"/>
      <c r="NF10" s="555"/>
      <c r="NG10" s="555"/>
      <c r="NH10" s="555"/>
      <c r="NI10" s="555"/>
      <c r="NJ10" s="555"/>
      <c r="NK10" s="555"/>
      <c r="NL10" s="555"/>
      <c r="NM10" s="555"/>
      <c r="NN10" s="555"/>
      <c r="NO10" s="558"/>
      <c r="NP10" s="558"/>
      <c r="NQ10" s="555"/>
      <c r="NR10" s="555"/>
      <c r="NS10" s="555"/>
      <c r="NT10" s="555"/>
      <c r="NU10" s="9"/>
      <c r="NV10" s="555"/>
      <c r="NW10" s="555"/>
      <c r="NX10" s="555"/>
      <c r="NY10" s="555"/>
      <c r="NZ10" s="555"/>
      <c r="OA10" s="555"/>
      <c r="OB10" s="555"/>
      <c r="OC10" s="9"/>
      <c r="OD10" s="555"/>
      <c r="OE10" s="555"/>
      <c r="OF10" s="555"/>
      <c r="OG10" s="555"/>
      <c r="OH10" s="555"/>
      <c r="OI10" s="555"/>
      <c r="OJ10" s="555"/>
      <c r="OK10" s="555"/>
      <c r="OL10" s="555"/>
      <c r="OM10" s="555"/>
      <c r="ON10" s="555"/>
      <c r="OO10" s="9"/>
      <c r="OP10" s="12"/>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558"/>
      <c r="TG10" s="587">
        <v>0</v>
      </c>
    </row>
    <row r="11" spans="1:527" hidden="1" outlineLevel="1">
      <c r="A11" s="21"/>
      <c r="B11" s="21"/>
      <c r="C11" s="14"/>
      <c r="D11" s="14"/>
      <c r="E11" t="b">
        <v>0</v>
      </c>
      <c r="G11" s="29" t="str">
        <f t="shared" ca="1" si="20"/>
        <v>SA level 5</v>
      </c>
      <c r="K11">
        <v>8</v>
      </c>
      <c r="W11" s="26">
        <v>5</v>
      </c>
      <c r="AA11" s="26">
        <v>5</v>
      </c>
      <c r="AD11" s="26">
        <v>5</v>
      </c>
      <c r="AW11" s="543"/>
      <c r="AX11" s="9"/>
      <c r="AY11" s="9"/>
      <c r="AZ11" s="555"/>
      <c r="BA11" s="555"/>
      <c r="BB11" s="555"/>
      <c r="BC11" s="555"/>
      <c r="BD11" s="555"/>
      <c r="BE11" s="555"/>
      <c r="BF11" s="555"/>
      <c r="BG11" s="555"/>
      <c r="BH11" s="9"/>
      <c r="BI11" s="555"/>
      <c r="BJ11" s="555"/>
      <c r="BK11" s="555"/>
      <c r="BL11" s="555"/>
      <c r="BM11" s="555"/>
      <c r="BN11" s="555"/>
      <c r="BO11" s="555"/>
      <c r="BP11" s="555"/>
      <c r="BQ11" s="555"/>
      <c r="BR11" s="555"/>
      <c r="BS11" s="555"/>
      <c r="BT11" s="555"/>
      <c r="BU11" s="555"/>
      <c r="BV11" s="555"/>
      <c r="BW11" s="555"/>
      <c r="BX11" s="9"/>
      <c r="BY11" s="555"/>
      <c r="BZ11" s="555"/>
      <c r="CA11" s="555"/>
      <c r="CB11" s="555"/>
      <c r="CC11" s="555"/>
      <c r="CD11" s="9"/>
      <c r="CE11" s="555"/>
      <c r="CF11" s="555"/>
      <c r="CG11" s="555"/>
      <c r="CH11" s="555"/>
      <c r="CI11" s="555"/>
      <c r="CJ11" s="555"/>
      <c r="CK11" s="555"/>
      <c r="CL11" s="555"/>
      <c r="CM11" s="555"/>
      <c r="CN11" s="555"/>
      <c r="CO11" s="555"/>
      <c r="CP11" s="555"/>
      <c r="CQ11" s="555"/>
      <c r="CR11" s="555"/>
      <c r="CS11" s="555"/>
      <c r="CT11" s="555"/>
      <c r="CU11" s="555"/>
      <c r="CV11" s="9"/>
      <c r="CW11" s="555"/>
      <c r="CX11" s="555"/>
      <c r="CY11" s="555"/>
      <c r="CZ11" s="566"/>
      <c r="DA11" s="555"/>
      <c r="DB11" s="556"/>
      <c r="DC11" s="555"/>
      <c r="DD11" s="566"/>
      <c r="DE11" s="555"/>
      <c r="DF11" s="555"/>
      <c r="DG11" s="555"/>
      <c r="DH11" s="555"/>
      <c r="DI11" s="555"/>
      <c r="DJ11" s="555"/>
      <c r="DK11" s="555"/>
      <c r="DL11" s="555"/>
      <c r="DM11" s="555"/>
      <c r="DN11" s="555"/>
      <c r="DO11" s="555"/>
      <c r="DP11" s="555"/>
      <c r="DQ11" s="555"/>
      <c r="DR11" s="555"/>
      <c r="DS11" s="555"/>
      <c r="DT11" s="555"/>
      <c r="DU11" s="555"/>
      <c r="DV11" s="555"/>
      <c r="DW11" s="555"/>
      <c r="DX11" s="555"/>
      <c r="DY11" s="555"/>
      <c r="DZ11" s="555"/>
      <c r="EA11" s="555"/>
      <c r="EB11" s="555"/>
      <c r="EC11" s="555"/>
      <c r="ED11" s="555"/>
      <c r="EE11" s="9"/>
      <c r="EF11" s="555"/>
      <c r="EG11" s="555"/>
      <c r="EH11" s="555"/>
      <c r="EI11" s="555"/>
      <c r="EJ11" s="555"/>
      <c r="EK11" s="555"/>
      <c r="EL11" s="555"/>
      <c r="EM11" s="555"/>
      <c r="EN11" s="555"/>
      <c r="EO11" s="555"/>
      <c r="EP11" s="555"/>
      <c r="EQ11" s="555"/>
      <c r="ER11" s="555"/>
      <c r="ES11" s="557"/>
      <c r="ET11" s="557"/>
      <c r="EU11" s="557"/>
      <c r="EV11" s="557"/>
      <c r="EW11" s="557"/>
      <c r="EX11" s="557"/>
      <c r="EY11" s="557"/>
      <c r="EZ11" s="557"/>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557"/>
      <c r="GF11" s="557"/>
      <c r="GG11" s="557"/>
      <c r="GH11" s="557"/>
      <c r="GI11" s="557"/>
      <c r="GJ11" s="557"/>
      <c r="GK11" s="557"/>
      <c r="GL11" s="557"/>
      <c r="GM11" s="557"/>
      <c r="GN11" s="557"/>
      <c r="GO11" s="557"/>
      <c r="GP11" s="557"/>
      <c r="GQ11" s="557"/>
      <c r="GR11" s="557"/>
      <c r="GS11" s="557"/>
      <c r="GT11" s="557"/>
      <c r="GU11" s="557"/>
      <c r="GV11" s="557"/>
      <c r="GW11" s="557"/>
      <c r="GX11" s="557"/>
      <c r="GY11" s="557"/>
      <c r="GZ11" s="557"/>
      <c r="HA11" s="557"/>
      <c r="HB11" s="557"/>
      <c r="HC11" s="557"/>
      <c r="HD11" s="557"/>
      <c r="HE11" s="557"/>
      <c r="HF11" s="557"/>
      <c r="HG11" s="557"/>
      <c r="HH11" s="557"/>
      <c r="HI11" s="557"/>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557"/>
      <c r="IO11" s="557"/>
      <c r="IP11" s="557"/>
      <c r="IQ11" s="557"/>
      <c r="IR11" s="557"/>
      <c r="IS11" s="557"/>
      <c r="IT11" s="557"/>
      <c r="IU11" s="557"/>
      <c r="IV11" s="557"/>
      <c r="IW11" s="557"/>
      <c r="IX11" s="557"/>
      <c r="IY11" s="557"/>
      <c r="IZ11" s="557"/>
      <c r="JA11" s="557"/>
      <c r="JB11" s="557"/>
      <c r="JC11" s="557"/>
      <c r="JD11" s="557"/>
      <c r="JE11" s="557"/>
      <c r="JF11" s="557"/>
      <c r="JG11" s="557"/>
      <c r="JH11" s="557"/>
      <c r="JI11" s="557"/>
      <c r="JJ11" s="557"/>
      <c r="JK11" s="557"/>
      <c r="JL11" s="557"/>
      <c r="JM11" s="555"/>
      <c r="JN11" s="9"/>
      <c r="JO11" s="558"/>
      <c r="JP11" s="558"/>
      <c r="JQ11" s="555"/>
      <c r="JR11" s="555"/>
      <c r="JS11" s="555"/>
      <c r="JT11" s="555"/>
      <c r="JU11" s="555"/>
      <c r="JV11" s="555"/>
      <c r="JW11" s="555"/>
      <c r="JX11" s="555"/>
      <c r="JY11" s="555"/>
      <c r="JZ11" s="555"/>
      <c r="KA11" s="555"/>
      <c r="KB11" s="555"/>
      <c r="KC11" s="555"/>
      <c r="KD11" s="555"/>
      <c r="KE11" s="555"/>
      <c r="KF11" s="555"/>
      <c r="KG11" s="555"/>
      <c r="KH11" s="555"/>
      <c r="KI11" s="555"/>
      <c r="KJ11" s="555"/>
      <c r="KK11" s="555"/>
      <c r="KL11" s="555"/>
      <c r="KM11" s="555"/>
      <c r="KN11" s="555"/>
      <c r="KO11" s="555"/>
      <c r="KP11" s="555"/>
      <c r="KQ11" s="555"/>
      <c r="KR11" s="555"/>
      <c r="KS11" s="555"/>
      <c r="KT11" s="555"/>
      <c r="KU11" s="555"/>
      <c r="KV11" s="555"/>
      <c r="KW11" s="555"/>
      <c r="KX11" s="555"/>
      <c r="KY11" s="555"/>
      <c r="KZ11" s="555"/>
      <c r="LA11" s="555"/>
      <c r="LB11" s="555"/>
      <c r="LC11" s="555"/>
      <c r="LD11" s="555"/>
      <c r="LE11" s="555"/>
      <c r="LF11" s="555"/>
      <c r="LG11" s="555"/>
      <c r="LH11" s="555"/>
      <c r="LI11" s="555"/>
      <c r="LJ11" s="555"/>
      <c r="LK11" s="555"/>
      <c r="LL11" s="555"/>
      <c r="LM11" s="555"/>
      <c r="LN11" s="555"/>
      <c r="LO11" s="555"/>
      <c r="LP11" s="555"/>
      <c r="LQ11" s="555"/>
      <c r="LR11" s="555"/>
      <c r="LS11" s="555"/>
      <c r="LT11" s="555"/>
      <c r="LU11" s="555"/>
      <c r="LV11" s="555"/>
      <c r="LW11" s="555"/>
      <c r="LX11" s="9"/>
      <c r="LY11" s="555"/>
      <c r="LZ11" s="555"/>
      <c r="MA11" s="555"/>
      <c r="MB11" s="555"/>
      <c r="MC11" s="558"/>
      <c r="MD11" s="558"/>
      <c r="ME11" s="558"/>
      <c r="MF11" s="558"/>
      <c r="MG11" s="558"/>
      <c r="MH11" s="555"/>
      <c r="MI11" s="555"/>
      <c r="MJ11" s="555"/>
      <c r="MK11" s="555"/>
      <c r="ML11" s="555"/>
      <c r="MM11" s="555"/>
      <c r="MN11" s="555"/>
      <c r="MO11" s="555"/>
      <c r="MP11" s="555"/>
      <c r="MQ11" s="558"/>
      <c r="MR11" s="558"/>
      <c r="MS11" s="558"/>
      <c r="MT11" s="558"/>
      <c r="MU11" s="558"/>
      <c r="MV11" s="558"/>
      <c r="MW11" s="558"/>
      <c r="MX11" s="558"/>
      <c r="MY11" s="555"/>
      <c r="MZ11" s="555"/>
      <c r="NA11" s="555"/>
      <c r="NB11" s="558"/>
      <c r="NC11" s="558"/>
      <c r="ND11" s="555"/>
      <c r="NE11" s="555"/>
      <c r="NF11" s="555"/>
      <c r="NG11" s="555"/>
      <c r="NH11" s="555"/>
      <c r="NI11" s="555"/>
      <c r="NJ11" s="555"/>
      <c r="NK11" s="555"/>
      <c r="NL11" s="555"/>
      <c r="NM11" s="555"/>
      <c r="NN11" s="555"/>
      <c r="NO11" s="558"/>
      <c r="NP11" s="558"/>
      <c r="NQ11" s="555"/>
      <c r="NR11" s="555"/>
      <c r="NS11" s="555"/>
      <c r="NT11" s="555"/>
      <c r="NU11" s="9"/>
      <c r="NV11" s="555"/>
      <c r="NW11" s="555"/>
      <c r="NX11" s="555"/>
      <c r="NY11" s="555"/>
      <c r="NZ11" s="555"/>
      <c r="OA11" s="555"/>
      <c r="OB11" s="555"/>
      <c r="OC11" s="9"/>
      <c r="OD11" s="555"/>
      <c r="OE11" s="555"/>
      <c r="OF11" s="555"/>
      <c r="OG11" s="555"/>
      <c r="OH11" s="555"/>
      <c r="OI11" s="555"/>
      <c r="OJ11" s="555"/>
      <c r="OK11" s="555"/>
      <c r="OL11" s="555"/>
      <c r="OM11" s="555"/>
      <c r="ON11" s="555"/>
      <c r="OO11" s="9"/>
      <c r="OP11" s="12"/>
      <c r="OQ11" s="12"/>
      <c r="OR11" s="12"/>
      <c r="OS11" s="12"/>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558"/>
      <c r="TG11" s="587">
        <v>0</v>
      </c>
    </row>
    <row r="12" spans="1:527" hidden="1" outlineLevel="1">
      <c r="A12" s="21"/>
      <c r="B12" s="21"/>
      <c r="C12" s="14"/>
      <c r="D12" s="14"/>
      <c r="E12" t="b">
        <v>0</v>
      </c>
      <c r="G12" s="29" t="str">
        <f t="shared" ca="1" si="20"/>
        <v>SA level 6</v>
      </c>
      <c r="K12">
        <v>9</v>
      </c>
      <c r="W12" s="26">
        <v>6</v>
      </c>
      <c r="AA12" s="26">
        <v>6</v>
      </c>
      <c r="AD12" s="26">
        <v>6</v>
      </c>
      <c r="AW12" s="543"/>
      <c r="AX12" s="9"/>
      <c r="AY12" s="9"/>
      <c r="AZ12" s="555"/>
      <c r="BA12" s="555"/>
      <c r="BB12" s="555"/>
      <c r="BC12" s="555"/>
      <c r="BD12" s="555"/>
      <c r="BE12" s="555"/>
      <c r="BF12" s="555"/>
      <c r="BG12" s="555"/>
      <c r="BH12" s="9"/>
      <c r="BI12" s="555"/>
      <c r="BJ12" s="555"/>
      <c r="BK12" s="555"/>
      <c r="BL12" s="555"/>
      <c r="BM12" s="555"/>
      <c r="BN12" s="555"/>
      <c r="BO12" s="555"/>
      <c r="BP12" s="555"/>
      <c r="BQ12" s="555"/>
      <c r="BR12" s="555"/>
      <c r="BS12" s="555"/>
      <c r="BT12" s="555"/>
      <c r="BU12" s="555"/>
      <c r="BV12" s="555"/>
      <c r="BW12" s="555"/>
      <c r="BX12" s="9"/>
      <c r="BY12" s="555"/>
      <c r="BZ12" s="555"/>
      <c r="CA12" s="555"/>
      <c r="CB12" s="555"/>
      <c r="CC12" s="555"/>
      <c r="CD12" s="9"/>
      <c r="CE12" s="555"/>
      <c r="CF12" s="555"/>
      <c r="CG12" s="555"/>
      <c r="CH12" s="555"/>
      <c r="CI12" s="555"/>
      <c r="CJ12" s="555"/>
      <c r="CK12" s="555"/>
      <c r="CL12" s="555"/>
      <c r="CM12" s="555"/>
      <c r="CN12" s="555"/>
      <c r="CO12" s="555"/>
      <c r="CP12" s="555"/>
      <c r="CQ12" s="555"/>
      <c r="CR12" s="555"/>
      <c r="CS12" s="555"/>
      <c r="CT12" s="555"/>
      <c r="CU12" s="555"/>
      <c r="CV12" s="9"/>
      <c r="CW12" s="555"/>
      <c r="CX12" s="555"/>
      <c r="CY12" s="555"/>
      <c r="CZ12" s="566"/>
      <c r="DA12" s="555"/>
      <c r="DB12" s="556"/>
      <c r="DC12" s="555"/>
      <c r="DD12" s="566"/>
      <c r="DE12" s="555"/>
      <c r="DF12" s="555"/>
      <c r="DG12" s="555"/>
      <c r="DH12" s="555"/>
      <c r="DI12" s="555"/>
      <c r="DJ12" s="555"/>
      <c r="DK12" s="555"/>
      <c r="DL12" s="555"/>
      <c r="DM12" s="555"/>
      <c r="DN12" s="555"/>
      <c r="DO12" s="555"/>
      <c r="DP12" s="555"/>
      <c r="DQ12" s="555"/>
      <c r="DR12" s="555"/>
      <c r="DS12" s="555"/>
      <c r="DT12" s="555"/>
      <c r="DU12" s="555"/>
      <c r="DV12" s="555"/>
      <c r="DW12" s="555"/>
      <c r="DX12" s="555"/>
      <c r="DY12" s="555"/>
      <c r="DZ12" s="555"/>
      <c r="EA12" s="555"/>
      <c r="EB12" s="555"/>
      <c r="EC12" s="555"/>
      <c r="ED12" s="555"/>
      <c r="EE12" s="9"/>
      <c r="EF12" s="555"/>
      <c r="EG12" s="555"/>
      <c r="EH12" s="555"/>
      <c r="EI12" s="555"/>
      <c r="EJ12" s="555"/>
      <c r="EK12" s="555"/>
      <c r="EL12" s="555"/>
      <c r="EM12" s="555"/>
      <c r="EN12" s="555"/>
      <c r="EO12" s="555"/>
      <c r="EP12" s="555"/>
      <c r="EQ12" s="555"/>
      <c r="ER12" s="555"/>
      <c r="ES12" s="557"/>
      <c r="ET12" s="557"/>
      <c r="EU12" s="557"/>
      <c r="EV12" s="557"/>
      <c r="EW12" s="557"/>
      <c r="EX12" s="557"/>
      <c r="EY12" s="557"/>
      <c r="EZ12" s="557"/>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557"/>
      <c r="GF12" s="557"/>
      <c r="GG12" s="557"/>
      <c r="GH12" s="557"/>
      <c r="GI12" s="557"/>
      <c r="GJ12" s="557"/>
      <c r="GK12" s="557"/>
      <c r="GL12" s="557"/>
      <c r="GM12" s="557"/>
      <c r="GN12" s="557"/>
      <c r="GO12" s="557"/>
      <c r="GP12" s="557"/>
      <c r="GQ12" s="557"/>
      <c r="GR12" s="557"/>
      <c r="GS12" s="557"/>
      <c r="GT12" s="557"/>
      <c r="GU12" s="557"/>
      <c r="GV12" s="557"/>
      <c r="GW12" s="557"/>
      <c r="GX12" s="557"/>
      <c r="GY12" s="557"/>
      <c r="GZ12" s="557"/>
      <c r="HA12" s="557"/>
      <c r="HB12" s="557"/>
      <c r="HC12" s="557"/>
      <c r="HD12" s="557"/>
      <c r="HE12" s="557"/>
      <c r="HF12" s="557"/>
      <c r="HG12" s="557"/>
      <c r="HH12" s="557"/>
      <c r="HI12" s="557"/>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557"/>
      <c r="IO12" s="557"/>
      <c r="IP12" s="557"/>
      <c r="IQ12" s="557"/>
      <c r="IR12" s="557"/>
      <c r="IS12" s="557"/>
      <c r="IT12" s="557"/>
      <c r="IU12" s="557"/>
      <c r="IV12" s="557"/>
      <c r="IW12" s="557"/>
      <c r="IX12" s="557"/>
      <c r="IY12" s="557"/>
      <c r="IZ12" s="557"/>
      <c r="JA12" s="557"/>
      <c r="JB12" s="557"/>
      <c r="JC12" s="557"/>
      <c r="JD12" s="557"/>
      <c r="JE12" s="557"/>
      <c r="JF12" s="557"/>
      <c r="JG12" s="557"/>
      <c r="JH12" s="557"/>
      <c r="JI12" s="557"/>
      <c r="JJ12" s="557"/>
      <c r="JK12" s="557"/>
      <c r="JL12" s="557"/>
      <c r="JM12" s="555"/>
      <c r="JN12" s="9"/>
      <c r="JO12" s="558"/>
      <c r="JP12" s="558"/>
      <c r="JQ12" s="555"/>
      <c r="JR12" s="555"/>
      <c r="JS12" s="555"/>
      <c r="JT12" s="555"/>
      <c r="JU12" s="555"/>
      <c r="JV12" s="555"/>
      <c r="JW12" s="555"/>
      <c r="JX12" s="555"/>
      <c r="JY12" s="555"/>
      <c r="JZ12" s="555"/>
      <c r="KA12" s="555"/>
      <c r="KB12" s="555"/>
      <c r="KC12" s="555"/>
      <c r="KD12" s="555"/>
      <c r="KE12" s="555"/>
      <c r="KF12" s="555"/>
      <c r="KG12" s="555"/>
      <c r="KH12" s="555"/>
      <c r="KI12" s="555"/>
      <c r="KJ12" s="555"/>
      <c r="KK12" s="555"/>
      <c r="KL12" s="555"/>
      <c r="KM12" s="555"/>
      <c r="KN12" s="555"/>
      <c r="KO12" s="555"/>
      <c r="KP12" s="555"/>
      <c r="KQ12" s="555"/>
      <c r="KR12" s="555"/>
      <c r="KS12" s="555"/>
      <c r="KT12" s="555"/>
      <c r="KU12" s="555"/>
      <c r="KV12" s="555"/>
      <c r="KW12" s="555"/>
      <c r="KX12" s="555"/>
      <c r="KY12" s="555"/>
      <c r="KZ12" s="555"/>
      <c r="LA12" s="555"/>
      <c r="LB12" s="555"/>
      <c r="LC12" s="555"/>
      <c r="LD12" s="555"/>
      <c r="LE12" s="555"/>
      <c r="LF12" s="555"/>
      <c r="LG12" s="555"/>
      <c r="LH12" s="555"/>
      <c r="LI12" s="555"/>
      <c r="LJ12" s="555"/>
      <c r="LK12" s="555"/>
      <c r="LL12" s="555"/>
      <c r="LM12" s="555"/>
      <c r="LN12" s="555"/>
      <c r="LO12" s="555"/>
      <c r="LP12" s="555"/>
      <c r="LQ12" s="555"/>
      <c r="LR12" s="555"/>
      <c r="LS12" s="555"/>
      <c r="LT12" s="555"/>
      <c r="LU12" s="555"/>
      <c r="LV12" s="555"/>
      <c r="LW12" s="555"/>
      <c r="LX12" s="9"/>
      <c r="LY12" s="555"/>
      <c r="LZ12" s="555"/>
      <c r="MA12" s="555"/>
      <c r="MB12" s="555"/>
      <c r="MC12" s="558"/>
      <c r="MD12" s="558"/>
      <c r="ME12" s="558"/>
      <c r="MF12" s="558"/>
      <c r="MG12" s="558"/>
      <c r="MH12" s="555"/>
      <c r="MI12" s="555"/>
      <c r="MJ12" s="555"/>
      <c r="MK12" s="555"/>
      <c r="ML12" s="555"/>
      <c r="MM12" s="555"/>
      <c r="MN12" s="555"/>
      <c r="MO12" s="555"/>
      <c r="MP12" s="555"/>
      <c r="MQ12" s="558"/>
      <c r="MR12" s="558"/>
      <c r="MS12" s="558"/>
      <c r="MT12" s="558"/>
      <c r="MU12" s="558"/>
      <c r="MV12" s="558"/>
      <c r="MW12" s="558"/>
      <c r="MX12" s="558"/>
      <c r="MY12" s="555"/>
      <c r="MZ12" s="555"/>
      <c r="NA12" s="555"/>
      <c r="NB12" s="558"/>
      <c r="NC12" s="558"/>
      <c r="ND12" s="555"/>
      <c r="NE12" s="555"/>
      <c r="NF12" s="555"/>
      <c r="NG12" s="555"/>
      <c r="NH12" s="555"/>
      <c r="NI12" s="555"/>
      <c r="NJ12" s="555"/>
      <c r="NK12" s="555"/>
      <c r="NL12" s="555"/>
      <c r="NM12" s="555"/>
      <c r="NN12" s="555"/>
      <c r="NO12" s="558"/>
      <c r="NP12" s="558"/>
      <c r="NQ12" s="555"/>
      <c r="NR12" s="555"/>
      <c r="NS12" s="555"/>
      <c r="NT12" s="555"/>
      <c r="NU12" s="9"/>
      <c r="NV12" s="555"/>
      <c r="NW12" s="555"/>
      <c r="NX12" s="555"/>
      <c r="NY12" s="555"/>
      <c r="NZ12" s="555"/>
      <c r="OA12" s="555"/>
      <c r="OB12" s="555"/>
      <c r="OC12" s="9"/>
      <c r="OD12" s="555"/>
      <c r="OE12" s="555"/>
      <c r="OF12" s="555"/>
      <c r="OG12" s="555"/>
      <c r="OH12" s="555"/>
      <c r="OI12" s="555"/>
      <c r="OJ12" s="555"/>
      <c r="OK12" s="555"/>
      <c r="OL12" s="555"/>
      <c r="OM12" s="555"/>
      <c r="ON12" s="555"/>
      <c r="OO12" s="9"/>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558"/>
      <c r="TG12" s="587">
        <v>0</v>
      </c>
    </row>
    <row r="13" spans="1:527" hidden="1" outlineLevel="1">
      <c r="A13" s="21"/>
      <c r="B13" s="21"/>
      <c r="C13" s="14"/>
      <c r="D13" s="14"/>
      <c r="E13" t="b">
        <v>0</v>
      </c>
      <c r="G13" s="29" t="str">
        <f t="shared" ca="1" si="20"/>
        <v>SA level 7</v>
      </c>
      <c r="K13">
        <v>10</v>
      </c>
      <c r="AA13" s="26">
        <v>7</v>
      </c>
      <c r="AD13" s="26">
        <v>7</v>
      </c>
      <c r="AW13" s="543"/>
      <c r="AX13" s="9"/>
      <c r="AY13" s="9"/>
      <c r="AZ13" s="555"/>
      <c r="BA13" s="555"/>
      <c r="BB13" s="555"/>
      <c r="BC13" s="555"/>
      <c r="BD13" s="555"/>
      <c r="BE13" s="555"/>
      <c r="BF13" s="555"/>
      <c r="BG13" s="555"/>
      <c r="BH13" s="9"/>
      <c r="BI13" s="555"/>
      <c r="BJ13" s="555"/>
      <c r="BK13" s="555"/>
      <c r="BL13" s="555"/>
      <c r="BM13" s="555"/>
      <c r="BN13" s="555"/>
      <c r="BO13" s="555"/>
      <c r="BP13" s="555"/>
      <c r="BQ13" s="555"/>
      <c r="BR13" s="555"/>
      <c r="BS13" s="555"/>
      <c r="BT13" s="555"/>
      <c r="BU13" s="555"/>
      <c r="BV13" s="555"/>
      <c r="BW13" s="555"/>
      <c r="BX13" s="9"/>
      <c r="BY13" s="555"/>
      <c r="BZ13" s="555"/>
      <c r="CA13" s="555"/>
      <c r="CB13" s="555"/>
      <c r="CC13" s="555"/>
      <c r="CD13" s="9"/>
      <c r="CE13" s="555"/>
      <c r="CF13" s="555"/>
      <c r="CG13" s="555"/>
      <c r="CH13" s="555"/>
      <c r="CI13" s="555"/>
      <c r="CJ13" s="555"/>
      <c r="CK13" s="555"/>
      <c r="CL13" s="555"/>
      <c r="CM13" s="555"/>
      <c r="CN13" s="555"/>
      <c r="CO13" s="555"/>
      <c r="CP13" s="555"/>
      <c r="CQ13" s="555"/>
      <c r="CR13" s="555"/>
      <c r="CS13" s="555"/>
      <c r="CT13" s="555"/>
      <c r="CU13" s="555"/>
      <c r="CV13" s="9"/>
      <c r="CW13" s="555"/>
      <c r="CX13" s="555"/>
      <c r="CY13" s="555"/>
      <c r="CZ13" s="566"/>
      <c r="DA13" s="555"/>
      <c r="DB13" s="556"/>
      <c r="DC13" s="555"/>
      <c r="DD13" s="566"/>
      <c r="DE13" s="555"/>
      <c r="DF13" s="555"/>
      <c r="DG13" s="555"/>
      <c r="DH13" s="555"/>
      <c r="DI13" s="555"/>
      <c r="DJ13" s="555"/>
      <c r="DK13" s="555"/>
      <c r="DL13" s="555"/>
      <c r="DM13" s="555"/>
      <c r="DN13" s="555"/>
      <c r="DO13" s="555"/>
      <c r="DP13" s="555"/>
      <c r="DQ13" s="555"/>
      <c r="DR13" s="555"/>
      <c r="DS13" s="555"/>
      <c r="DT13" s="555"/>
      <c r="DU13" s="555"/>
      <c r="DV13" s="555"/>
      <c r="DW13" s="555"/>
      <c r="DX13" s="555"/>
      <c r="DY13" s="555"/>
      <c r="DZ13" s="555"/>
      <c r="EA13" s="555"/>
      <c r="EB13" s="555"/>
      <c r="EC13" s="555"/>
      <c r="ED13" s="555"/>
      <c r="EE13" s="9"/>
      <c r="EF13" s="555"/>
      <c r="EG13" s="555"/>
      <c r="EH13" s="555"/>
      <c r="EI13" s="555"/>
      <c r="EJ13" s="555"/>
      <c r="EK13" s="555"/>
      <c r="EL13" s="555"/>
      <c r="EM13" s="555"/>
      <c r="EN13" s="555"/>
      <c r="EO13" s="555"/>
      <c r="EP13" s="555"/>
      <c r="EQ13" s="555"/>
      <c r="ER13" s="555"/>
      <c r="ES13" s="557"/>
      <c r="ET13" s="557"/>
      <c r="EU13" s="557"/>
      <c r="EV13" s="557"/>
      <c r="EW13" s="557"/>
      <c r="EX13" s="557"/>
      <c r="EY13" s="557"/>
      <c r="EZ13" s="557"/>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557"/>
      <c r="GF13" s="557"/>
      <c r="GG13" s="557"/>
      <c r="GH13" s="557"/>
      <c r="GI13" s="557"/>
      <c r="GJ13" s="557"/>
      <c r="GK13" s="557"/>
      <c r="GL13" s="557"/>
      <c r="GM13" s="557"/>
      <c r="GN13" s="557"/>
      <c r="GO13" s="557"/>
      <c r="GP13" s="557"/>
      <c r="GQ13" s="557"/>
      <c r="GR13" s="557"/>
      <c r="GS13" s="557"/>
      <c r="GT13" s="557"/>
      <c r="GU13" s="557"/>
      <c r="GV13" s="557"/>
      <c r="GW13" s="557"/>
      <c r="GX13" s="557"/>
      <c r="GY13" s="557"/>
      <c r="GZ13" s="557"/>
      <c r="HA13" s="557"/>
      <c r="HB13" s="557"/>
      <c r="HC13" s="557"/>
      <c r="HD13" s="557"/>
      <c r="HE13" s="557"/>
      <c r="HF13" s="557"/>
      <c r="HG13" s="557"/>
      <c r="HH13" s="557"/>
      <c r="HI13" s="557"/>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557"/>
      <c r="IO13" s="557"/>
      <c r="IP13" s="557"/>
      <c r="IQ13" s="557"/>
      <c r="IR13" s="557"/>
      <c r="IS13" s="557"/>
      <c r="IT13" s="557"/>
      <c r="IU13" s="557"/>
      <c r="IV13" s="557"/>
      <c r="IW13" s="557"/>
      <c r="IX13" s="557"/>
      <c r="IY13" s="557"/>
      <c r="IZ13" s="557"/>
      <c r="JA13" s="557"/>
      <c r="JB13" s="557"/>
      <c r="JC13" s="557"/>
      <c r="JD13" s="557"/>
      <c r="JE13" s="557"/>
      <c r="JF13" s="557"/>
      <c r="JG13" s="557"/>
      <c r="JH13" s="557"/>
      <c r="JI13" s="557"/>
      <c r="JJ13" s="557"/>
      <c r="JK13" s="557"/>
      <c r="JL13" s="557"/>
      <c r="JM13" s="555"/>
      <c r="JN13" s="9"/>
      <c r="JO13" s="558"/>
      <c r="JP13" s="558"/>
      <c r="JQ13" s="555"/>
      <c r="JR13" s="555"/>
      <c r="JS13" s="555"/>
      <c r="JT13" s="555"/>
      <c r="JU13" s="555"/>
      <c r="JV13" s="555"/>
      <c r="JW13" s="555"/>
      <c r="JX13" s="555"/>
      <c r="JY13" s="555"/>
      <c r="JZ13" s="555"/>
      <c r="KA13" s="555"/>
      <c r="KB13" s="555"/>
      <c r="KC13" s="555"/>
      <c r="KD13" s="555"/>
      <c r="KE13" s="555"/>
      <c r="KF13" s="555"/>
      <c r="KG13" s="555"/>
      <c r="KH13" s="555"/>
      <c r="KI13" s="555"/>
      <c r="KJ13" s="555"/>
      <c r="KK13" s="555"/>
      <c r="KL13" s="555"/>
      <c r="KM13" s="555"/>
      <c r="KN13" s="555"/>
      <c r="KO13" s="555"/>
      <c r="KP13" s="555"/>
      <c r="KQ13" s="555"/>
      <c r="KR13" s="555"/>
      <c r="KS13" s="555"/>
      <c r="KT13" s="555"/>
      <c r="KU13" s="555"/>
      <c r="KV13" s="555"/>
      <c r="KW13" s="555"/>
      <c r="KX13" s="555"/>
      <c r="KY13" s="555"/>
      <c r="KZ13" s="555"/>
      <c r="LA13" s="555"/>
      <c r="LB13" s="555"/>
      <c r="LC13" s="555"/>
      <c r="LD13" s="555"/>
      <c r="LE13" s="555"/>
      <c r="LF13" s="555"/>
      <c r="LG13" s="555"/>
      <c r="LH13" s="555"/>
      <c r="LI13" s="555"/>
      <c r="LJ13" s="555"/>
      <c r="LK13" s="555"/>
      <c r="LL13" s="555"/>
      <c r="LM13" s="555"/>
      <c r="LN13" s="555"/>
      <c r="LO13" s="555"/>
      <c r="LP13" s="555"/>
      <c r="LQ13" s="555"/>
      <c r="LR13" s="555"/>
      <c r="LS13" s="555"/>
      <c r="LT13" s="555"/>
      <c r="LU13" s="555"/>
      <c r="LV13" s="555"/>
      <c r="LW13" s="555"/>
      <c r="LX13" s="9"/>
      <c r="LY13" s="555"/>
      <c r="LZ13" s="555"/>
      <c r="MA13" s="555"/>
      <c r="MB13" s="555"/>
      <c r="MC13" s="558"/>
      <c r="MD13" s="558"/>
      <c r="ME13" s="558"/>
      <c r="MF13" s="558"/>
      <c r="MG13" s="558"/>
      <c r="MH13" s="555"/>
      <c r="MI13" s="555"/>
      <c r="MJ13" s="555"/>
      <c r="MK13" s="555"/>
      <c r="ML13" s="555"/>
      <c r="MM13" s="555"/>
      <c r="MN13" s="555"/>
      <c r="MO13" s="555"/>
      <c r="MP13" s="555"/>
      <c r="MQ13" s="558"/>
      <c r="MR13" s="558"/>
      <c r="MS13" s="558"/>
      <c r="MT13" s="558"/>
      <c r="MU13" s="558"/>
      <c r="MV13" s="558"/>
      <c r="MW13" s="558"/>
      <c r="MX13" s="558"/>
      <c r="MY13" s="555"/>
      <c r="MZ13" s="555"/>
      <c r="NA13" s="555"/>
      <c r="NB13" s="558"/>
      <c r="NC13" s="558"/>
      <c r="ND13" s="555"/>
      <c r="NE13" s="555"/>
      <c r="NF13" s="555"/>
      <c r="NG13" s="555"/>
      <c r="NH13" s="555"/>
      <c r="NI13" s="555"/>
      <c r="NJ13" s="555"/>
      <c r="NK13" s="555"/>
      <c r="NL13" s="555"/>
      <c r="NM13" s="555"/>
      <c r="NN13" s="555"/>
      <c r="NO13" s="558"/>
      <c r="NP13" s="558"/>
      <c r="NQ13" s="555"/>
      <c r="NR13" s="555"/>
      <c r="NS13" s="555"/>
      <c r="NT13" s="555"/>
      <c r="NU13" s="9"/>
      <c r="NV13" s="555"/>
      <c r="NW13" s="555"/>
      <c r="NX13" s="555"/>
      <c r="NY13" s="555"/>
      <c r="NZ13" s="555"/>
      <c r="OA13" s="555"/>
      <c r="OB13" s="555"/>
      <c r="OC13" s="9"/>
      <c r="OD13" s="555"/>
      <c r="OE13" s="555"/>
      <c r="OF13" s="555"/>
      <c r="OG13" s="555"/>
      <c r="OH13" s="555"/>
      <c r="OI13" s="555"/>
      <c r="OJ13" s="555"/>
      <c r="OK13" s="555"/>
      <c r="OL13" s="555"/>
      <c r="OM13" s="555"/>
      <c r="ON13" s="555"/>
      <c r="OO13" s="9"/>
      <c r="OP13" s="12"/>
      <c r="OQ13" s="12"/>
      <c r="OR13" s="12"/>
      <c r="OS13" s="12"/>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558"/>
      <c r="TG13" s="587">
        <v>0</v>
      </c>
    </row>
    <row r="14" spans="1:527" hidden="1" outlineLevel="2">
      <c r="A14" s="21"/>
      <c r="B14" s="21"/>
      <c r="C14" s="14"/>
      <c r="D14" s="14"/>
      <c r="E14" t="b">
        <v>0</v>
      </c>
      <c r="G14" s="29" t="str">
        <f t="shared" ca="1" si="20"/>
        <v>SA level 8</v>
      </c>
      <c r="K14">
        <v>11</v>
      </c>
      <c r="AD14" s="26">
        <v>8</v>
      </c>
      <c r="AW14" s="543"/>
      <c r="AX14" s="9"/>
      <c r="AY14" s="9"/>
      <c r="AZ14" s="555"/>
      <c r="BA14" s="555"/>
      <c r="BB14" s="555"/>
      <c r="BC14" s="555"/>
      <c r="BD14" s="555"/>
      <c r="BE14" s="555"/>
      <c r="BF14" s="555"/>
      <c r="BG14" s="555"/>
      <c r="BH14" s="9"/>
      <c r="BI14" s="555"/>
      <c r="BJ14" s="555"/>
      <c r="BK14" s="555"/>
      <c r="BL14" s="555"/>
      <c r="BM14" s="555"/>
      <c r="BN14" s="555"/>
      <c r="BO14" s="555"/>
      <c r="BP14" s="555"/>
      <c r="BQ14" s="555"/>
      <c r="BR14" s="555"/>
      <c r="BS14" s="555"/>
      <c r="BT14" s="555"/>
      <c r="BU14" s="555"/>
      <c r="BV14" s="555"/>
      <c r="BW14" s="555"/>
      <c r="BX14" s="9"/>
      <c r="BY14" s="555"/>
      <c r="BZ14" s="555"/>
      <c r="CA14" s="555"/>
      <c r="CB14" s="555"/>
      <c r="CC14" s="555"/>
      <c r="CD14" s="9"/>
      <c r="CE14" s="555"/>
      <c r="CF14" s="555"/>
      <c r="CG14" s="555"/>
      <c r="CH14" s="555"/>
      <c r="CI14" s="555"/>
      <c r="CJ14" s="555"/>
      <c r="CK14" s="555"/>
      <c r="CL14" s="555"/>
      <c r="CM14" s="555"/>
      <c r="CN14" s="555"/>
      <c r="CO14" s="555"/>
      <c r="CP14" s="555"/>
      <c r="CQ14" s="555"/>
      <c r="CR14" s="555"/>
      <c r="CS14" s="555"/>
      <c r="CT14" s="555"/>
      <c r="CU14" s="555"/>
      <c r="CV14" s="9"/>
      <c r="CW14" s="555"/>
      <c r="CX14" s="555"/>
      <c r="CY14" s="555"/>
      <c r="CZ14" s="566"/>
      <c r="DA14" s="555"/>
      <c r="DB14" s="556"/>
      <c r="DC14" s="555"/>
      <c r="DD14" s="566"/>
      <c r="DE14" s="555"/>
      <c r="DF14" s="555"/>
      <c r="DG14" s="555"/>
      <c r="DH14" s="555"/>
      <c r="DI14" s="555"/>
      <c r="DJ14" s="555"/>
      <c r="DK14" s="555"/>
      <c r="DL14" s="555"/>
      <c r="DM14" s="555"/>
      <c r="DN14" s="555"/>
      <c r="DO14" s="555"/>
      <c r="DP14" s="555"/>
      <c r="DQ14" s="555"/>
      <c r="DR14" s="555"/>
      <c r="DS14" s="555"/>
      <c r="DT14" s="555"/>
      <c r="DU14" s="555"/>
      <c r="DV14" s="555"/>
      <c r="DW14" s="555"/>
      <c r="DX14" s="555"/>
      <c r="DY14" s="555"/>
      <c r="DZ14" s="555"/>
      <c r="EA14" s="555"/>
      <c r="EB14" s="555"/>
      <c r="EC14" s="555"/>
      <c r="ED14" s="555"/>
      <c r="EE14" s="9"/>
      <c r="EF14" s="555"/>
      <c r="EG14" s="555"/>
      <c r="EH14" s="555"/>
      <c r="EI14" s="555"/>
      <c r="EJ14" s="555"/>
      <c r="EK14" s="555"/>
      <c r="EL14" s="555"/>
      <c r="EM14" s="555"/>
      <c r="EN14" s="555"/>
      <c r="EO14" s="555"/>
      <c r="EP14" s="555"/>
      <c r="EQ14" s="555"/>
      <c r="ER14" s="555"/>
      <c r="ES14" s="557"/>
      <c r="ET14" s="557"/>
      <c r="EU14" s="557"/>
      <c r="EV14" s="557"/>
      <c r="EW14" s="557"/>
      <c r="EX14" s="557"/>
      <c r="EY14" s="557"/>
      <c r="EZ14" s="557"/>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557"/>
      <c r="GF14" s="557"/>
      <c r="GG14" s="557"/>
      <c r="GH14" s="557"/>
      <c r="GI14" s="557"/>
      <c r="GJ14" s="557"/>
      <c r="GK14" s="557"/>
      <c r="GL14" s="557"/>
      <c r="GM14" s="557"/>
      <c r="GN14" s="557"/>
      <c r="GO14" s="557"/>
      <c r="GP14" s="557"/>
      <c r="GQ14" s="557"/>
      <c r="GR14" s="557"/>
      <c r="GS14" s="557"/>
      <c r="GT14" s="557"/>
      <c r="GU14" s="557"/>
      <c r="GV14" s="557"/>
      <c r="GW14" s="557"/>
      <c r="GX14" s="557"/>
      <c r="GY14" s="557"/>
      <c r="GZ14" s="557"/>
      <c r="HA14" s="557"/>
      <c r="HB14" s="557"/>
      <c r="HC14" s="557"/>
      <c r="HD14" s="557"/>
      <c r="HE14" s="557"/>
      <c r="HF14" s="557"/>
      <c r="HG14" s="557"/>
      <c r="HH14" s="557"/>
      <c r="HI14" s="557"/>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557"/>
      <c r="IO14" s="557"/>
      <c r="IP14" s="557"/>
      <c r="IQ14" s="557"/>
      <c r="IR14" s="557"/>
      <c r="IS14" s="557"/>
      <c r="IT14" s="557"/>
      <c r="IU14" s="557"/>
      <c r="IV14" s="557"/>
      <c r="IW14" s="557"/>
      <c r="IX14" s="557"/>
      <c r="IY14" s="557"/>
      <c r="IZ14" s="557"/>
      <c r="JA14" s="557"/>
      <c r="JB14" s="557"/>
      <c r="JC14" s="557"/>
      <c r="JD14" s="557"/>
      <c r="JE14" s="557"/>
      <c r="JF14" s="557"/>
      <c r="JG14" s="557"/>
      <c r="JH14" s="557"/>
      <c r="JI14" s="557"/>
      <c r="JJ14" s="557"/>
      <c r="JK14" s="557"/>
      <c r="JL14" s="557"/>
      <c r="JM14" s="555"/>
      <c r="JN14" s="9"/>
      <c r="JO14" s="558"/>
      <c r="JP14" s="558"/>
      <c r="JQ14" s="555"/>
      <c r="JR14" s="555"/>
      <c r="JS14" s="555"/>
      <c r="JT14" s="555"/>
      <c r="JU14" s="555"/>
      <c r="JV14" s="555"/>
      <c r="JW14" s="555"/>
      <c r="JX14" s="555"/>
      <c r="JY14" s="555"/>
      <c r="JZ14" s="555"/>
      <c r="KA14" s="555"/>
      <c r="KB14" s="555"/>
      <c r="KC14" s="555"/>
      <c r="KD14" s="555"/>
      <c r="KE14" s="555"/>
      <c r="KF14" s="555"/>
      <c r="KG14" s="555"/>
      <c r="KH14" s="555"/>
      <c r="KI14" s="555"/>
      <c r="KJ14" s="555"/>
      <c r="KK14" s="555"/>
      <c r="KL14" s="555"/>
      <c r="KM14" s="555"/>
      <c r="KN14" s="555"/>
      <c r="KO14" s="555"/>
      <c r="KP14" s="555"/>
      <c r="KQ14" s="555"/>
      <c r="KR14" s="555"/>
      <c r="KS14" s="555"/>
      <c r="KT14" s="555"/>
      <c r="KU14" s="555"/>
      <c r="KV14" s="555"/>
      <c r="KW14" s="555"/>
      <c r="KX14" s="555"/>
      <c r="KY14" s="555"/>
      <c r="KZ14" s="555"/>
      <c r="LA14" s="555"/>
      <c r="LB14" s="555"/>
      <c r="LC14" s="555"/>
      <c r="LD14" s="555"/>
      <c r="LE14" s="555"/>
      <c r="LF14" s="555"/>
      <c r="LG14" s="555"/>
      <c r="LH14" s="555"/>
      <c r="LI14" s="555"/>
      <c r="LJ14" s="555"/>
      <c r="LK14" s="555"/>
      <c r="LL14" s="555"/>
      <c r="LM14" s="555"/>
      <c r="LN14" s="555"/>
      <c r="LO14" s="555"/>
      <c r="LP14" s="555"/>
      <c r="LQ14" s="555"/>
      <c r="LR14" s="555"/>
      <c r="LS14" s="555"/>
      <c r="LT14" s="555"/>
      <c r="LU14" s="555"/>
      <c r="LV14" s="555"/>
      <c r="LW14" s="555"/>
      <c r="LX14" s="9"/>
      <c r="LY14" s="555"/>
      <c r="LZ14" s="555"/>
      <c r="MA14" s="555"/>
      <c r="MB14" s="555"/>
      <c r="MC14" s="558"/>
      <c r="MD14" s="558"/>
      <c r="ME14" s="558"/>
      <c r="MF14" s="558"/>
      <c r="MG14" s="558"/>
      <c r="MH14" s="555"/>
      <c r="MI14" s="555"/>
      <c r="MJ14" s="555"/>
      <c r="MK14" s="555"/>
      <c r="ML14" s="555"/>
      <c r="MM14" s="555"/>
      <c r="MN14" s="555"/>
      <c r="MO14" s="555"/>
      <c r="MP14" s="555"/>
      <c r="MQ14" s="558"/>
      <c r="MR14" s="558"/>
      <c r="MS14" s="558"/>
      <c r="MT14" s="558"/>
      <c r="MU14" s="558"/>
      <c r="MV14" s="558"/>
      <c r="MW14" s="558"/>
      <c r="MX14" s="558"/>
      <c r="MY14" s="555"/>
      <c r="MZ14" s="555"/>
      <c r="NA14" s="555"/>
      <c r="NB14" s="558"/>
      <c r="NC14" s="558"/>
      <c r="ND14" s="555"/>
      <c r="NE14" s="555"/>
      <c r="NF14" s="555"/>
      <c r="NG14" s="555"/>
      <c r="NH14" s="555"/>
      <c r="NI14" s="555"/>
      <c r="NJ14" s="555"/>
      <c r="NK14" s="555"/>
      <c r="NL14" s="555"/>
      <c r="NM14" s="555"/>
      <c r="NN14" s="555"/>
      <c r="NO14" s="558"/>
      <c r="NP14" s="558"/>
      <c r="NQ14" s="555"/>
      <c r="NR14" s="555"/>
      <c r="NS14" s="555"/>
      <c r="NT14" s="555"/>
      <c r="NU14" s="9"/>
      <c r="NV14" s="555"/>
      <c r="NW14" s="555"/>
      <c r="NX14" s="555"/>
      <c r="NY14" s="555"/>
      <c r="NZ14" s="555"/>
      <c r="OA14" s="555"/>
      <c r="OB14" s="555"/>
      <c r="OC14" s="9"/>
      <c r="OD14" s="555"/>
      <c r="OE14" s="555"/>
      <c r="OF14" s="555"/>
      <c r="OG14" s="555"/>
      <c r="OH14" s="555"/>
      <c r="OI14" s="555"/>
      <c r="OJ14" s="555"/>
      <c r="OK14" s="555"/>
      <c r="OL14" s="555"/>
      <c r="OM14" s="555"/>
      <c r="ON14" s="555"/>
      <c r="OO14" s="9"/>
      <c r="OP14" s="12"/>
      <c r="OQ14" s="12"/>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558"/>
      <c r="TG14" s="587">
        <v>0</v>
      </c>
    </row>
    <row r="15" spans="1:527" hidden="1" outlineLevel="2">
      <c r="A15" s="21"/>
      <c r="B15" s="21"/>
      <c r="C15" s="14"/>
      <c r="D15" s="14"/>
      <c r="E15" t="b">
        <v>0</v>
      </c>
      <c r="G15" s="29" t="str">
        <f t="shared" ca="1" si="20"/>
        <v>SA level 9</v>
      </c>
      <c r="K15">
        <v>12</v>
      </c>
      <c r="AD15" s="26">
        <v>9</v>
      </c>
      <c r="AW15" s="543"/>
      <c r="AX15" s="9"/>
      <c r="AY15" s="9"/>
      <c r="AZ15" s="555"/>
      <c r="BA15" s="555"/>
      <c r="BB15" s="555"/>
      <c r="BC15" s="555"/>
      <c r="BD15" s="555"/>
      <c r="BE15" s="555"/>
      <c r="BF15" s="555"/>
      <c r="BG15" s="555"/>
      <c r="BH15" s="9"/>
      <c r="BI15" s="555"/>
      <c r="BJ15" s="555"/>
      <c r="BK15" s="555"/>
      <c r="BL15" s="555"/>
      <c r="BM15" s="555"/>
      <c r="BN15" s="555"/>
      <c r="BO15" s="555"/>
      <c r="BP15" s="555"/>
      <c r="BQ15" s="555"/>
      <c r="BR15" s="555"/>
      <c r="BS15" s="555"/>
      <c r="BT15" s="555"/>
      <c r="BU15" s="555"/>
      <c r="BV15" s="555"/>
      <c r="BW15" s="555"/>
      <c r="BX15" s="9"/>
      <c r="BY15" s="555"/>
      <c r="BZ15" s="555"/>
      <c r="CA15" s="555"/>
      <c r="CB15" s="555"/>
      <c r="CC15" s="555"/>
      <c r="CD15" s="9"/>
      <c r="CE15" s="555"/>
      <c r="CF15" s="555"/>
      <c r="CG15" s="555"/>
      <c r="CH15" s="555"/>
      <c r="CI15" s="555"/>
      <c r="CJ15" s="555"/>
      <c r="CK15" s="555"/>
      <c r="CL15" s="555"/>
      <c r="CM15" s="555"/>
      <c r="CN15" s="555"/>
      <c r="CO15" s="555"/>
      <c r="CP15" s="555"/>
      <c r="CQ15" s="555"/>
      <c r="CR15" s="555"/>
      <c r="CS15" s="555"/>
      <c r="CT15" s="555"/>
      <c r="CU15" s="555"/>
      <c r="CV15" s="9"/>
      <c r="CW15" s="555"/>
      <c r="CX15" s="555"/>
      <c r="CY15" s="555"/>
      <c r="CZ15" s="566"/>
      <c r="DA15" s="555"/>
      <c r="DB15" s="556"/>
      <c r="DC15" s="555"/>
      <c r="DD15" s="566"/>
      <c r="DE15" s="555"/>
      <c r="DF15" s="555"/>
      <c r="DG15" s="555"/>
      <c r="DH15" s="555"/>
      <c r="DI15" s="555"/>
      <c r="DJ15" s="555"/>
      <c r="DK15" s="555"/>
      <c r="DL15" s="555"/>
      <c r="DM15" s="555"/>
      <c r="DN15" s="555"/>
      <c r="DO15" s="555"/>
      <c r="DP15" s="555"/>
      <c r="DQ15" s="555"/>
      <c r="DR15" s="555"/>
      <c r="DS15" s="555"/>
      <c r="DT15" s="555"/>
      <c r="DU15" s="555"/>
      <c r="DV15" s="555"/>
      <c r="DW15" s="555"/>
      <c r="DX15" s="555"/>
      <c r="DY15" s="555"/>
      <c r="DZ15" s="555"/>
      <c r="EA15" s="555"/>
      <c r="EB15" s="555"/>
      <c r="EC15" s="555"/>
      <c r="ED15" s="555"/>
      <c r="EE15" s="9"/>
      <c r="EF15" s="555"/>
      <c r="EG15" s="555"/>
      <c r="EH15" s="555"/>
      <c r="EI15" s="555"/>
      <c r="EJ15" s="555"/>
      <c r="EK15" s="555"/>
      <c r="EL15" s="555"/>
      <c r="EM15" s="555"/>
      <c r="EN15" s="555"/>
      <c r="EO15" s="555"/>
      <c r="EP15" s="555"/>
      <c r="EQ15" s="555"/>
      <c r="ER15" s="555"/>
      <c r="ES15" s="557"/>
      <c r="ET15" s="557"/>
      <c r="EU15" s="557"/>
      <c r="EV15" s="557"/>
      <c r="EW15" s="557"/>
      <c r="EX15" s="557"/>
      <c r="EY15" s="557"/>
      <c r="EZ15" s="557"/>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557"/>
      <c r="GF15" s="557"/>
      <c r="GG15" s="557"/>
      <c r="GH15" s="557"/>
      <c r="GI15" s="557"/>
      <c r="GJ15" s="557"/>
      <c r="GK15" s="557"/>
      <c r="GL15" s="557"/>
      <c r="GM15" s="557"/>
      <c r="GN15" s="557"/>
      <c r="GO15" s="557"/>
      <c r="GP15" s="557"/>
      <c r="GQ15" s="557"/>
      <c r="GR15" s="557"/>
      <c r="GS15" s="557"/>
      <c r="GT15" s="557"/>
      <c r="GU15" s="557"/>
      <c r="GV15" s="557"/>
      <c r="GW15" s="557"/>
      <c r="GX15" s="557"/>
      <c r="GY15" s="557"/>
      <c r="GZ15" s="557"/>
      <c r="HA15" s="557"/>
      <c r="HB15" s="557"/>
      <c r="HC15" s="557"/>
      <c r="HD15" s="557"/>
      <c r="HE15" s="557"/>
      <c r="HF15" s="557"/>
      <c r="HG15" s="557"/>
      <c r="HH15" s="557"/>
      <c r="HI15" s="557"/>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557"/>
      <c r="IO15" s="557"/>
      <c r="IP15" s="557"/>
      <c r="IQ15" s="557"/>
      <c r="IR15" s="557"/>
      <c r="IS15" s="557"/>
      <c r="IT15" s="557"/>
      <c r="IU15" s="557"/>
      <c r="IV15" s="557"/>
      <c r="IW15" s="557"/>
      <c r="IX15" s="557"/>
      <c r="IY15" s="557"/>
      <c r="IZ15" s="557"/>
      <c r="JA15" s="557"/>
      <c r="JB15" s="557"/>
      <c r="JC15" s="557"/>
      <c r="JD15" s="557"/>
      <c r="JE15" s="557"/>
      <c r="JF15" s="557"/>
      <c r="JG15" s="557"/>
      <c r="JH15" s="557"/>
      <c r="JI15" s="557"/>
      <c r="JJ15" s="557"/>
      <c r="JK15" s="557"/>
      <c r="JL15" s="557"/>
      <c r="JM15" s="555"/>
      <c r="JN15" s="9"/>
      <c r="JO15" s="558"/>
      <c r="JP15" s="558"/>
      <c r="JQ15" s="555"/>
      <c r="JR15" s="555"/>
      <c r="JS15" s="555"/>
      <c r="JT15" s="555"/>
      <c r="JU15" s="555"/>
      <c r="JV15" s="555"/>
      <c r="JW15" s="555"/>
      <c r="JX15" s="555"/>
      <c r="JY15" s="555"/>
      <c r="JZ15" s="555"/>
      <c r="KA15" s="555"/>
      <c r="KB15" s="555"/>
      <c r="KC15" s="555"/>
      <c r="KD15" s="555"/>
      <c r="KE15" s="555"/>
      <c r="KF15" s="555"/>
      <c r="KG15" s="555"/>
      <c r="KH15" s="555"/>
      <c r="KI15" s="555"/>
      <c r="KJ15" s="555"/>
      <c r="KK15" s="555"/>
      <c r="KL15" s="555"/>
      <c r="KM15" s="555"/>
      <c r="KN15" s="555"/>
      <c r="KO15" s="555"/>
      <c r="KP15" s="555"/>
      <c r="KQ15" s="555"/>
      <c r="KR15" s="555"/>
      <c r="KS15" s="555"/>
      <c r="KT15" s="555"/>
      <c r="KU15" s="555"/>
      <c r="KV15" s="555"/>
      <c r="KW15" s="555"/>
      <c r="KX15" s="555"/>
      <c r="KY15" s="555"/>
      <c r="KZ15" s="555"/>
      <c r="LA15" s="555"/>
      <c r="LB15" s="555"/>
      <c r="LC15" s="555"/>
      <c r="LD15" s="555"/>
      <c r="LE15" s="555"/>
      <c r="LF15" s="555"/>
      <c r="LG15" s="555"/>
      <c r="LH15" s="555"/>
      <c r="LI15" s="555"/>
      <c r="LJ15" s="555"/>
      <c r="LK15" s="555"/>
      <c r="LL15" s="555"/>
      <c r="LM15" s="555"/>
      <c r="LN15" s="555"/>
      <c r="LO15" s="555"/>
      <c r="LP15" s="555"/>
      <c r="LQ15" s="555"/>
      <c r="LR15" s="555"/>
      <c r="LS15" s="555"/>
      <c r="LT15" s="555"/>
      <c r="LU15" s="555"/>
      <c r="LV15" s="555"/>
      <c r="LW15" s="555"/>
      <c r="LX15" s="9"/>
      <c r="LY15" s="555"/>
      <c r="LZ15" s="555"/>
      <c r="MA15" s="555"/>
      <c r="MB15" s="555"/>
      <c r="MC15" s="558"/>
      <c r="MD15" s="558"/>
      <c r="ME15" s="558"/>
      <c r="MF15" s="558"/>
      <c r="MG15" s="558"/>
      <c r="MH15" s="555"/>
      <c r="MI15" s="555"/>
      <c r="MJ15" s="555"/>
      <c r="MK15" s="555"/>
      <c r="ML15" s="555"/>
      <c r="MM15" s="555"/>
      <c r="MN15" s="555"/>
      <c r="MO15" s="555"/>
      <c r="MP15" s="555"/>
      <c r="MQ15" s="558"/>
      <c r="MR15" s="558"/>
      <c r="MS15" s="558"/>
      <c r="MT15" s="558"/>
      <c r="MU15" s="558"/>
      <c r="MV15" s="558"/>
      <c r="MW15" s="558"/>
      <c r="MX15" s="558"/>
      <c r="MY15" s="555"/>
      <c r="MZ15" s="555"/>
      <c r="NA15" s="555"/>
      <c r="NB15" s="558"/>
      <c r="NC15" s="558"/>
      <c r="ND15" s="555"/>
      <c r="NE15" s="555"/>
      <c r="NF15" s="555"/>
      <c r="NG15" s="555"/>
      <c r="NH15" s="555"/>
      <c r="NI15" s="555"/>
      <c r="NJ15" s="555"/>
      <c r="NK15" s="555"/>
      <c r="NL15" s="555"/>
      <c r="NM15" s="555"/>
      <c r="NN15" s="555"/>
      <c r="NO15" s="558"/>
      <c r="NP15" s="558"/>
      <c r="NQ15" s="555"/>
      <c r="NR15" s="555"/>
      <c r="NS15" s="555"/>
      <c r="NT15" s="555"/>
      <c r="NU15" s="9"/>
      <c r="NV15" s="555"/>
      <c r="NW15" s="555"/>
      <c r="NX15" s="555"/>
      <c r="NY15" s="555"/>
      <c r="NZ15" s="555"/>
      <c r="OA15" s="555"/>
      <c r="OB15" s="555"/>
      <c r="OC15" s="9"/>
      <c r="OD15" s="555"/>
      <c r="OE15" s="555"/>
      <c r="OF15" s="555"/>
      <c r="OG15" s="555"/>
      <c r="OH15" s="555"/>
      <c r="OI15" s="555"/>
      <c r="OJ15" s="555"/>
      <c r="OK15" s="555"/>
      <c r="OL15" s="555"/>
      <c r="OM15" s="555"/>
      <c r="ON15" s="555"/>
      <c r="OO15" s="9"/>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558"/>
      <c r="TG15" s="587">
        <v>0</v>
      </c>
    </row>
    <row r="16" spans="1:527" hidden="1" outlineLevel="2">
      <c r="A16" s="21"/>
      <c r="B16" s="21"/>
      <c r="C16" s="14"/>
      <c r="D16" s="14"/>
      <c r="E16" t="b">
        <v>0</v>
      </c>
      <c r="G16" s="29" t="str">
        <f t="shared" ca="1" si="20"/>
        <v>SA level 10</v>
      </c>
      <c r="K16">
        <v>13</v>
      </c>
      <c r="AD16" s="26">
        <v>10</v>
      </c>
      <c r="AW16" s="543"/>
      <c r="AX16" s="9"/>
      <c r="AY16" s="9"/>
      <c r="AZ16" s="555"/>
      <c r="BA16" s="555"/>
      <c r="BB16" s="555"/>
      <c r="BC16" s="555"/>
      <c r="BD16" s="555"/>
      <c r="BE16" s="555"/>
      <c r="BF16" s="555"/>
      <c r="BG16" s="555"/>
      <c r="BH16" s="9"/>
      <c r="BI16" s="555"/>
      <c r="BJ16" s="555"/>
      <c r="BK16" s="555"/>
      <c r="BL16" s="555"/>
      <c r="BM16" s="555"/>
      <c r="BN16" s="555"/>
      <c r="BO16" s="555"/>
      <c r="BP16" s="555"/>
      <c r="BQ16" s="555"/>
      <c r="BR16" s="555"/>
      <c r="BS16" s="555"/>
      <c r="BT16" s="555"/>
      <c r="BU16" s="555"/>
      <c r="BV16" s="555"/>
      <c r="BW16" s="555"/>
      <c r="BX16" s="9"/>
      <c r="BY16" s="555"/>
      <c r="BZ16" s="555"/>
      <c r="CA16" s="555"/>
      <c r="CB16" s="555"/>
      <c r="CC16" s="555"/>
      <c r="CD16" s="9"/>
      <c r="CE16" s="555"/>
      <c r="CF16" s="555"/>
      <c r="CG16" s="555"/>
      <c r="CH16" s="555"/>
      <c r="CI16" s="555"/>
      <c r="CJ16" s="555"/>
      <c r="CK16" s="555"/>
      <c r="CL16" s="555"/>
      <c r="CM16" s="555"/>
      <c r="CN16" s="555"/>
      <c r="CO16" s="555"/>
      <c r="CP16" s="555"/>
      <c r="CQ16" s="555"/>
      <c r="CR16" s="555"/>
      <c r="CS16" s="555"/>
      <c r="CT16" s="555"/>
      <c r="CU16" s="555"/>
      <c r="CV16" s="9"/>
      <c r="CW16" s="555"/>
      <c r="CX16" s="555"/>
      <c r="CY16" s="555"/>
      <c r="CZ16" s="566"/>
      <c r="DA16" s="555"/>
      <c r="DB16" s="556"/>
      <c r="DC16" s="555"/>
      <c r="DD16" s="566"/>
      <c r="DE16" s="555"/>
      <c r="DF16" s="555"/>
      <c r="DG16" s="555"/>
      <c r="DH16" s="555"/>
      <c r="DI16" s="555"/>
      <c r="DJ16" s="555"/>
      <c r="DK16" s="555"/>
      <c r="DL16" s="555"/>
      <c r="DM16" s="555"/>
      <c r="DN16" s="555"/>
      <c r="DO16" s="555"/>
      <c r="DP16" s="555"/>
      <c r="DQ16" s="555"/>
      <c r="DR16" s="555"/>
      <c r="DS16" s="555"/>
      <c r="DT16" s="555"/>
      <c r="DU16" s="555"/>
      <c r="DV16" s="555"/>
      <c r="DW16" s="555"/>
      <c r="DX16" s="555"/>
      <c r="DY16" s="555"/>
      <c r="DZ16" s="555"/>
      <c r="EA16" s="555"/>
      <c r="EB16" s="555"/>
      <c r="EC16" s="555"/>
      <c r="ED16" s="555"/>
      <c r="EE16" s="9"/>
      <c r="EF16" s="555"/>
      <c r="EG16" s="555"/>
      <c r="EH16" s="555"/>
      <c r="EI16" s="555"/>
      <c r="EJ16" s="555"/>
      <c r="EK16" s="555"/>
      <c r="EL16" s="555"/>
      <c r="EM16" s="555"/>
      <c r="EN16" s="555"/>
      <c r="EO16" s="555"/>
      <c r="EP16" s="555"/>
      <c r="EQ16" s="555"/>
      <c r="ER16" s="555"/>
      <c r="ES16" s="557"/>
      <c r="ET16" s="557"/>
      <c r="EU16" s="557"/>
      <c r="EV16" s="557"/>
      <c r="EW16" s="557"/>
      <c r="EX16" s="557"/>
      <c r="EY16" s="557"/>
      <c r="EZ16" s="557"/>
      <c r="FA16" s="593"/>
      <c r="FB16" s="593"/>
      <c r="FC16" s="593"/>
      <c r="FD16" s="593"/>
      <c r="FE16" s="593"/>
      <c r="FF16" s="593"/>
      <c r="FG16" s="593"/>
      <c r="FH16" s="593"/>
      <c r="FI16" s="593"/>
      <c r="FJ16" s="593"/>
      <c r="FK16" s="593"/>
      <c r="FL16" s="593"/>
      <c r="FM16" s="593"/>
      <c r="FN16" s="593"/>
      <c r="FO16" s="593"/>
      <c r="FP16" s="593"/>
      <c r="FQ16" s="593"/>
      <c r="FR16" s="593"/>
      <c r="FS16" s="593"/>
      <c r="FT16" s="593"/>
      <c r="FU16" s="593"/>
      <c r="FV16" s="593"/>
      <c r="FW16" s="593"/>
      <c r="FX16" s="593"/>
      <c r="FY16" s="593"/>
      <c r="FZ16" s="593"/>
      <c r="GA16" s="593"/>
      <c r="GB16" s="593"/>
      <c r="GC16" s="593"/>
      <c r="GD16" s="593"/>
      <c r="GE16" s="557"/>
      <c r="GF16" s="557"/>
      <c r="GG16" s="557"/>
      <c r="GH16" s="557"/>
      <c r="GI16" s="557"/>
      <c r="GJ16" s="557"/>
      <c r="GK16" s="557"/>
      <c r="GL16" s="557"/>
      <c r="GM16" s="557"/>
      <c r="GN16" s="557"/>
      <c r="GO16" s="557"/>
      <c r="GP16" s="557"/>
      <c r="GQ16" s="557"/>
      <c r="GR16" s="557"/>
      <c r="GS16" s="557"/>
      <c r="GT16" s="557"/>
      <c r="GU16" s="557"/>
      <c r="GV16" s="557"/>
      <c r="GW16" s="557"/>
      <c r="GX16" s="557"/>
      <c r="GY16" s="557"/>
      <c r="GZ16" s="557"/>
      <c r="HA16" s="557"/>
      <c r="HB16" s="557"/>
      <c r="HC16" s="557"/>
      <c r="HD16" s="557"/>
      <c r="HE16" s="557"/>
      <c r="HF16" s="557"/>
      <c r="HG16" s="557"/>
      <c r="HH16" s="557"/>
      <c r="HI16" s="557"/>
      <c r="HJ16" s="593"/>
      <c r="HK16" s="593"/>
      <c r="HL16" s="593"/>
      <c r="HM16" s="593"/>
      <c r="HN16" s="593"/>
      <c r="HO16" s="593"/>
      <c r="HP16" s="593"/>
      <c r="HQ16" s="593"/>
      <c r="HR16" s="593"/>
      <c r="HS16" s="593"/>
      <c r="HT16" s="593"/>
      <c r="HU16" s="593"/>
      <c r="HV16" s="593"/>
      <c r="HW16" s="593"/>
      <c r="HX16" s="593"/>
      <c r="HY16" s="593"/>
      <c r="HZ16" s="593"/>
      <c r="IA16" s="593"/>
      <c r="IB16" s="593"/>
      <c r="IC16" s="593"/>
      <c r="ID16" s="593"/>
      <c r="IE16" s="593"/>
      <c r="IF16" s="593"/>
      <c r="IG16" s="593"/>
      <c r="IH16" s="593"/>
      <c r="II16" s="593"/>
      <c r="IJ16" s="593"/>
      <c r="IK16" s="593"/>
      <c r="IL16" s="593"/>
      <c r="IM16" s="593"/>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5"/>
      <c r="JN16" s="9"/>
      <c r="JO16" s="558"/>
      <c r="JP16" s="558"/>
      <c r="JQ16" s="555"/>
      <c r="JR16" s="555"/>
      <c r="JS16" s="555"/>
      <c r="JT16" s="555"/>
      <c r="JU16" s="555"/>
      <c r="JV16" s="555"/>
      <c r="JW16" s="555"/>
      <c r="JX16" s="555"/>
      <c r="JY16" s="555"/>
      <c r="JZ16" s="555"/>
      <c r="KA16" s="555"/>
      <c r="KB16" s="555"/>
      <c r="KC16" s="555"/>
      <c r="KD16" s="555"/>
      <c r="KE16" s="555"/>
      <c r="KF16" s="555"/>
      <c r="KG16" s="555"/>
      <c r="KH16" s="555"/>
      <c r="KI16" s="555"/>
      <c r="KJ16" s="555"/>
      <c r="KK16" s="555"/>
      <c r="KL16" s="555"/>
      <c r="KM16" s="555"/>
      <c r="KN16" s="555"/>
      <c r="KO16" s="555"/>
      <c r="KP16" s="555"/>
      <c r="KQ16" s="555"/>
      <c r="KR16" s="555"/>
      <c r="KS16" s="555"/>
      <c r="KT16" s="555"/>
      <c r="KU16" s="555"/>
      <c r="KV16" s="555"/>
      <c r="KW16" s="555"/>
      <c r="KX16" s="555"/>
      <c r="KY16" s="555"/>
      <c r="KZ16" s="555"/>
      <c r="LA16" s="555"/>
      <c r="LB16" s="555"/>
      <c r="LC16" s="555"/>
      <c r="LD16" s="555"/>
      <c r="LE16" s="555"/>
      <c r="LF16" s="555"/>
      <c r="LG16" s="555"/>
      <c r="LH16" s="555"/>
      <c r="LI16" s="555"/>
      <c r="LJ16" s="555"/>
      <c r="LK16" s="555"/>
      <c r="LL16" s="555"/>
      <c r="LM16" s="555"/>
      <c r="LN16" s="555"/>
      <c r="LO16" s="555"/>
      <c r="LP16" s="555"/>
      <c r="LQ16" s="555"/>
      <c r="LR16" s="555"/>
      <c r="LS16" s="555"/>
      <c r="LT16" s="555"/>
      <c r="LU16" s="555"/>
      <c r="LV16" s="555"/>
      <c r="LW16" s="555"/>
      <c r="LX16" s="9"/>
      <c r="LY16" s="555"/>
      <c r="LZ16" s="555"/>
      <c r="MA16" s="555"/>
      <c r="MB16" s="555"/>
      <c r="MC16" s="558"/>
      <c r="MD16" s="558"/>
      <c r="ME16" s="558"/>
      <c r="MF16" s="558"/>
      <c r="MG16" s="558"/>
      <c r="MH16" s="555"/>
      <c r="MI16" s="555"/>
      <c r="MJ16" s="555"/>
      <c r="MK16" s="555"/>
      <c r="ML16" s="555"/>
      <c r="MM16" s="555"/>
      <c r="MN16" s="555"/>
      <c r="MO16" s="555"/>
      <c r="MP16" s="555"/>
      <c r="MQ16" s="558"/>
      <c r="MR16" s="558"/>
      <c r="MS16" s="558"/>
      <c r="MT16" s="558"/>
      <c r="MU16" s="558"/>
      <c r="MV16" s="558"/>
      <c r="MW16" s="558"/>
      <c r="MX16" s="558"/>
      <c r="MY16" s="555"/>
      <c r="MZ16" s="555"/>
      <c r="NA16" s="555"/>
      <c r="NB16" s="558"/>
      <c r="NC16" s="558"/>
      <c r="ND16" s="555"/>
      <c r="NE16" s="555"/>
      <c r="NF16" s="555"/>
      <c r="NG16" s="555"/>
      <c r="NH16" s="555"/>
      <c r="NI16" s="555"/>
      <c r="NJ16" s="555"/>
      <c r="NK16" s="555"/>
      <c r="NL16" s="555"/>
      <c r="NM16" s="555"/>
      <c r="NN16" s="555"/>
      <c r="NO16" s="558"/>
      <c r="NP16" s="558"/>
      <c r="NQ16" s="555"/>
      <c r="NR16" s="555"/>
      <c r="NS16" s="555"/>
      <c r="NT16" s="555"/>
      <c r="NU16" s="9"/>
      <c r="NV16" s="555"/>
      <c r="NW16" s="555"/>
      <c r="NX16" s="555"/>
      <c r="NY16" s="555"/>
      <c r="NZ16" s="555"/>
      <c r="OA16" s="555"/>
      <c r="OB16" s="555"/>
      <c r="OC16" s="9"/>
      <c r="OD16" s="555"/>
      <c r="OE16" s="555"/>
      <c r="OF16" s="555"/>
      <c r="OG16" s="555"/>
      <c r="OH16" s="555"/>
      <c r="OI16" s="555"/>
      <c r="OJ16" s="555"/>
      <c r="OK16" s="555"/>
      <c r="OL16" s="555"/>
      <c r="OM16" s="555"/>
      <c r="ON16" s="555"/>
      <c r="OO16" s="9"/>
      <c r="OP16" s="53"/>
      <c r="OQ16" s="53"/>
      <c r="OR16" s="607"/>
      <c r="OS16" s="607"/>
      <c r="OT16" s="607"/>
      <c r="OU16" s="607"/>
      <c r="OV16" s="607"/>
      <c r="OW16" s="607"/>
      <c r="OX16" s="607"/>
      <c r="OY16" s="607"/>
      <c r="OZ16" s="607"/>
      <c r="PA16" s="607"/>
      <c r="PB16" s="607"/>
      <c r="PC16" s="607"/>
      <c r="PD16" s="607"/>
      <c r="PE16" s="607"/>
      <c r="PF16" s="607"/>
      <c r="PG16" s="607"/>
      <c r="PH16" s="607"/>
      <c r="PI16" s="607"/>
      <c r="PJ16" s="607"/>
      <c r="PK16" s="607"/>
      <c r="PL16" s="607"/>
      <c r="PM16" s="607"/>
      <c r="PN16" s="607"/>
      <c r="PO16" s="607"/>
      <c r="PP16" s="607"/>
      <c r="PQ16" s="607"/>
      <c r="PR16" s="607"/>
      <c r="PS16" s="607"/>
      <c r="PT16" s="607"/>
      <c r="PU16" s="607"/>
      <c r="PV16" s="607"/>
      <c r="PW16" s="607"/>
      <c r="PX16" s="607"/>
      <c r="PY16" s="607"/>
      <c r="PZ16" s="607"/>
      <c r="QA16" s="607"/>
      <c r="QB16" s="607"/>
      <c r="QC16" s="607"/>
      <c r="QD16" s="607"/>
      <c r="QE16" s="607"/>
      <c r="QF16" s="607"/>
      <c r="QG16" s="607"/>
      <c r="QH16" s="607"/>
      <c r="QI16" s="607"/>
      <c r="QJ16" s="607"/>
      <c r="QK16" s="607"/>
      <c r="QL16" s="607"/>
      <c r="QM16" s="607"/>
      <c r="QN16" s="607"/>
      <c r="QO16" s="607"/>
      <c r="QP16" s="607"/>
      <c r="QQ16" s="607"/>
      <c r="QR16" s="607"/>
      <c r="QS16" s="607"/>
      <c r="QT16" s="607"/>
      <c r="QU16" s="607"/>
      <c r="QV16" s="607"/>
      <c r="QW16" s="607"/>
      <c r="QX16" s="607"/>
      <c r="QY16" s="607"/>
      <c r="QZ16" s="607"/>
      <c r="RA16" s="607"/>
      <c r="RB16" s="607"/>
      <c r="RC16" s="607"/>
      <c r="RD16" s="607"/>
      <c r="RE16" s="607"/>
      <c r="RF16" s="607"/>
      <c r="RG16" s="607"/>
      <c r="RH16" s="607"/>
      <c r="RI16" s="607"/>
      <c r="RJ16" s="607"/>
      <c r="RK16" s="607"/>
      <c r="RL16" s="607"/>
      <c r="RM16" s="607"/>
      <c r="RN16" s="607"/>
      <c r="RO16" s="607"/>
      <c r="RP16" s="607"/>
      <c r="RQ16" s="607"/>
      <c r="RR16" s="607"/>
      <c r="RS16" s="607"/>
      <c r="RT16" s="607"/>
      <c r="RU16" s="607"/>
      <c r="RV16" s="607"/>
      <c r="RW16" s="607"/>
      <c r="RX16" s="607"/>
      <c r="RY16" s="607"/>
      <c r="RZ16" s="607"/>
      <c r="SA16" s="607"/>
      <c r="SB16" s="607"/>
      <c r="SC16" s="607"/>
      <c r="SD16" s="607"/>
      <c r="SE16" s="607"/>
      <c r="SF16" s="607"/>
      <c r="SG16" s="607"/>
      <c r="SH16" s="607"/>
      <c r="SI16" s="607"/>
      <c r="SJ16" s="607"/>
      <c r="SK16" s="607"/>
      <c r="SL16" s="607"/>
      <c r="SM16" s="607"/>
      <c r="SN16" s="607"/>
      <c r="SO16" s="607"/>
      <c r="SP16" s="607"/>
      <c r="SQ16" s="607"/>
      <c r="SR16" s="607"/>
      <c r="SS16" s="607"/>
      <c r="ST16" s="607"/>
      <c r="SU16" s="607"/>
      <c r="SV16" s="607"/>
      <c r="SW16" s="607"/>
      <c r="SX16" s="607"/>
      <c r="SY16" s="607"/>
      <c r="SZ16" s="607"/>
      <c r="TA16" s="607"/>
      <c r="TB16" s="607"/>
      <c r="TC16" s="607"/>
      <c r="TD16" s="607"/>
      <c r="TE16" s="607"/>
      <c r="TF16" s="558"/>
      <c r="TG16" s="587">
        <v>0</v>
      </c>
    </row>
    <row r="17" spans="1:527" hidden="1" outlineLevel="2">
      <c r="A17" s="21"/>
      <c r="B17" s="21"/>
      <c r="C17" s="14"/>
      <c r="D17" s="14"/>
      <c r="E17" t="b">
        <v>0</v>
      </c>
      <c r="G17" s="29" t="str">
        <f t="shared" ca="1" si="20"/>
        <v>SA level 11</v>
      </c>
      <c r="K17">
        <v>14</v>
      </c>
      <c r="AW17" s="543"/>
      <c r="AX17" s="9"/>
      <c r="AY17" s="9"/>
      <c r="AZ17" s="555"/>
      <c r="BA17" s="555"/>
      <c r="BB17" s="555"/>
      <c r="BC17" s="555"/>
      <c r="BD17" s="555"/>
      <c r="BE17" s="555"/>
      <c r="BF17" s="555"/>
      <c r="BG17" s="555"/>
      <c r="BH17" s="9"/>
      <c r="BI17" s="555"/>
      <c r="BJ17" s="555"/>
      <c r="BK17" s="555"/>
      <c r="BL17" s="555"/>
      <c r="BM17" s="555"/>
      <c r="BN17" s="555"/>
      <c r="BO17" s="555"/>
      <c r="BP17" s="555"/>
      <c r="BQ17" s="555"/>
      <c r="BR17" s="555"/>
      <c r="BS17" s="555"/>
      <c r="BT17" s="555"/>
      <c r="BU17" s="555"/>
      <c r="BV17" s="555"/>
      <c r="BW17" s="555"/>
      <c r="BX17" s="9"/>
      <c r="BY17" s="555"/>
      <c r="BZ17" s="555"/>
      <c r="CA17" s="555"/>
      <c r="CB17" s="555"/>
      <c r="CC17" s="555"/>
      <c r="CD17" s="9"/>
      <c r="CE17" s="555"/>
      <c r="CF17" s="555"/>
      <c r="CG17" s="555"/>
      <c r="CH17" s="555"/>
      <c r="CI17" s="555"/>
      <c r="CJ17" s="555"/>
      <c r="CK17" s="555"/>
      <c r="CL17" s="555"/>
      <c r="CM17" s="555"/>
      <c r="CN17" s="555"/>
      <c r="CO17" s="555"/>
      <c r="CP17" s="555"/>
      <c r="CQ17" s="555"/>
      <c r="CR17" s="555"/>
      <c r="CS17" s="555"/>
      <c r="CT17" s="555"/>
      <c r="CU17" s="555"/>
      <c r="CV17" s="9"/>
      <c r="CW17" s="555"/>
      <c r="CX17" s="555"/>
      <c r="CY17" s="555"/>
      <c r="CZ17" s="566"/>
      <c r="DA17" s="555"/>
      <c r="DB17" s="556"/>
      <c r="DC17" s="555"/>
      <c r="DD17" s="566"/>
      <c r="DE17" s="555"/>
      <c r="DF17" s="555"/>
      <c r="DG17" s="555"/>
      <c r="DH17" s="555"/>
      <c r="DI17" s="555"/>
      <c r="DJ17" s="555"/>
      <c r="DK17" s="555"/>
      <c r="DL17" s="555"/>
      <c r="DM17" s="555"/>
      <c r="DN17" s="555"/>
      <c r="DO17" s="555"/>
      <c r="DP17" s="555"/>
      <c r="DQ17" s="555"/>
      <c r="DR17" s="555"/>
      <c r="DS17" s="555"/>
      <c r="DT17" s="555"/>
      <c r="DU17" s="555"/>
      <c r="DV17" s="555"/>
      <c r="DW17" s="555"/>
      <c r="DX17" s="555"/>
      <c r="DY17" s="555"/>
      <c r="DZ17" s="555"/>
      <c r="EA17" s="555"/>
      <c r="EB17" s="555"/>
      <c r="EC17" s="555"/>
      <c r="ED17" s="555"/>
      <c r="EE17" s="9"/>
      <c r="EF17" s="555"/>
      <c r="EG17" s="555"/>
      <c r="EH17" s="555"/>
      <c r="EI17" s="555"/>
      <c r="EJ17" s="555"/>
      <c r="EK17" s="555"/>
      <c r="EL17" s="555"/>
      <c r="EM17" s="555"/>
      <c r="EN17" s="555"/>
      <c r="EO17" s="555"/>
      <c r="EP17" s="555"/>
      <c r="EQ17" s="555"/>
      <c r="ER17" s="555"/>
      <c r="ES17" s="557"/>
      <c r="ET17" s="557"/>
      <c r="EU17" s="557"/>
      <c r="EV17" s="557"/>
      <c r="EW17" s="557"/>
      <c r="EX17" s="557"/>
      <c r="EY17" s="557"/>
      <c r="EZ17" s="557"/>
      <c r="FA17" s="593"/>
      <c r="FB17" s="593"/>
      <c r="FC17" s="593"/>
      <c r="FD17" s="593"/>
      <c r="FE17" s="593"/>
      <c r="FF17" s="593"/>
      <c r="FG17" s="593"/>
      <c r="FH17" s="593"/>
      <c r="FI17" s="593"/>
      <c r="FJ17" s="593"/>
      <c r="FK17" s="593"/>
      <c r="FL17" s="593"/>
      <c r="FM17" s="593"/>
      <c r="FN17" s="593"/>
      <c r="FO17" s="593"/>
      <c r="FP17" s="593"/>
      <c r="FQ17" s="593"/>
      <c r="FR17" s="593"/>
      <c r="FS17" s="593"/>
      <c r="FT17" s="593"/>
      <c r="FU17" s="593"/>
      <c r="FV17" s="593"/>
      <c r="FW17" s="593"/>
      <c r="FX17" s="593"/>
      <c r="FY17" s="593"/>
      <c r="FZ17" s="593"/>
      <c r="GA17" s="593"/>
      <c r="GB17" s="593"/>
      <c r="GC17" s="593"/>
      <c r="GD17" s="593"/>
      <c r="GE17" s="557"/>
      <c r="GF17" s="557"/>
      <c r="GG17" s="557"/>
      <c r="GH17" s="557"/>
      <c r="GI17" s="557"/>
      <c r="GJ17" s="557"/>
      <c r="GK17" s="557"/>
      <c r="GL17" s="557"/>
      <c r="GM17" s="557"/>
      <c r="GN17" s="557"/>
      <c r="GO17" s="557"/>
      <c r="GP17" s="557"/>
      <c r="GQ17" s="557"/>
      <c r="GR17" s="557"/>
      <c r="GS17" s="557"/>
      <c r="GT17" s="557"/>
      <c r="GU17" s="557"/>
      <c r="GV17" s="557"/>
      <c r="GW17" s="557"/>
      <c r="GX17" s="557"/>
      <c r="GY17" s="557"/>
      <c r="GZ17" s="557"/>
      <c r="HA17" s="557"/>
      <c r="HB17" s="557"/>
      <c r="HC17" s="557"/>
      <c r="HD17" s="557"/>
      <c r="HE17" s="557"/>
      <c r="HF17" s="557"/>
      <c r="HG17" s="557"/>
      <c r="HH17" s="557"/>
      <c r="HI17" s="557"/>
      <c r="HJ17" s="593"/>
      <c r="HK17" s="593"/>
      <c r="HL17" s="593"/>
      <c r="HM17" s="593"/>
      <c r="HN17" s="593"/>
      <c r="HO17" s="593"/>
      <c r="HP17" s="593"/>
      <c r="HQ17" s="593"/>
      <c r="HR17" s="593"/>
      <c r="HS17" s="593"/>
      <c r="HT17" s="593"/>
      <c r="HU17" s="593"/>
      <c r="HV17" s="593"/>
      <c r="HW17" s="593"/>
      <c r="HX17" s="593"/>
      <c r="HY17" s="593"/>
      <c r="HZ17" s="593"/>
      <c r="IA17" s="593"/>
      <c r="IB17" s="593"/>
      <c r="IC17" s="593"/>
      <c r="ID17" s="593"/>
      <c r="IE17" s="593"/>
      <c r="IF17" s="593"/>
      <c r="IG17" s="593"/>
      <c r="IH17" s="593"/>
      <c r="II17" s="593"/>
      <c r="IJ17" s="593"/>
      <c r="IK17" s="593"/>
      <c r="IL17" s="593"/>
      <c r="IM17" s="593"/>
      <c r="IN17" s="557"/>
      <c r="IO17" s="557"/>
      <c r="IP17" s="557"/>
      <c r="IQ17" s="557"/>
      <c r="IR17" s="557"/>
      <c r="IS17" s="557"/>
      <c r="IT17" s="557"/>
      <c r="IU17" s="557"/>
      <c r="IV17" s="557"/>
      <c r="IW17" s="557"/>
      <c r="IX17" s="557"/>
      <c r="IY17" s="557"/>
      <c r="IZ17" s="557"/>
      <c r="JA17" s="557"/>
      <c r="JB17" s="557"/>
      <c r="JC17" s="557"/>
      <c r="JD17" s="557"/>
      <c r="JE17" s="557"/>
      <c r="JF17" s="557"/>
      <c r="JG17" s="557"/>
      <c r="JH17" s="557"/>
      <c r="JI17" s="557"/>
      <c r="JJ17" s="557"/>
      <c r="JK17" s="557"/>
      <c r="JL17" s="557"/>
      <c r="JM17" s="555"/>
      <c r="JN17" s="9"/>
      <c r="JO17" s="558"/>
      <c r="JP17" s="558"/>
      <c r="JQ17" s="555"/>
      <c r="JR17" s="555"/>
      <c r="JS17" s="555"/>
      <c r="JT17" s="555"/>
      <c r="JU17" s="555"/>
      <c r="JV17" s="555"/>
      <c r="JW17" s="555"/>
      <c r="JX17" s="555"/>
      <c r="JY17" s="555"/>
      <c r="JZ17" s="555"/>
      <c r="KA17" s="555"/>
      <c r="KB17" s="555"/>
      <c r="KC17" s="555"/>
      <c r="KD17" s="555"/>
      <c r="KE17" s="555"/>
      <c r="KF17" s="555"/>
      <c r="KG17" s="555"/>
      <c r="KH17" s="555"/>
      <c r="KI17" s="555"/>
      <c r="KJ17" s="555"/>
      <c r="KK17" s="555"/>
      <c r="KL17" s="555"/>
      <c r="KM17" s="555"/>
      <c r="KN17" s="555"/>
      <c r="KO17" s="555"/>
      <c r="KP17" s="555"/>
      <c r="KQ17" s="555"/>
      <c r="KR17" s="555"/>
      <c r="KS17" s="555"/>
      <c r="KT17" s="555"/>
      <c r="KU17" s="555"/>
      <c r="KV17" s="555"/>
      <c r="KW17" s="555"/>
      <c r="KX17" s="555"/>
      <c r="KY17" s="555"/>
      <c r="KZ17" s="555"/>
      <c r="LA17" s="555"/>
      <c r="LB17" s="555"/>
      <c r="LC17" s="555"/>
      <c r="LD17" s="555"/>
      <c r="LE17" s="555"/>
      <c r="LF17" s="555"/>
      <c r="LG17" s="555"/>
      <c r="LH17" s="555"/>
      <c r="LI17" s="555"/>
      <c r="LJ17" s="555"/>
      <c r="LK17" s="555"/>
      <c r="LL17" s="555"/>
      <c r="LM17" s="555"/>
      <c r="LN17" s="555"/>
      <c r="LO17" s="555"/>
      <c r="LP17" s="555"/>
      <c r="LQ17" s="555"/>
      <c r="LR17" s="555"/>
      <c r="LS17" s="555"/>
      <c r="LT17" s="555"/>
      <c r="LU17" s="555"/>
      <c r="LV17" s="555"/>
      <c r="LW17" s="555"/>
      <c r="LX17" s="9"/>
      <c r="LY17" s="555"/>
      <c r="LZ17" s="555"/>
      <c r="MA17" s="555"/>
      <c r="MB17" s="555"/>
      <c r="MC17" s="558"/>
      <c r="MD17" s="558"/>
      <c r="ME17" s="558"/>
      <c r="MF17" s="558"/>
      <c r="MG17" s="558"/>
      <c r="MH17" s="555"/>
      <c r="MI17" s="555"/>
      <c r="MJ17" s="555"/>
      <c r="MK17" s="555"/>
      <c r="ML17" s="555"/>
      <c r="MM17" s="555"/>
      <c r="MN17" s="555"/>
      <c r="MO17" s="555"/>
      <c r="MP17" s="555"/>
      <c r="MQ17" s="558"/>
      <c r="MR17" s="558"/>
      <c r="MS17" s="558"/>
      <c r="MT17" s="558"/>
      <c r="MU17" s="558"/>
      <c r="MV17" s="558"/>
      <c r="MW17" s="558"/>
      <c r="MX17" s="558"/>
      <c r="MY17" s="555"/>
      <c r="MZ17" s="555"/>
      <c r="NA17" s="555"/>
      <c r="NB17" s="558"/>
      <c r="NC17" s="558"/>
      <c r="ND17" s="555"/>
      <c r="NE17" s="555"/>
      <c r="NF17" s="555"/>
      <c r="NG17" s="555"/>
      <c r="NH17" s="555"/>
      <c r="NI17" s="555"/>
      <c r="NJ17" s="555"/>
      <c r="NK17" s="555"/>
      <c r="NL17" s="555"/>
      <c r="NM17" s="555"/>
      <c r="NN17" s="555"/>
      <c r="NO17" s="558"/>
      <c r="NP17" s="558"/>
      <c r="NQ17" s="555"/>
      <c r="NR17" s="555"/>
      <c r="NS17" s="555"/>
      <c r="NT17" s="555"/>
      <c r="NU17" s="9"/>
      <c r="NV17" s="555"/>
      <c r="NW17" s="555"/>
      <c r="NX17" s="555"/>
      <c r="NY17" s="555"/>
      <c r="NZ17" s="555"/>
      <c r="OA17" s="555"/>
      <c r="OB17" s="555"/>
      <c r="OC17" s="9"/>
      <c r="OD17" s="555"/>
      <c r="OE17" s="555"/>
      <c r="OF17" s="555"/>
      <c r="OG17" s="555"/>
      <c r="OH17" s="555"/>
      <c r="OI17" s="555"/>
      <c r="OJ17" s="555"/>
      <c r="OK17" s="555"/>
      <c r="OL17" s="555"/>
      <c r="OM17" s="555"/>
      <c r="ON17" s="555"/>
      <c r="OO17" s="9"/>
      <c r="OP17" s="53"/>
      <c r="OQ17" s="53"/>
      <c r="OR17" s="607"/>
      <c r="OS17" s="607"/>
      <c r="OT17" s="607"/>
      <c r="OU17" s="607"/>
      <c r="OV17" s="607"/>
      <c r="OW17" s="607"/>
      <c r="OX17" s="607"/>
      <c r="OY17" s="607"/>
      <c r="OZ17" s="607"/>
      <c r="PA17" s="607"/>
      <c r="PB17" s="607"/>
      <c r="PC17" s="607"/>
      <c r="PD17" s="607"/>
      <c r="PE17" s="607"/>
      <c r="PF17" s="607"/>
      <c r="PG17" s="607"/>
      <c r="PH17" s="607"/>
      <c r="PI17" s="607"/>
      <c r="PJ17" s="607"/>
      <c r="PK17" s="607"/>
      <c r="PL17" s="607"/>
      <c r="PM17" s="607"/>
      <c r="PN17" s="607"/>
      <c r="PO17" s="607"/>
      <c r="PP17" s="607"/>
      <c r="PQ17" s="607"/>
      <c r="PR17" s="607"/>
      <c r="PS17" s="607"/>
      <c r="PT17" s="607"/>
      <c r="PU17" s="607"/>
      <c r="PV17" s="607"/>
      <c r="PW17" s="607"/>
      <c r="PX17" s="607"/>
      <c r="PY17" s="607"/>
      <c r="PZ17" s="607"/>
      <c r="QA17" s="607"/>
      <c r="QB17" s="607"/>
      <c r="QC17" s="607"/>
      <c r="QD17" s="607"/>
      <c r="QE17" s="607"/>
      <c r="QF17" s="607"/>
      <c r="QG17" s="607"/>
      <c r="QH17" s="607"/>
      <c r="QI17" s="607"/>
      <c r="QJ17" s="607"/>
      <c r="QK17" s="607"/>
      <c r="QL17" s="607"/>
      <c r="QM17" s="607"/>
      <c r="QN17" s="607"/>
      <c r="QO17" s="607"/>
      <c r="QP17" s="607"/>
      <c r="QQ17" s="607"/>
      <c r="QR17" s="607"/>
      <c r="QS17" s="607"/>
      <c r="QT17" s="607"/>
      <c r="QU17" s="607"/>
      <c r="QV17" s="607"/>
      <c r="QW17" s="607"/>
      <c r="QX17" s="607"/>
      <c r="QY17" s="607"/>
      <c r="QZ17" s="607"/>
      <c r="RA17" s="607"/>
      <c r="RB17" s="607"/>
      <c r="RC17" s="607"/>
      <c r="RD17" s="607"/>
      <c r="RE17" s="607"/>
      <c r="RF17" s="607"/>
      <c r="RG17" s="607"/>
      <c r="RH17" s="607"/>
      <c r="RI17" s="607"/>
      <c r="RJ17" s="607"/>
      <c r="RK17" s="607"/>
      <c r="RL17" s="607"/>
      <c r="RM17" s="607"/>
      <c r="RN17" s="607"/>
      <c r="RO17" s="607"/>
      <c r="RP17" s="607"/>
      <c r="RQ17" s="607"/>
      <c r="RR17" s="607"/>
      <c r="RS17" s="607"/>
      <c r="RT17" s="607"/>
      <c r="RU17" s="607"/>
      <c r="RV17" s="607"/>
      <c r="RW17" s="607"/>
      <c r="RX17" s="607"/>
      <c r="RY17" s="607"/>
      <c r="RZ17" s="607"/>
      <c r="SA17" s="607"/>
      <c r="SB17" s="607"/>
      <c r="SC17" s="607"/>
      <c r="SD17" s="607"/>
      <c r="SE17" s="607"/>
      <c r="SF17" s="607"/>
      <c r="SG17" s="607"/>
      <c r="SH17" s="607"/>
      <c r="SI17" s="607"/>
      <c r="SJ17" s="607"/>
      <c r="SK17" s="607"/>
      <c r="SL17" s="607"/>
      <c r="SM17" s="607"/>
      <c r="SN17" s="607"/>
      <c r="SO17" s="607"/>
      <c r="SP17" s="607"/>
      <c r="SQ17" s="607"/>
      <c r="SR17" s="607"/>
      <c r="SS17" s="607"/>
      <c r="ST17" s="607"/>
      <c r="SU17" s="607"/>
      <c r="SV17" s="607"/>
      <c r="SW17" s="607"/>
      <c r="SX17" s="607"/>
      <c r="SY17" s="607"/>
      <c r="SZ17" s="607"/>
      <c r="TA17" s="607"/>
      <c r="TB17" s="607"/>
      <c r="TC17" s="607"/>
      <c r="TD17" s="607"/>
      <c r="TE17" s="607"/>
      <c r="TF17" s="558"/>
      <c r="TG17" s="587">
        <v>0</v>
      </c>
    </row>
    <row r="18" spans="1:527" hidden="1" outlineLevel="2">
      <c r="A18" s="21"/>
      <c r="B18" s="21"/>
      <c r="C18" s="14"/>
      <c r="D18" s="14"/>
      <c r="E18" t="b">
        <v>0</v>
      </c>
      <c r="G18" s="29" t="str">
        <f t="shared" ca="1" si="20"/>
        <v>SA level 12</v>
      </c>
      <c r="AW18" s="543"/>
      <c r="AX18" s="9"/>
      <c r="AY18" s="9"/>
      <c r="AZ18" s="555"/>
      <c r="BA18" s="555"/>
      <c r="BB18" s="555"/>
      <c r="BC18" s="555"/>
      <c r="BD18" s="555"/>
      <c r="BE18" s="555"/>
      <c r="BF18" s="555"/>
      <c r="BG18" s="555"/>
      <c r="BH18" s="9"/>
      <c r="BI18" s="555"/>
      <c r="BJ18" s="555"/>
      <c r="BK18" s="555"/>
      <c r="BL18" s="555"/>
      <c r="BM18" s="555"/>
      <c r="BN18" s="555"/>
      <c r="BO18" s="555"/>
      <c r="BP18" s="555"/>
      <c r="BQ18" s="555"/>
      <c r="BR18" s="555"/>
      <c r="BS18" s="555"/>
      <c r="BT18" s="555"/>
      <c r="BU18" s="555"/>
      <c r="BV18" s="555"/>
      <c r="BW18" s="555"/>
      <c r="BX18" s="9"/>
      <c r="BY18" s="555"/>
      <c r="BZ18" s="555"/>
      <c r="CA18" s="555"/>
      <c r="CB18" s="555"/>
      <c r="CC18" s="555"/>
      <c r="CD18" s="9"/>
      <c r="CE18" s="555"/>
      <c r="CF18" s="555"/>
      <c r="CG18" s="555"/>
      <c r="CH18" s="555"/>
      <c r="CI18" s="555"/>
      <c r="CJ18" s="555"/>
      <c r="CK18" s="555"/>
      <c r="CL18" s="555"/>
      <c r="CM18" s="555"/>
      <c r="CN18" s="555"/>
      <c r="CO18" s="555"/>
      <c r="CP18" s="555"/>
      <c r="CQ18" s="555"/>
      <c r="CR18" s="555"/>
      <c r="CS18" s="555"/>
      <c r="CT18" s="555"/>
      <c r="CU18" s="555"/>
      <c r="CV18" s="9"/>
      <c r="CW18" s="555"/>
      <c r="CX18" s="555"/>
      <c r="CY18" s="555"/>
      <c r="CZ18" s="566"/>
      <c r="DA18" s="555"/>
      <c r="DB18" s="556"/>
      <c r="DC18" s="555"/>
      <c r="DD18" s="566"/>
      <c r="DE18" s="555"/>
      <c r="DF18" s="555"/>
      <c r="DG18" s="555"/>
      <c r="DH18" s="555"/>
      <c r="DI18" s="555"/>
      <c r="DJ18" s="555"/>
      <c r="DK18" s="555"/>
      <c r="DL18" s="555"/>
      <c r="DM18" s="555"/>
      <c r="DN18" s="555"/>
      <c r="DO18" s="555"/>
      <c r="DP18" s="555"/>
      <c r="DQ18" s="555"/>
      <c r="DR18" s="555"/>
      <c r="DS18" s="555"/>
      <c r="DT18" s="555"/>
      <c r="DU18" s="555"/>
      <c r="DV18" s="555"/>
      <c r="DW18" s="555"/>
      <c r="DX18" s="555"/>
      <c r="DY18" s="555"/>
      <c r="DZ18" s="555"/>
      <c r="EA18" s="555"/>
      <c r="EB18" s="555"/>
      <c r="EC18" s="555"/>
      <c r="ED18" s="555"/>
      <c r="EE18" s="9"/>
      <c r="EF18" s="555"/>
      <c r="EG18" s="555"/>
      <c r="EH18" s="555"/>
      <c r="EI18" s="555"/>
      <c r="EJ18" s="555"/>
      <c r="EK18" s="555"/>
      <c r="EL18" s="555"/>
      <c r="EM18" s="555"/>
      <c r="EN18" s="555"/>
      <c r="EO18" s="555"/>
      <c r="EP18" s="555"/>
      <c r="EQ18" s="555"/>
      <c r="ER18" s="555"/>
      <c r="ES18" s="557"/>
      <c r="ET18" s="557"/>
      <c r="EU18" s="557"/>
      <c r="EV18" s="557"/>
      <c r="EW18" s="557"/>
      <c r="EX18" s="557"/>
      <c r="EY18" s="557"/>
      <c r="EZ18" s="557"/>
      <c r="FA18" s="593"/>
      <c r="FB18" s="593"/>
      <c r="FC18" s="593"/>
      <c r="FD18" s="593"/>
      <c r="FE18" s="593"/>
      <c r="FF18" s="593"/>
      <c r="FG18" s="593"/>
      <c r="FH18" s="593"/>
      <c r="FI18" s="593"/>
      <c r="FJ18" s="593"/>
      <c r="FK18" s="593"/>
      <c r="FL18" s="593"/>
      <c r="FM18" s="593"/>
      <c r="FN18" s="593"/>
      <c r="FO18" s="593"/>
      <c r="FP18" s="593"/>
      <c r="FQ18" s="593"/>
      <c r="FR18" s="593"/>
      <c r="FS18" s="593"/>
      <c r="FT18" s="593"/>
      <c r="FU18" s="593"/>
      <c r="FV18" s="593"/>
      <c r="FW18" s="593"/>
      <c r="FX18" s="593"/>
      <c r="FY18" s="593"/>
      <c r="FZ18" s="593"/>
      <c r="GA18" s="593"/>
      <c r="GB18" s="593"/>
      <c r="GC18" s="593"/>
      <c r="GD18" s="593"/>
      <c r="GE18" s="557"/>
      <c r="GF18" s="557"/>
      <c r="GG18" s="557"/>
      <c r="GH18" s="557"/>
      <c r="GI18" s="557"/>
      <c r="GJ18" s="557"/>
      <c r="GK18" s="557"/>
      <c r="GL18" s="557"/>
      <c r="GM18" s="557"/>
      <c r="GN18" s="557"/>
      <c r="GO18" s="557"/>
      <c r="GP18" s="557"/>
      <c r="GQ18" s="557"/>
      <c r="GR18" s="557"/>
      <c r="GS18" s="557"/>
      <c r="GT18" s="557"/>
      <c r="GU18" s="557"/>
      <c r="GV18" s="557"/>
      <c r="GW18" s="557"/>
      <c r="GX18" s="557"/>
      <c r="GY18" s="557"/>
      <c r="GZ18" s="557"/>
      <c r="HA18" s="557"/>
      <c r="HB18" s="557"/>
      <c r="HC18" s="557"/>
      <c r="HD18" s="557"/>
      <c r="HE18" s="557"/>
      <c r="HF18" s="557"/>
      <c r="HG18" s="557"/>
      <c r="HH18" s="557"/>
      <c r="HI18" s="557"/>
      <c r="HJ18" s="593"/>
      <c r="HK18" s="593"/>
      <c r="HL18" s="593"/>
      <c r="HM18" s="593"/>
      <c r="HN18" s="593"/>
      <c r="HO18" s="593"/>
      <c r="HP18" s="593"/>
      <c r="HQ18" s="593"/>
      <c r="HR18" s="593"/>
      <c r="HS18" s="593"/>
      <c r="HT18" s="593"/>
      <c r="HU18" s="593"/>
      <c r="HV18" s="593"/>
      <c r="HW18" s="593"/>
      <c r="HX18" s="593"/>
      <c r="HY18" s="593"/>
      <c r="HZ18" s="593"/>
      <c r="IA18" s="593"/>
      <c r="IB18" s="593"/>
      <c r="IC18" s="593"/>
      <c r="ID18" s="593"/>
      <c r="IE18" s="593"/>
      <c r="IF18" s="593"/>
      <c r="IG18" s="593"/>
      <c r="IH18" s="593"/>
      <c r="II18" s="593"/>
      <c r="IJ18" s="593"/>
      <c r="IK18" s="593"/>
      <c r="IL18" s="593"/>
      <c r="IM18" s="593"/>
      <c r="IN18" s="557"/>
      <c r="IO18" s="557"/>
      <c r="IP18" s="557"/>
      <c r="IQ18" s="557"/>
      <c r="IR18" s="557"/>
      <c r="IS18" s="557"/>
      <c r="IT18" s="557"/>
      <c r="IU18" s="557"/>
      <c r="IV18" s="557"/>
      <c r="IW18" s="557"/>
      <c r="IX18" s="557"/>
      <c r="IY18" s="557"/>
      <c r="IZ18" s="557"/>
      <c r="JA18" s="557"/>
      <c r="JB18" s="557"/>
      <c r="JC18" s="557"/>
      <c r="JD18" s="557"/>
      <c r="JE18" s="557"/>
      <c r="JF18" s="557"/>
      <c r="JG18" s="557"/>
      <c r="JH18" s="557"/>
      <c r="JI18" s="557"/>
      <c r="JJ18" s="557"/>
      <c r="JK18" s="557"/>
      <c r="JL18" s="557"/>
      <c r="JM18" s="555"/>
      <c r="JN18" s="9"/>
      <c r="JO18" s="558"/>
      <c r="JP18" s="558"/>
      <c r="JQ18" s="555"/>
      <c r="JR18" s="555"/>
      <c r="JS18" s="555"/>
      <c r="JT18" s="555"/>
      <c r="JU18" s="555"/>
      <c r="JV18" s="555"/>
      <c r="JW18" s="555"/>
      <c r="JX18" s="555"/>
      <c r="JY18" s="555"/>
      <c r="JZ18" s="555"/>
      <c r="KA18" s="555"/>
      <c r="KB18" s="555"/>
      <c r="KC18" s="555"/>
      <c r="KD18" s="555"/>
      <c r="KE18" s="555"/>
      <c r="KF18" s="555"/>
      <c r="KG18" s="555"/>
      <c r="KH18" s="555"/>
      <c r="KI18" s="555"/>
      <c r="KJ18" s="555"/>
      <c r="KK18" s="555"/>
      <c r="KL18" s="555"/>
      <c r="KM18" s="555"/>
      <c r="KN18" s="555"/>
      <c r="KO18" s="555"/>
      <c r="KP18" s="555"/>
      <c r="KQ18" s="555"/>
      <c r="KR18" s="555"/>
      <c r="KS18" s="555"/>
      <c r="KT18" s="555"/>
      <c r="KU18" s="555"/>
      <c r="KV18" s="555"/>
      <c r="KW18" s="555"/>
      <c r="KX18" s="555"/>
      <c r="KY18" s="555"/>
      <c r="KZ18" s="555"/>
      <c r="LA18" s="555"/>
      <c r="LB18" s="555"/>
      <c r="LC18" s="555"/>
      <c r="LD18" s="555"/>
      <c r="LE18" s="555"/>
      <c r="LF18" s="555"/>
      <c r="LG18" s="555"/>
      <c r="LH18" s="555"/>
      <c r="LI18" s="555"/>
      <c r="LJ18" s="555"/>
      <c r="LK18" s="555"/>
      <c r="LL18" s="555"/>
      <c r="LM18" s="555"/>
      <c r="LN18" s="555"/>
      <c r="LO18" s="555"/>
      <c r="LP18" s="555"/>
      <c r="LQ18" s="555"/>
      <c r="LR18" s="555"/>
      <c r="LS18" s="555"/>
      <c r="LT18" s="555"/>
      <c r="LU18" s="555"/>
      <c r="LV18" s="555"/>
      <c r="LW18" s="555"/>
      <c r="LX18" s="9"/>
      <c r="LY18" s="555"/>
      <c r="LZ18" s="555"/>
      <c r="MA18" s="555"/>
      <c r="MB18" s="555"/>
      <c r="MC18" s="558"/>
      <c r="MD18" s="558"/>
      <c r="ME18" s="558"/>
      <c r="MF18" s="558"/>
      <c r="MG18" s="558"/>
      <c r="MH18" s="555"/>
      <c r="MI18" s="555"/>
      <c r="MJ18" s="555"/>
      <c r="MK18" s="555"/>
      <c r="ML18" s="555"/>
      <c r="MM18" s="555"/>
      <c r="MN18" s="555"/>
      <c r="MO18" s="555"/>
      <c r="MP18" s="555"/>
      <c r="MQ18" s="558"/>
      <c r="MR18" s="558"/>
      <c r="MS18" s="558"/>
      <c r="MT18" s="558"/>
      <c r="MU18" s="558"/>
      <c r="MV18" s="558"/>
      <c r="MW18" s="558"/>
      <c r="MX18" s="558"/>
      <c r="MY18" s="555"/>
      <c r="MZ18" s="555"/>
      <c r="NA18" s="555"/>
      <c r="NB18" s="558"/>
      <c r="NC18" s="558"/>
      <c r="ND18" s="555"/>
      <c r="NE18" s="555"/>
      <c r="NF18" s="555"/>
      <c r="NG18" s="555"/>
      <c r="NH18" s="555"/>
      <c r="NI18" s="555"/>
      <c r="NJ18" s="555"/>
      <c r="NK18" s="555"/>
      <c r="NL18" s="555"/>
      <c r="NM18" s="555"/>
      <c r="NN18" s="555"/>
      <c r="NO18" s="558"/>
      <c r="NP18" s="558"/>
      <c r="NQ18" s="555"/>
      <c r="NR18" s="555"/>
      <c r="NS18" s="555"/>
      <c r="NT18" s="555"/>
      <c r="NU18" s="9"/>
      <c r="NV18" s="555"/>
      <c r="NW18" s="555"/>
      <c r="NX18" s="555"/>
      <c r="NY18" s="555"/>
      <c r="NZ18" s="555"/>
      <c r="OA18" s="555"/>
      <c r="OB18" s="555"/>
      <c r="OC18" s="9"/>
      <c r="OD18" s="555"/>
      <c r="OE18" s="555"/>
      <c r="OF18" s="555"/>
      <c r="OG18" s="555"/>
      <c r="OH18" s="555"/>
      <c r="OI18" s="555"/>
      <c r="OJ18" s="555"/>
      <c r="OK18" s="555"/>
      <c r="OL18" s="555"/>
      <c r="OM18" s="555"/>
      <c r="ON18" s="555"/>
      <c r="OO18" s="9"/>
      <c r="OP18" s="53"/>
      <c r="OQ18" s="53"/>
      <c r="OR18" s="607"/>
      <c r="OS18" s="607"/>
      <c r="OT18" s="607"/>
      <c r="OU18" s="607"/>
      <c r="OV18" s="607"/>
      <c r="OW18" s="607"/>
      <c r="OX18" s="607"/>
      <c r="OY18" s="607"/>
      <c r="OZ18" s="607"/>
      <c r="PA18" s="607"/>
      <c r="PB18" s="607"/>
      <c r="PC18" s="607"/>
      <c r="PD18" s="607"/>
      <c r="PE18" s="607"/>
      <c r="PF18" s="607"/>
      <c r="PG18" s="607"/>
      <c r="PH18" s="607"/>
      <c r="PI18" s="607"/>
      <c r="PJ18" s="607"/>
      <c r="PK18" s="607"/>
      <c r="PL18" s="607"/>
      <c r="PM18" s="607"/>
      <c r="PN18" s="607"/>
      <c r="PO18" s="607"/>
      <c r="PP18" s="607"/>
      <c r="PQ18" s="607"/>
      <c r="PR18" s="607"/>
      <c r="PS18" s="607"/>
      <c r="PT18" s="607"/>
      <c r="PU18" s="607"/>
      <c r="PV18" s="607"/>
      <c r="PW18" s="607"/>
      <c r="PX18" s="607"/>
      <c r="PY18" s="607"/>
      <c r="PZ18" s="607"/>
      <c r="QA18" s="607"/>
      <c r="QB18" s="607"/>
      <c r="QC18" s="607"/>
      <c r="QD18" s="607"/>
      <c r="QE18" s="607"/>
      <c r="QF18" s="607"/>
      <c r="QG18" s="607"/>
      <c r="QH18" s="607"/>
      <c r="QI18" s="607"/>
      <c r="QJ18" s="607"/>
      <c r="QK18" s="607"/>
      <c r="QL18" s="607"/>
      <c r="QM18" s="607"/>
      <c r="QN18" s="607"/>
      <c r="QO18" s="607"/>
      <c r="QP18" s="607"/>
      <c r="QQ18" s="607"/>
      <c r="QR18" s="607"/>
      <c r="QS18" s="607"/>
      <c r="QT18" s="607"/>
      <c r="QU18" s="607"/>
      <c r="QV18" s="607"/>
      <c r="QW18" s="607"/>
      <c r="QX18" s="607"/>
      <c r="QY18" s="607"/>
      <c r="QZ18" s="607"/>
      <c r="RA18" s="607"/>
      <c r="RB18" s="607"/>
      <c r="RC18" s="607"/>
      <c r="RD18" s="607"/>
      <c r="RE18" s="607"/>
      <c r="RF18" s="607"/>
      <c r="RG18" s="607"/>
      <c r="RH18" s="607"/>
      <c r="RI18" s="607"/>
      <c r="RJ18" s="607"/>
      <c r="RK18" s="607"/>
      <c r="RL18" s="607"/>
      <c r="RM18" s="607"/>
      <c r="RN18" s="607"/>
      <c r="RO18" s="607"/>
      <c r="RP18" s="607"/>
      <c r="RQ18" s="607"/>
      <c r="RR18" s="607"/>
      <c r="RS18" s="607"/>
      <c r="RT18" s="607"/>
      <c r="RU18" s="607"/>
      <c r="RV18" s="607"/>
      <c r="RW18" s="607"/>
      <c r="RX18" s="607"/>
      <c r="RY18" s="607"/>
      <c r="RZ18" s="607"/>
      <c r="SA18" s="607"/>
      <c r="SB18" s="607"/>
      <c r="SC18" s="607"/>
      <c r="SD18" s="607"/>
      <c r="SE18" s="607"/>
      <c r="SF18" s="607"/>
      <c r="SG18" s="607"/>
      <c r="SH18" s="607"/>
      <c r="SI18" s="607"/>
      <c r="SJ18" s="607"/>
      <c r="SK18" s="607"/>
      <c r="SL18" s="607"/>
      <c r="SM18" s="607"/>
      <c r="SN18" s="607"/>
      <c r="SO18" s="607"/>
      <c r="SP18" s="607"/>
      <c r="SQ18" s="607"/>
      <c r="SR18" s="607"/>
      <c r="SS18" s="607"/>
      <c r="ST18" s="607"/>
      <c r="SU18" s="607"/>
      <c r="SV18" s="607"/>
      <c r="SW18" s="607"/>
      <c r="SX18" s="607"/>
      <c r="SY18" s="607"/>
      <c r="SZ18" s="607"/>
      <c r="TA18" s="607"/>
      <c r="TB18" s="607"/>
      <c r="TC18" s="607"/>
      <c r="TD18" s="607"/>
      <c r="TE18" s="607"/>
      <c r="TF18" s="558"/>
      <c r="TG18" s="587">
        <v>0</v>
      </c>
    </row>
    <row r="19" spans="1:527" hidden="1" outlineLevel="2">
      <c r="A19" s="21"/>
      <c r="B19" s="21"/>
      <c r="C19" s="14"/>
      <c r="D19" s="14"/>
      <c r="E19" t="b">
        <v>0</v>
      </c>
      <c r="G19" s="29" t="str">
        <f t="shared" ca="1" si="20"/>
        <v>SA level 13</v>
      </c>
      <c r="AW19" s="543"/>
      <c r="AX19" s="9"/>
      <c r="AY19" s="9"/>
      <c r="AZ19" s="555"/>
      <c r="BA19" s="555"/>
      <c r="BB19" s="555"/>
      <c r="BC19" s="555"/>
      <c r="BD19" s="555"/>
      <c r="BE19" s="555"/>
      <c r="BF19" s="555"/>
      <c r="BG19" s="555"/>
      <c r="BH19" s="9"/>
      <c r="BI19" s="555"/>
      <c r="BJ19" s="555"/>
      <c r="BK19" s="555"/>
      <c r="BL19" s="555"/>
      <c r="BM19" s="555"/>
      <c r="BN19" s="555"/>
      <c r="BO19" s="555"/>
      <c r="BP19" s="555"/>
      <c r="BQ19" s="555"/>
      <c r="BR19" s="555"/>
      <c r="BS19" s="555"/>
      <c r="BT19" s="555"/>
      <c r="BU19" s="555"/>
      <c r="BV19" s="555"/>
      <c r="BW19" s="555"/>
      <c r="BX19" s="9"/>
      <c r="BY19" s="555"/>
      <c r="BZ19" s="555"/>
      <c r="CA19" s="555"/>
      <c r="CB19" s="555"/>
      <c r="CC19" s="555"/>
      <c r="CD19" s="9"/>
      <c r="CE19" s="555"/>
      <c r="CF19" s="555"/>
      <c r="CG19" s="555"/>
      <c r="CH19" s="555"/>
      <c r="CI19" s="555"/>
      <c r="CJ19" s="555"/>
      <c r="CK19" s="555"/>
      <c r="CL19" s="555"/>
      <c r="CM19" s="555"/>
      <c r="CN19" s="555"/>
      <c r="CO19" s="555"/>
      <c r="CP19" s="555"/>
      <c r="CQ19" s="555"/>
      <c r="CR19" s="555"/>
      <c r="CS19" s="555"/>
      <c r="CT19" s="555"/>
      <c r="CU19" s="555"/>
      <c r="CV19" s="9"/>
      <c r="CW19" s="555"/>
      <c r="CX19" s="555"/>
      <c r="CY19" s="555"/>
      <c r="CZ19" s="566"/>
      <c r="DA19" s="555"/>
      <c r="DB19" s="556"/>
      <c r="DC19" s="555"/>
      <c r="DD19" s="566"/>
      <c r="DE19" s="555"/>
      <c r="DF19" s="555"/>
      <c r="DG19" s="555"/>
      <c r="DH19" s="555"/>
      <c r="DI19" s="555"/>
      <c r="DJ19" s="555"/>
      <c r="DK19" s="555"/>
      <c r="DL19" s="555"/>
      <c r="DM19" s="555"/>
      <c r="DN19" s="555"/>
      <c r="DO19" s="555"/>
      <c r="DP19" s="555"/>
      <c r="DQ19" s="555"/>
      <c r="DR19" s="555"/>
      <c r="DS19" s="555"/>
      <c r="DT19" s="555"/>
      <c r="DU19" s="555"/>
      <c r="DV19" s="555"/>
      <c r="DW19" s="555"/>
      <c r="DX19" s="555"/>
      <c r="DY19" s="555"/>
      <c r="DZ19" s="555"/>
      <c r="EA19" s="555"/>
      <c r="EB19" s="555"/>
      <c r="EC19" s="555"/>
      <c r="ED19" s="555"/>
      <c r="EE19" s="9"/>
      <c r="EF19" s="555"/>
      <c r="EG19" s="555"/>
      <c r="EH19" s="555"/>
      <c r="EI19" s="555"/>
      <c r="EJ19" s="555"/>
      <c r="EK19" s="555"/>
      <c r="EL19" s="555"/>
      <c r="EM19" s="555"/>
      <c r="EN19" s="555"/>
      <c r="EO19" s="555"/>
      <c r="EP19" s="555"/>
      <c r="EQ19" s="555"/>
      <c r="ER19" s="555"/>
      <c r="ES19" s="557"/>
      <c r="ET19" s="557"/>
      <c r="EU19" s="557"/>
      <c r="EV19" s="557"/>
      <c r="EW19" s="557"/>
      <c r="EX19" s="557"/>
      <c r="EY19" s="557"/>
      <c r="EZ19" s="557"/>
      <c r="FA19" s="593"/>
      <c r="FB19" s="593"/>
      <c r="FC19" s="593"/>
      <c r="FD19" s="593"/>
      <c r="FE19" s="593"/>
      <c r="FF19" s="593"/>
      <c r="FG19" s="593"/>
      <c r="FH19" s="593"/>
      <c r="FI19" s="593"/>
      <c r="FJ19" s="593"/>
      <c r="FK19" s="593"/>
      <c r="FL19" s="593"/>
      <c r="FM19" s="593"/>
      <c r="FN19" s="593"/>
      <c r="FO19" s="593"/>
      <c r="FP19" s="593"/>
      <c r="FQ19" s="593"/>
      <c r="FR19" s="593"/>
      <c r="FS19" s="593"/>
      <c r="FT19" s="593"/>
      <c r="FU19" s="593"/>
      <c r="FV19" s="593"/>
      <c r="FW19" s="593"/>
      <c r="FX19" s="593"/>
      <c r="FY19" s="593"/>
      <c r="FZ19" s="593"/>
      <c r="GA19" s="593"/>
      <c r="GB19" s="593"/>
      <c r="GC19" s="593"/>
      <c r="GD19" s="593"/>
      <c r="GE19" s="557"/>
      <c r="GF19" s="557"/>
      <c r="GG19" s="557"/>
      <c r="GH19" s="557"/>
      <c r="GI19" s="557"/>
      <c r="GJ19" s="557"/>
      <c r="GK19" s="557"/>
      <c r="GL19" s="557"/>
      <c r="GM19" s="557"/>
      <c r="GN19" s="557"/>
      <c r="GO19" s="557"/>
      <c r="GP19" s="557"/>
      <c r="GQ19" s="557"/>
      <c r="GR19" s="557"/>
      <c r="GS19" s="557"/>
      <c r="GT19" s="557"/>
      <c r="GU19" s="557"/>
      <c r="GV19" s="557"/>
      <c r="GW19" s="557"/>
      <c r="GX19" s="557"/>
      <c r="GY19" s="557"/>
      <c r="GZ19" s="557"/>
      <c r="HA19" s="557"/>
      <c r="HB19" s="557"/>
      <c r="HC19" s="557"/>
      <c r="HD19" s="557"/>
      <c r="HE19" s="557"/>
      <c r="HF19" s="557"/>
      <c r="HG19" s="557"/>
      <c r="HH19" s="557"/>
      <c r="HI19" s="557"/>
      <c r="HJ19" s="593"/>
      <c r="HK19" s="593"/>
      <c r="HL19" s="593"/>
      <c r="HM19" s="593"/>
      <c r="HN19" s="593"/>
      <c r="HO19" s="593"/>
      <c r="HP19" s="593"/>
      <c r="HQ19" s="593"/>
      <c r="HR19" s="593"/>
      <c r="HS19" s="593"/>
      <c r="HT19" s="593"/>
      <c r="HU19" s="593"/>
      <c r="HV19" s="593"/>
      <c r="HW19" s="593"/>
      <c r="HX19" s="593"/>
      <c r="HY19" s="593"/>
      <c r="HZ19" s="593"/>
      <c r="IA19" s="593"/>
      <c r="IB19" s="593"/>
      <c r="IC19" s="593"/>
      <c r="ID19" s="593"/>
      <c r="IE19" s="593"/>
      <c r="IF19" s="593"/>
      <c r="IG19" s="593"/>
      <c r="IH19" s="593"/>
      <c r="II19" s="593"/>
      <c r="IJ19" s="593"/>
      <c r="IK19" s="593"/>
      <c r="IL19" s="593"/>
      <c r="IM19" s="593"/>
      <c r="IN19" s="557"/>
      <c r="IO19" s="557"/>
      <c r="IP19" s="557"/>
      <c r="IQ19" s="557"/>
      <c r="IR19" s="557"/>
      <c r="IS19" s="557"/>
      <c r="IT19" s="557"/>
      <c r="IU19" s="557"/>
      <c r="IV19" s="557"/>
      <c r="IW19" s="557"/>
      <c r="IX19" s="557"/>
      <c r="IY19" s="557"/>
      <c r="IZ19" s="557"/>
      <c r="JA19" s="557"/>
      <c r="JB19" s="557"/>
      <c r="JC19" s="557"/>
      <c r="JD19" s="557"/>
      <c r="JE19" s="557"/>
      <c r="JF19" s="557"/>
      <c r="JG19" s="557"/>
      <c r="JH19" s="557"/>
      <c r="JI19" s="557"/>
      <c r="JJ19" s="557"/>
      <c r="JK19" s="557"/>
      <c r="JL19" s="557"/>
      <c r="JM19" s="555"/>
      <c r="JN19" s="9"/>
      <c r="JO19" s="558"/>
      <c r="JP19" s="558"/>
      <c r="JQ19" s="555"/>
      <c r="JR19" s="555"/>
      <c r="JS19" s="555"/>
      <c r="JT19" s="555"/>
      <c r="JU19" s="555"/>
      <c r="JV19" s="555"/>
      <c r="JW19" s="555"/>
      <c r="JX19" s="555"/>
      <c r="JY19" s="555"/>
      <c r="JZ19" s="555"/>
      <c r="KA19" s="555"/>
      <c r="KB19" s="555"/>
      <c r="KC19" s="555"/>
      <c r="KD19" s="555"/>
      <c r="KE19" s="555"/>
      <c r="KF19" s="555"/>
      <c r="KG19" s="555"/>
      <c r="KH19" s="555"/>
      <c r="KI19" s="555"/>
      <c r="KJ19" s="555"/>
      <c r="KK19" s="555"/>
      <c r="KL19" s="555"/>
      <c r="KM19" s="555"/>
      <c r="KN19" s="555"/>
      <c r="KO19" s="555"/>
      <c r="KP19" s="555"/>
      <c r="KQ19" s="555"/>
      <c r="KR19" s="555"/>
      <c r="KS19" s="555"/>
      <c r="KT19" s="555"/>
      <c r="KU19" s="555"/>
      <c r="KV19" s="555"/>
      <c r="KW19" s="555"/>
      <c r="KX19" s="555"/>
      <c r="KY19" s="555"/>
      <c r="KZ19" s="555"/>
      <c r="LA19" s="555"/>
      <c r="LB19" s="555"/>
      <c r="LC19" s="555"/>
      <c r="LD19" s="555"/>
      <c r="LE19" s="555"/>
      <c r="LF19" s="555"/>
      <c r="LG19" s="555"/>
      <c r="LH19" s="555"/>
      <c r="LI19" s="555"/>
      <c r="LJ19" s="555"/>
      <c r="LK19" s="555"/>
      <c r="LL19" s="555"/>
      <c r="LM19" s="555"/>
      <c r="LN19" s="555"/>
      <c r="LO19" s="555"/>
      <c r="LP19" s="555"/>
      <c r="LQ19" s="555"/>
      <c r="LR19" s="555"/>
      <c r="LS19" s="555"/>
      <c r="LT19" s="555"/>
      <c r="LU19" s="555"/>
      <c r="LV19" s="555"/>
      <c r="LW19" s="555"/>
      <c r="LX19" s="9"/>
      <c r="LY19" s="555"/>
      <c r="LZ19" s="555"/>
      <c r="MA19" s="555"/>
      <c r="MB19" s="555"/>
      <c r="MC19" s="558"/>
      <c r="MD19" s="558"/>
      <c r="ME19" s="558"/>
      <c r="MF19" s="558"/>
      <c r="MG19" s="558"/>
      <c r="MH19" s="555"/>
      <c r="MI19" s="555"/>
      <c r="MJ19" s="555"/>
      <c r="MK19" s="555"/>
      <c r="ML19" s="555"/>
      <c r="MM19" s="555"/>
      <c r="MN19" s="555"/>
      <c r="MO19" s="555"/>
      <c r="MP19" s="555"/>
      <c r="MQ19" s="558"/>
      <c r="MR19" s="558"/>
      <c r="MS19" s="558"/>
      <c r="MT19" s="558"/>
      <c r="MU19" s="558"/>
      <c r="MV19" s="558"/>
      <c r="MW19" s="558"/>
      <c r="MX19" s="558"/>
      <c r="MY19" s="555"/>
      <c r="MZ19" s="555"/>
      <c r="NA19" s="555"/>
      <c r="NB19" s="558"/>
      <c r="NC19" s="558"/>
      <c r="ND19" s="555"/>
      <c r="NE19" s="555"/>
      <c r="NF19" s="555"/>
      <c r="NG19" s="555"/>
      <c r="NH19" s="555"/>
      <c r="NI19" s="555"/>
      <c r="NJ19" s="555"/>
      <c r="NK19" s="555"/>
      <c r="NL19" s="555"/>
      <c r="NM19" s="555"/>
      <c r="NN19" s="555"/>
      <c r="NO19" s="558"/>
      <c r="NP19" s="558"/>
      <c r="NQ19" s="555"/>
      <c r="NR19" s="555"/>
      <c r="NS19" s="555"/>
      <c r="NT19" s="555"/>
      <c r="NU19" s="9"/>
      <c r="NV19" s="555"/>
      <c r="NW19" s="555"/>
      <c r="NX19" s="555"/>
      <c r="NY19" s="555"/>
      <c r="NZ19" s="555"/>
      <c r="OA19" s="555"/>
      <c r="OB19" s="555"/>
      <c r="OC19" s="9"/>
      <c r="OD19" s="555"/>
      <c r="OE19" s="555"/>
      <c r="OF19" s="555"/>
      <c r="OG19" s="555"/>
      <c r="OH19" s="555"/>
      <c r="OI19" s="555"/>
      <c r="OJ19" s="555"/>
      <c r="OK19" s="555"/>
      <c r="OL19" s="555"/>
      <c r="OM19" s="555"/>
      <c r="ON19" s="555"/>
      <c r="OO19" s="9"/>
      <c r="OP19" s="53"/>
      <c r="OQ19" s="53"/>
      <c r="OR19" s="607"/>
      <c r="OS19" s="607"/>
      <c r="OT19" s="607"/>
      <c r="OU19" s="607"/>
      <c r="OV19" s="607"/>
      <c r="OW19" s="607"/>
      <c r="OX19" s="607"/>
      <c r="OY19" s="607"/>
      <c r="OZ19" s="607"/>
      <c r="PA19" s="607"/>
      <c r="PB19" s="607"/>
      <c r="PC19" s="607"/>
      <c r="PD19" s="607"/>
      <c r="PE19" s="607"/>
      <c r="PF19" s="607"/>
      <c r="PG19" s="607"/>
      <c r="PH19" s="607"/>
      <c r="PI19" s="607"/>
      <c r="PJ19" s="607"/>
      <c r="PK19" s="607"/>
      <c r="PL19" s="607"/>
      <c r="PM19" s="607"/>
      <c r="PN19" s="607"/>
      <c r="PO19" s="607"/>
      <c r="PP19" s="607"/>
      <c r="PQ19" s="607"/>
      <c r="PR19" s="607"/>
      <c r="PS19" s="607"/>
      <c r="PT19" s="607"/>
      <c r="PU19" s="607"/>
      <c r="PV19" s="607"/>
      <c r="PW19" s="607"/>
      <c r="PX19" s="607"/>
      <c r="PY19" s="607"/>
      <c r="PZ19" s="607"/>
      <c r="QA19" s="607"/>
      <c r="QB19" s="607"/>
      <c r="QC19" s="607"/>
      <c r="QD19" s="607"/>
      <c r="QE19" s="607"/>
      <c r="QF19" s="607"/>
      <c r="QG19" s="607"/>
      <c r="QH19" s="607"/>
      <c r="QI19" s="607"/>
      <c r="QJ19" s="607"/>
      <c r="QK19" s="607"/>
      <c r="QL19" s="607"/>
      <c r="QM19" s="607"/>
      <c r="QN19" s="607"/>
      <c r="QO19" s="607"/>
      <c r="QP19" s="607"/>
      <c r="QQ19" s="607"/>
      <c r="QR19" s="607"/>
      <c r="QS19" s="607"/>
      <c r="QT19" s="607"/>
      <c r="QU19" s="607"/>
      <c r="QV19" s="607"/>
      <c r="QW19" s="607"/>
      <c r="QX19" s="607"/>
      <c r="QY19" s="607"/>
      <c r="QZ19" s="607"/>
      <c r="RA19" s="607"/>
      <c r="RB19" s="607"/>
      <c r="RC19" s="607"/>
      <c r="RD19" s="607"/>
      <c r="RE19" s="607"/>
      <c r="RF19" s="607"/>
      <c r="RG19" s="607"/>
      <c r="RH19" s="607"/>
      <c r="RI19" s="607"/>
      <c r="RJ19" s="607"/>
      <c r="RK19" s="607"/>
      <c r="RL19" s="607"/>
      <c r="RM19" s="607"/>
      <c r="RN19" s="607"/>
      <c r="RO19" s="607"/>
      <c r="RP19" s="607"/>
      <c r="RQ19" s="607"/>
      <c r="RR19" s="607"/>
      <c r="RS19" s="607"/>
      <c r="RT19" s="607"/>
      <c r="RU19" s="607"/>
      <c r="RV19" s="607"/>
      <c r="RW19" s="607"/>
      <c r="RX19" s="607"/>
      <c r="RY19" s="607"/>
      <c r="RZ19" s="607"/>
      <c r="SA19" s="607"/>
      <c r="SB19" s="607"/>
      <c r="SC19" s="607"/>
      <c r="SD19" s="607"/>
      <c r="SE19" s="607"/>
      <c r="SF19" s="607"/>
      <c r="SG19" s="607"/>
      <c r="SH19" s="607"/>
      <c r="SI19" s="607"/>
      <c r="SJ19" s="607"/>
      <c r="SK19" s="607"/>
      <c r="SL19" s="607"/>
      <c r="SM19" s="607"/>
      <c r="SN19" s="607"/>
      <c r="SO19" s="607"/>
      <c r="SP19" s="607"/>
      <c r="SQ19" s="607"/>
      <c r="SR19" s="607"/>
      <c r="SS19" s="607"/>
      <c r="ST19" s="607"/>
      <c r="SU19" s="607"/>
      <c r="SV19" s="607"/>
      <c r="SW19" s="607"/>
      <c r="SX19" s="607"/>
      <c r="SY19" s="607"/>
      <c r="SZ19" s="607"/>
      <c r="TA19" s="607"/>
      <c r="TB19" s="607"/>
      <c r="TC19" s="607"/>
      <c r="TD19" s="607"/>
      <c r="TE19" s="607"/>
      <c r="TF19" s="558"/>
      <c r="TG19" s="587">
        <v>0</v>
      </c>
    </row>
    <row r="20" spans="1:527" hidden="1" outlineLevel="2">
      <c r="A20" s="21"/>
      <c r="B20" s="21"/>
      <c r="C20" s="14"/>
      <c r="D20" s="14"/>
      <c r="E20" t="b">
        <v>0</v>
      </c>
      <c r="G20" s="29" t="str">
        <f t="shared" ca="1" si="20"/>
        <v>SA level 14</v>
      </c>
      <c r="AW20" s="543"/>
      <c r="AX20" s="9"/>
      <c r="AY20" s="9"/>
      <c r="AZ20" s="555"/>
      <c r="BA20" s="555"/>
      <c r="BB20" s="555"/>
      <c r="BC20" s="555"/>
      <c r="BD20" s="555"/>
      <c r="BE20" s="555"/>
      <c r="BF20" s="555"/>
      <c r="BG20" s="555"/>
      <c r="BH20" s="9"/>
      <c r="BI20" s="555"/>
      <c r="BJ20" s="555"/>
      <c r="BK20" s="555"/>
      <c r="BL20" s="555"/>
      <c r="BM20" s="555"/>
      <c r="BN20" s="555"/>
      <c r="BO20" s="555"/>
      <c r="BP20" s="555"/>
      <c r="BQ20" s="555"/>
      <c r="BR20" s="555"/>
      <c r="BS20" s="555"/>
      <c r="BT20" s="555"/>
      <c r="BU20" s="555"/>
      <c r="BV20" s="555"/>
      <c r="BW20" s="555"/>
      <c r="BX20" s="9"/>
      <c r="BY20" s="555"/>
      <c r="BZ20" s="555"/>
      <c r="CA20" s="555"/>
      <c r="CB20" s="555"/>
      <c r="CC20" s="555"/>
      <c r="CD20" s="9"/>
      <c r="CE20" s="555"/>
      <c r="CF20" s="555"/>
      <c r="CG20" s="555"/>
      <c r="CH20" s="555"/>
      <c r="CI20" s="555"/>
      <c r="CJ20" s="555"/>
      <c r="CK20" s="555"/>
      <c r="CL20" s="555"/>
      <c r="CM20" s="555"/>
      <c r="CN20" s="555"/>
      <c r="CO20" s="555"/>
      <c r="CP20" s="555"/>
      <c r="CQ20" s="555"/>
      <c r="CR20" s="555"/>
      <c r="CS20" s="555"/>
      <c r="CT20" s="555"/>
      <c r="CU20" s="555"/>
      <c r="CV20" s="9"/>
      <c r="CW20" s="555"/>
      <c r="CX20" s="555"/>
      <c r="CY20" s="555"/>
      <c r="CZ20" s="566"/>
      <c r="DA20" s="555"/>
      <c r="DB20" s="556"/>
      <c r="DC20" s="555"/>
      <c r="DD20" s="566"/>
      <c r="DE20" s="555"/>
      <c r="DF20" s="555"/>
      <c r="DG20" s="555"/>
      <c r="DH20" s="555"/>
      <c r="DI20" s="555"/>
      <c r="DJ20" s="555"/>
      <c r="DK20" s="555"/>
      <c r="DL20" s="555"/>
      <c r="DM20" s="555"/>
      <c r="DN20" s="555"/>
      <c r="DO20" s="555"/>
      <c r="DP20" s="555"/>
      <c r="DQ20" s="555"/>
      <c r="DR20" s="555"/>
      <c r="DS20" s="555"/>
      <c r="DT20" s="555"/>
      <c r="DU20" s="555"/>
      <c r="DV20" s="555"/>
      <c r="DW20" s="555"/>
      <c r="DX20" s="555"/>
      <c r="DY20" s="555"/>
      <c r="DZ20" s="555"/>
      <c r="EA20" s="555"/>
      <c r="EB20" s="555"/>
      <c r="EC20" s="555"/>
      <c r="ED20" s="555"/>
      <c r="EE20" s="9"/>
      <c r="EF20" s="555"/>
      <c r="EG20" s="555"/>
      <c r="EH20" s="555"/>
      <c r="EI20" s="555"/>
      <c r="EJ20" s="555"/>
      <c r="EK20" s="555"/>
      <c r="EL20" s="555"/>
      <c r="EM20" s="555"/>
      <c r="EN20" s="555"/>
      <c r="EO20" s="555"/>
      <c r="EP20" s="555"/>
      <c r="EQ20" s="555"/>
      <c r="ER20" s="555"/>
      <c r="ES20" s="557"/>
      <c r="ET20" s="557"/>
      <c r="EU20" s="557"/>
      <c r="EV20" s="557"/>
      <c r="EW20" s="557"/>
      <c r="EX20" s="557"/>
      <c r="EY20" s="557"/>
      <c r="EZ20" s="557"/>
      <c r="FA20" s="593"/>
      <c r="FB20" s="593"/>
      <c r="FC20" s="593"/>
      <c r="FD20" s="593"/>
      <c r="FE20" s="593"/>
      <c r="FF20" s="593"/>
      <c r="FG20" s="593"/>
      <c r="FH20" s="593"/>
      <c r="FI20" s="593"/>
      <c r="FJ20" s="593"/>
      <c r="FK20" s="593"/>
      <c r="FL20" s="593"/>
      <c r="FM20" s="593"/>
      <c r="FN20" s="593"/>
      <c r="FO20" s="593"/>
      <c r="FP20" s="593"/>
      <c r="FQ20" s="593"/>
      <c r="FR20" s="593"/>
      <c r="FS20" s="593"/>
      <c r="FT20" s="593"/>
      <c r="FU20" s="593"/>
      <c r="FV20" s="593"/>
      <c r="FW20" s="593"/>
      <c r="FX20" s="593"/>
      <c r="FY20" s="593"/>
      <c r="FZ20" s="593"/>
      <c r="GA20" s="593"/>
      <c r="GB20" s="593"/>
      <c r="GC20" s="593"/>
      <c r="GD20" s="593"/>
      <c r="GE20" s="557"/>
      <c r="GF20" s="557"/>
      <c r="GG20" s="557"/>
      <c r="GH20" s="557"/>
      <c r="GI20" s="557"/>
      <c r="GJ20" s="557"/>
      <c r="GK20" s="557"/>
      <c r="GL20" s="557"/>
      <c r="GM20" s="557"/>
      <c r="GN20" s="557"/>
      <c r="GO20" s="557"/>
      <c r="GP20" s="557"/>
      <c r="GQ20" s="557"/>
      <c r="GR20" s="557"/>
      <c r="GS20" s="557"/>
      <c r="GT20" s="557"/>
      <c r="GU20" s="557"/>
      <c r="GV20" s="557"/>
      <c r="GW20" s="557"/>
      <c r="GX20" s="557"/>
      <c r="GY20" s="557"/>
      <c r="GZ20" s="557"/>
      <c r="HA20" s="557"/>
      <c r="HB20" s="557"/>
      <c r="HC20" s="557"/>
      <c r="HD20" s="557"/>
      <c r="HE20" s="557"/>
      <c r="HF20" s="557"/>
      <c r="HG20" s="557"/>
      <c r="HH20" s="557"/>
      <c r="HI20" s="557"/>
      <c r="HJ20" s="593"/>
      <c r="HK20" s="593"/>
      <c r="HL20" s="593"/>
      <c r="HM20" s="593"/>
      <c r="HN20" s="593"/>
      <c r="HO20" s="593"/>
      <c r="HP20" s="593"/>
      <c r="HQ20" s="593"/>
      <c r="HR20" s="593"/>
      <c r="HS20" s="593"/>
      <c r="HT20" s="593"/>
      <c r="HU20" s="593"/>
      <c r="HV20" s="593"/>
      <c r="HW20" s="593"/>
      <c r="HX20" s="593"/>
      <c r="HY20" s="593"/>
      <c r="HZ20" s="593"/>
      <c r="IA20" s="593"/>
      <c r="IB20" s="593"/>
      <c r="IC20" s="593"/>
      <c r="ID20" s="593"/>
      <c r="IE20" s="593"/>
      <c r="IF20" s="593"/>
      <c r="IG20" s="593"/>
      <c r="IH20" s="593"/>
      <c r="II20" s="593"/>
      <c r="IJ20" s="593"/>
      <c r="IK20" s="593"/>
      <c r="IL20" s="593"/>
      <c r="IM20" s="593"/>
      <c r="IN20" s="557"/>
      <c r="IO20" s="557"/>
      <c r="IP20" s="557"/>
      <c r="IQ20" s="557"/>
      <c r="IR20" s="557"/>
      <c r="IS20" s="557"/>
      <c r="IT20" s="557"/>
      <c r="IU20" s="557"/>
      <c r="IV20" s="557"/>
      <c r="IW20" s="557"/>
      <c r="IX20" s="557"/>
      <c r="IY20" s="557"/>
      <c r="IZ20" s="557"/>
      <c r="JA20" s="557"/>
      <c r="JB20" s="557"/>
      <c r="JC20" s="557"/>
      <c r="JD20" s="557"/>
      <c r="JE20" s="557"/>
      <c r="JF20" s="557"/>
      <c r="JG20" s="557"/>
      <c r="JH20" s="557"/>
      <c r="JI20" s="557"/>
      <c r="JJ20" s="557"/>
      <c r="JK20" s="557"/>
      <c r="JL20" s="557"/>
      <c r="JM20" s="555"/>
      <c r="JN20" s="9"/>
      <c r="JO20" s="558"/>
      <c r="JP20" s="558"/>
      <c r="JQ20" s="555"/>
      <c r="JR20" s="555"/>
      <c r="JS20" s="555"/>
      <c r="JT20" s="555"/>
      <c r="JU20" s="555"/>
      <c r="JV20" s="555"/>
      <c r="JW20" s="555"/>
      <c r="JX20" s="555"/>
      <c r="JY20" s="555"/>
      <c r="JZ20" s="555"/>
      <c r="KA20" s="555"/>
      <c r="KB20" s="555"/>
      <c r="KC20" s="555"/>
      <c r="KD20" s="555"/>
      <c r="KE20" s="555"/>
      <c r="KF20" s="555"/>
      <c r="KG20" s="555"/>
      <c r="KH20" s="555"/>
      <c r="KI20" s="555"/>
      <c r="KJ20" s="555"/>
      <c r="KK20" s="555"/>
      <c r="KL20" s="555"/>
      <c r="KM20" s="555"/>
      <c r="KN20" s="555"/>
      <c r="KO20" s="555"/>
      <c r="KP20" s="555"/>
      <c r="KQ20" s="555"/>
      <c r="KR20" s="555"/>
      <c r="KS20" s="555"/>
      <c r="KT20" s="555"/>
      <c r="KU20" s="555"/>
      <c r="KV20" s="555"/>
      <c r="KW20" s="555"/>
      <c r="KX20" s="555"/>
      <c r="KY20" s="555"/>
      <c r="KZ20" s="555"/>
      <c r="LA20" s="555"/>
      <c r="LB20" s="555"/>
      <c r="LC20" s="555"/>
      <c r="LD20" s="555"/>
      <c r="LE20" s="555"/>
      <c r="LF20" s="555"/>
      <c r="LG20" s="555"/>
      <c r="LH20" s="555"/>
      <c r="LI20" s="555"/>
      <c r="LJ20" s="555"/>
      <c r="LK20" s="555"/>
      <c r="LL20" s="555"/>
      <c r="LM20" s="555"/>
      <c r="LN20" s="555"/>
      <c r="LO20" s="555"/>
      <c r="LP20" s="555"/>
      <c r="LQ20" s="555"/>
      <c r="LR20" s="555"/>
      <c r="LS20" s="555"/>
      <c r="LT20" s="555"/>
      <c r="LU20" s="555"/>
      <c r="LV20" s="555"/>
      <c r="LW20" s="555"/>
      <c r="LX20" s="9"/>
      <c r="LY20" s="555"/>
      <c r="LZ20" s="555"/>
      <c r="MA20" s="555"/>
      <c r="MB20" s="555"/>
      <c r="MC20" s="558"/>
      <c r="MD20" s="558"/>
      <c r="ME20" s="558"/>
      <c r="MF20" s="558"/>
      <c r="MG20" s="558"/>
      <c r="MH20" s="555"/>
      <c r="MI20" s="555"/>
      <c r="MJ20" s="555"/>
      <c r="MK20" s="555"/>
      <c r="ML20" s="555"/>
      <c r="MM20" s="555"/>
      <c r="MN20" s="555"/>
      <c r="MO20" s="555"/>
      <c r="MP20" s="555"/>
      <c r="MQ20" s="558"/>
      <c r="MR20" s="558"/>
      <c r="MS20" s="558"/>
      <c r="MT20" s="558"/>
      <c r="MU20" s="558"/>
      <c r="MV20" s="558"/>
      <c r="MW20" s="558"/>
      <c r="MX20" s="558"/>
      <c r="MY20" s="555"/>
      <c r="MZ20" s="555"/>
      <c r="NA20" s="555"/>
      <c r="NB20" s="558"/>
      <c r="NC20" s="558"/>
      <c r="ND20" s="555"/>
      <c r="NE20" s="555"/>
      <c r="NF20" s="555"/>
      <c r="NG20" s="555"/>
      <c r="NH20" s="555"/>
      <c r="NI20" s="555"/>
      <c r="NJ20" s="555"/>
      <c r="NK20" s="555"/>
      <c r="NL20" s="555"/>
      <c r="NM20" s="555"/>
      <c r="NN20" s="555"/>
      <c r="NO20" s="558"/>
      <c r="NP20" s="558"/>
      <c r="NQ20" s="555"/>
      <c r="NR20" s="555"/>
      <c r="NS20" s="555"/>
      <c r="NT20" s="555"/>
      <c r="NU20" s="9"/>
      <c r="NV20" s="555"/>
      <c r="NW20" s="555"/>
      <c r="NX20" s="555"/>
      <c r="NY20" s="555"/>
      <c r="NZ20" s="555"/>
      <c r="OA20" s="555"/>
      <c r="OB20" s="555"/>
      <c r="OC20" s="9"/>
      <c r="OD20" s="555"/>
      <c r="OE20" s="555"/>
      <c r="OF20" s="555"/>
      <c r="OG20" s="555"/>
      <c r="OH20" s="555"/>
      <c r="OI20" s="555"/>
      <c r="OJ20" s="555"/>
      <c r="OK20" s="555"/>
      <c r="OL20" s="555"/>
      <c r="OM20" s="555"/>
      <c r="ON20" s="555"/>
      <c r="OO20" s="9"/>
      <c r="OP20" s="53"/>
      <c r="OQ20" s="53"/>
      <c r="OR20" s="607"/>
      <c r="OS20" s="607"/>
      <c r="OT20" s="607"/>
      <c r="OU20" s="607"/>
      <c r="OV20" s="607"/>
      <c r="OW20" s="607"/>
      <c r="OX20" s="607"/>
      <c r="OY20" s="607"/>
      <c r="OZ20" s="607"/>
      <c r="PA20" s="607"/>
      <c r="PB20" s="607"/>
      <c r="PC20" s="607"/>
      <c r="PD20" s="607"/>
      <c r="PE20" s="607"/>
      <c r="PF20" s="607"/>
      <c r="PG20" s="607"/>
      <c r="PH20" s="607"/>
      <c r="PI20" s="607"/>
      <c r="PJ20" s="607"/>
      <c r="PK20" s="607"/>
      <c r="PL20" s="607"/>
      <c r="PM20" s="607"/>
      <c r="PN20" s="607"/>
      <c r="PO20" s="607"/>
      <c r="PP20" s="607"/>
      <c r="PQ20" s="607"/>
      <c r="PR20" s="607"/>
      <c r="PS20" s="607"/>
      <c r="PT20" s="607"/>
      <c r="PU20" s="607"/>
      <c r="PV20" s="607"/>
      <c r="PW20" s="607"/>
      <c r="PX20" s="607"/>
      <c r="PY20" s="607"/>
      <c r="PZ20" s="607"/>
      <c r="QA20" s="607"/>
      <c r="QB20" s="607"/>
      <c r="QC20" s="607"/>
      <c r="QD20" s="607"/>
      <c r="QE20" s="607"/>
      <c r="QF20" s="607"/>
      <c r="QG20" s="607"/>
      <c r="QH20" s="607"/>
      <c r="QI20" s="607"/>
      <c r="QJ20" s="607"/>
      <c r="QK20" s="607"/>
      <c r="QL20" s="607"/>
      <c r="QM20" s="607"/>
      <c r="QN20" s="607"/>
      <c r="QO20" s="607"/>
      <c r="QP20" s="607"/>
      <c r="QQ20" s="607"/>
      <c r="QR20" s="607"/>
      <c r="QS20" s="607"/>
      <c r="QT20" s="607"/>
      <c r="QU20" s="607"/>
      <c r="QV20" s="607"/>
      <c r="QW20" s="607"/>
      <c r="QX20" s="607"/>
      <c r="QY20" s="607"/>
      <c r="QZ20" s="607"/>
      <c r="RA20" s="607"/>
      <c r="RB20" s="607"/>
      <c r="RC20" s="607"/>
      <c r="RD20" s="607"/>
      <c r="RE20" s="607"/>
      <c r="RF20" s="607"/>
      <c r="RG20" s="607"/>
      <c r="RH20" s="607"/>
      <c r="RI20" s="607"/>
      <c r="RJ20" s="607"/>
      <c r="RK20" s="607"/>
      <c r="RL20" s="607"/>
      <c r="RM20" s="607"/>
      <c r="RN20" s="607"/>
      <c r="RO20" s="607"/>
      <c r="RP20" s="607"/>
      <c r="RQ20" s="607"/>
      <c r="RR20" s="607"/>
      <c r="RS20" s="607"/>
      <c r="RT20" s="607"/>
      <c r="RU20" s="607"/>
      <c r="RV20" s="607"/>
      <c r="RW20" s="607"/>
      <c r="RX20" s="607"/>
      <c r="RY20" s="607"/>
      <c r="RZ20" s="607"/>
      <c r="SA20" s="607"/>
      <c r="SB20" s="607"/>
      <c r="SC20" s="607"/>
      <c r="SD20" s="607"/>
      <c r="SE20" s="607"/>
      <c r="SF20" s="607"/>
      <c r="SG20" s="607"/>
      <c r="SH20" s="607"/>
      <c r="SI20" s="607"/>
      <c r="SJ20" s="607"/>
      <c r="SK20" s="607"/>
      <c r="SL20" s="607"/>
      <c r="SM20" s="607"/>
      <c r="SN20" s="607"/>
      <c r="SO20" s="607"/>
      <c r="SP20" s="607"/>
      <c r="SQ20" s="607"/>
      <c r="SR20" s="607"/>
      <c r="SS20" s="607"/>
      <c r="ST20" s="607"/>
      <c r="SU20" s="607"/>
      <c r="SV20" s="607"/>
      <c r="SW20" s="607"/>
      <c r="SX20" s="607"/>
      <c r="SY20" s="607"/>
      <c r="SZ20" s="607"/>
      <c r="TA20" s="607"/>
      <c r="TB20" s="607"/>
      <c r="TC20" s="607"/>
      <c r="TD20" s="607"/>
      <c r="TE20" s="607"/>
      <c r="TF20" s="558"/>
      <c r="TG20" s="587">
        <v>0</v>
      </c>
    </row>
    <row r="21" spans="1:527" hidden="1" outlineLevel="2">
      <c r="A21" s="21"/>
      <c r="B21" s="21"/>
      <c r="C21" s="14"/>
      <c r="D21" s="14"/>
      <c r="E21" t="b">
        <v>0</v>
      </c>
      <c r="G21" s="29" t="str">
        <f t="shared" ca="1" si="20"/>
        <v>SA level 15</v>
      </c>
      <c r="AW21" s="543"/>
      <c r="AX21" s="9"/>
      <c r="AY21" s="9"/>
      <c r="AZ21" s="555"/>
      <c r="BA21" s="555"/>
      <c r="BB21" s="555"/>
      <c r="BC21" s="555"/>
      <c r="BD21" s="555"/>
      <c r="BE21" s="555"/>
      <c r="BF21" s="555"/>
      <c r="BG21" s="555"/>
      <c r="BH21" s="9"/>
      <c r="BI21" s="555"/>
      <c r="BJ21" s="555"/>
      <c r="BK21" s="555"/>
      <c r="BL21" s="555"/>
      <c r="BM21" s="555"/>
      <c r="BN21" s="555"/>
      <c r="BO21" s="555"/>
      <c r="BP21" s="555"/>
      <c r="BQ21" s="555"/>
      <c r="BR21" s="555"/>
      <c r="BS21" s="555"/>
      <c r="BT21" s="555"/>
      <c r="BU21" s="555"/>
      <c r="BV21" s="555"/>
      <c r="BW21" s="555"/>
      <c r="BX21" s="9"/>
      <c r="BY21" s="555"/>
      <c r="BZ21" s="555"/>
      <c r="CA21" s="555"/>
      <c r="CB21" s="555"/>
      <c r="CC21" s="555"/>
      <c r="CD21" s="9"/>
      <c r="CE21" s="555"/>
      <c r="CF21" s="555"/>
      <c r="CG21" s="555"/>
      <c r="CH21" s="555"/>
      <c r="CI21" s="555"/>
      <c r="CJ21" s="555"/>
      <c r="CK21" s="555"/>
      <c r="CL21" s="555"/>
      <c r="CM21" s="555"/>
      <c r="CN21" s="555"/>
      <c r="CO21" s="555"/>
      <c r="CP21" s="555"/>
      <c r="CQ21" s="555"/>
      <c r="CR21" s="555"/>
      <c r="CS21" s="555"/>
      <c r="CT21" s="555"/>
      <c r="CU21" s="555"/>
      <c r="CV21" s="9"/>
      <c r="CW21" s="555"/>
      <c r="CX21" s="555"/>
      <c r="CY21" s="555"/>
      <c r="CZ21" s="566"/>
      <c r="DA21" s="555"/>
      <c r="DB21" s="556"/>
      <c r="DC21" s="555"/>
      <c r="DD21" s="566"/>
      <c r="DE21" s="555"/>
      <c r="DF21" s="555"/>
      <c r="DG21" s="555"/>
      <c r="DH21" s="555"/>
      <c r="DI21" s="555"/>
      <c r="DJ21" s="555"/>
      <c r="DK21" s="555"/>
      <c r="DL21" s="555"/>
      <c r="DM21" s="555"/>
      <c r="DN21" s="555"/>
      <c r="DO21" s="555"/>
      <c r="DP21" s="555"/>
      <c r="DQ21" s="555"/>
      <c r="DR21" s="555"/>
      <c r="DS21" s="555"/>
      <c r="DT21" s="555"/>
      <c r="DU21" s="555"/>
      <c r="DV21" s="555"/>
      <c r="DW21" s="555"/>
      <c r="DX21" s="555"/>
      <c r="DY21" s="555"/>
      <c r="DZ21" s="555"/>
      <c r="EA21" s="555"/>
      <c r="EB21" s="555"/>
      <c r="EC21" s="555"/>
      <c r="ED21" s="555"/>
      <c r="EE21" s="9"/>
      <c r="EF21" s="555"/>
      <c r="EG21" s="555"/>
      <c r="EH21" s="555"/>
      <c r="EI21" s="555"/>
      <c r="EJ21" s="555"/>
      <c r="EK21" s="555"/>
      <c r="EL21" s="555"/>
      <c r="EM21" s="555"/>
      <c r="EN21" s="555"/>
      <c r="EO21" s="555"/>
      <c r="EP21" s="555"/>
      <c r="EQ21" s="555"/>
      <c r="ER21" s="555"/>
      <c r="ES21" s="557"/>
      <c r="ET21" s="557"/>
      <c r="EU21" s="557"/>
      <c r="EV21" s="557"/>
      <c r="EW21" s="557"/>
      <c r="EX21" s="557"/>
      <c r="EY21" s="557"/>
      <c r="EZ21" s="557"/>
      <c r="FA21" s="593"/>
      <c r="FB21" s="593"/>
      <c r="FC21" s="593"/>
      <c r="FD21" s="593"/>
      <c r="FE21" s="593"/>
      <c r="FF21" s="593"/>
      <c r="FG21" s="593"/>
      <c r="FH21" s="593"/>
      <c r="FI21" s="593"/>
      <c r="FJ21" s="593"/>
      <c r="FK21" s="593"/>
      <c r="FL21" s="593"/>
      <c r="FM21" s="593"/>
      <c r="FN21" s="593"/>
      <c r="FO21" s="593"/>
      <c r="FP21" s="593"/>
      <c r="FQ21" s="593"/>
      <c r="FR21" s="593"/>
      <c r="FS21" s="593"/>
      <c r="FT21" s="593"/>
      <c r="FU21" s="593"/>
      <c r="FV21" s="593"/>
      <c r="FW21" s="593"/>
      <c r="FX21" s="593"/>
      <c r="FY21" s="593"/>
      <c r="FZ21" s="593"/>
      <c r="GA21" s="593"/>
      <c r="GB21" s="593"/>
      <c r="GC21" s="593"/>
      <c r="GD21" s="593"/>
      <c r="GE21" s="557"/>
      <c r="GF21" s="557"/>
      <c r="GG21" s="557"/>
      <c r="GH21" s="557"/>
      <c r="GI21" s="557"/>
      <c r="GJ21" s="557"/>
      <c r="GK21" s="557"/>
      <c r="GL21" s="557"/>
      <c r="GM21" s="557"/>
      <c r="GN21" s="557"/>
      <c r="GO21" s="557"/>
      <c r="GP21" s="557"/>
      <c r="GQ21" s="557"/>
      <c r="GR21" s="557"/>
      <c r="GS21" s="557"/>
      <c r="GT21" s="557"/>
      <c r="GU21" s="557"/>
      <c r="GV21" s="557"/>
      <c r="GW21" s="557"/>
      <c r="GX21" s="557"/>
      <c r="GY21" s="557"/>
      <c r="GZ21" s="557"/>
      <c r="HA21" s="557"/>
      <c r="HB21" s="557"/>
      <c r="HC21" s="557"/>
      <c r="HD21" s="557"/>
      <c r="HE21" s="557"/>
      <c r="HF21" s="557"/>
      <c r="HG21" s="557"/>
      <c r="HH21" s="557"/>
      <c r="HI21" s="557"/>
      <c r="HJ21" s="593"/>
      <c r="HK21" s="593"/>
      <c r="HL21" s="593"/>
      <c r="HM21" s="593"/>
      <c r="HN21" s="593"/>
      <c r="HO21" s="593"/>
      <c r="HP21" s="593"/>
      <c r="HQ21" s="593"/>
      <c r="HR21" s="593"/>
      <c r="HS21" s="593"/>
      <c r="HT21" s="593"/>
      <c r="HU21" s="593"/>
      <c r="HV21" s="593"/>
      <c r="HW21" s="593"/>
      <c r="HX21" s="593"/>
      <c r="HY21" s="593"/>
      <c r="HZ21" s="593"/>
      <c r="IA21" s="593"/>
      <c r="IB21" s="593"/>
      <c r="IC21" s="593"/>
      <c r="ID21" s="593"/>
      <c r="IE21" s="593"/>
      <c r="IF21" s="593"/>
      <c r="IG21" s="593"/>
      <c r="IH21" s="593"/>
      <c r="II21" s="593"/>
      <c r="IJ21" s="593"/>
      <c r="IK21" s="593"/>
      <c r="IL21" s="593"/>
      <c r="IM21" s="593"/>
      <c r="IN21" s="557"/>
      <c r="IO21" s="557"/>
      <c r="IP21" s="557"/>
      <c r="IQ21" s="557"/>
      <c r="IR21" s="557"/>
      <c r="IS21" s="557"/>
      <c r="IT21" s="557"/>
      <c r="IU21" s="557"/>
      <c r="IV21" s="557"/>
      <c r="IW21" s="557"/>
      <c r="IX21" s="557"/>
      <c r="IY21" s="557"/>
      <c r="IZ21" s="557"/>
      <c r="JA21" s="557"/>
      <c r="JB21" s="557"/>
      <c r="JC21" s="557"/>
      <c r="JD21" s="557"/>
      <c r="JE21" s="557"/>
      <c r="JF21" s="557"/>
      <c r="JG21" s="557"/>
      <c r="JH21" s="557"/>
      <c r="JI21" s="557"/>
      <c r="JJ21" s="557"/>
      <c r="JK21" s="557"/>
      <c r="JL21" s="557"/>
      <c r="JM21" s="555"/>
      <c r="JN21" s="9"/>
      <c r="JO21" s="558"/>
      <c r="JP21" s="558"/>
      <c r="JQ21" s="555"/>
      <c r="JR21" s="555"/>
      <c r="JS21" s="555"/>
      <c r="JT21" s="555"/>
      <c r="JU21" s="555"/>
      <c r="JV21" s="555"/>
      <c r="JW21" s="555"/>
      <c r="JX21" s="555"/>
      <c r="JY21" s="555"/>
      <c r="JZ21" s="555"/>
      <c r="KA21" s="555"/>
      <c r="KB21" s="555"/>
      <c r="KC21" s="555"/>
      <c r="KD21" s="555"/>
      <c r="KE21" s="555"/>
      <c r="KF21" s="555"/>
      <c r="KG21" s="555"/>
      <c r="KH21" s="555"/>
      <c r="KI21" s="555"/>
      <c r="KJ21" s="555"/>
      <c r="KK21" s="555"/>
      <c r="KL21" s="555"/>
      <c r="KM21" s="555"/>
      <c r="KN21" s="555"/>
      <c r="KO21" s="555"/>
      <c r="KP21" s="555"/>
      <c r="KQ21" s="555"/>
      <c r="KR21" s="555"/>
      <c r="KS21" s="555"/>
      <c r="KT21" s="555"/>
      <c r="KU21" s="555"/>
      <c r="KV21" s="555"/>
      <c r="KW21" s="555"/>
      <c r="KX21" s="555"/>
      <c r="KY21" s="555"/>
      <c r="KZ21" s="555"/>
      <c r="LA21" s="555"/>
      <c r="LB21" s="555"/>
      <c r="LC21" s="555"/>
      <c r="LD21" s="555"/>
      <c r="LE21" s="555"/>
      <c r="LF21" s="555"/>
      <c r="LG21" s="555"/>
      <c r="LH21" s="555"/>
      <c r="LI21" s="555"/>
      <c r="LJ21" s="555"/>
      <c r="LK21" s="555"/>
      <c r="LL21" s="555"/>
      <c r="LM21" s="555"/>
      <c r="LN21" s="555"/>
      <c r="LO21" s="555"/>
      <c r="LP21" s="555"/>
      <c r="LQ21" s="555"/>
      <c r="LR21" s="555"/>
      <c r="LS21" s="555"/>
      <c r="LT21" s="555"/>
      <c r="LU21" s="555"/>
      <c r="LV21" s="555"/>
      <c r="LW21" s="555"/>
      <c r="LX21" s="9"/>
      <c r="LY21" s="555"/>
      <c r="LZ21" s="555"/>
      <c r="MA21" s="555"/>
      <c r="MB21" s="555"/>
      <c r="MC21" s="558"/>
      <c r="MD21" s="558"/>
      <c r="ME21" s="558"/>
      <c r="MF21" s="558"/>
      <c r="MG21" s="558"/>
      <c r="MH21" s="555"/>
      <c r="MI21" s="555"/>
      <c r="MJ21" s="555"/>
      <c r="MK21" s="555"/>
      <c r="ML21" s="555"/>
      <c r="MM21" s="555"/>
      <c r="MN21" s="555"/>
      <c r="MO21" s="555"/>
      <c r="MP21" s="555"/>
      <c r="MQ21" s="558"/>
      <c r="MR21" s="558"/>
      <c r="MS21" s="558"/>
      <c r="MT21" s="558"/>
      <c r="MU21" s="558"/>
      <c r="MV21" s="558"/>
      <c r="MW21" s="558"/>
      <c r="MX21" s="558"/>
      <c r="MY21" s="555"/>
      <c r="MZ21" s="555"/>
      <c r="NA21" s="555"/>
      <c r="NB21" s="558"/>
      <c r="NC21" s="558"/>
      <c r="ND21" s="555"/>
      <c r="NE21" s="555"/>
      <c r="NF21" s="555"/>
      <c r="NG21" s="555"/>
      <c r="NH21" s="555"/>
      <c r="NI21" s="555"/>
      <c r="NJ21" s="555"/>
      <c r="NK21" s="555"/>
      <c r="NL21" s="555"/>
      <c r="NM21" s="555"/>
      <c r="NN21" s="555"/>
      <c r="NO21" s="558"/>
      <c r="NP21" s="558"/>
      <c r="NQ21" s="555"/>
      <c r="NR21" s="555"/>
      <c r="NS21" s="555"/>
      <c r="NT21" s="555"/>
      <c r="NU21" s="9"/>
      <c r="NV21" s="555"/>
      <c r="NW21" s="555"/>
      <c r="NX21" s="555"/>
      <c r="NY21" s="555"/>
      <c r="NZ21" s="555"/>
      <c r="OA21" s="555"/>
      <c r="OB21" s="555"/>
      <c r="OC21" s="9"/>
      <c r="OD21" s="555"/>
      <c r="OE21" s="555"/>
      <c r="OF21" s="555"/>
      <c r="OG21" s="555"/>
      <c r="OH21" s="555"/>
      <c r="OI21" s="555"/>
      <c r="OJ21" s="555"/>
      <c r="OK21" s="555"/>
      <c r="OL21" s="555"/>
      <c r="OM21" s="555"/>
      <c r="ON21" s="555"/>
      <c r="OO21" s="9"/>
      <c r="OP21" s="53"/>
      <c r="OQ21" s="53"/>
      <c r="OR21" s="607"/>
      <c r="OS21" s="607"/>
      <c r="OT21" s="607"/>
      <c r="OU21" s="607"/>
      <c r="OV21" s="607"/>
      <c r="OW21" s="607"/>
      <c r="OX21" s="607"/>
      <c r="OY21" s="607"/>
      <c r="OZ21" s="607"/>
      <c r="PA21" s="607"/>
      <c r="PB21" s="607"/>
      <c r="PC21" s="607"/>
      <c r="PD21" s="607"/>
      <c r="PE21" s="607"/>
      <c r="PF21" s="607"/>
      <c r="PG21" s="607"/>
      <c r="PH21" s="607"/>
      <c r="PI21" s="607"/>
      <c r="PJ21" s="607"/>
      <c r="PK21" s="607"/>
      <c r="PL21" s="607"/>
      <c r="PM21" s="607"/>
      <c r="PN21" s="607"/>
      <c r="PO21" s="607"/>
      <c r="PP21" s="607"/>
      <c r="PQ21" s="607"/>
      <c r="PR21" s="607"/>
      <c r="PS21" s="607"/>
      <c r="PT21" s="607"/>
      <c r="PU21" s="607"/>
      <c r="PV21" s="607"/>
      <c r="PW21" s="607"/>
      <c r="PX21" s="607"/>
      <c r="PY21" s="607"/>
      <c r="PZ21" s="607"/>
      <c r="QA21" s="607"/>
      <c r="QB21" s="607"/>
      <c r="QC21" s="607"/>
      <c r="QD21" s="607"/>
      <c r="QE21" s="607"/>
      <c r="QF21" s="607"/>
      <c r="QG21" s="607"/>
      <c r="QH21" s="607"/>
      <c r="QI21" s="607"/>
      <c r="QJ21" s="607"/>
      <c r="QK21" s="607"/>
      <c r="QL21" s="607"/>
      <c r="QM21" s="607"/>
      <c r="QN21" s="607"/>
      <c r="QO21" s="607"/>
      <c r="QP21" s="607"/>
      <c r="QQ21" s="607"/>
      <c r="QR21" s="607"/>
      <c r="QS21" s="607"/>
      <c r="QT21" s="607"/>
      <c r="QU21" s="607"/>
      <c r="QV21" s="607"/>
      <c r="QW21" s="607"/>
      <c r="QX21" s="607"/>
      <c r="QY21" s="607"/>
      <c r="QZ21" s="607"/>
      <c r="RA21" s="607"/>
      <c r="RB21" s="607"/>
      <c r="RC21" s="607"/>
      <c r="RD21" s="607"/>
      <c r="RE21" s="607"/>
      <c r="RF21" s="607"/>
      <c r="RG21" s="607"/>
      <c r="RH21" s="607"/>
      <c r="RI21" s="607"/>
      <c r="RJ21" s="607"/>
      <c r="RK21" s="607"/>
      <c r="RL21" s="607"/>
      <c r="RM21" s="607"/>
      <c r="RN21" s="607"/>
      <c r="RO21" s="607"/>
      <c r="RP21" s="607"/>
      <c r="RQ21" s="607"/>
      <c r="RR21" s="607"/>
      <c r="RS21" s="607"/>
      <c r="RT21" s="607"/>
      <c r="RU21" s="607"/>
      <c r="RV21" s="607"/>
      <c r="RW21" s="607"/>
      <c r="RX21" s="607"/>
      <c r="RY21" s="607"/>
      <c r="RZ21" s="607"/>
      <c r="SA21" s="607"/>
      <c r="SB21" s="607"/>
      <c r="SC21" s="607"/>
      <c r="SD21" s="607"/>
      <c r="SE21" s="607"/>
      <c r="SF21" s="607"/>
      <c r="SG21" s="607"/>
      <c r="SH21" s="607"/>
      <c r="SI21" s="607"/>
      <c r="SJ21" s="607"/>
      <c r="SK21" s="607"/>
      <c r="SL21" s="607"/>
      <c r="SM21" s="607"/>
      <c r="SN21" s="607"/>
      <c r="SO21" s="607"/>
      <c r="SP21" s="607"/>
      <c r="SQ21" s="607"/>
      <c r="SR21" s="607"/>
      <c r="SS21" s="607"/>
      <c r="ST21" s="607"/>
      <c r="SU21" s="607"/>
      <c r="SV21" s="607"/>
      <c r="SW21" s="607"/>
      <c r="SX21" s="607"/>
      <c r="SY21" s="607"/>
      <c r="SZ21" s="607"/>
      <c r="TA21" s="607"/>
      <c r="TB21" s="607"/>
      <c r="TC21" s="607"/>
      <c r="TD21" s="607"/>
      <c r="TE21" s="607"/>
      <c r="TF21" s="558"/>
      <c r="TG21" s="587">
        <v>0</v>
      </c>
    </row>
    <row r="22" spans="1:527" hidden="1" outlineLevel="2">
      <c r="A22" s="21"/>
      <c r="B22" s="21"/>
      <c r="C22" s="14"/>
      <c r="D22" s="14"/>
      <c r="E22" t="b">
        <v>0</v>
      </c>
      <c r="G22" s="29" t="str">
        <f t="shared" ca="1" si="20"/>
        <v>SA level 16</v>
      </c>
      <c r="AW22" s="543"/>
      <c r="AX22" s="9"/>
      <c r="AY22" s="9"/>
      <c r="AZ22" s="555"/>
      <c r="BA22" s="555"/>
      <c r="BB22" s="555"/>
      <c r="BC22" s="555"/>
      <c r="BD22" s="555"/>
      <c r="BE22" s="555"/>
      <c r="BF22" s="555"/>
      <c r="BG22" s="555"/>
      <c r="BH22" s="9"/>
      <c r="BI22" s="555"/>
      <c r="BJ22" s="555"/>
      <c r="BK22" s="555"/>
      <c r="BL22" s="555"/>
      <c r="BM22" s="555"/>
      <c r="BN22" s="555"/>
      <c r="BO22" s="555"/>
      <c r="BP22" s="555"/>
      <c r="BQ22" s="555"/>
      <c r="BR22" s="555"/>
      <c r="BS22" s="555"/>
      <c r="BT22" s="555"/>
      <c r="BU22" s="555"/>
      <c r="BV22" s="555"/>
      <c r="BW22" s="555"/>
      <c r="BX22" s="9"/>
      <c r="BY22" s="555"/>
      <c r="BZ22" s="555"/>
      <c r="CA22" s="555"/>
      <c r="CB22" s="555"/>
      <c r="CC22" s="555"/>
      <c r="CD22" s="9"/>
      <c r="CE22" s="555"/>
      <c r="CF22" s="555"/>
      <c r="CG22" s="555"/>
      <c r="CH22" s="555"/>
      <c r="CI22" s="555"/>
      <c r="CJ22" s="555"/>
      <c r="CK22" s="555"/>
      <c r="CL22" s="555"/>
      <c r="CM22" s="555"/>
      <c r="CN22" s="555"/>
      <c r="CO22" s="555"/>
      <c r="CP22" s="555"/>
      <c r="CQ22" s="555"/>
      <c r="CR22" s="555"/>
      <c r="CS22" s="555"/>
      <c r="CT22" s="555"/>
      <c r="CU22" s="555"/>
      <c r="CV22" s="9"/>
      <c r="CW22" s="555"/>
      <c r="CX22" s="555"/>
      <c r="CY22" s="555"/>
      <c r="CZ22" s="566"/>
      <c r="DA22" s="555"/>
      <c r="DB22" s="556"/>
      <c r="DC22" s="555"/>
      <c r="DD22" s="566"/>
      <c r="DE22" s="555"/>
      <c r="DF22" s="555"/>
      <c r="DG22" s="555"/>
      <c r="DH22" s="555"/>
      <c r="DI22" s="555"/>
      <c r="DJ22" s="555"/>
      <c r="DK22" s="555"/>
      <c r="DL22" s="555"/>
      <c r="DM22" s="555"/>
      <c r="DN22" s="555"/>
      <c r="DO22" s="555"/>
      <c r="DP22" s="555"/>
      <c r="DQ22" s="555"/>
      <c r="DR22" s="555"/>
      <c r="DS22" s="555"/>
      <c r="DT22" s="555"/>
      <c r="DU22" s="555"/>
      <c r="DV22" s="555"/>
      <c r="DW22" s="555"/>
      <c r="DX22" s="555"/>
      <c r="DY22" s="555"/>
      <c r="DZ22" s="555"/>
      <c r="EA22" s="555"/>
      <c r="EB22" s="555"/>
      <c r="EC22" s="555"/>
      <c r="ED22" s="555"/>
      <c r="EE22" s="9"/>
      <c r="EF22" s="555"/>
      <c r="EG22" s="555"/>
      <c r="EH22" s="555"/>
      <c r="EI22" s="555"/>
      <c r="EJ22" s="555"/>
      <c r="EK22" s="555"/>
      <c r="EL22" s="555"/>
      <c r="EM22" s="555"/>
      <c r="EN22" s="555"/>
      <c r="EO22" s="555"/>
      <c r="EP22" s="555"/>
      <c r="EQ22" s="555"/>
      <c r="ER22" s="555"/>
      <c r="ES22" s="557"/>
      <c r="ET22" s="557"/>
      <c r="EU22" s="557"/>
      <c r="EV22" s="557"/>
      <c r="EW22" s="557"/>
      <c r="EX22" s="557"/>
      <c r="EY22" s="557"/>
      <c r="EZ22" s="557"/>
      <c r="FA22" s="593"/>
      <c r="FB22" s="593"/>
      <c r="FC22" s="593"/>
      <c r="FD22" s="593"/>
      <c r="FE22" s="593"/>
      <c r="FF22" s="593"/>
      <c r="FG22" s="593"/>
      <c r="FH22" s="593"/>
      <c r="FI22" s="593"/>
      <c r="FJ22" s="593"/>
      <c r="FK22" s="593"/>
      <c r="FL22" s="593"/>
      <c r="FM22" s="593"/>
      <c r="FN22" s="593"/>
      <c r="FO22" s="593"/>
      <c r="FP22" s="593"/>
      <c r="FQ22" s="593"/>
      <c r="FR22" s="593"/>
      <c r="FS22" s="593"/>
      <c r="FT22" s="593"/>
      <c r="FU22" s="593"/>
      <c r="FV22" s="593"/>
      <c r="FW22" s="593"/>
      <c r="FX22" s="593"/>
      <c r="FY22" s="593"/>
      <c r="FZ22" s="593"/>
      <c r="GA22" s="593"/>
      <c r="GB22" s="593"/>
      <c r="GC22" s="593"/>
      <c r="GD22" s="593"/>
      <c r="GE22" s="557"/>
      <c r="GF22" s="557"/>
      <c r="GG22" s="557"/>
      <c r="GH22" s="557"/>
      <c r="GI22" s="557"/>
      <c r="GJ22" s="557"/>
      <c r="GK22" s="557"/>
      <c r="GL22" s="557"/>
      <c r="GM22" s="557"/>
      <c r="GN22" s="557"/>
      <c r="GO22" s="557"/>
      <c r="GP22" s="557"/>
      <c r="GQ22" s="557"/>
      <c r="GR22" s="557"/>
      <c r="GS22" s="557"/>
      <c r="GT22" s="557"/>
      <c r="GU22" s="557"/>
      <c r="GV22" s="557"/>
      <c r="GW22" s="557"/>
      <c r="GX22" s="557"/>
      <c r="GY22" s="557"/>
      <c r="GZ22" s="557"/>
      <c r="HA22" s="557"/>
      <c r="HB22" s="557"/>
      <c r="HC22" s="557"/>
      <c r="HD22" s="557"/>
      <c r="HE22" s="557"/>
      <c r="HF22" s="557"/>
      <c r="HG22" s="557"/>
      <c r="HH22" s="557"/>
      <c r="HI22" s="557"/>
      <c r="HJ22" s="593"/>
      <c r="HK22" s="593"/>
      <c r="HL22" s="593"/>
      <c r="HM22" s="593"/>
      <c r="HN22" s="593"/>
      <c r="HO22" s="593"/>
      <c r="HP22" s="593"/>
      <c r="HQ22" s="593"/>
      <c r="HR22" s="593"/>
      <c r="HS22" s="593"/>
      <c r="HT22" s="593"/>
      <c r="HU22" s="593"/>
      <c r="HV22" s="593"/>
      <c r="HW22" s="593"/>
      <c r="HX22" s="593"/>
      <c r="HY22" s="593"/>
      <c r="HZ22" s="593"/>
      <c r="IA22" s="593"/>
      <c r="IB22" s="593"/>
      <c r="IC22" s="593"/>
      <c r="ID22" s="593"/>
      <c r="IE22" s="593"/>
      <c r="IF22" s="593"/>
      <c r="IG22" s="593"/>
      <c r="IH22" s="593"/>
      <c r="II22" s="593"/>
      <c r="IJ22" s="593"/>
      <c r="IK22" s="593"/>
      <c r="IL22" s="593"/>
      <c r="IM22" s="593"/>
      <c r="IN22" s="557"/>
      <c r="IO22" s="557"/>
      <c r="IP22" s="557"/>
      <c r="IQ22" s="557"/>
      <c r="IR22" s="557"/>
      <c r="IS22" s="557"/>
      <c r="IT22" s="557"/>
      <c r="IU22" s="557"/>
      <c r="IV22" s="557"/>
      <c r="IW22" s="557"/>
      <c r="IX22" s="557"/>
      <c r="IY22" s="557"/>
      <c r="IZ22" s="557"/>
      <c r="JA22" s="557"/>
      <c r="JB22" s="557"/>
      <c r="JC22" s="557"/>
      <c r="JD22" s="557"/>
      <c r="JE22" s="557"/>
      <c r="JF22" s="557"/>
      <c r="JG22" s="557"/>
      <c r="JH22" s="557"/>
      <c r="JI22" s="557"/>
      <c r="JJ22" s="557"/>
      <c r="JK22" s="557"/>
      <c r="JL22" s="557"/>
      <c r="JM22" s="555"/>
      <c r="JN22" s="9"/>
      <c r="JO22" s="558"/>
      <c r="JP22" s="558"/>
      <c r="JQ22" s="555"/>
      <c r="JR22" s="555"/>
      <c r="JS22" s="555"/>
      <c r="JT22" s="555"/>
      <c r="JU22" s="555"/>
      <c r="JV22" s="555"/>
      <c r="JW22" s="555"/>
      <c r="JX22" s="555"/>
      <c r="JY22" s="555"/>
      <c r="JZ22" s="555"/>
      <c r="KA22" s="555"/>
      <c r="KB22" s="555"/>
      <c r="KC22" s="555"/>
      <c r="KD22" s="555"/>
      <c r="KE22" s="555"/>
      <c r="KF22" s="555"/>
      <c r="KG22" s="555"/>
      <c r="KH22" s="555"/>
      <c r="KI22" s="555"/>
      <c r="KJ22" s="555"/>
      <c r="KK22" s="555"/>
      <c r="KL22" s="555"/>
      <c r="KM22" s="555"/>
      <c r="KN22" s="555"/>
      <c r="KO22" s="555"/>
      <c r="KP22" s="555"/>
      <c r="KQ22" s="555"/>
      <c r="KR22" s="555"/>
      <c r="KS22" s="555"/>
      <c r="KT22" s="555"/>
      <c r="KU22" s="555"/>
      <c r="KV22" s="555"/>
      <c r="KW22" s="555"/>
      <c r="KX22" s="555"/>
      <c r="KY22" s="555"/>
      <c r="KZ22" s="555"/>
      <c r="LA22" s="555"/>
      <c r="LB22" s="555"/>
      <c r="LC22" s="555"/>
      <c r="LD22" s="555"/>
      <c r="LE22" s="555"/>
      <c r="LF22" s="555"/>
      <c r="LG22" s="555"/>
      <c r="LH22" s="555"/>
      <c r="LI22" s="555"/>
      <c r="LJ22" s="555"/>
      <c r="LK22" s="555"/>
      <c r="LL22" s="555"/>
      <c r="LM22" s="555"/>
      <c r="LN22" s="555"/>
      <c r="LO22" s="555"/>
      <c r="LP22" s="555"/>
      <c r="LQ22" s="555"/>
      <c r="LR22" s="555"/>
      <c r="LS22" s="555"/>
      <c r="LT22" s="555"/>
      <c r="LU22" s="555"/>
      <c r="LV22" s="555"/>
      <c r="LW22" s="555"/>
      <c r="LX22" s="9"/>
      <c r="LY22" s="555"/>
      <c r="LZ22" s="555"/>
      <c r="MA22" s="555"/>
      <c r="MB22" s="555"/>
      <c r="MC22" s="558"/>
      <c r="MD22" s="558"/>
      <c r="ME22" s="558"/>
      <c r="MF22" s="558"/>
      <c r="MG22" s="558"/>
      <c r="MH22" s="555"/>
      <c r="MI22" s="555"/>
      <c r="MJ22" s="555"/>
      <c r="MK22" s="555"/>
      <c r="ML22" s="555"/>
      <c r="MM22" s="555"/>
      <c r="MN22" s="555"/>
      <c r="MO22" s="555"/>
      <c r="MP22" s="555"/>
      <c r="MQ22" s="558"/>
      <c r="MR22" s="558"/>
      <c r="MS22" s="558"/>
      <c r="MT22" s="558"/>
      <c r="MU22" s="558"/>
      <c r="MV22" s="558"/>
      <c r="MW22" s="558"/>
      <c r="MX22" s="558"/>
      <c r="MY22" s="555"/>
      <c r="MZ22" s="555"/>
      <c r="NA22" s="555"/>
      <c r="NB22" s="558"/>
      <c r="NC22" s="558"/>
      <c r="ND22" s="555"/>
      <c r="NE22" s="555"/>
      <c r="NF22" s="555"/>
      <c r="NG22" s="555"/>
      <c r="NH22" s="555"/>
      <c r="NI22" s="555"/>
      <c r="NJ22" s="555"/>
      <c r="NK22" s="555"/>
      <c r="NL22" s="555"/>
      <c r="NM22" s="555"/>
      <c r="NN22" s="555"/>
      <c r="NO22" s="558"/>
      <c r="NP22" s="558"/>
      <c r="NQ22" s="555"/>
      <c r="NR22" s="555"/>
      <c r="NS22" s="555"/>
      <c r="NT22" s="555"/>
      <c r="NU22" s="9"/>
      <c r="NV22" s="555"/>
      <c r="NW22" s="555"/>
      <c r="NX22" s="555"/>
      <c r="NY22" s="555"/>
      <c r="NZ22" s="555"/>
      <c r="OA22" s="555"/>
      <c r="OB22" s="555"/>
      <c r="OC22" s="9"/>
      <c r="OD22" s="555"/>
      <c r="OE22" s="555"/>
      <c r="OF22" s="555"/>
      <c r="OG22" s="555"/>
      <c r="OH22" s="555"/>
      <c r="OI22" s="555"/>
      <c r="OJ22" s="555"/>
      <c r="OK22" s="555"/>
      <c r="OL22" s="555"/>
      <c r="OM22" s="555"/>
      <c r="ON22" s="555"/>
      <c r="OO22" s="9"/>
      <c r="OP22" s="53"/>
      <c r="OQ22" s="53"/>
      <c r="OR22" s="607"/>
      <c r="OS22" s="607"/>
      <c r="OT22" s="607"/>
      <c r="OU22" s="607"/>
      <c r="OV22" s="607"/>
      <c r="OW22" s="607"/>
      <c r="OX22" s="607"/>
      <c r="OY22" s="607"/>
      <c r="OZ22" s="607"/>
      <c r="PA22" s="607"/>
      <c r="PB22" s="607"/>
      <c r="PC22" s="607"/>
      <c r="PD22" s="607"/>
      <c r="PE22" s="607"/>
      <c r="PF22" s="607"/>
      <c r="PG22" s="607"/>
      <c r="PH22" s="607"/>
      <c r="PI22" s="607"/>
      <c r="PJ22" s="607"/>
      <c r="PK22" s="607"/>
      <c r="PL22" s="607"/>
      <c r="PM22" s="607"/>
      <c r="PN22" s="607"/>
      <c r="PO22" s="607"/>
      <c r="PP22" s="607"/>
      <c r="PQ22" s="607"/>
      <c r="PR22" s="607"/>
      <c r="PS22" s="607"/>
      <c r="PT22" s="607"/>
      <c r="PU22" s="607"/>
      <c r="PV22" s="607"/>
      <c r="PW22" s="607"/>
      <c r="PX22" s="607"/>
      <c r="PY22" s="607"/>
      <c r="PZ22" s="607"/>
      <c r="QA22" s="607"/>
      <c r="QB22" s="607"/>
      <c r="QC22" s="607"/>
      <c r="QD22" s="607"/>
      <c r="QE22" s="607"/>
      <c r="QF22" s="607"/>
      <c r="QG22" s="607"/>
      <c r="QH22" s="607"/>
      <c r="QI22" s="607"/>
      <c r="QJ22" s="607"/>
      <c r="QK22" s="607"/>
      <c r="QL22" s="607"/>
      <c r="QM22" s="607"/>
      <c r="QN22" s="607"/>
      <c r="QO22" s="607"/>
      <c r="QP22" s="607"/>
      <c r="QQ22" s="607"/>
      <c r="QR22" s="607"/>
      <c r="QS22" s="607"/>
      <c r="QT22" s="607"/>
      <c r="QU22" s="607"/>
      <c r="QV22" s="607"/>
      <c r="QW22" s="607"/>
      <c r="QX22" s="607"/>
      <c r="QY22" s="607"/>
      <c r="QZ22" s="607"/>
      <c r="RA22" s="607"/>
      <c r="RB22" s="607"/>
      <c r="RC22" s="607"/>
      <c r="RD22" s="607"/>
      <c r="RE22" s="607"/>
      <c r="RF22" s="607"/>
      <c r="RG22" s="607"/>
      <c r="RH22" s="607"/>
      <c r="RI22" s="607"/>
      <c r="RJ22" s="607"/>
      <c r="RK22" s="607"/>
      <c r="RL22" s="607"/>
      <c r="RM22" s="607"/>
      <c r="RN22" s="607"/>
      <c r="RO22" s="607"/>
      <c r="RP22" s="607"/>
      <c r="RQ22" s="607"/>
      <c r="RR22" s="607"/>
      <c r="RS22" s="607"/>
      <c r="RT22" s="607"/>
      <c r="RU22" s="607"/>
      <c r="RV22" s="607"/>
      <c r="RW22" s="607"/>
      <c r="RX22" s="607"/>
      <c r="RY22" s="607"/>
      <c r="RZ22" s="607"/>
      <c r="SA22" s="607"/>
      <c r="SB22" s="607"/>
      <c r="SC22" s="607"/>
      <c r="SD22" s="607"/>
      <c r="SE22" s="607"/>
      <c r="SF22" s="607"/>
      <c r="SG22" s="607"/>
      <c r="SH22" s="607"/>
      <c r="SI22" s="607"/>
      <c r="SJ22" s="607"/>
      <c r="SK22" s="607"/>
      <c r="SL22" s="607"/>
      <c r="SM22" s="607"/>
      <c r="SN22" s="607"/>
      <c r="SO22" s="607"/>
      <c r="SP22" s="607"/>
      <c r="SQ22" s="607"/>
      <c r="SR22" s="607"/>
      <c r="SS22" s="607"/>
      <c r="ST22" s="607"/>
      <c r="SU22" s="607"/>
      <c r="SV22" s="607"/>
      <c r="SW22" s="607"/>
      <c r="SX22" s="607"/>
      <c r="SY22" s="607"/>
      <c r="SZ22" s="607"/>
      <c r="TA22" s="607"/>
      <c r="TB22" s="607"/>
      <c r="TC22" s="607"/>
      <c r="TD22" s="607"/>
      <c r="TE22" s="607"/>
      <c r="TF22" s="558"/>
      <c r="TG22" s="587">
        <v>0</v>
      </c>
    </row>
    <row r="23" spans="1:527" hidden="1" outlineLevel="2">
      <c r="A23" s="21"/>
      <c r="B23" s="21"/>
      <c r="C23" s="14"/>
      <c r="D23" s="14"/>
      <c r="E23" t="b">
        <v>0</v>
      </c>
      <c r="G23" s="29" t="str">
        <f t="shared" ca="1" si="20"/>
        <v>SA level 17</v>
      </c>
      <c r="AW23" s="543"/>
      <c r="AX23" s="9"/>
      <c r="AY23" s="9"/>
      <c r="AZ23" s="555"/>
      <c r="BA23" s="555"/>
      <c r="BB23" s="555"/>
      <c r="BC23" s="555"/>
      <c r="BD23" s="555"/>
      <c r="BE23" s="555"/>
      <c r="BF23" s="555"/>
      <c r="BG23" s="555"/>
      <c r="BH23" s="9"/>
      <c r="BI23" s="555"/>
      <c r="BJ23" s="555"/>
      <c r="BK23" s="555"/>
      <c r="BL23" s="555"/>
      <c r="BM23" s="555"/>
      <c r="BN23" s="555"/>
      <c r="BO23" s="555"/>
      <c r="BP23" s="555"/>
      <c r="BQ23" s="555"/>
      <c r="BR23" s="555"/>
      <c r="BS23" s="555"/>
      <c r="BT23" s="555"/>
      <c r="BU23" s="555"/>
      <c r="BV23" s="555"/>
      <c r="BW23" s="555"/>
      <c r="BX23" s="9"/>
      <c r="BY23" s="555"/>
      <c r="BZ23" s="555"/>
      <c r="CA23" s="555"/>
      <c r="CB23" s="555"/>
      <c r="CC23" s="555"/>
      <c r="CD23" s="9"/>
      <c r="CE23" s="555"/>
      <c r="CF23" s="555"/>
      <c r="CG23" s="555"/>
      <c r="CH23" s="555"/>
      <c r="CI23" s="555"/>
      <c r="CJ23" s="555"/>
      <c r="CK23" s="555"/>
      <c r="CL23" s="555"/>
      <c r="CM23" s="555"/>
      <c r="CN23" s="555"/>
      <c r="CO23" s="555"/>
      <c r="CP23" s="555"/>
      <c r="CQ23" s="555"/>
      <c r="CR23" s="555"/>
      <c r="CS23" s="555"/>
      <c r="CT23" s="555"/>
      <c r="CU23" s="555"/>
      <c r="CV23" s="9"/>
      <c r="CW23" s="555"/>
      <c r="CX23" s="555"/>
      <c r="CY23" s="555"/>
      <c r="CZ23" s="566"/>
      <c r="DA23" s="555"/>
      <c r="DB23" s="556"/>
      <c r="DC23" s="555"/>
      <c r="DD23" s="566"/>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9"/>
      <c r="EF23" s="555"/>
      <c r="EG23" s="555"/>
      <c r="EH23" s="555"/>
      <c r="EI23" s="555"/>
      <c r="EJ23" s="555"/>
      <c r="EK23" s="555"/>
      <c r="EL23" s="555"/>
      <c r="EM23" s="555"/>
      <c r="EN23" s="555"/>
      <c r="EO23" s="555"/>
      <c r="EP23" s="555"/>
      <c r="EQ23" s="555"/>
      <c r="ER23" s="555"/>
      <c r="ES23" s="557"/>
      <c r="ET23" s="557"/>
      <c r="EU23" s="557"/>
      <c r="EV23" s="557"/>
      <c r="EW23" s="557"/>
      <c r="EX23" s="557"/>
      <c r="EY23" s="557"/>
      <c r="EZ23" s="557"/>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57"/>
      <c r="GF23" s="557"/>
      <c r="GG23" s="557"/>
      <c r="GH23" s="557"/>
      <c r="GI23" s="557"/>
      <c r="GJ23" s="557"/>
      <c r="GK23" s="557"/>
      <c r="GL23" s="557"/>
      <c r="GM23" s="557"/>
      <c r="GN23" s="557"/>
      <c r="GO23" s="557"/>
      <c r="GP23" s="557"/>
      <c r="GQ23" s="557"/>
      <c r="GR23" s="557"/>
      <c r="GS23" s="557"/>
      <c r="GT23" s="557"/>
      <c r="GU23" s="557"/>
      <c r="GV23" s="557"/>
      <c r="GW23" s="557"/>
      <c r="GX23" s="557"/>
      <c r="GY23" s="557"/>
      <c r="GZ23" s="557"/>
      <c r="HA23" s="557"/>
      <c r="HB23" s="557"/>
      <c r="HC23" s="557"/>
      <c r="HD23" s="557"/>
      <c r="HE23" s="557"/>
      <c r="HF23" s="557"/>
      <c r="HG23" s="557"/>
      <c r="HH23" s="557"/>
      <c r="HI23" s="557"/>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57"/>
      <c r="IO23" s="557"/>
      <c r="IP23" s="557"/>
      <c r="IQ23" s="557"/>
      <c r="IR23" s="557"/>
      <c r="IS23" s="557"/>
      <c r="IT23" s="557"/>
      <c r="IU23" s="557"/>
      <c r="IV23" s="557"/>
      <c r="IW23" s="557"/>
      <c r="IX23" s="557"/>
      <c r="IY23" s="557"/>
      <c r="IZ23" s="557"/>
      <c r="JA23" s="557"/>
      <c r="JB23" s="557"/>
      <c r="JC23" s="557"/>
      <c r="JD23" s="557"/>
      <c r="JE23" s="557"/>
      <c r="JF23" s="557"/>
      <c r="JG23" s="557"/>
      <c r="JH23" s="557"/>
      <c r="JI23" s="557"/>
      <c r="JJ23" s="557"/>
      <c r="JK23" s="557"/>
      <c r="JL23" s="557"/>
      <c r="JM23" s="555"/>
      <c r="JN23" s="9"/>
      <c r="JO23" s="558"/>
      <c r="JP23" s="558"/>
      <c r="JQ23" s="555"/>
      <c r="JR23" s="555"/>
      <c r="JS23" s="555"/>
      <c r="JT23" s="555"/>
      <c r="JU23" s="555"/>
      <c r="JV23" s="555"/>
      <c r="JW23" s="555"/>
      <c r="JX23" s="555"/>
      <c r="JY23" s="555"/>
      <c r="JZ23" s="555"/>
      <c r="KA23" s="555"/>
      <c r="KB23" s="555"/>
      <c r="KC23" s="555"/>
      <c r="KD23" s="555"/>
      <c r="KE23" s="555"/>
      <c r="KF23" s="555"/>
      <c r="KG23" s="555"/>
      <c r="KH23" s="555"/>
      <c r="KI23" s="555"/>
      <c r="KJ23" s="555"/>
      <c r="KK23" s="555"/>
      <c r="KL23" s="555"/>
      <c r="KM23" s="555"/>
      <c r="KN23" s="555"/>
      <c r="KO23" s="555"/>
      <c r="KP23" s="555"/>
      <c r="KQ23" s="555"/>
      <c r="KR23" s="555"/>
      <c r="KS23" s="555"/>
      <c r="KT23" s="555"/>
      <c r="KU23" s="555"/>
      <c r="KV23" s="555"/>
      <c r="KW23" s="555"/>
      <c r="KX23" s="555"/>
      <c r="KY23" s="555"/>
      <c r="KZ23" s="555"/>
      <c r="LA23" s="555"/>
      <c r="LB23" s="555"/>
      <c r="LC23" s="555"/>
      <c r="LD23" s="555"/>
      <c r="LE23" s="555"/>
      <c r="LF23" s="555"/>
      <c r="LG23" s="555"/>
      <c r="LH23" s="555"/>
      <c r="LI23" s="555"/>
      <c r="LJ23" s="555"/>
      <c r="LK23" s="555"/>
      <c r="LL23" s="555"/>
      <c r="LM23" s="555"/>
      <c r="LN23" s="555"/>
      <c r="LO23" s="555"/>
      <c r="LP23" s="555"/>
      <c r="LQ23" s="555"/>
      <c r="LR23" s="555"/>
      <c r="LS23" s="555"/>
      <c r="LT23" s="555"/>
      <c r="LU23" s="555"/>
      <c r="LV23" s="555"/>
      <c r="LW23" s="555"/>
      <c r="LX23" s="9"/>
      <c r="LY23" s="555"/>
      <c r="LZ23" s="555"/>
      <c r="MA23" s="555"/>
      <c r="MB23" s="555"/>
      <c r="MC23" s="558"/>
      <c r="MD23" s="558"/>
      <c r="ME23" s="558"/>
      <c r="MF23" s="558"/>
      <c r="MG23" s="558"/>
      <c r="MH23" s="555"/>
      <c r="MI23" s="555"/>
      <c r="MJ23" s="555"/>
      <c r="MK23" s="555"/>
      <c r="ML23" s="555"/>
      <c r="MM23" s="555"/>
      <c r="MN23" s="555"/>
      <c r="MO23" s="555"/>
      <c r="MP23" s="555"/>
      <c r="MQ23" s="558"/>
      <c r="MR23" s="558"/>
      <c r="MS23" s="558"/>
      <c r="MT23" s="558"/>
      <c r="MU23" s="558"/>
      <c r="MV23" s="558"/>
      <c r="MW23" s="558"/>
      <c r="MX23" s="558"/>
      <c r="MY23" s="555"/>
      <c r="MZ23" s="555"/>
      <c r="NA23" s="555"/>
      <c r="NB23" s="558"/>
      <c r="NC23" s="558"/>
      <c r="ND23" s="555"/>
      <c r="NE23" s="555"/>
      <c r="NF23" s="555"/>
      <c r="NG23" s="555"/>
      <c r="NH23" s="555"/>
      <c r="NI23" s="555"/>
      <c r="NJ23" s="555"/>
      <c r="NK23" s="555"/>
      <c r="NL23" s="555"/>
      <c r="NM23" s="555"/>
      <c r="NN23" s="555"/>
      <c r="NO23" s="558"/>
      <c r="NP23" s="558"/>
      <c r="NQ23" s="555"/>
      <c r="NR23" s="555"/>
      <c r="NS23" s="555"/>
      <c r="NT23" s="555"/>
      <c r="NU23" s="9"/>
      <c r="NV23" s="555"/>
      <c r="NW23" s="555"/>
      <c r="NX23" s="555"/>
      <c r="NY23" s="555"/>
      <c r="NZ23" s="555"/>
      <c r="OA23" s="555"/>
      <c r="OB23" s="555"/>
      <c r="OC23" s="9"/>
      <c r="OD23" s="555"/>
      <c r="OE23" s="555"/>
      <c r="OF23" s="555"/>
      <c r="OG23" s="555"/>
      <c r="OH23" s="555"/>
      <c r="OI23" s="555"/>
      <c r="OJ23" s="555"/>
      <c r="OK23" s="555"/>
      <c r="OL23" s="555"/>
      <c r="OM23" s="555"/>
      <c r="ON23" s="555"/>
      <c r="OO23" s="9"/>
      <c r="OP23" s="53"/>
      <c r="OQ23" s="53"/>
      <c r="OR23" s="607"/>
      <c r="OS23" s="607"/>
      <c r="OT23" s="607"/>
      <c r="OU23" s="607"/>
      <c r="OV23" s="607"/>
      <c r="OW23" s="607"/>
      <c r="OX23" s="607"/>
      <c r="OY23" s="607"/>
      <c r="OZ23" s="607"/>
      <c r="PA23" s="607"/>
      <c r="PB23" s="607"/>
      <c r="PC23" s="607"/>
      <c r="PD23" s="607"/>
      <c r="PE23" s="607"/>
      <c r="PF23" s="607"/>
      <c r="PG23" s="607"/>
      <c r="PH23" s="607"/>
      <c r="PI23" s="607"/>
      <c r="PJ23" s="607"/>
      <c r="PK23" s="607"/>
      <c r="PL23" s="607"/>
      <c r="PM23" s="607"/>
      <c r="PN23" s="607"/>
      <c r="PO23" s="607"/>
      <c r="PP23" s="607"/>
      <c r="PQ23" s="607"/>
      <c r="PR23" s="607"/>
      <c r="PS23" s="607"/>
      <c r="PT23" s="607"/>
      <c r="PU23" s="607"/>
      <c r="PV23" s="607"/>
      <c r="PW23" s="607"/>
      <c r="PX23" s="607"/>
      <c r="PY23" s="607"/>
      <c r="PZ23" s="607"/>
      <c r="QA23" s="607"/>
      <c r="QB23" s="607"/>
      <c r="QC23" s="607"/>
      <c r="QD23" s="607"/>
      <c r="QE23" s="607"/>
      <c r="QF23" s="607"/>
      <c r="QG23" s="607"/>
      <c r="QH23" s="607"/>
      <c r="QI23" s="607"/>
      <c r="QJ23" s="607"/>
      <c r="QK23" s="607"/>
      <c r="QL23" s="607"/>
      <c r="QM23" s="607"/>
      <c r="QN23" s="607"/>
      <c r="QO23" s="607"/>
      <c r="QP23" s="607"/>
      <c r="QQ23" s="607"/>
      <c r="QR23" s="607"/>
      <c r="QS23" s="607"/>
      <c r="QT23" s="607"/>
      <c r="QU23" s="607"/>
      <c r="QV23" s="607"/>
      <c r="QW23" s="607"/>
      <c r="QX23" s="607"/>
      <c r="QY23" s="607"/>
      <c r="QZ23" s="607"/>
      <c r="RA23" s="607"/>
      <c r="RB23" s="607"/>
      <c r="RC23" s="607"/>
      <c r="RD23" s="607"/>
      <c r="RE23" s="607"/>
      <c r="RF23" s="607"/>
      <c r="RG23" s="607"/>
      <c r="RH23" s="607"/>
      <c r="RI23" s="607"/>
      <c r="RJ23" s="607"/>
      <c r="RK23" s="607"/>
      <c r="RL23" s="607"/>
      <c r="RM23" s="607"/>
      <c r="RN23" s="607"/>
      <c r="RO23" s="607"/>
      <c r="RP23" s="607"/>
      <c r="RQ23" s="607"/>
      <c r="RR23" s="607"/>
      <c r="RS23" s="607"/>
      <c r="RT23" s="607"/>
      <c r="RU23" s="607"/>
      <c r="RV23" s="607"/>
      <c r="RW23" s="607"/>
      <c r="RX23" s="607"/>
      <c r="RY23" s="607"/>
      <c r="RZ23" s="607"/>
      <c r="SA23" s="607"/>
      <c r="SB23" s="607"/>
      <c r="SC23" s="607"/>
      <c r="SD23" s="607"/>
      <c r="SE23" s="607"/>
      <c r="SF23" s="607"/>
      <c r="SG23" s="607"/>
      <c r="SH23" s="607"/>
      <c r="SI23" s="607"/>
      <c r="SJ23" s="607"/>
      <c r="SK23" s="607"/>
      <c r="SL23" s="607"/>
      <c r="SM23" s="607"/>
      <c r="SN23" s="607"/>
      <c r="SO23" s="607"/>
      <c r="SP23" s="607"/>
      <c r="SQ23" s="607"/>
      <c r="SR23" s="607"/>
      <c r="SS23" s="607"/>
      <c r="ST23" s="607"/>
      <c r="SU23" s="607"/>
      <c r="SV23" s="607"/>
      <c r="SW23" s="607"/>
      <c r="SX23" s="607"/>
      <c r="SY23" s="607"/>
      <c r="SZ23" s="607"/>
      <c r="TA23" s="607"/>
      <c r="TB23" s="607"/>
      <c r="TC23" s="607"/>
      <c r="TD23" s="607"/>
      <c r="TE23" s="607"/>
      <c r="TF23" s="558"/>
      <c r="TG23" s="587">
        <v>0</v>
      </c>
    </row>
    <row r="24" spans="1:527" ht="6.75" customHeight="1">
      <c r="A24" s="21"/>
      <c r="B24" s="21"/>
      <c r="C24" s="14"/>
      <c r="D24" s="14"/>
      <c r="E24" t="b">
        <v>0</v>
      </c>
      <c r="G24" s="29"/>
      <c r="AW24" s="543"/>
      <c r="AX24" s="9"/>
      <c r="AY24" s="555"/>
      <c r="AZ24" s="555"/>
      <c r="BA24" s="555"/>
      <c r="BB24" s="555"/>
      <c r="BC24" s="555"/>
      <c r="BD24" s="555"/>
      <c r="BE24" s="555"/>
      <c r="BF24" s="555"/>
      <c r="BG24" s="555"/>
      <c r="BH24" s="555"/>
      <c r="BI24" s="555"/>
      <c r="BJ24" s="555"/>
      <c r="BK24" s="555"/>
      <c r="BL24" s="555"/>
      <c r="BM24" s="555"/>
      <c r="BN24" s="555"/>
      <c r="BO24" s="555"/>
      <c r="BP24" s="555"/>
      <c r="BQ24" s="555"/>
      <c r="BR24" s="555"/>
      <c r="BS24" s="555"/>
      <c r="BT24" s="555"/>
      <c r="BU24" s="555"/>
      <c r="BV24" s="555"/>
      <c r="BW24" s="555"/>
      <c r="BX24" s="555"/>
      <c r="BY24" s="555"/>
      <c r="BZ24" s="555"/>
      <c r="CA24" s="555"/>
      <c r="CB24" s="555"/>
      <c r="CC24" s="555"/>
      <c r="CD24" s="555"/>
      <c r="CE24" s="555"/>
      <c r="CF24" s="555"/>
      <c r="CG24" s="555"/>
      <c r="CH24" s="555"/>
      <c r="CI24" s="555"/>
      <c r="CJ24" s="555"/>
      <c r="CK24" s="555"/>
      <c r="CL24" s="555"/>
      <c r="CM24" s="555"/>
      <c r="CN24" s="555"/>
      <c r="CO24" s="555"/>
      <c r="CP24" s="555"/>
      <c r="CQ24" s="555"/>
      <c r="CR24" s="555"/>
      <c r="CS24" s="555"/>
      <c r="CT24" s="555"/>
      <c r="CU24" s="555"/>
      <c r="CV24" s="555"/>
      <c r="CW24" s="555"/>
      <c r="CX24" s="555"/>
      <c r="CY24" s="555"/>
      <c r="CZ24" s="555"/>
      <c r="DA24" s="555"/>
      <c r="DB24" s="555"/>
      <c r="DC24" s="555"/>
      <c r="DD24" s="555"/>
      <c r="DE24" s="555"/>
      <c r="DF24" s="555"/>
      <c r="DG24" s="555"/>
      <c r="DH24" s="555"/>
      <c r="DI24" s="555"/>
      <c r="DJ24" s="555"/>
      <c r="DK24" s="555"/>
      <c r="DL24" s="555"/>
      <c r="DM24" s="555"/>
      <c r="DN24" s="555"/>
      <c r="DO24" s="555"/>
      <c r="DP24" s="555"/>
      <c r="DQ24" s="555"/>
      <c r="DR24" s="555"/>
      <c r="DS24" s="555"/>
      <c r="DT24" s="555"/>
      <c r="DU24" s="555"/>
      <c r="DV24" s="555"/>
      <c r="DW24" s="555"/>
      <c r="DX24" s="555"/>
      <c r="DY24" s="555"/>
      <c r="DZ24" s="555"/>
      <c r="EA24" s="555"/>
      <c r="EB24" s="555"/>
      <c r="EC24" s="555"/>
      <c r="ED24" s="555"/>
      <c r="EE24" s="555"/>
      <c r="EF24" s="555"/>
      <c r="EG24" s="555"/>
      <c r="EH24" s="555"/>
      <c r="EI24" s="555"/>
      <c r="EJ24" s="555"/>
      <c r="EK24" s="555"/>
      <c r="EL24" s="555"/>
      <c r="EM24" s="555"/>
      <c r="EN24" s="555"/>
      <c r="EO24" s="555"/>
      <c r="EP24" s="555"/>
      <c r="EQ24" s="555"/>
      <c r="ER24" s="555"/>
      <c r="ES24" s="555"/>
      <c r="ET24" s="555"/>
      <c r="EU24" s="555"/>
      <c r="EV24" s="555"/>
      <c r="EW24" s="555"/>
      <c r="EX24" s="555"/>
      <c r="EY24" s="555"/>
      <c r="EZ24" s="555"/>
      <c r="FA24" s="555"/>
      <c r="FB24" s="555"/>
      <c r="FC24" s="555"/>
      <c r="FD24" s="555"/>
      <c r="FE24" s="555"/>
      <c r="FF24" s="555"/>
      <c r="FG24" s="555"/>
      <c r="FH24" s="555"/>
      <c r="FI24" s="555"/>
      <c r="FJ24" s="555"/>
      <c r="FK24" s="555"/>
      <c r="FL24" s="555"/>
      <c r="FM24" s="555"/>
      <c r="FN24" s="555"/>
      <c r="FO24" s="555"/>
      <c r="FP24" s="555"/>
      <c r="FQ24" s="555"/>
      <c r="FR24" s="555"/>
      <c r="FS24" s="555"/>
      <c r="FT24" s="555"/>
      <c r="FU24" s="555"/>
      <c r="FV24" s="555"/>
      <c r="FW24" s="555"/>
      <c r="FX24" s="555"/>
      <c r="FY24" s="555"/>
      <c r="FZ24" s="555"/>
      <c r="GA24" s="555"/>
      <c r="GB24" s="555"/>
      <c r="GC24" s="555"/>
      <c r="GD24" s="555"/>
      <c r="GE24" s="555"/>
      <c r="GF24" s="555"/>
      <c r="GG24" s="555"/>
      <c r="GH24" s="555"/>
      <c r="GI24" s="555"/>
      <c r="GJ24" s="555"/>
      <c r="GK24" s="555"/>
      <c r="GL24" s="555"/>
      <c r="GM24" s="555"/>
      <c r="GN24" s="555"/>
      <c r="GO24" s="555"/>
      <c r="GP24" s="555"/>
      <c r="GQ24" s="555"/>
      <c r="GR24" s="555"/>
      <c r="GS24" s="555"/>
      <c r="GT24" s="555"/>
      <c r="GU24" s="555"/>
      <c r="GV24" s="555"/>
      <c r="GW24" s="555"/>
      <c r="GX24" s="555"/>
      <c r="GY24" s="555"/>
      <c r="GZ24" s="555"/>
      <c r="HA24" s="555"/>
      <c r="HB24" s="555"/>
      <c r="HC24" s="555"/>
      <c r="HD24" s="555"/>
      <c r="HE24" s="555"/>
      <c r="HF24" s="555"/>
      <c r="HG24" s="555"/>
      <c r="HH24" s="555"/>
      <c r="HI24" s="555"/>
      <c r="HJ24" s="555"/>
      <c r="HK24" s="555"/>
      <c r="HL24" s="555"/>
      <c r="HM24" s="555"/>
      <c r="HN24" s="555"/>
      <c r="HO24" s="555"/>
      <c r="HP24" s="555"/>
      <c r="HQ24" s="555"/>
      <c r="HR24" s="555"/>
      <c r="HS24" s="555"/>
      <c r="HT24" s="555"/>
      <c r="HU24" s="555"/>
      <c r="HV24" s="555"/>
      <c r="HW24" s="555"/>
      <c r="HX24" s="555"/>
      <c r="HY24" s="555"/>
      <c r="HZ24" s="555"/>
      <c r="IA24" s="555"/>
      <c r="IB24" s="555"/>
      <c r="IC24" s="555"/>
      <c r="ID24" s="555"/>
      <c r="IE24" s="555"/>
      <c r="IF24" s="555"/>
      <c r="IG24" s="555"/>
      <c r="IH24" s="555"/>
      <c r="II24" s="555"/>
      <c r="IJ24" s="555"/>
      <c r="IK24" s="555"/>
      <c r="IL24" s="555"/>
      <c r="IM24" s="555"/>
      <c r="IN24" s="555"/>
      <c r="IO24" s="555"/>
      <c r="IP24" s="555"/>
      <c r="IQ24" s="555"/>
      <c r="IR24" s="555"/>
      <c r="IS24" s="555"/>
      <c r="IT24" s="555"/>
      <c r="IU24" s="555"/>
      <c r="IV24" s="555"/>
      <c r="IW24" s="555"/>
      <c r="IX24" s="555"/>
      <c r="IY24" s="555"/>
      <c r="IZ24" s="555"/>
      <c r="JA24" s="555"/>
      <c r="JB24" s="555"/>
      <c r="JC24" s="555"/>
      <c r="JD24" s="555"/>
      <c r="JE24" s="555"/>
      <c r="JF24" s="555"/>
      <c r="JG24" s="555"/>
      <c r="JH24" s="555"/>
      <c r="JI24" s="555"/>
      <c r="JJ24" s="555"/>
      <c r="JK24" s="555"/>
      <c r="JL24" s="555"/>
      <c r="JM24" s="555"/>
      <c r="JN24" s="555"/>
      <c r="JO24" s="555"/>
      <c r="JP24" s="555"/>
      <c r="JQ24" s="555"/>
      <c r="JR24" s="555"/>
      <c r="JS24" s="555"/>
      <c r="JT24" s="555"/>
      <c r="JU24" s="555"/>
      <c r="JV24" s="555"/>
      <c r="JW24" s="555"/>
      <c r="JX24" s="555"/>
      <c r="JY24" s="555"/>
      <c r="JZ24" s="555"/>
      <c r="KA24" s="555"/>
      <c r="KB24" s="555"/>
      <c r="KC24" s="555"/>
      <c r="KD24" s="555"/>
      <c r="KE24" s="555"/>
      <c r="KF24" s="555"/>
      <c r="KG24" s="555"/>
      <c r="KH24" s="555"/>
      <c r="KI24" s="555"/>
      <c r="KJ24" s="555"/>
      <c r="KK24" s="555"/>
      <c r="KL24" s="555"/>
      <c r="KM24" s="555"/>
      <c r="KN24" s="555"/>
      <c r="KO24" s="555"/>
      <c r="KP24" s="555"/>
      <c r="KQ24" s="555"/>
      <c r="KR24" s="555"/>
      <c r="KS24" s="555"/>
      <c r="KT24" s="555"/>
      <c r="KU24" s="555"/>
      <c r="KV24" s="555"/>
      <c r="KW24" s="555"/>
      <c r="KX24" s="555"/>
      <c r="KY24" s="555"/>
      <c r="KZ24" s="555"/>
      <c r="LA24" s="555"/>
      <c r="LB24" s="555"/>
      <c r="LC24" s="555"/>
      <c r="LD24" s="555"/>
      <c r="LE24" s="555"/>
      <c r="LF24" s="555"/>
      <c r="LG24" s="555"/>
      <c r="LH24" s="555"/>
      <c r="LI24" s="555"/>
      <c r="LJ24" s="555"/>
      <c r="LK24" s="555"/>
      <c r="LL24" s="555"/>
      <c r="LM24" s="555"/>
      <c r="LN24" s="555"/>
      <c r="LO24" s="555"/>
      <c r="LP24" s="555"/>
      <c r="LQ24" s="555"/>
      <c r="LR24" s="555"/>
      <c r="LS24" s="555"/>
      <c r="LT24" s="555"/>
      <c r="LU24" s="555"/>
      <c r="LV24" s="555"/>
      <c r="LW24" s="555"/>
      <c r="LX24" s="555"/>
      <c r="LY24" s="555"/>
      <c r="LZ24" s="555"/>
      <c r="MA24" s="555"/>
      <c r="MB24" s="555"/>
      <c r="MC24" s="555"/>
      <c r="MD24" s="555"/>
      <c r="ME24" s="555"/>
      <c r="MF24" s="555"/>
      <c r="MG24" s="555"/>
      <c r="MH24" s="555"/>
      <c r="MI24" s="555"/>
      <c r="MJ24" s="555"/>
      <c r="MK24" s="555"/>
      <c r="ML24" s="555"/>
      <c r="MM24" s="555"/>
      <c r="MN24" s="555"/>
      <c r="MO24" s="555"/>
      <c r="MP24" s="555"/>
      <c r="MQ24" s="555"/>
      <c r="MR24" s="555"/>
      <c r="MS24" s="555"/>
      <c r="MT24" s="555"/>
      <c r="MU24" s="555"/>
      <c r="MV24" s="555"/>
      <c r="MW24" s="555"/>
      <c r="MX24" s="555"/>
      <c r="MY24" s="555"/>
      <c r="MZ24" s="555"/>
      <c r="NA24" s="555"/>
      <c r="NB24" s="555"/>
      <c r="NC24" s="555"/>
      <c r="ND24" s="555"/>
      <c r="NE24" s="555"/>
      <c r="NF24" s="555"/>
      <c r="NG24" s="555"/>
      <c r="NH24" s="555"/>
      <c r="NI24" s="555"/>
      <c r="NJ24" s="555"/>
      <c r="NK24" s="555"/>
      <c r="NL24" s="555"/>
      <c r="NM24" s="555"/>
      <c r="NN24" s="555"/>
      <c r="NO24" s="555"/>
      <c r="NP24" s="555"/>
      <c r="NQ24" s="555"/>
      <c r="NR24" s="555"/>
      <c r="NS24" s="555"/>
      <c r="NT24" s="555"/>
      <c r="NU24" s="555"/>
      <c r="NV24" s="555"/>
      <c r="NW24" s="555"/>
      <c r="NX24" s="555"/>
      <c r="NY24" s="555"/>
      <c r="NZ24" s="555"/>
      <c r="OA24" s="555"/>
      <c r="OB24" s="555"/>
      <c r="OC24" s="555"/>
      <c r="OD24" s="555"/>
      <c r="OE24" s="555"/>
      <c r="OF24" s="555"/>
      <c r="OG24" s="555"/>
      <c r="OH24" s="555"/>
      <c r="OI24" s="555"/>
      <c r="OJ24" s="555"/>
      <c r="OK24" s="555"/>
      <c r="OL24" s="555"/>
      <c r="OM24" s="555"/>
      <c r="ON24" s="555"/>
      <c r="OO24" s="555"/>
      <c r="OP24" s="555"/>
      <c r="OQ24" s="555"/>
      <c r="OR24" s="555"/>
      <c r="OS24" s="555"/>
      <c r="OT24" s="555"/>
      <c r="OU24" s="555"/>
      <c r="OV24" s="555"/>
      <c r="OW24" s="555"/>
      <c r="OX24" s="555"/>
      <c r="OY24" s="555"/>
      <c r="OZ24" s="555"/>
      <c r="PA24" s="555"/>
      <c r="PB24" s="555"/>
      <c r="PC24" s="555"/>
      <c r="PD24" s="555"/>
      <c r="PE24" s="555"/>
      <c r="PF24" s="555"/>
      <c r="PG24" s="555"/>
      <c r="PH24" s="555"/>
      <c r="PI24" s="555"/>
      <c r="PJ24" s="555"/>
      <c r="PK24" s="555"/>
      <c r="PL24" s="555"/>
      <c r="PM24" s="555"/>
      <c r="PN24" s="555"/>
      <c r="PO24" s="555"/>
      <c r="PP24" s="555"/>
      <c r="PQ24" s="555"/>
      <c r="PR24" s="555"/>
      <c r="PS24" s="555"/>
      <c r="PT24" s="555"/>
      <c r="PU24" s="555"/>
      <c r="PV24" s="555"/>
      <c r="PW24" s="555"/>
      <c r="PX24" s="555"/>
      <c r="PY24" s="555"/>
      <c r="PZ24" s="555"/>
      <c r="QA24" s="555"/>
      <c r="QB24" s="555"/>
      <c r="QC24" s="555"/>
      <c r="QD24" s="555"/>
      <c r="QE24" s="555"/>
      <c r="QF24" s="555"/>
      <c r="QG24" s="555"/>
      <c r="QH24" s="555"/>
      <c r="QI24" s="555"/>
      <c r="QJ24" s="555"/>
      <c r="QK24" s="555"/>
      <c r="QL24" s="555"/>
      <c r="QM24" s="555"/>
      <c r="QN24" s="555"/>
      <c r="QO24" s="555"/>
      <c r="QP24" s="555"/>
      <c r="QQ24" s="555"/>
      <c r="QR24" s="555"/>
      <c r="QS24" s="555"/>
      <c r="QT24" s="555"/>
      <c r="QU24" s="555"/>
      <c r="QV24" s="555"/>
      <c r="QW24" s="555"/>
      <c r="QX24" s="555"/>
      <c r="QY24" s="555"/>
      <c r="QZ24" s="555"/>
      <c r="RA24" s="555"/>
      <c r="RB24" s="555"/>
      <c r="RC24" s="555"/>
      <c r="RD24" s="555"/>
      <c r="RE24" s="555"/>
      <c r="RF24" s="555"/>
      <c r="RG24" s="555"/>
      <c r="RH24" s="555"/>
      <c r="RI24" s="555"/>
      <c r="RJ24" s="555"/>
      <c r="RK24" s="555"/>
      <c r="RL24" s="555"/>
      <c r="RM24" s="555"/>
      <c r="RN24" s="555"/>
      <c r="RO24" s="555"/>
      <c r="RP24" s="555"/>
      <c r="RQ24" s="555"/>
      <c r="RR24" s="555"/>
      <c r="RS24" s="555"/>
      <c r="RT24" s="555"/>
      <c r="RU24" s="555"/>
      <c r="RV24" s="555"/>
      <c r="RW24" s="555"/>
      <c r="RX24" s="555"/>
      <c r="RY24" s="555"/>
      <c r="RZ24" s="555"/>
      <c r="SA24" s="555"/>
      <c r="SB24" s="555"/>
      <c r="SC24" s="555"/>
      <c r="SD24" s="555"/>
      <c r="SE24" s="555"/>
      <c r="SF24" s="555"/>
      <c r="SG24" s="555"/>
      <c r="SH24" s="555"/>
      <c r="SI24" s="555"/>
      <c r="SJ24" s="555"/>
      <c r="SK24" s="555"/>
      <c r="SL24" s="555"/>
      <c r="SM24" s="555"/>
      <c r="SN24" s="555"/>
      <c r="SO24" s="555"/>
      <c r="SP24" s="555"/>
      <c r="SQ24" s="555"/>
      <c r="SR24" s="555"/>
      <c r="SS24" s="555"/>
      <c r="ST24" s="555"/>
      <c r="SU24" s="555"/>
      <c r="SV24" s="555"/>
      <c r="SW24" s="555"/>
      <c r="SX24" s="555"/>
      <c r="SY24" s="555"/>
      <c r="SZ24" s="555"/>
      <c r="TA24" s="555"/>
      <c r="TB24" s="555"/>
      <c r="TC24" s="555"/>
      <c r="TD24" s="555"/>
      <c r="TE24" s="555"/>
      <c r="TF24" s="555"/>
      <c r="TG24" s="587">
        <v>0</v>
      </c>
    </row>
    <row r="25" spans="1:527" ht="39" customHeight="1">
      <c r="A25" s="21"/>
      <c r="B25" s="21"/>
      <c r="C25" s="499"/>
      <c r="D25" s="14"/>
      <c r="G25" s="29"/>
      <c r="AW25" s="586" t="s">
        <v>1072</v>
      </c>
      <c r="AX25" s="9"/>
      <c r="AY25" s="588"/>
      <c r="AZ25" s="589"/>
      <c r="BA25" s="589"/>
      <c r="BB25" s="589"/>
      <c r="BC25" s="589"/>
      <c r="BD25" s="589"/>
      <c r="BE25" s="589"/>
      <c r="BF25" s="589"/>
      <c r="BG25" s="589"/>
      <c r="BH25" s="588"/>
      <c r="BI25" s="589"/>
      <c r="BJ25" s="589"/>
      <c r="BK25" s="589"/>
      <c r="BL25" s="589"/>
      <c r="BM25" s="589"/>
      <c r="BN25" s="589"/>
      <c r="BO25" s="589"/>
      <c r="BP25" s="589"/>
      <c r="BQ25" s="589"/>
      <c r="BR25" s="589"/>
      <c r="BS25" s="589"/>
      <c r="BT25" s="589"/>
      <c r="BU25" s="589"/>
      <c r="BV25" s="589"/>
      <c r="BW25" s="589"/>
      <c r="BX25" s="588"/>
      <c r="BY25" s="589"/>
      <c r="BZ25" s="589"/>
      <c r="CA25" s="589"/>
      <c r="CB25" s="589"/>
      <c r="CC25" s="589"/>
      <c r="CD25" s="588"/>
      <c r="CE25" s="589"/>
      <c r="CF25" s="589"/>
      <c r="CG25" s="589"/>
      <c r="CH25" s="589"/>
      <c r="CI25" s="589"/>
      <c r="CJ25" s="589"/>
      <c r="CK25" s="589"/>
      <c r="CL25" s="589"/>
      <c r="CM25" s="589"/>
      <c r="CN25" s="589"/>
      <c r="CO25" s="589"/>
      <c r="CP25" s="589"/>
      <c r="CQ25" s="589"/>
      <c r="CR25" s="589"/>
      <c r="CS25" s="589"/>
      <c r="CT25" s="589"/>
      <c r="CU25" s="589"/>
      <c r="CV25" s="588"/>
      <c r="CW25" s="589"/>
      <c r="CX25" s="589"/>
      <c r="CY25" s="589"/>
      <c r="CZ25" s="590"/>
      <c r="DA25" s="589"/>
      <c r="DB25" s="591"/>
      <c r="DC25" s="589"/>
      <c r="DD25" s="590"/>
      <c r="DE25" s="592" t="s">
        <v>1577</v>
      </c>
      <c r="DF25" s="592"/>
      <c r="DG25" s="592"/>
      <c r="DH25" s="592" t="s">
        <v>1578</v>
      </c>
      <c r="DI25" s="592"/>
      <c r="DJ25" s="592"/>
      <c r="DK25" s="589"/>
      <c r="DL25" s="589"/>
      <c r="DM25" s="589"/>
      <c r="DN25" s="589"/>
      <c r="DO25" s="589"/>
      <c r="DP25" s="589"/>
      <c r="DQ25" s="589"/>
      <c r="DR25" s="589"/>
      <c r="DS25" s="589"/>
      <c r="DT25" s="589"/>
      <c r="DU25" s="589"/>
      <c r="DV25" s="589"/>
      <c r="DW25" s="589"/>
      <c r="DX25" s="589"/>
      <c r="DY25" s="589"/>
      <c r="DZ25" s="589"/>
      <c r="EA25" s="589"/>
      <c r="EB25" s="589"/>
      <c r="EC25" s="589"/>
      <c r="ED25" s="589"/>
      <c r="EE25" s="588"/>
      <c r="EF25" s="589"/>
      <c r="EG25" s="589"/>
      <c r="EH25" s="589"/>
      <c r="EI25" s="589"/>
      <c r="EJ25" s="589"/>
      <c r="EK25" s="589"/>
      <c r="EL25" s="589"/>
      <c r="EM25" s="589"/>
      <c r="EN25" s="589"/>
      <c r="EO25" s="589"/>
      <c r="EP25" s="589"/>
      <c r="EQ25" s="589"/>
      <c r="ER25" s="589"/>
      <c r="ES25" s="597" t="s">
        <v>1579</v>
      </c>
      <c r="ET25" s="597"/>
      <c r="EU25" s="596" t="s">
        <v>1099</v>
      </c>
      <c r="EV25" s="596"/>
      <c r="EW25" s="596"/>
      <c r="EX25" s="596"/>
      <c r="EY25" s="596"/>
      <c r="EZ25" s="598" t="s">
        <v>1099</v>
      </c>
      <c r="FA25" s="596" t="s">
        <v>1099</v>
      </c>
      <c r="FB25" s="596"/>
      <c r="FC25" s="596"/>
      <c r="FD25" s="596"/>
      <c r="FE25" s="596"/>
      <c r="FF25" s="598" t="s">
        <v>1099</v>
      </c>
      <c r="FG25" s="596" t="s">
        <v>1099</v>
      </c>
      <c r="FH25" s="596"/>
      <c r="FI25" s="596"/>
      <c r="FJ25" s="596"/>
      <c r="FK25" s="596"/>
      <c r="FL25" s="598" t="s">
        <v>1099</v>
      </c>
      <c r="FM25" s="596" t="s">
        <v>1099</v>
      </c>
      <c r="FN25" s="596"/>
      <c r="FO25" s="596"/>
      <c r="FP25" s="596"/>
      <c r="FQ25" s="596"/>
      <c r="FR25" s="598" t="s">
        <v>1099</v>
      </c>
      <c r="FS25" s="596" t="s">
        <v>1099</v>
      </c>
      <c r="FT25" s="596"/>
      <c r="FU25" s="596"/>
      <c r="FV25" s="596"/>
      <c r="FW25" s="596"/>
      <c r="FX25" s="598" t="s">
        <v>1099</v>
      </c>
      <c r="FY25" s="596" t="s">
        <v>1099</v>
      </c>
      <c r="FZ25" s="596"/>
      <c r="GA25" s="596"/>
      <c r="GB25" s="596"/>
      <c r="GC25" s="596"/>
      <c r="GD25" s="598" t="s">
        <v>1099</v>
      </c>
      <c r="GE25" s="596" t="s">
        <v>1099</v>
      </c>
      <c r="GF25" s="596"/>
      <c r="GG25" s="596"/>
      <c r="GH25" s="596"/>
      <c r="GI25" s="596" t="s">
        <v>1099</v>
      </c>
      <c r="GJ25" s="596"/>
      <c r="GK25" s="596"/>
      <c r="GL25" s="596"/>
      <c r="GM25" s="596"/>
      <c r="GN25" s="596"/>
      <c r="GO25" s="596"/>
      <c r="GP25" s="596"/>
      <c r="GQ25" s="596"/>
      <c r="GR25" s="596"/>
      <c r="GS25" s="596"/>
      <c r="GT25" s="596"/>
      <c r="GU25" s="596"/>
      <c r="GV25" s="596"/>
      <c r="GW25" s="596"/>
      <c r="GX25" s="596"/>
      <c r="GY25" s="596"/>
      <c r="GZ25" s="596"/>
      <c r="HA25" s="596"/>
      <c r="HB25" s="596"/>
      <c r="HC25" s="599"/>
      <c r="HD25" s="596" t="s">
        <v>1099</v>
      </c>
      <c r="HE25" s="596"/>
      <c r="HF25" s="596"/>
      <c r="HG25" s="596"/>
      <c r="HH25" s="596"/>
      <c r="HI25" s="598" t="s">
        <v>1099</v>
      </c>
      <c r="HJ25" s="596" t="s">
        <v>1099</v>
      </c>
      <c r="HK25" s="596"/>
      <c r="HL25" s="596"/>
      <c r="HM25" s="596"/>
      <c r="HN25" s="596"/>
      <c r="HO25" s="598" t="s">
        <v>1099</v>
      </c>
      <c r="HP25" s="596" t="s">
        <v>1099</v>
      </c>
      <c r="HQ25" s="596"/>
      <c r="HR25" s="596"/>
      <c r="HS25" s="596"/>
      <c r="HT25" s="596"/>
      <c r="HU25" s="598" t="s">
        <v>1099</v>
      </c>
      <c r="HV25" s="596" t="s">
        <v>1099</v>
      </c>
      <c r="HW25" s="596"/>
      <c r="HX25" s="596"/>
      <c r="HY25" s="596"/>
      <c r="HZ25" s="596"/>
      <c r="IA25" s="598" t="s">
        <v>1099</v>
      </c>
      <c r="IB25" s="596" t="s">
        <v>1099</v>
      </c>
      <c r="IC25" s="596"/>
      <c r="ID25" s="596"/>
      <c r="IE25" s="596"/>
      <c r="IF25" s="596"/>
      <c r="IG25" s="598" t="s">
        <v>1099</v>
      </c>
      <c r="IH25" s="596" t="s">
        <v>1099</v>
      </c>
      <c r="II25" s="596"/>
      <c r="IJ25" s="596"/>
      <c r="IK25" s="596"/>
      <c r="IL25" s="596"/>
      <c r="IM25" s="598" t="s">
        <v>1099</v>
      </c>
      <c r="IN25" s="596" t="s">
        <v>1099</v>
      </c>
      <c r="IO25" s="596"/>
      <c r="IP25" s="596"/>
      <c r="IQ25" s="596"/>
      <c r="IR25" s="596" t="s">
        <v>1099</v>
      </c>
      <c r="IS25" s="596"/>
      <c r="IT25" s="596"/>
      <c r="IU25" s="596"/>
      <c r="IV25" s="596"/>
      <c r="IW25" s="596"/>
      <c r="IX25" s="596"/>
      <c r="IY25" s="596"/>
      <c r="IZ25" s="596"/>
      <c r="JA25" s="596"/>
      <c r="JB25" s="596"/>
      <c r="JC25" s="596"/>
      <c r="JD25" s="596"/>
      <c r="JE25" s="596"/>
      <c r="JF25" s="596"/>
      <c r="JG25" s="596"/>
      <c r="JH25" s="596"/>
      <c r="JI25" s="596"/>
      <c r="JJ25" s="596"/>
      <c r="JK25" s="596"/>
      <c r="JL25" s="596"/>
      <c r="JM25" s="589" t="s">
        <v>1580</v>
      </c>
      <c r="JN25" s="588"/>
      <c r="JO25" s="592" t="s">
        <v>1581</v>
      </c>
      <c r="JP25" s="592"/>
      <c r="JQ25" s="589"/>
      <c r="JR25" s="589" t="s">
        <v>1929</v>
      </c>
      <c r="JS25" s="589" t="s">
        <v>1930</v>
      </c>
      <c r="JT25" s="589" t="s">
        <v>1928</v>
      </c>
      <c r="JU25" s="589"/>
      <c r="JV25" s="589" t="s">
        <v>1581</v>
      </c>
      <c r="JW25" s="589" t="s">
        <v>1932</v>
      </c>
      <c r="JX25" s="592" t="s">
        <v>1983</v>
      </c>
      <c r="JY25" s="592"/>
      <c r="JZ25" s="592"/>
      <c r="KA25" s="592"/>
      <c r="KB25" s="592"/>
      <c r="KC25" s="592"/>
      <c r="KD25" s="592"/>
      <c r="KE25" s="592"/>
      <c r="KF25" s="592"/>
      <c r="KG25" s="592"/>
      <c r="KH25" s="592"/>
      <c r="KI25" s="592"/>
      <c r="KJ25" s="592"/>
      <c r="KK25" s="592"/>
      <c r="KL25" s="592" t="s">
        <v>1933</v>
      </c>
      <c r="KM25" s="592"/>
      <c r="KN25" s="592"/>
      <c r="KO25" s="592"/>
      <c r="KP25" s="592"/>
      <c r="KQ25" s="592"/>
      <c r="KR25" s="592"/>
      <c r="KS25" s="592"/>
      <c r="KT25" s="592"/>
      <c r="KU25" s="592" t="s">
        <v>1934</v>
      </c>
      <c r="KV25" s="592"/>
      <c r="KW25" s="592"/>
      <c r="KX25" s="592"/>
      <c r="KY25" s="592"/>
      <c r="KZ25" s="592"/>
      <c r="LA25" s="592"/>
      <c r="LB25" s="592"/>
      <c r="LC25" s="592"/>
      <c r="LD25" s="592" t="s">
        <v>1935</v>
      </c>
      <c r="LE25" s="592"/>
      <c r="LF25" s="592"/>
      <c r="LG25" s="592" t="s">
        <v>1930</v>
      </c>
      <c r="LH25" s="592"/>
      <c r="LI25" s="592"/>
      <c r="LJ25" s="592"/>
      <c r="LK25" s="592" t="s">
        <v>1983</v>
      </c>
      <c r="LL25" s="592"/>
      <c r="LM25" s="592"/>
      <c r="LN25" s="592"/>
      <c r="LO25" s="592"/>
      <c r="LP25" s="592"/>
      <c r="LQ25" s="589"/>
      <c r="LR25" s="589"/>
      <c r="LS25" s="594"/>
      <c r="LT25" s="594"/>
      <c r="LU25" s="594"/>
      <c r="LV25" s="589"/>
      <c r="LW25" s="589"/>
      <c r="LX25" s="588"/>
      <c r="LY25" s="589" t="s">
        <v>1936</v>
      </c>
      <c r="LZ25" s="589"/>
      <c r="MA25" s="589"/>
      <c r="MB25" s="589"/>
      <c r="MC25" s="592" t="s">
        <v>559</v>
      </c>
      <c r="MD25" s="592"/>
      <c r="ME25" s="592"/>
      <c r="MF25" s="594"/>
      <c r="MG25" s="594"/>
      <c r="MH25" s="592" t="s">
        <v>1930</v>
      </c>
      <c r="MI25" s="592"/>
      <c r="MJ25" s="592"/>
      <c r="MK25" s="592"/>
      <c r="ML25" s="592"/>
      <c r="MM25" s="592"/>
      <c r="MN25" s="592"/>
      <c r="MO25" s="589"/>
      <c r="MP25" s="589" t="s">
        <v>1937</v>
      </c>
      <c r="MQ25" s="589"/>
      <c r="MR25" s="589"/>
      <c r="MS25" s="589"/>
      <c r="MT25" s="589"/>
      <c r="MU25" s="589"/>
      <c r="MV25" s="589"/>
      <c r="MW25" s="589"/>
      <c r="MX25" s="589"/>
      <c r="MY25" s="589"/>
      <c r="MZ25" s="589" t="s">
        <v>1071</v>
      </c>
      <c r="NA25" s="589"/>
      <c r="NB25" s="589"/>
      <c r="NC25" s="589"/>
      <c r="ND25" s="592" t="s">
        <v>1581</v>
      </c>
      <c r="NE25" s="592"/>
      <c r="NF25" s="592"/>
      <c r="NG25" s="592"/>
      <c r="NH25" s="594"/>
      <c r="NI25" s="594"/>
      <c r="NJ25" s="589"/>
      <c r="NK25" s="589"/>
      <c r="NL25" s="589"/>
      <c r="NM25" s="589"/>
      <c r="NN25" s="592" t="s">
        <v>1581</v>
      </c>
      <c r="NO25" s="592"/>
      <c r="NP25" s="592"/>
      <c r="NQ25" s="592"/>
      <c r="NR25" s="592"/>
      <c r="NS25" s="592"/>
      <c r="NT25" s="589" t="s">
        <v>1585</v>
      </c>
      <c r="NU25" s="588"/>
      <c r="NV25" s="594"/>
      <c r="NW25" s="589"/>
      <c r="NX25" s="589"/>
      <c r="NY25" s="589"/>
      <c r="NZ25" s="589" t="s">
        <v>1588</v>
      </c>
      <c r="OA25" s="589" t="s">
        <v>1589</v>
      </c>
      <c r="OB25" s="589" t="s">
        <v>1590</v>
      </c>
      <c r="OC25" s="588"/>
      <c r="OD25" s="589"/>
      <c r="OE25" s="589"/>
      <c r="OF25" s="594"/>
      <c r="OG25" s="592" t="s">
        <v>1938</v>
      </c>
      <c r="OH25" s="592"/>
      <c r="OI25" s="592"/>
      <c r="OJ25" s="592"/>
      <c r="OK25" s="592"/>
      <c r="OL25" s="592"/>
      <c r="OM25" s="592"/>
      <c r="ON25" s="592"/>
      <c r="OO25" s="588"/>
      <c r="OP25" s="589" t="s">
        <v>1998</v>
      </c>
      <c r="OQ25" s="589"/>
      <c r="OR25" s="589"/>
      <c r="OS25" s="589"/>
      <c r="OT25" s="589"/>
      <c r="OU25" s="589"/>
      <c r="OV25" s="589"/>
      <c r="OW25" s="589"/>
      <c r="OX25" s="589"/>
      <c r="OY25" s="589"/>
      <c r="OZ25" s="589"/>
      <c r="PA25" s="589"/>
      <c r="PB25" s="589"/>
      <c r="PC25" s="589"/>
      <c r="PD25" s="589"/>
      <c r="PE25" s="589"/>
      <c r="PF25" s="589"/>
      <c r="PG25" s="589"/>
      <c r="PH25" s="589"/>
      <c r="PI25" s="589"/>
      <c r="PJ25" s="589"/>
      <c r="PK25" s="589"/>
      <c r="PL25" s="589"/>
      <c r="PM25" s="589"/>
      <c r="PN25" s="589"/>
      <c r="PO25" s="589"/>
      <c r="PP25" s="589"/>
      <c r="PQ25" s="589"/>
      <c r="PR25" s="589"/>
      <c r="PS25" s="589"/>
      <c r="PT25" s="589"/>
      <c r="PU25" s="589"/>
      <c r="PV25" s="589"/>
      <c r="PW25" s="589"/>
      <c r="PX25" s="589"/>
      <c r="PY25" s="589"/>
      <c r="PZ25" s="589"/>
      <c r="QA25" s="589"/>
      <c r="QB25" s="589"/>
      <c r="QC25" s="589"/>
      <c r="QD25" s="589"/>
      <c r="QE25" s="589"/>
      <c r="QF25" s="589"/>
      <c r="QG25" s="589"/>
      <c r="QH25" s="589"/>
      <c r="QI25" s="589"/>
      <c r="QJ25" s="589"/>
      <c r="QK25" s="589"/>
      <c r="QL25" s="589"/>
      <c r="QM25" s="589"/>
      <c r="QN25" s="589"/>
      <c r="QO25" s="589"/>
      <c r="QP25" s="589"/>
      <c r="QQ25" s="589"/>
      <c r="QR25" s="589"/>
      <c r="QS25" s="589"/>
      <c r="QT25" s="589"/>
      <c r="QU25" s="589"/>
      <c r="QV25" s="589"/>
      <c r="QW25" s="589"/>
      <c r="QX25" s="589"/>
      <c r="QY25" s="589"/>
      <c r="QZ25" s="589"/>
      <c r="RA25" s="589"/>
      <c r="RB25" s="589"/>
      <c r="RC25" s="589"/>
      <c r="RD25" s="589"/>
      <c r="RE25" s="589"/>
      <c r="RF25" s="589"/>
      <c r="RG25" s="589"/>
      <c r="RH25" s="589"/>
      <c r="RI25" s="589"/>
      <c r="RJ25" s="589"/>
      <c r="RK25" s="589"/>
      <c r="RL25" s="589"/>
      <c r="RM25" s="589"/>
      <c r="RN25" s="589"/>
      <c r="RO25" s="589"/>
      <c r="RP25" s="589"/>
      <c r="RQ25" s="589"/>
      <c r="RR25" s="589"/>
      <c r="RS25" s="589"/>
      <c r="RT25" s="589"/>
      <c r="RU25" s="589"/>
      <c r="RV25" s="589"/>
      <c r="RW25" s="589"/>
      <c r="RX25" s="589"/>
      <c r="RY25" s="589"/>
      <c r="RZ25" s="589"/>
      <c r="SA25" s="589"/>
      <c r="SB25" s="589"/>
      <c r="SC25" s="589"/>
      <c r="SD25" s="589"/>
      <c r="SE25" s="589"/>
      <c r="SF25" s="589"/>
      <c r="SG25" s="589"/>
      <c r="SH25" s="589"/>
      <c r="SI25" s="589"/>
      <c r="SJ25" s="589"/>
      <c r="SK25" s="589"/>
      <c r="SL25" s="589"/>
      <c r="SM25" s="589"/>
      <c r="SN25" s="589"/>
      <c r="SO25" s="589"/>
      <c r="SP25" s="589"/>
      <c r="SQ25" s="589"/>
      <c r="SR25" s="589"/>
      <c r="SS25" s="589"/>
      <c r="ST25" s="589"/>
      <c r="SU25" s="589"/>
      <c r="SV25" s="589"/>
      <c r="SW25" s="589"/>
      <c r="SX25" s="589"/>
      <c r="SY25" s="589"/>
      <c r="SZ25" s="589"/>
      <c r="TA25" s="589"/>
      <c r="TB25" s="589"/>
      <c r="TC25" s="589"/>
      <c r="TD25" s="589"/>
      <c r="TE25" s="589"/>
      <c r="TF25" s="589"/>
      <c r="TG25" s="587">
        <v>0</v>
      </c>
    </row>
    <row r="26" spans="1:527" collapsed="1">
      <c r="A26" s="21"/>
      <c r="B26" s="21"/>
      <c r="C26" s="519">
        <v>0</v>
      </c>
      <c r="D26" s="14"/>
      <c r="E26" t="b">
        <v>0</v>
      </c>
      <c r="G26" s="29" t="s">
        <v>1619</v>
      </c>
      <c r="O26">
        <v>2</v>
      </c>
      <c r="P26">
        <v>3</v>
      </c>
      <c r="Q26">
        <v>3</v>
      </c>
      <c r="S26">
        <v>4</v>
      </c>
      <c r="T26">
        <v>5</v>
      </c>
      <c r="U26">
        <v>6</v>
      </c>
      <c r="V26">
        <v>7</v>
      </c>
      <c r="W26">
        <v>4</v>
      </c>
      <c r="Z26">
        <v>5</v>
      </c>
      <c r="AH26">
        <v>1</v>
      </c>
      <c r="AI26">
        <v>2</v>
      </c>
      <c r="AJ26">
        <v>3</v>
      </c>
      <c r="AQ26">
        <v>13</v>
      </c>
      <c r="AR26">
        <v>14</v>
      </c>
      <c r="AS26">
        <v>7</v>
      </c>
      <c r="AW26" s="543" t="s">
        <v>1619</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555">
        <v>1</v>
      </c>
      <c r="BQ26" s="555">
        <v>2</v>
      </c>
      <c r="BR26" s="555">
        <v>3</v>
      </c>
      <c r="BS26" s="555">
        <v>4</v>
      </c>
      <c r="BT26" s="555">
        <v>5</v>
      </c>
      <c r="BU26" s="555">
        <v>6</v>
      </c>
      <c r="BV26" s="555">
        <v>7</v>
      </c>
      <c r="BW26" s="555">
        <v>8</v>
      </c>
      <c r="BX26" s="9"/>
      <c r="BY26" s="14"/>
      <c r="BZ26" s="14"/>
      <c r="CA26" s="14"/>
      <c r="CB26" s="14"/>
      <c r="CC26" s="14"/>
      <c r="CD26" s="9"/>
      <c r="CE26" s="14"/>
      <c r="CF26" s="14"/>
      <c r="CG26" s="12">
        <v>0</v>
      </c>
      <c r="CH26" s="12">
        <v>2</v>
      </c>
      <c r="CI26" s="12">
        <v>2</v>
      </c>
      <c r="CJ26" s="12">
        <v>2</v>
      </c>
      <c r="CK26" s="12">
        <v>2</v>
      </c>
      <c r="CL26" s="12">
        <v>5</v>
      </c>
      <c r="CM26" s="12">
        <v>6</v>
      </c>
      <c r="CN26" s="12">
        <v>7</v>
      </c>
      <c r="CO26" s="12">
        <v>8</v>
      </c>
      <c r="CP26" s="12">
        <v>9</v>
      </c>
      <c r="CQ26" s="12">
        <v>10</v>
      </c>
      <c r="CR26" s="12">
        <v>11</v>
      </c>
      <c r="CS26" s="12">
        <v>12</v>
      </c>
      <c r="CT26" s="12">
        <v>13</v>
      </c>
      <c r="CU26" s="12">
        <v>14</v>
      </c>
      <c r="CV26" s="9"/>
      <c r="CW26" s="14"/>
      <c r="CX26" s="14"/>
      <c r="CY26" s="14"/>
      <c r="CZ26" s="567"/>
      <c r="DA26" s="14"/>
      <c r="DB26" s="144"/>
      <c r="DC26" s="14"/>
      <c r="DD26" s="567"/>
      <c r="DE26" s="12">
        <v>1</v>
      </c>
      <c r="DF26" s="12">
        <v>2</v>
      </c>
      <c r="DG26" s="12">
        <v>3</v>
      </c>
      <c r="DH26" s="12">
        <v>1</v>
      </c>
      <c r="DI26" s="12">
        <v>2</v>
      </c>
      <c r="DJ26" s="12">
        <v>3</v>
      </c>
      <c r="DK26" s="14"/>
      <c r="DL26" s="12"/>
      <c r="DM26" s="12"/>
      <c r="DN26" s="12"/>
      <c r="DO26" s="12"/>
      <c r="DP26" s="12"/>
      <c r="DQ26" s="14"/>
      <c r="DR26" s="14"/>
      <c r="DS26" s="14"/>
      <c r="DT26" s="14"/>
      <c r="DU26" s="14"/>
      <c r="DV26" s="14"/>
      <c r="DW26" s="14"/>
      <c r="DX26" s="14"/>
      <c r="DY26" s="14"/>
      <c r="DZ26" s="14"/>
      <c r="EA26" s="14"/>
      <c r="EB26" s="14"/>
      <c r="EC26" s="14"/>
      <c r="ED26" s="14"/>
      <c r="EE26" s="9"/>
      <c r="EF26" s="14"/>
      <c r="EG26" s="14"/>
      <c r="EH26" s="14"/>
      <c r="EI26" s="14"/>
      <c r="EJ26" s="14"/>
      <c r="EK26" s="14"/>
      <c r="EL26" s="14"/>
      <c r="EM26" s="14"/>
      <c r="EN26" s="14"/>
      <c r="EO26" s="14"/>
      <c r="EP26" s="14"/>
      <c r="EQ26" s="14"/>
      <c r="ER26" s="14"/>
      <c r="ES26" s="12">
        <v>1</v>
      </c>
      <c r="ET26" s="12">
        <v>2</v>
      </c>
      <c r="EU26" s="12">
        <v>1</v>
      </c>
      <c r="EV26" s="12">
        <v>3</v>
      </c>
      <c r="EW26" s="529">
        <f>EV26</f>
        <v>3</v>
      </c>
      <c r="EX26" s="12">
        <v>4</v>
      </c>
      <c r="EY26" s="529">
        <f>EX26</f>
        <v>4</v>
      </c>
      <c r="EZ26" s="12">
        <v>6</v>
      </c>
      <c r="FA26" s="239">
        <f ca="1">OFFSET(FA26,0,-6)+6</f>
        <v>7</v>
      </c>
      <c r="FB26" s="239">
        <f t="shared" ref="FB26:GD26" ca="1" si="21">OFFSET(FB26,0,-6)+6</f>
        <v>9</v>
      </c>
      <c r="FC26" s="239">
        <f t="shared" ca="1" si="21"/>
        <v>9</v>
      </c>
      <c r="FD26" s="239">
        <f t="shared" ca="1" si="21"/>
        <v>10</v>
      </c>
      <c r="FE26" s="239">
        <f t="shared" ca="1" si="21"/>
        <v>10</v>
      </c>
      <c r="FF26" s="239">
        <f t="shared" ca="1" si="21"/>
        <v>12</v>
      </c>
      <c r="FG26" s="239">
        <f t="shared" ca="1" si="21"/>
        <v>13</v>
      </c>
      <c r="FH26" s="239">
        <f t="shared" ca="1" si="21"/>
        <v>15</v>
      </c>
      <c r="FI26" s="239">
        <f t="shared" ca="1" si="21"/>
        <v>15</v>
      </c>
      <c r="FJ26" s="239">
        <f t="shared" ca="1" si="21"/>
        <v>16</v>
      </c>
      <c r="FK26" s="239">
        <f t="shared" ca="1" si="21"/>
        <v>16</v>
      </c>
      <c r="FL26" s="239">
        <f t="shared" ca="1" si="21"/>
        <v>18</v>
      </c>
      <c r="FM26" s="239">
        <f t="shared" ca="1" si="21"/>
        <v>19</v>
      </c>
      <c r="FN26" s="239">
        <f t="shared" ca="1" si="21"/>
        <v>21</v>
      </c>
      <c r="FO26" s="239">
        <f t="shared" ca="1" si="21"/>
        <v>21</v>
      </c>
      <c r="FP26" s="239">
        <f t="shared" ca="1" si="21"/>
        <v>22</v>
      </c>
      <c r="FQ26" s="239">
        <f t="shared" ca="1" si="21"/>
        <v>22</v>
      </c>
      <c r="FR26" s="239">
        <f t="shared" ca="1" si="21"/>
        <v>24</v>
      </c>
      <c r="FS26" s="239">
        <f t="shared" ca="1" si="21"/>
        <v>25</v>
      </c>
      <c r="FT26" s="239">
        <f t="shared" ca="1" si="21"/>
        <v>27</v>
      </c>
      <c r="FU26" s="239">
        <f t="shared" ca="1" si="21"/>
        <v>27</v>
      </c>
      <c r="FV26" s="239">
        <f t="shared" ca="1" si="21"/>
        <v>28</v>
      </c>
      <c r="FW26" s="239">
        <f t="shared" ca="1" si="21"/>
        <v>28</v>
      </c>
      <c r="FX26" s="239">
        <f t="shared" ca="1" si="21"/>
        <v>30</v>
      </c>
      <c r="FY26" s="239">
        <f t="shared" ca="1" si="21"/>
        <v>31</v>
      </c>
      <c r="FZ26" s="239">
        <f t="shared" ca="1" si="21"/>
        <v>33</v>
      </c>
      <c r="GA26" s="239">
        <f t="shared" ca="1" si="21"/>
        <v>33</v>
      </c>
      <c r="GB26" s="239">
        <f t="shared" ca="1" si="21"/>
        <v>34</v>
      </c>
      <c r="GC26" s="239">
        <f t="shared" ca="1" si="21"/>
        <v>34</v>
      </c>
      <c r="GD26" s="239">
        <f t="shared" ca="1" si="21"/>
        <v>36</v>
      </c>
      <c r="GE26" s="12">
        <v>38</v>
      </c>
      <c r="GF26" s="529">
        <f t="shared" ref="GF26:GH26" si="22">GE26</f>
        <v>38</v>
      </c>
      <c r="GG26" s="12">
        <v>39</v>
      </c>
      <c r="GH26" s="529">
        <f t="shared" si="22"/>
        <v>39</v>
      </c>
      <c r="GI26" s="12">
        <v>41</v>
      </c>
      <c r="GJ26" s="239">
        <f ca="1">OFFSET(GJ26,0,-5)+5</f>
        <v>43</v>
      </c>
      <c r="GK26" s="239">
        <f t="shared" ref="GK26:HC26" ca="1" si="23">OFFSET(GK26,0,-5)+5</f>
        <v>43</v>
      </c>
      <c r="GL26" s="239">
        <f t="shared" ca="1" si="23"/>
        <v>44</v>
      </c>
      <c r="GM26" s="239">
        <f t="shared" ca="1" si="23"/>
        <v>44</v>
      </c>
      <c r="GN26" s="239">
        <f t="shared" ca="1" si="23"/>
        <v>46</v>
      </c>
      <c r="GO26" s="239">
        <f t="shared" ca="1" si="23"/>
        <v>48</v>
      </c>
      <c r="GP26" s="239">
        <f t="shared" ca="1" si="23"/>
        <v>48</v>
      </c>
      <c r="GQ26" s="239">
        <f t="shared" ca="1" si="23"/>
        <v>49</v>
      </c>
      <c r="GR26" s="239">
        <f t="shared" ca="1" si="23"/>
        <v>49</v>
      </c>
      <c r="GS26" s="239">
        <f t="shared" ca="1" si="23"/>
        <v>51</v>
      </c>
      <c r="GT26" s="239">
        <f t="shared" ca="1" si="23"/>
        <v>53</v>
      </c>
      <c r="GU26" s="239">
        <f t="shared" ca="1" si="23"/>
        <v>53</v>
      </c>
      <c r="GV26" s="239">
        <f t="shared" ca="1" si="23"/>
        <v>54</v>
      </c>
      <c r="GW26" s="239">
        <f t="shared" ca="1" si="23"/>
        <v>54</v>
      </c>
      <c r="GX26" s="239">
        <f t="shared" ca="1" si="23"/>
        <v>56</v>
      </c>
      <c r="GY26" s="239">
        <f t="shared" ca="1" si="23"/>
        <v>58</v>
      </c>
      <c r="GZ26" s="239">
        <f t="shared" ca="1" si="23"/>
        <v>58</v>
      </c>
      <c r="HA26" s="239">
        <f t="shared" ca="1" si="23"/>
        <v>59</v>
      </c>
      <c r="HB26" s="239">
        <f t="shared" ca="1" si="23"/>
        <v>59</v>
      </c>
      <c r="HC26" s="239">
        <f t="shared" ca="1" si="23"/>
        <v>61</v>
      </c>
      <c r="HD26" s="12">
        <v>1</v>
      </c>
      <c r="HE26" s="12">
        <v>3</v>
      </c>
      <c r="HF26" s="529">
        <f>HE26</f>
        <v>3</v>
      </c>
      <c r="HG26" s="12">
        <v>4</v>
      </c>
      <c r="HH26" s="529">
        <f>HG26</f>
        <v>4</v>
      </c>
      <c r="HI26" s="12">
        <v>6</v>
      </c>
      <c r="HJ26" s="239">
        <f ca="1">OFFSET(HJ26,0,-6)+6</f>
        <v>7</v>
      </c>
      <c r="HK26" s="239">
        <f t="shared" ref="HK26:IM26" ca="1" si="24">OFFSET(HK26,0,-6)+6</f>
        <v>9</v>
      </c>
      <c r="HL26" s="239">
        <f t="shared" ca="1" si="24"/>
        <v>9</v>
      </c>
      <c r="HM26" s="239">
        <f t="shared" ca="1" si="24"/>
        <v>10</v>
      </c>
      <c r="HN26" s="239">
        <f t="shared" ca="1" si="24"/>
        <v>10</v>
      </c>
      <c r="HO26" s="239">
        <f t="shared" ca="1" si="24"/>
        <v>12</v>
      </c>
      <c r="HP26" s="239">
        <f t="shared" ca="1" si="24"/>
        <v>13</v>
      </c>
      <c r="HQ26" s="239">
        <f t="shared" ca="1" si="24"/>
        <v>15</v>
      </c>
      <c r="HR26" s="239">
        <f t="shared" ca="1" si="24"/>
        <v>15</v>
      </c>
      <c r="HS26" s="239">
        <f t="shared" ca="1" si="24"/>
        <v>16</v>
      </c>
      <c r="HT26" s="239">
        <f t="shared" ca="1" si="24"/>
        <v>16</v>
      </c>
      <c r="HU26" s="239">
        <f t="shared" ca="1" si="24"/>
        <v>18</v>
      </c>
      <c r="HV26" s="239">
        <f t="shared" ca="1" si="24"/>
        <v>19</v>
      </c>
      <c r="HW26" s="239">
        <f t="shared" ca="1" si="24"/>
        <v>21</v>
      </c>
      <c r="HX26" s="239">
        <f t="shared" ca="1" si="24"/>
        <v>21</v>
      </c>
      <c r="HY26" s="239">
        <f t="shared" ca="1" si="24"/>
        <v>22</v>
      </c>
      <c r="HZ26" s="239">
        <f t="shared" ca="1" si="24"/>
        <v>22</v>
      </c>
      <c r="IA26" s="239">
        <f t="shared" ca="1" si="24"/>
        <v>24</v>
      </c>
      <c r="IB26" s="239">
        <f t="shared" ca="1" si="24"/>
        <v>25</v>
      </c>
      <c r="IC26" s="239">
        <f t="shared" ca="1" si="24"/>
        <v>27</v>
      </c>
      <c r="ID26" s="239">
        <f t="shared" ca="1" si="24"/>
        <v>27</v>
      </c>
      <c r="IE26" s="239">
        <f t="shared" ca="1" si="24"/>
        <v>28</v>
      </c>
      <c r="IF26" s="239">
        <f t="shared" ca="1" si="24"/>
        <v>28</v>
      </c>
      <c r="IG26" s="239">
        <f t="shared" ca="1" si="24"/>
        <v>30</v>
      </c>
      <c r="IH26" s="239">
        <f t="shared" ca="1" si="24"/>
        <v>31</v>
      </c>
      <c r="II26" s="239">
        <f t="shared" ca="1" si="24"/>
        <v>33</v>
      </c>
      <c r="IJ26" s="239">
        <f t="shared" ca="1" si="24"/>
        <v>33</v>
      </c>
      <c r="IK26" s="239">
        <f t="shared" ca="1" si="24"/>
        <v>34</v>
      </c>
      <c r="IL26" s="239">
        <f t="shared" ca="1" si="24"/>
        <v>34</v>
      </c>
      <c r="IM26" s="239">
        <f t="shared" ca="1" si="24"/>
        <v>36</v>
      </c>
      <c r="IN26" s="12">
        <v>38</v>
      </c>
      <c r="IO26" s="529">
        <f t="shared" ref="IO26" si="25">IN26</f>
        <v>38</v>
      </c>
      <c r="IP26" s="12">
        <v>39</v>
      </c>
      <c r="IQ26" s="529">
        <f t="shared" ref="IQ26" si="26">IP26</f>
        <v>39</v>
      </c>
      <c r="IR26" s="12">
        <v>41</v>
      </c>
      <c r="IS26" s="239">
        <f ca="1">OFFSET(IS26,0,-5)+5</f>
        <v>43</v>
      </c>
      <c r="IT26" s="239">
        <f t="shared" ref="IT26:JL26" ca="1" si="27">OFFSET(IT26,0,-5)+5</f>
        <v>43</v>
      </c>
      <c r="IU26" s="239">
        <f t="shared" ca="1" si="27"/>
        <v>44</v>
      </c>
      <c r="IV26" s="239">
        <f t="shared" ca="1" si="27"/>
        <v>44</v>
      </c>
      <c r="IW26" s="239">
        <f t="shared" ca="1" si="27"/>
        <v>46</v>
      </c>
      <c r="IX26" s="239">
        <f t="shared" ca="1" si="27"/>
        <v>48</v>
      </c>
      <c r="IY26" s="239">
        <f t="shared" ca="1" si="27"/>
        <v>48</v>
      </c>
      <c r="IZ26" s="239">
        <f t="shared" ca="1" si="27"/>
        <v>49</v>
      </c>
      <c r="JA26" s="239">
        <f t="shared" ca="1" si="27"/>
        <v>49</v>
      </c>
      <c r="JB26" s="239">
        <f t="shared" ca="1" si="27"/>
        <v>51</v>
      </c>
      <c r="JC26" s="239">
        <f t="shared" ca="1" si="27"/>
        <v>53</v>
      </c>
      <c r="JD26" s="239">
        <f t="shared" ca="1" si="27"/>
        <v>53</v>
      </c>
      <c r="JE26" s="239">
        <f t="shared" ca="1" si="27"/>
        <v>54</v>
      </c>
      <c r="JF26" s="239">
        <f t="shared" ca="1" si="27"/>
        <v>54</v>
      </c>
      <c r="JG26" s="239">
        <f t="shared" ca="1" si="27"/>
        <v>56</v>
      </c>
      <c r="JH26" s="239">
        <f t="shared" ca="1" si="27"/>
        <v>58</v>
      </c>
      <c r="JI26" s="239">
        <f t="shared" ca="1" si="27"/>
        <v>58</v>
      </c>
      <c r="JJ26" s="239">
        <f t="shared" ca="1" si="27"/>
        <v>59</v>
      </c>
      <c r="JK26" s="239">
        <f t="shared" ca="1" si="27"/>
        <v>59</v>
      </c>
      <c r="JL26" s="239">
        <f t="shared" ca="1" si="27"/>
        <v>61</v>
      </c>
      <c r="JM26" s="12">
        <v>1</v>
      </c>
      <c r="JN26" s="9"/>
      <c r="JO26" s="12">
        <v>1</v>
      </c>
      <c r="JP26" s="12">
        <v>2</v>
      </c>
      <c r="JQ26" s="14"/>
      <c r="JR26" s="12">
        <v>1</v>
      </c>
      <c r="JS26" s="12">
        <v>8</v>
      </c>
      <c r="JT26" s="12">
        <v>1</v>
      </c>
      <c r="JU26" s="12">
        <v>1</v>
      </c>
      <c r="JV26" s="12">
        <v>3</v>
      </c>
      <c r="JW26" s="12">
        <v>1</v>
      </c>
      <c r="JX26" s="12">
        <v>2</v>
      </c>
      <c r="JY26" s="12">
        <v>2</v>
      </c>
      <c r="JZ26" s="12"/>
      <c r="KA26" s="12"/>
      <c r="KB26" s="12">
        <v>12</v>
      </c>
      <c r="KC26" s="12">
        <v>13</v>
      </c>
      <c r="KD26" s="12">
        <v>14</v>
      </c>
      <c r="KE26" s="12"/>
      <c r="KF26" s="12"/>
      <c r="KG26" s="12"/>
      <c r="KH26" s="12"/>
      <c r="KI26" s="12"/>
      <c r="KJ26" s="12"/>
      <c r="KK26" s="12"/>
      <c r="KL26" s="12">
        <v>1</v>
      </c>
      <c r="KM26" s="12">
        <v>1</v>
      </c>
      <c r="KN26" s="12">
        <v>1</v>
      </c>
      <c r="KO26" s="12">
        <v>2</v>
      </c>
      <c r="KP26" s="12">
        <v>2</v>
      </c>
      <c r="KQ26" s="12">
        <v>2</v>
      </c>
      <c r="KR26" s="12">
        <v>3</v>
      </c>
      <c r="KS26" s="12">
        <v>3</v>
      </c>
      <c r="KT26" s="12">
        <v>3</v>
      </c>
      <c r="KU26" s="12">
        <v>1</v>
      </c>
      <c r="KV26" s="12">
        <v>1</v>
      </c>
      <c r="KW26" s="12">
        <v>1</v>
      </c>
      <c r="KX26" s="12">
        <v>2</v>
      </c>
      <c r="KY26" s="12">
        <v>2</v>
      </c>
      <c r="KZ26" s="12">
        <v>2</v>
      </c>
      <c r="LA26" s="12">
        <v>3</v>
      </c>
      <c r="LB26" s="12">
        <v>3</v>
      </c>
      <c r="LC26" s="12">
        <v>3</v>
      </c>
      <c r="LD26" s="12">
        <v>1</v>
      </c>
      <c r="LE26" s="12">
        <v>1</v>
      </c>
      <c r="LF26" s="12">
        <v>1</v>
      </c>
      <c r="LG26" s="12">
        <v>1</v>
      </c>
      <c r="LH26" s="12">
        <v>1</v>
      </c>
      <c r="LI26" s="12">
        <v>1</v>
      </c>
      <c r="LJ26" s="12">
        <v>1</v>
      </c>
      <c r="LK26" s="12">
        <v>8</v>
      </c>
      <c r="LL26" s="12">
        <v>9</v>
      </c>
      <c r="LM26" s="12">
        <v>10</v>
      </c>
      <c r="LN26" s="12">
        <v>10</v>
      </c>
      <c r="LO26" s="12">
        <v>10</v>
      </c>
      <c r="LP26" s="12">
        <v>11</v>
      </c>
      <c r="LQ26" s="12">
        <v>2</v>
      </c>
      <c r="LR26" s="12">
        <v>2</v>
      </c>
      <c r="LS26" s="12">
        <v>8</v>
      </c>
      <c r="LT26" s="12">
        <v>9</v>
      </c>
      <c r="LU26" s="12">
        <v>10</v>
      </c>
      <c r="LV26" s="12">
        <v>2</v>
      </c>
      <c r="LW26" s="12">
        <v>2</v>
      </c>
      <c r="LX26" s="9"/>
      <c r="LY26" s="12">
        <v>1</v>
      </c>
      <c r="LZ26" s="12"/>
      <c r="MA26" s="12"/>
      <c r="MB26" s="12"/>
      <c r="MC26" s="14"/>
      <c r="MD26" s="14"/>
      <c r="ME26" s="14"/>
      <c r="MF26" s="12">
        <v>3</v>
      </c>
      <c r="MG26" s="12">
        <v>3</v>
      </c>
      <c r="MH26" s="12">
        <v>1</v>
      </c>
      <c r="MI26" s="12">
        <v>3</v>
      </c>
      <c r="MJ26" s="12">
        <v>2</v>
      </c>
      <c r="MK26" s="12">
        <v>4</v>
      </c>
      <c r="ML26" s="12">
        <v>13</v>
      </c>
      <c r="MM26" s="12">
        <v>17</v>
      </c>
      <c r="MN26" s="12">
        <v>5</v>
      </c>
      <c r="MO26" s="14"/>
      <c r="MP26" s="14"/>
      <c r="MQ26" s="14"/>
      <c r="MR26" s="14"/>
      <c r="MS26" s="14"/>
      <c r="MT26" s="14"/>
      <c r="MU26" s="14"/>
      <c r="MV26" s="14"/>
      <c r="MW26" s="14"/>
      <c r="MX26" s="14"/>
      <c r="MY26" s="14"/>
      <c r="MZ26" s="14"/>
      <c r="NA26" s="14"/>
      <c r="NB26" s="14"/>
      <c r="NC26" s="14"/>
      <c r="ND26" s="12">
        <v>6</v>
      </c>
      <c r="NE26" s="12">
        <v>7</v>
      </c>
      <c r="NF26" s="12">
        <v>8</v>
      </c>
      <c r="NG26" s="12">
        <v>9</v>
      </c>
      <c r="NH26" s="14"/>
      <c r="NI26" s="14"/>
      <c r="NJ26" s="14"/>
      <c r="NK26" s="14"/>
      <c r="NL26" s="14"/>
      <c r="NM26" s="14"/>
      <c r="NN26" s="12">
        <v>12</v>
      </c>
      <c r="NO26" s="12">
        <v>10</v>
      </c>
      <c r="NP26" s="12">
        <v>10</v>
      </c>
      <c r="NQ26" s="12">
        <v>11</v>
      </c>
      <c r="NR26" s="12">
        <v>4</v>
      </c>
      <c r="NS26" s="12">
        <v>5</v>
      </c>
      <c r="NT26" s="26" t="s">
        <v>1167</v>
      </c>
      <c r="NU26" s="14"/>
      <c r="NV26" s="12">
        <v>1</v>
      </c>
      <c r="NW26" s="12">
        <v>2</v>
      </c>
      <c r="NX26" s="12">
        <v>3</v>
      </c>
      <c r="NY26" s="12">
        <v>4</v>
      </c>
      <c r="NZ26" s="12">
        <v>1</v>
      </c>
      <c r="OA26" s="12">
        <v>1</v>
      </c>
      <c r="OB26" s="12">
        <v>1</v>
      </c>
      <c r="OC26" s="14"/>
      <c r="OD26" s="14"/>
      <c r="OE26" s="14"/>
      <c r="OF26" s="14"/>
      <c r="OG26" s="12">
        <v>1</v>
      </c>
      <c r="OH26" s="12">
        <v>2</v>
      </c>
      <c r="OI26" s="12">
        <v>3</v>
      </c>
      <c r="OJ26" s="12">
        <v>4</v>
      </c>
      <c r="OK26" s="12">
        <v>5</v>
      </c>
      <c r="OL26" s="12">
        <v>6</v>
      </c>
      <c r="OM26" s="12">
        <v>7</v>
      </c>
      <c r="ON26" s="12">
        <v>8</v>
      </c>
      <c r="OO26" s="14"/>
      <c r="OP26" s="12">
        <v>1</v>
      </c>
      <c r="OQ26" s="12">
        <f>OP26+1</f>
        <v>2</v>
      </c>
      <c r="OR26" s="12">
        <f t="shared" ref="OR26:RC26" si="28">OQ26+1</f>
        <v>3</v>
      </c>
      <c r="OS26" s="12">
        <f t="shared" si="28"/>
        <v>4</v>
      </c>
      <c r="OT26" s="12">
        <f t="shared" si="28"/>
        <v>5</v>
      </c>
      <c r="OU26" s="12">
        <f t="shared" si="28"/>
        <v>6</v>
      </c>
      <c r="OV26" s="12">
        <f t="shared" si="28"/>
        <v>7</v>
      </c>
      <c r="OW26" s="12">
        <f t="shared" si="28"/>
        <v>8</v>
      </c>
      <c r="OX26" s="12">
        <f t="shared" si="28"/>
        <v>9</v>
      </c>
      <c r="OY26" s="12">
        <f t="shared" si="28"/>
        <v>10</v>
      </c>
      <c r="OZ26" s="12">
        <f t="shared" si="28"/>
        <v>11</v>
      </c>
      <c r="PA26" s="12">
        <f t="shared" si="28"/>
        <v>12</v>
      </c>
      <c r="PB26" s="12">
        <f t="shared" si="28"/>
        <v>13</v>
      </c>
      <c r="PC26" s="12">
        <f t="shared" si="28"/>
        <v>14</v>
      </c>
      <c r="PD26" s="12">
        <f t="shared" si="28"/>
        <v>15</v>
      </c>
      <c r="PE26" s="12">
        <f t="shared" si="28"/>
        <v>16</v>
      </c>
      <c r="PF26" s="12">
        <f t="shared" si="28"/>
        <v>17</v>
      </c>
      <c r="PG26" s="12">
        <f t="shared" si="28"/>
        <v>18</v>
      </c>
      <c r="PH26" s="12">
        <f t="shared" si="28"/>
        <v>19</v>
      </c>
      <c r="PI26" s="12">
        <f t="shared" si="28"/>
        <v>20</v>
      </c>
      <c r="PJ26" s="12">
        <f t="shared" si="28"/>
        <v>21</v>
      </c>
      <c r="PK26" s="12">
        <f t="shared" si="28"/>
        <v>22</v>
      </c>
      <c r="PL26" s="12">
        <f t="shared" si="28"/>
        <v>23</v>
      </c>
      <c r="PM26" s="12">
        <f t="shared" si="28"/>
        <v>24</v>
      </c>
      <c r="PN26" s="12">
        <f t="shared" si="28"/>
        <v>25</v>
      </c>
      <c r="PO26" s="12">
        <f t="shared" si="28"/>
        <v>26</v>
      </c>
      <c r="PP26" s="12">
        <f t="shared" si="28"/>
        <v>27</v>
      </c>
      <c r="PQ26" s="12">
        <f t="shared" si="28"/>
        <v>28</v>
      </c>
      <c r="PR26" s="12">
        <f t="shared" si="28"/>
        <v>29</v>
      </c>
      <c r="PS26" s="12">
        <f t="shared" si="28"/>
        <v>30</v>
      </c>
      <c r="PT26" s="12">
        <f t="shared" si="28"/>
        <v>31</v>
      </c>
      <c r="PU26" s="12">
        <f t="shared" si="28"/>
        <v>32</v>
      </c>
      <c r="PV26" s="12">
        <f t="shared" si="28"/>
        <v>33</v>
      </c>
      <c r="PW26" s="12">
        <f t="shared" si="28"/>
        <v>34</v>
      </c>
      <c r="PX26" s="12">
        <f t="shared" si="28"/>
        <v>35</v>
      </c>
      <c r="PY26" s="12">
        <f t="shared" si="28"/>
        <v>36</v>
      </c>
      <c r="PZ26" s="12">
        <f t="shared" si="28"/>
        <v>37</v>
      </c>
      <c r="QA26" s="12">
        <f t="shared" si="28"/>
        <v>38</v>
      </c>
      <c r="QB26" s="12">
        <f t="shared" si="28"/>
        <v>39</v>
      </c>
      <c r="QC26" s="12">
        <f t="shared" si="28"/>
        <v>40</v>
      </c>
      <c r="QD26" s="12">
        <f t="shared" si="28"/>
        <v>41</v>
      </c>
      <c r="QE26" s="12">
        <f t="shared" si="28"/>
        <v>42</v>
      </c>
      <c r="QF26" s="12">
        <f t="shared" si="28"/>
        <v>43</v>
      </c>
      <c r="QG26" s="12">
        <f t="shared" si="28"/>
        <v>44</v>
      </c>
      <c r="QH26" s="12">
        <f t="shared" si="28"/>
        <v>45</v>
      </c>
      <c r="QI26" s="12">
        <f t="shared" si="28"/>
        <v>46</v>
      </c>
      <c r="QJ26" s="12">
        <f t="shared" si="28"/>
        <v>47</v>
      </c>
      <c r="QK26" s="12">
        <f t="shared" si="28"/>
        <v>48</v>
      </c>
      <c r="QL26" s="12">
        <f t="shared" si="28"/>
        <v>49</v>
      </c>
      <c r="QM26" s="12">
        <f t="shared" si="28"/>
        <v>50</v>
      </c>
      <c r="QN26" s="12">
        <f t="shared" si="28"/>
        <v>51</v>
      </c>
      <c r="QO26" s="12">
        <f t="shared" si="28"/>
        <v>52</v>
      </c>
      <c r="QP26" s="12">
        <f t="shared" si="28"/>
        <v>53</v>
      </c>
      <c r="QQ26" s="12">
        <f t="shared" si="28"/>
        <v>54</v>
      </c>
      <c r="QR26" s="12">
        <f t="shared" si="28"/>
        <v>55</v>
      </c>
      <c r="QS26" s="12">
        <f t="shared" si="28"/>
        <v>56</v>
      </c>
      <c r="QT26" s="12">
        <f t="shared" si="28"/>
        <v>57</v>
      </c>
      <c r="QU26" s="12">
        <f t="shared" si="28"/>
        <v>58</v>
      </c>
      <c r="QV26" s="12">
        <f t="shared" si="28"/>
        <v>59</v>
      </c>
      <c r="QW26" s="12">
        <f t="shared" si="28"/>
        <v>60</v>
      </c>
      <c r="QX26" s="12">
        <f t="shared" si="28"/>
        <v>61</v>
      </c>
      <c r="QY26" s="12">
        <f t="shared" si="28"/>
        <v>62</v>
      </c>
      <c r="QZ26" s="12">
        <f t="shared" si="28"/>
        <v>63</v>
      </c>
      <c r="RA26" s="12">
        <f t="shared" si="28"/>
        <v>64</v>
      </c>
      <c r="RB26" s="12">
        <f t="shared" si="28"/>
        <v>65</v>
      </c>
      <c r="RC26" s="12">
        <f t="shared" si="28"/>
        <v>66</v>
      </c>
      <c r="RD26" s="12">
        <f t="shared" ref="RD26:TE26" si="29">RC26+1</f>
        <v>67</v>
      </c>
      <c r="RE26" s="12">
        <f t="shared" si="29"/>
        <v>68</v>
      </c>
      <c r="RF26" s="12">
        <f t="shared" si="29"/>
        <v>69</v>
      </c>
      <c r="RG26" s="12">
        <f t="shared" si="29"/>
        <v>70</v>
      </c>
      <c r="RH26" s="12">
        <f t="shared" si="29"/>
        <v>71</v>
      </c>
      <c r="RI26" s="12">
        <f t="shared" si="29"/>
        <v>72</v>
      </c>
      <c r="RJ26" s="12">
        <f t="shared" si="29"/>
        <v>73</v>
      </c>
      <c r="RK26" s="12">
        <f t="shared" si="29"/>
        <v>74</v>
      </c>
      <c r="RL26" s="12">
        <f t="shared" si="29"/>
        <v>75</v>
      </c>
      <c r="RM26" s="12">
        <f t="shared" si="29"/>
        <v>76</v>
      </c>
      <c r="RN26" s="12">
        <f t="shared" si="29"/>
        <v>77</v>
      </c>
      <c r="RO26" s="12">
        <f t="shared" si="29"/>
        <v>78</v>
      </c>
      <c r="RP26" s="12">
        <f t="shared" si="29"/>
        <v>79</v>
      </c>
      <c r="RQ26" s="12">
        <f t="shared" si="29"/>
        <v>80</v>
      </c>
      <c r="RR26" s="12">
        <f t="shared" si="29"/>
        <v>81</v>
      </c>
      <c r="RS26" s="12">
        <f t="shared" si="29"/>
        <v>82</v>
      </c>
      <c r="RT26" s="12">
        <f t="shared" si="29"/>
        <v>83</v>
      </c>
      <c r="RU26" s="12">
        <f t="shared" si="29"/>
        <v>84</v>
      </c>
      <c r="RV26" s="12">
        <f t="shared" si="29"/>
        <v>85</v>
      </c>
      <c r="RW26" s="12">
        <f t="shared" si="29"/>
        <v>86</v>
      </c>
      <c r="RX26" s="12">
        <f t="shared" si="29"/>
        <v>87</v>
      </c>
      <c r="RY26" s="12">
        <f t="shared" si="29"/>
        <v>88</v>
      </c>
      <c r="RZ26" s="12">
        <f t="shared" si="29"/>
        <v>89</v>
      </c>
      <c r="SA26" s="12">
        <f t="shared" si="29"/>
        <v>90</v>
      </c>
      <c r="SB26" s="12">
        <f t="shared" si="29"/>
        <v>91</v>
      </c>
      <c r="SC26" s="12">
        <f t="shared" si="29"/>
        <v>92</v>
      </c>
      <c r="SD26" s="12">
        <f t="shared" si="29"/>
        <v>93</v>
      </c>
      <c r="SE26" s="12">
        <f t="shared" si="29"/>
        <v>94</v>
      </c>
      <c r="SF26" s="12">
        <f t="shared" si="29"/>
        <v>95</v>
      </c>
      <c r="SG26" s="12">
        <f t="shared" si="29"/>
        <v>96</v>
      </c>
      <c r="SH26" s="12">
        <f t="shared" si="29"/>
        <v>97</v>
      </c>
      <c r="SI26" s="12">
        <f t="shared" si="29"/>
        <v>98</v>
      </c>
      <c r="SJ26" s="12">
        <f t="shared" si="29"/>
        <v>99</v>
      </c>
      <c r="SK26" s="12">
        <f t="shared" si="29"/>
        <v>100</v>
      </c>
      <c r="SL26" s="12">
        <f t="shared" si="29"/>
        <v>101</v>
      </c>
      <c r="SM26" s="12">
        <f t="shared" si="29"/>
        <v>102</v>
      </c>
      <c r="SN26" s="12">
        <f t="shared" si="29"/>
        <v>103</v>
      </c>
      <c r="SO26" s="12">
        <f t="shared" si="29"/>
        <v>104</v>
      </c>
      <c r="SP26" s="12">
        <f t="shared" si="29"/>
        <v>105</v>
      </c>
      <c r="SQ26" s="12">
        <f t="shared" si="29"/>
        <v>106</v>
      </c>
      <c r="SR26" s="12">
        <f t="shared" si="29"/>
        <v>107</v>
      </c>
      <c r="SS26" s="12">
        <f t="shared" si="29"/>
        <v>108</v>
      </c>
      <c r="ST26" s="12">
        <f t="shared" si="29"/>
        <v>109</v>
      </c>
      <c r="SU26" s="12">
        <f t="shared" si="29"/>
        <v>110</v>
      </c>
      <c r="SV26" s="12">
        <f t="shared" si="29"/>
        <v>111</v>
      </c>
      <c r="SW26" s="12">
        <f t="shared" si="29"/>
        <v>112</v>
      </c>
      <c r="SX26" s="12">
        <f t="shared" si="29"/>
        <v>113</v>
      </c>
      <c r="SY26" s="12">
        <f t="shared" si="29"/>
        <v>114</v>
      </c>
      <c r="SZ26" s="12">
        <f t="shared" si="29"/>
        <v>115</v>
      </c>
      <c r="TA26" s="12">
        <f t="shared" si="29"/>
        <v>116</v>
      </c>
      <c r="TB26" s="12">
        <f t="shared" si="29"/>
        <v>117</v>
      </c>
      <c r="TC26" s="12">
        <f t="shared" si="29"/>
        <v>118</v>
      </c>
      <c r="TD26" s="12">
        <f t="shared" si="29"/>
        <v>119</v>
      </c>
      <c r="TE26" s="12">
        <f t="shared" si="29"/>
        <v>120</v>
      </c>
      <c r="TF26" s="14"/>
      <c r="TG26" s="587">
        <v>0</v>
      </c>
    </row>
    <row r="27" spans="1:527" hidden="1" outlineLevel="1">
      <c r="A27" s="21"/>
      <c r="B27" s="21"/>
      <c r="C27" s="14"/>
      <c r="D27" s="14"/>
      <c r="E27" t="b">
        <v>0</v>
      </c>
      <c r="G27" s="29" t="s">
        <v>1620</v>
      </c>
      <c r="AO27">
        <v>12</v>
      </c>
      <c r="AW27" s="543" t="s">
        <v>1620</v>
      </c>
      <c r="AX27" s="9" t="str">
        <f>IF(COUNTIF(AW$5:AW27,AW27)=1,"-","Dup")</f>
        <v>-</v>
      </c>
      <c r="AY27" s="9"/>
      <c r="AZ27" s="14"/>
      <c r="BA27" s="14"/>
      <c r="BB27" s="14"/>
      <c r="BC27" s="14"/>
      <c r="BD27" s="14"/>
      <c r="BE27" s="14"/>
      <c r="BF27" s="14"/>
      <c r="BG27" s="14"/>
      <c r="BH27" s="9"/>
      <c r="BI27" s="14"/>
      <c r="BJ27" s="14"/>
      <c r="BK27" s="14"/>
      <c r="BL27" s="14"/>
      <c r="BM27" s="14"/>
      <c r="BN27" s="14"/>
      <c r="BO27" s="14"/>
      <c r="BP27" s="555"/>
      <c r="BQ27" s="555"/>
      <c r="BR27" s="555"/>
      <c r="BS27" s="555"/>
      <c r="BT27" s="555"/>
      <c r="BU27" s="555"/>
      <c r="BV27" s="555"/>
      <c r="BW27" s="555"/>
      <c r="BX27" s="9"/>
      <c r="BY27" s="14"/>
      <c r="BZ27" s="14"/>
      <c r="CA27" s="14"/>
      <c r="CB27" s="14"/>
      <c r="CC27" s="14"/>
      <c r="CD27" s="9"/>
      <c r="CE27" s="14"/>
      <c r="CF27" s="14"/>
      <c r="CG27" s="14"/>
      <c r="CH27" s="14"/>
      <c r="CI27" s="14"/>
      <c r="CJ27" s="14"/>
      <c r="CK27" s="14"/>
      <c r="CL27" s="14"/>
      <c r="CM27" s="14"/>
      <c r="CN27" s="14"/>
      <c r="CO27" s="14"/>
      <c r="CP27" s="14"/>
      <c r="CQ27" s="14"/>
      <c r="CR27" s="14"/>
      <c r="CS27" s="14"/>
      <c r="CT27" s="14"/>
      <c r="CU27" s="14"/>
      <c r="CV27" s="9"/>
      <c r="CW27" s="14"/>
      <c r="CX27" s="14"/>
      <c r="CY27" s="14"/>
      <c r="CZ27" s="567"/>
      <c r="DA27" s="14"/>
      <c r="DB27" s="144"/>
      <c r="DC27" s="14"/>
      <c r="DD27" s="567"/>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9"/>
      <c r="EF27" s="14"/>
      <c r="EG27" s="14"/>
      <c r="EH27" s="14"/>
      <c r="EI27" s="14"/>
      <c r="EJ27" s="14"/>
      <c r="EK27" s="14"/>
      <c r="EL27" s="14"/>
      <c r="EM27" s="14"/>
      <c r="EN27" s="14"/>
      <c r="EO27" s="14"/>
      <c r="EP27" s="14"/>
      <c r="EQ27" s="14"/>
      <c r="ER27" s="14"/>
      <c r="ES27" s="509"/>
      <c r="ET27" s="509"/>
      <c r="EU27" s="12">
        <v>1</v>
      </c>
      <c r="EV27" s="12">
        <v>2</v>
      </c>
      <c r="EW27" s="12">
        <v>2</v>
      </c>
      <c r="EX27" s="12">
        <v>3</v>
      </c>
      <c r="EY27" s="12">
        <v>3</v>
      </c>
      <c r="EZ27" s="12">
        <v>1</v>
      </c>
      <c r="FA27" s="534">
        <f ca="1">OFFSET(FA27,0,-6)</f>
        <v>1</v>
      </c>
      <c r="FB27" s="534">
        <f t="shared" ref="FB27:GD27" ca="1" si="30">OFFSET(FB27,0,-6)</f>
        <v>2</v>
      </c>
      <c r="FC27" s="534">
        <f t="shared" ca="1" si="30"/>
        <v>2</v>
      </c>
      <c r="FD27" s="534">
        <f t="shared" ca="1" si="30"/>
        <v>3</v>
      </c>
      <c r="FE27" s="534">
        <f t="shared" ca="1" si="30"/>
        <v>3</v>
      </c>
      <c r="FF27" s="534">
        <f t="shared" ca="1" si="30"/>
        <v>1</v>
      </c>
      <c r="FG27" s="534">
        <f t="shared" ca="1" si="30"/>
        <v>1</v>
      </c>
      <c r="FH27" s="534">
        <f t="shared" ca="1" si="30"/>
        <v>2</v>
      </c>
      <c r="FI27" s="534">
        <f t="shared" ca="1" si="30"/>
        <v>2</v>
      </c>
      <c r="FJ27" s="534">
        <f t="shared" ca="1" si="30"/>
        <v>3</v>
      </c>
      <c r="FK27" s="534">
        <f t="shared" ca="1" si="30"/>
        <v>3</v>
      </c>
      <c r="FL27" s="534">
        <f t="shared" ca="1" si="30"/>
        <v>1</v>
      </c>
      <c r="FM27" s="534">
        <f t="shared" ca="1" si="30"/>
        <v>1</v>
      </c>
      <c r="FN27" s="534">
        <f t="shared" ca="1" si="30"/>
        <v>2</v>
      </c>
      <c r="FO27" s="534">
        <f t="shared" ca="1" si="30"/>
        <v>2</v>
      </c>
      <c r="FP27" s="534">
        <f t="shared" ca="1" si="30"/>
        <v>3</v>
      </c>
      <c r="FQ27" s="534">
        <f t="shared" ca="1" si="30"/>
        <v>3</v>
      </c>
      <c r="FR27" s="534">
        <f t="shared" ca="1" si="30"/>
        <v>1</v>
      </c>
      <c r="FS27" s="534">
        <f t="shared" ca="1" si="30"/>
        <v>1</v>
      </c>
      <c r="FT27" s="534">
        <f t="shared" ca="1" si="30"/>
        <v>2</v>
      </c>
      <c r="FU27" s="534">
        <f t="shared" ca="1" si="30"/>
        <v>2</v>
      </c>
      <c r="FV27" s="534">
        <f t="shared" ca="1" si="30"/>
        <v>3</v>
      </c>
      <c r="FW27" s="534">
        <f t="shared" ca="1" si="30"/>
        <v>3</v>
      </c>
      <c r="FX27" s="534">
        <f t="shared" ca="1" si="30"/>
        <v>1</v>
      </c>
      <c r="FY27" s="534">
        <f t="shared" ca="1" si="30"/>
        <v>1</v>
      </c>
      <c r="FZ27" s="534">
        <f t="shared" ca="1" si="30"/>
        <v>2</v>
      </c>
      <c r="GA27" s="534">
        <f t="shared" ca="1" si="30"/>
        <v>2</v>
      </c>
      <c r="GB27" s="534">
        <f t="shared" ca="1" si="30"/>
        <v>3</v>
      </c>
      <c r="GC27" s="534">
        <f t="shared" ca="1" si="30"/>
        <v>3</v>
      </c>
      <c r="GD27" s="534">
        <f t="shared" ca="1" si="30"/>
        <v>1</v>
      </c>
      <c r="GE27" s="12">
        <v>2</v>
      </c>
      <c r="GF27" s="12">
        <v>2</v>
      </c>
      <c r="GG27" s="12">
        <v>3</v>
      </c>
      <c r="GH27" s="12">
        <v>3</v>
      </c>
      <c r="GI27" s="12">
        <v>1</v>
      </c>
      <c r="GJ27" s="537">
        <f ca="1">OFFSET(GJ27,0,-5)</f>
        <v>2</v>
      </c>
      <c r="GK27" s="537">
        <f t="shared" ref="GK27:HC27" ca="1" si="31">OFFSET(GK27,0,-5)</f>
        <v>2</v>
      </c>
      <c r="GL27" s="537">
        <f t="shared" ca="1" si="31"/>
        <v>3</v>
      </c>
      <c r="GM27" s="537">
        <f t="shared" ca="1" si="31"/>
        <v>3</v>
      </c>
      <c r="GN27" s="537">
        <f t="shared" ca="1" si="31"/>
        <v>1</v>
      </c>
      <c r="GO27" s="537">
        <f t="shared" ca="1" si="31"/>
        <v>2</v>
      </c>
      <c r="GP27" s="537">
        <f t="shared" ca="1" si="31"/>
        <v>2</v>
      </c>
      <c r="GQ27" s="537">
        <f t="shared" ca="1" si="31"/>
        <v>3</v>
      </c>
      <c r="GR27" s="537">
        <f t="shared" ca="1" si="31"/>
        <v>3</v>
      </c>
      <c r="GS27" s="537">
        <f t="shared" ca="1" si="31"/>
        <v>1</v>
      </c>
      <c r="GT27" s="537">
        <f t="shared" ca="1" si="31"/>
        <v>2</v>
      </c>
      <c r="GU27" s="537">
        <f t="shared" ca="1" si="31"/>
        <v>2</v>
      </c>
      <c r="GV27" s="537">
        <f t="shared" ca="1" si="31"/>
        <v>3</v>
      </c>
      <c r="GW27" s="537">
        <f t="shared" ca="1" si="31"/>
        <v>3</v>
      </c>
      <c r="GX27" s="537">
        <f t="shared" ca="1" si="31"/>
        <v>1</v>
      </c>
      <c r="GY27" s="537">
        <f t="shared" ca="1" si="31"/>
        <v>2</v>
      </c>
      <c r="GZ27" s="537">
        <f t="shared" ca="1" si="31"/>
        <v>2</v>
      </c>
      <c r="HA27" s="537">
        <f t="shared" ca="1" si="31"/>
        <v>3</v>
      </c>
      <c r="HB27" s="537">
        <f t="shared" ca="1" si="31"/>
        <v>3</v>
      </c>
      <c r="HC27" s="537">
        <f t="shared" ca="1" si="31"/>
        <v>1</v>
      </c>
      <c r="HD27" s="12">
        <v>1</v>
      </c>
      <c r="HE27" s="12">
        <v>2</v>
      </c>
      <c r="HF27" s="12">
        <v>2</v>
      </c>
      <c r="HG27" s="12">
        <v>3</v>
      </c>
      <c r="HH27" s="12">
        <v>3</v>
      </c>
      <c r="HI27" s="12">
        <v>1</v>
      </c>
      <c r="HJ27" s="534">
        <f ca="1">OFFSET(HJ27,0,-6)</f>
        <v>1</v>
      </c>
      <c r="HK27" s="534">
        <f t="shared" ref="HK27:IM27" ca="1" si="32">OFFSET(HK27,0,-6)</f>
        <v>2</v>
      </c>
      <c r="HL27" s="534">
        <f t="shared" ca="1" si="32"/>
        <v>2</v>
      </c>
      <c r="HM27" s="534">
        <f t="shared" ca="1" si="32"/>
        <v>3</v>
      </c>
      <c r="HN27" s="534">
        <f t="shared" ca="1" si="32"/>
        <v>3</v>
      </c>
      <c r="HO27" s="534">
        <f t="shared" ca="1" si="32"/>
        <v>1</v>
      </c>
      <c r="HP27" s="534">
        <f t="shared" ca="1" si="32"/>
        <v>1</v>
      </c>
      <c r="HQ27" s="534">
        <f t="shared" ca="1" si="32"/>
        <v>2</v>
      </c>
      <c r="HR27" s="534">
        <f t="shared" ca="1" si="32"/>
        <v>2</v>
      </c>
      <c r="HS27" s="534">
        <f t="shared" ca="1" si="32"/>
        <v>3</v>
      </c>
      <c r="HT27" s="534">
        <f t="shared" ca="1" si="32"/>
        <v>3</v>
      </c>
      <c r="HU27" s="534">
        <f t="shared" ca="1" si="32"/>
        <v>1</v>
      </c>
      <c r="HV27" s="534">
        <f t="shared" ca="1" si="32"/>
        <v>1</v>
      </c>
      <c r="HW27" s="534">
        <f t="shared" ca="1" si="32"/>
        <v>2</v>
      </c>
      <c r="HX27" s="534">
        <f t="shared" ca="1" si="32"/>
        <v>2</v>
      </c>
      <c r="HY27" s="534">
        <f t="shared" ca="1" si="32"/>
        <v>3</v>
      </c>
      <c r="HZ27" s="534">
        <f t="shared" ca="1" si="32"/>
        <v>3</v>
      </c>
      <c r="IA27" s="534">
        <f t="shared" ca="1" si="32"/>
        <v>1</v>
      </c>
      <c r="IB27" s="534">
        <f t="shared" ca="1" si="32"/>
        <v>1</v>
      </c>
      <c r="IC27" s="534">
        <f t="shared" ca="1" si="32"/>
        <v>2</v>
      </c>
      <c r="ID27" s="534">
        <f t="shared" ca="1" si="32"/>
        <v>2</v>
      </c>
      <c r="IE27" s="534">
        <f t="shared" ca="1" si="32"/>
        <v>3</v>
      </c>
      <c r="IF27" s="534">
        <f t="shared" ca="1" si="32"/>
        <v>3</v>
      </c>
      <c r="IG27" s="534">
        <f t="shared" ca="1" si="32"/>
        <v>1</v>
      </c>
      <c r="IH27" s="534">
        <f t="shared" ca="1" si="32"/>
        <v>1</v>
      </c>
      <c r="II27" s="534">
        <f t="shared" ca="1" si="32"/>
        <v>2</v>
      </c>
      <c r="IJ27" s="534">
        <f t="shared" ca="1" si="32"/>
        <v>2</v>
      </c>
      <c r="IK27" s="534">
        <f t="shared" ca="1" si="32"/>
        <v>3</v>
      </c>
      <c r="IL27" s="534">
        <f t="shared" ca="1" si="32"/>
        <v>3</v>
      </c>
      <c r="IM27" s="534">
        <f t="shared" ca="1" si="32"/>
        <v>1</v>
      </c>
      <c r="IN27" s="12">
        <v>2</v>
      </c>
      <c r="IO27" s="12">
        <v>2</v>
      </c>
      <c r="IP27" s="12">
        <v>3</v>
      </c>
      <c r="IQ27" s="12">
        <v>3</v>
      </c>
      <c r="IR27" s="12">
        <v>1</v>
      </c>
      <c r="IS27" s="537">
        <f ca="1">OFFSET(IS27,0,-5)</f>
        <v>2</v>
      </c>
      <c r="IT27" s="537">
        <f t="shared" ref="IT27:JL27" ca="1" si="33">OFFSET(IT27,0,-5)</f>
        <v>2</v>
      </c>
      <c r="IU27" s="537">
        <f t="shared" ca="1" si="33"/>
        <v>3</v>
      </c>
      <c r="IV27" s="537">
        <f t="shared" ca="1" si="33"/>
        <v>3</v>
      </c>
      <c r="IW27" s="537">
        <f t="shared" ca="1" si="33"/>
        <v>1</v>
      </c>
      <c r="IX27" s="537">
        <f t="shared" ca="1" si="33"/>
        <v>2</v>
      </c>
      <c r="IY27" s="537">
        <f t="shared" ca="1" si="33"/>
        <v>2</v>
      </c>
      <c r="IZ27" s="537">
        <f t="shared" ca="1" si="33"/>
        <v>3</v>
      </c>
      <c r="JA27" s="537">
        <f t="shared" ca="1" si="33"/>
        <v>3</v>
      </c>
      <c r="JB27" s="537">
        <f t="shared" ca="1" si="33"/>
        <v>1</v>
      </c>
      <c r="JC27" s="537">
        <f t="shared" ca="1" si="33"/>
        <v>2</v>
      </c>
      <c r="JD27" s="537">
        <f t="shared" ca="1" si="33"/>
        <v>2</v>
      </c>
      <c r="JE27" s="537">
        <f t="shared" ca="1" si="33"/>
        <v>3</v>
      </c>
      <c r="JF27" s="537">
        <f t="shared" ca="1" si="33"/>
        <v>3</v>
      </c>
      <c r="JG27" s="537">
        <f t="shared" ca="1" si="33"/>
        <v>1</v>
      </c>
      <c r="JH27" s="537">
        <f t="shared" ca="1" si="33"/>
        <v>2</v>
      </c>
      <c r="JI27" s="537">
        <f t="shared" ca="1" si="33"/>
        <v>2</v>
      </c>
      <c r="JJ27" s="537">
        <f t="shared" ca="1" si="33"/>
        <v>3</v>
      </c>
      <c r="JK27" s="537">
        <f t="shared" ca="1" si="33"/>
        <v>3</v>
      </c>
      <c r="JL27" s="537">
        <f t="shared" ca="1" si="33"/>
        <v>1</v>
      </c>
      <c r="JM27" s="14"/>
      <c r="JN27" s="9"/>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2">
        <v>1</v>
      </c>
      <c r="KM27" s="12">
        <v>2</v>
      </c>
      <c r="KN27" s="12">
        <v>3</v>
      </c>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4"/>
      <c r="LE27" s="14"/>
      <c r="LF27" s="14"/>
      <c r="LG27" s="12">
        <v>9</v>
      </c>
      <c r="LH27" s="12">
        <v>10</v>
      </c>
      <c r="LI27" s="12">
        <v>11</v>
      </c>
      <c r="LJ27" s="12">
        <v>12</v>
      </c>
      <c r="LK27" s="14"/>
      <c r="LL27" s="14"/>
      <c r="LM27" s="14"/>
      <c r="LN27" s="14"/>
      <c r="LO27" s="14"/>
      <c r="LP27" s="14"/>
      <c r="LQ27" s="14"/>
      <c r="LR27" s="14"/>
      <c r="LS27" s="14"/>
      <c r="LT27" s="14"/>
      <c r="LU27" s="14"/>
      <c r="LV27" s="14"/>
      <c r="LW27" s="14"/>
      <c r="LX27" s="9"/>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9"/>
      <c r="OD27" s="14"/>
      <c r="OE27" s="14"/>
      <c r="OF27" s="14"/>
      <c r="OG27" s="14"/>
      <c r="OH27" s="14"/>
      <c r="OI27" s="14"/>
      <c r="OJ27" s="14"/>
      <c r="OK27" s="14"/>
      <c r="OL27" s="14"/>
      <c r="OM27" s="14"/>
      <c r="ON27" s="14"/>
      <c r="OO27" s="9"/>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587">
        <v>0</v>
      </c>
    </row>
    <row r="28" spans="1:527" hidden="1" outlineLevel="1">
      <c r="A28" s="21"/>
      <c r="B28" s="21"/>
      <c r="C28" s="14"/>
      <c r="D28" s="14"/>
      <c r="E28" t="b">
        <v>0</v>
      </c>
      <c r="G28" s="29" t="s">
        <v>1610</v>
      </c>
      <c r="AW28" s="543" t="s">
        <v>1610</v>
      </c>
      <c r="AX28" s="9" t="str">
        <f>IF(COUNTIF(AW$5:AW28,AW28)=1,"-","Dup")</f>
        <v>-</v>
      </c>
      <c r="AY28" s="9"/>
      <c r="AZ28" s="14"/>
      <c r="BA28" s="14"/>
      <c r="BB28" s="14"/>
      <c r="BC28" s="14"/>
      <c r="BD28" s="14"/>
      <c r="BE28" s="14"/>
      <c r="BF28" s="14"/>
      <c r="BG28" s="14"/>
      <c r="BH28" s="9"/>
      <c r="BI28" s="14"/>
      <c r="BJ28" s="14"/>
      <c r="BK28" s="14"/>
      <c r="BL28" s="14"/>
      <c r="BM28" s="14"/>
      <c r="BN28" s="14"/>
      <c r="BO28" s="14"/>
      <c r="BP28" s="555"/>
      <c r="BQ28" s="555"/>
      <c r="BR28" s="555"/>
      <c r="BS28" s="555"/>
      <c r="BT28" s="555"/>
      <c r="BU28" s="555"/>
      <c r="BV28" s="555"/>
      <c r="BW28" s="555"/>
      <c r="BX28" s="9"/>
      <c r="BY28" s="14"/>
      <c r="BZ28" s="14"/>
      <c r="CA28" s="14"/>
      <c r="CB28" s="14"/>
      <c r="CC28" s="14"/>
      <c r="CD28" s="9"/>
      <c r="CE28" s="14"/>
      <c r="CF28" s="14"/>
      <c r="CG28" s="14"/>
      <c r="CH28" s="14"/>
      <c r="CI28" s="14"/>
      <c r="CJ28" s="14"/>
      <c r="CK28" s="14"/>
      <c r="CL28" s="14"/>
      <c r="CM28" s="14"/>
      <c r="CN28" s="14"/>
      <c r="CO28" s="14"/>
      <c r="CP28" s="14"/>
      <c r="CQ28" s="14"/>
      <c r="CR28" s="14"/>
      <c r="CS28" s="14"/>
      <c r="CT28" s="14"/>
      <c r="CU28" s="14"/>
      <c r="CV28" s="9"/>
      <c r="CW28" s="14"/>
      <c r="CX28" s="14"/>
      <c r="CY28" s="14"/>
      <c r="CZ28" s="567"/>
      <c r="DA28" s="14"/>
      <c r="DB28" s="144"/>
      <c r="DC28" s="14"/>
      <c r="DD28" s="567"/>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9"/>
      <c r="EF28" s="14"/>
      <c r="EG28" s="14"/>
      <c r="EH28" s="14"/>
      <c r="EI28" s="14"/>
      <c r="EJ28" s="14"/>
      <c r="EK28" s="14"/>
      <c r="EL28" s="14"/>
      <c r="EM28" s="14"/>
      <c r="EN28" s="14"/>
      <c r="EO28" s="14"/>
      <c r="EP28" s="14"/>
      <c r="EQ28" s="14"/>
      <c r="ER28" s="14"/>
      <c r="ES28" s="499"/>
      <c r="ET28" s="499"/>
      <c r="EU28" s="12">
        <f>d.Region</f>
        <v>3</v>
      </c>
      <c r="EV28" s="529">
        <f ca="1">OFFSET(EV28,0,-1)</f>
        <v>3</v>
      </c>
      <c r="EW28" s="529">
        <f t="shared" ref="EW28:HT28" ca="1" si="34">OFFSET(EW28,0,-1)</f>
        <v>3</v>
      </c>
      <c r="EX28" s="529">
        <f t="shared" ca="1" si="34"/>
        <v>3</v>
      </c>
      <c r="EY28" s="529">
        <f t="shared" ca="1" si="34"/>
        <v>3</v>
      </c>
      <c r="EZ28" s="529">
        <f t="shared" ca="1" si="34"/>
        <v>3</v>
      </c>
      <c r="FA28" s="529">
        <f t="shared" ca="1" si="34"/>
        <v>3</v>
      </c>
      <c r="FB28" s="529">
        <f t="shared" ca="1" si="34"/>
        <v>3</v>
      </c>
      <c r="FC28" s="529">
        <f t="shared" ca="1" si="34"/>
        <v>3</v>
      </c>
      <c r="FD28" s="529">
        <f t="shared" ca="1" si="34"/>
        <v>3</v>
      </c>
      <c r="FE28" s="529">
        <f t="shared" ca="1" si="34"/>
        <v>3</v>
      </c>
      <c r="FF28" s="529">
        <f t="shared" ca="1" si="34"/>
        <v>3</v>
      </c>
      <c r="FG28" s="529">
        <f t="shared" ca="1" si="34"/>
        <v>3</v>
      </c>
      <c r="FH28" s="529">
        <f t="shared" ca="1" si="34"/>
        <v>3</v>
      </c>
      <c r="FI28" s="529">
        <f t="shared" ca="1" si="34"/>
        <v>3</v>
      </c>
      <c r="FJ28" s="529">
        <f t="shared" ca="1" si="34"/>
        <v>3</v>
      </c>
      <c r="FK28" s="529">
        <f t="shared" ca="1" si="34"/>
        <v>3</v>
      </c>
      <c r="FL28" s="529">
        <f t="shared" ca="1" si="34"/>
        <v>3</v>
      </c>
      <c r="FM28" s="529">
        <f t="shared" ca="1" si="34"/>
        <v>3</v>
      </c>
      <c r="FN28" s="529">
        <f t="shared" ca="1" si="34"/>
        <v>3</v>
      </c>
      <c r="FO28" s="529">
        <f t="shared" ca="1" si="34"/>
        <v>3</v>
      </c>
      <c r="FP28" s="529">
        <f t="shared" ca="1" si="34"/>
        <v>3</v>
      </c>
      <c r="FQ28" s="529">
        <f t="shared" ca="1" si="34"/>
        <v>3</v>
      </c>
      <c r="FR28" s="529">
        <f t="shared" ca="1" si="34"/>
        <v>3</v>
      </c>
      <c r="FS28" s="529">
        <f t="shared" ca="1" si="34"/>
        <v>3</v>
      </c>
      <c r="FT28" s="529">
        <f t="shared" ca="1" si="34"/>
        <v>3</v>
      </c>
      <c r="FU28" s="529">
        <f t="shared" ca="1" si="34"/>
        <v>3</v>
      </c>
      <c r="FV28" s="529">
        <f t="shared" ca="1" si="34"/>
        <v>3</v>
      </c>
      <c r="FW28" s="529">
        <f t="shared" ca="1" si="34"/>
        <v>3</v>
      </c>
      <c r="FX28" s="529">
        <f t="shared" ca="1" si="34"/>
        <v>3</v>
      </c>
      <c r="FY28" s="529">
        <f t="shared" ca="1" si="34"/>
        <v>3</v>
      </c>
      <c r="FZ28" s="529">
        <f t="shared" ca="1" si="34"/>
        <v>3</v>
      </c>
      <c r="GA28" s="529">
        <f t="shared" ca="1" si="34"/>
        <v>3</v>
      </c>
      <c r="GB28" s="529">
        <f t="shared" ca="1" si="34"/>
        <v>3</v>
      </c>
      <c r="GC28" s="529">
        <f t="shared" ca="1" si="34"/>
        <v>3</v>
      </c>
      <c r="GD28" s="529">
        <f t="shared" ca="1" si="34"/>
        <v>3</v>
      </c>
      <c r="GE28" s="529">
        <f t="shared" ca="1" si="34"/>
        <v>3</v>
      </c>
      <c r="GF28" s="529">
        <f t="shared" ca="1" si="34"/>
        <v>3</v>
      </c>
      <c r="GG28" s="529">
        <f t="shared" ca="1" si="34"/>
        <v>3</v>
      </c>
      <c r="GH28" s="529">
        <f t="shared" ca="1" si="34"/>
        <v>3</v>
      </c>
      <c r="GI28" s="529">
        <f t="shared" ca="1" si="34"/>
        <v>3</v>
      </c>
      <c r="GJ28" s="529">
        <f t="shared" ca="1" si="34"/>
        <v>3</v>
      </c>
      <c r="GK28" s="529">
        <f t="shared" ca="1" si="34"/>
        <v>3</v>
      </c>
      <c r="GL28" s="529">
        <f t="shared" ca="1" si="34"/>
        <v>3</v>
      </c>
      <c r="GM28" s="529">
        <f t="shared" ca="1" si="34"/>
        <v>3</v>
      </c>
      <c r="GN28" s="529">
        <f t="shared" ca="1" si="34"/>
        <v>3</v>
      </c>
      <c r="GO28" s="529">
        <f t="shared" ca="1" si="34"/>
        <v>3</v>
      </c>
      <c r="GP28" s="529">
        <f t="shared" ca="1" si="34"/>
        <v>3</v>
      </c>
      <c r="GQ28" s="529">
        <f t="shared" ca="1" si="34"/>
        <v>3</v>
      </c>
      <c r="GR28" s="529">
        <f t="shared" ca="1" si="34"/>
        <v>3</v>
      </c>
      <c r="GS28" s="529">
        <f t="shared" ca="1" si="34"/>
        <v>3</v>
      </c>
      <c r="GT28" s="529">
        <f t="shared" ca="1" si="34"/>
        <v>3</v>
      </c>
      <c r="GU28" s="529">
        <f t="shared" ca="1" si="34"/>
        <v>3</v>
      </c>
      <c r="GV28" s="529">
        <f t="shared" ca="1" si="34"/>
        <v>3</v>
      </c>
      <c r="GW28" s="529">
        <f t="shared" ca="1" si="34"/>
        <v>3</v>
      </c>
      <c r="GX28" s="529">
        <f t="shared" ca="1" si="34"/>
        <v>3</v>
      </c>
      <c r="GY28" s="529">
        <f t="shared" ca="1" si="34"/>
        <v>3</v>
      </c>
      <c r="GZ28" s="529">
        <f t="shared" ca="1" si="34"/>
        <v>3</v>
      </c>
      <c r="HA28" s="529">
        <f t="shared" ca="1" si="34"/>
        <v>3</v>
      </c>
      <c r="HB28" s="529">
        <f t="shared" ca="1" si="34"/>
        <v>3</v>
      </c>
      <c r="HC28" s="529">
        <f t="shared" ca="1" si="34"/>
        <v>3</v>
      </c>
      <c r="HD28" s="529">
        <f t="shared" ca="1" si="34"/>
        <v>3</v>
      </c>
      <c r="HE28" s="529">
        <f t="shared" ca="1" si="34"/>
        <v>3</v>
      </c>
      <c r="HF28" s="529">
        <f t="shared" ca="1" si="34"/>
        <v>3</v>
      </c>
      <c r="HG28" s="529">
        <f t="shared" ca="1" si="34"/>
        <v>3</v>
      </c>
      <c r="HH28" s="529">
        <f t="shared" ca="1" si="34"/>
        <v>3</v>
      </c>
      <c r="HI28" s="529">
        <f t="shared" ca="1" si="34"/>
        <v>3</v>
      </c>
      <c r="HJ28" s="529">
        <f t="shared" ca="1" si="34"/>
        <v>3</v>
      </c>
      <c r="HK28" s="529">
        <f t="shared" ca="1" si="34"/>
        <v>3</v>
      </c>
      <c r="HL28" s="529">
        <f t="shared" ca="1" si="34"/>
        <v>3</v>
      </c>
      <c r="HM28" s="529">
        <f t="shared" ca="1" si="34"/>
        <v>3</v>
      </c>
      <c r="HN28" s="529">
        <f t="shared" ca="1" si="34"/>
        <v>3</v>
      </c>
      <c r="HO28" s="529">
        <f t="shared" ca="1" si="34"/>
        <v>3</v>
      </c>
      <c r="HP28" s="529">
        <f t="shared" ca="1" si="34"/>
        <v>3</v>
      </c>
      <c r="HQ28" s="529">
        <f t="shared" ca="1" si="34"/>
        <v>3</v>
      </c>
      <c r="HR28" s="529">
        <f t="shared" ca="1" si="34"/>
        <v>3</v>
      </c>
      <c r="HS28" s="529">
        <f t="shared" ca="1" si="34"/>
        <v>3</v>
      </c>
      <c r="HT28" s="529">
        <f t="shared" ca="1" si="34"/>
        <v>3</v>
      </c>
      <c r="HU28" s="529">
        <f t="shared" ref="HU28:IM28" ca="1" si="35">OFFSET(HU28,0,-1)</f>
        <v>3</v>
      </c>
      <c r="HV28" s="529">
        <f t="shared" ca="1" si="35"/>
        <v>3</v>
      </c>
      <c r="HW28" s="529">
        <f t="shared" ca="1" si="35"/>
        <v>3</v>
      </c>
      <c r="HX28" s="529">
        <f t="shared" ca="1" si="35"/>
        <v>3</v>
      </c>
      <c r="HY28" s="529">
        <f t="shared" ca="1" si="35"/>
        <v>3</v>
      </c>
      <c r="HZ28" s="529">
        <f t="shared" ca="1" si="35"/>
        <v>3</v>
      </c>
      <c r="IA28" s="529">
        <f t="shared" ca="1" si="35"/>
        <v>3</v>
      </c>
      <c r="IB28" s="529">
        <f t="shared" ca="1" si="35"/>
        <v>3</v>
      </c>
      <c r="IC28" s="529">
        <f t="shared" ca="1" si="35"/>
        <v>3</v>
      </c>
      <c r="ID28" s="529">
        <f t="shared" ca="1" si="35"/>
        <v>3</v>
      </c>
      <c r="IE28" s="529">
        <f t="shared" ca="1" si="35"/>
        <v>3</v>
      </c>
      <c r="IF28" s="529">
        <f t="shared" ca="1" si="35"/>
        <v>3</v>
      </c>
      <c r="IG28" s="529">
        <f t="shared" ca="1" si="35"/>
        <v>3</v>
      </c>
      <c r="IH28" s="529">
        <f t="shared" ca="1" si="35"/>
        <v>3</v>
      </c>
      <c r="II28" s="529">
        <f t="shared" ca="1" si="35"/>
        <v>3</v>
      </c>
      <c r="IJ28" s="529">
        <f t="shared" ca="1" si="35"/>
        <v>3</v>
      </c>
      <c r="IK28" s="529">
        <f t="shared" ca="1" si="35"/>
        <v>3</v>
      </c>
      <c r="IL28" s="529">
        <f t="shared" ca="1" si="35"/>
        <v>3</v>
      </c>
      <c r="IM28" s="529">
        <f t="shared" ca="1" si="35"/>
        <v>3</v>
      </c>
      <c r="IN28" s="529">
        <f t="shared" ref="IN28:JL28" ca="1" si="36">OFFSET(IN28,0,-1)</f>
        <v>3</v>
      </c>
      <c r="IO28" s="529">
        <f t="shared" ca="1" si="36"/>
        <v>3</v>
      </c>
      <c r="IP28" s="529">
        <f t="shared" ca="1" si="36"/>
        <v>3</v>
      </c>
      <c r="IQ28" s="529">
        <f t="shared" ca="1" si="36"/>
        <v>3</v>
      </c>
      <c r="IR28" s="529">
        <f t="shared" ca="1" si="36"/>
        <v>3</v>
      </c>
      <c r="IS28" s="529">
        <f t="shared" ca="1" si="36"/>
        <v>3</v>
      </c>
      <c r="IT28" s="529">
        <f t="shared" ca="1" si="36"/>
        <v>3</v>
      </c>
      <c r="IU28" s="529">
        <f t="shared" ca="1" si="36"/>
        <v>3</v>
      </c>
      <c r="IV28" s="529">
        <f t="shared" ca="1" si="36"/>
        <v>3</v>
      </c>
      <c r="IW28" s="529">
        <f t="shared" ca="1" si="36"/>
        <v>3</v>
      </c>
      <c r="IX28" s="529">
        <f t="shared" ca="1" si="36"/>
        <v>3</v>
      </c>
      <c r="IY28" s="529">
        <f t="shared" ca="1" si="36"/>
        <v>3</v>
      </c>
      <c r="IZ28" s="529">
        <f t="shared" ca="1" si="36"/>
        <v>3</v>
      </c>
      <c r="JA28" s="529">
        <f t="shared" ca="1" si="36"/>
        <v>3</v>
      </c>
      <c r="JB28" s="529">
        <f t="shared" ca="1" si="36"/>
        <v>3</v>
      </c>
      <c r="JC28" s="529">
        <f t="shared" ca="1" si="36"/>
        <v>3</v>
      </c>
      <c r="JD28" s="529">
        <f t="shared" ca="1" si="36"/>
        <v>3</v>
      </c>
      <c r="JE28" s="529">
        <f t="shared" ca="1" si="36"/>
        <v>3</v>
      </c>
      <c r="JF28" s="529">
        <f t="shared" ca="1" si="36"/>
        <v>3</v>
      </c>
      <c r="JG28" s="529">
        <f t="shared" ca="1" si="36"/>
        <v>3</v>
      </c>
      <c r="JH28" s="529">
        <f t="shared" ca="1" si="36"/>
        <v>3</v>
      </c>
      <c r="JI28" s="529">
        <f t="shared" ca="1" si="36"/>
        <v>3</v>
      </c>
      <c r="JJ28" s="529">
        <f t="shared" ca="1" si="36"/>
        <v>3</v>
      </c>
      <c r="JK28" s="529">
        <f t="shared" ca="1" si="36"/>
        <v>3</v>
      </c>
      <c r="JL28" s="529">
        <f t="shared" ca="1" si="36"/>
        <v>3</v>
      </c>
      <c r="JM28" s="14"/>
      <c r="JN28" s="9"/>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9"/>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9"/>
      <c r="NV28" s="14"/>
      <c r="NW28" s="14"/>
      <c r="NX28" s="14"/>
      <c r="NY28" s="14"/>
      <c r="NZ28" s="14"/>
      <c r="OA28" s="14"/>
      <c r="OB28" s="14"/>
      <c r="OC28" s="9"/>
      <c r="OD28" s="14"/>
      <c r="OE28" s="14"/>
      <c r="OF28" s="14"/>
      <c r="OG28" s="14"/>
      <c r="OH28" s="14"/>
      <c r="OI28" s="14"/>
      <c r="OJ28" s="14"/>
      <c r="OK28" s="14"/>
      <c r="OL28" s="14"/>
      <c r="OM28" s="14"/>
      <c r="ON28" s="14"/>
      <c r="OO28" s="9"/>
      <c r="OP28" s="14"/>
      <c r="OQ28" s="14"/>
      <c r="OR28" s="14"/>
      <c r="OS28" s="14"/>
      <c r="OT28" s="14"/>
      <c r="OU28" s="14"/>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587">
        <v>0</v>
      </c>
    </row>
    <row r="29" spans="1:527" hidden="1" outlineLevel="1">
      <c r="A29" s="21"/>
      <c r="B29" s="21"/>
      <c r="C29" s="14"/>
      <c r="D29" s="14"/>
      <c r="E29" t="b">
        <v>0</v>
      </c>
      <c r="G29" s="29" t="s">
        <v>1611</v>
      </c>
      <c r="AW29" s="543" t="s">
        <v>1611</v>
      </c>
      <c r="AX29" s="9" t="str">
        <f>IF(COUNTIF(AW$5:AW29,AW29)=1,"-","Dup")</f>
        <v>-</v>
      </c>
      <c r="AY29" s="9"/>
      <c r="AZ29" s="14"/>
      <c r="BA29" s="14"/>
      <c r="BB29" s="14"/>
      <c r="BC29" s="14"/>
      <c r="BD29" s="14"/>
      <c r="BE29" s="14"/>
      <c r="BF29" s="14"/>
      <c r="BG29" s="14"/>
      <c r="BH29" s="9"/>
      <c r="BI29" s="14"/>
      <c r="BJ29" s="14"/>
      <c r="BK29" s="14"/>
      <c r="BL29" s="14"/>
      <c r="BM29" s="14"/>
      <c r="BN29" s="14"/>
      <c r="BO29" s="14"/>
      <c r="BP29" s="555"/>
      <c r="BQ29" s="555"/>
      <c r="BR29" s="555"/>
      <c r="BS29" s="555"/>
      <c r="BT29" s="555"/>
      <c r="BU29" s="555"/>
      <c r="BV29" s="555"/>
      <c r="BW29" s="555"/>
      <c r="BX29" s="9"/>
      <c r="BY29" s="14"/>
      <c r="BZ29" s="14"/>
      <c r="CA29" s="14"/>
      <c r="CB29" s="14"/>
      <c r="CC29" s="14"/>
      <c r="CD29" s="9"/>
      <c r="CE29" s="14"/>
      <c r="CF29" s="14"/>
      <c r="CG29" s="14"/>
      <c r="CH29" s="14"/>
      <c r="CI29" s="14"/>
      <c r="CJ29" s="14"/>
      <c r="CK29" s="14"/>
      <c r="CL29" s="14"/>
      <c r="CM29" s="14"/>
      <c r="CN29" s="14"/>
      <c r="CO29" s="14"/>
      <c r="CP29" s="14"/>
      <c r="CQ29" s="14"/>
      <c r="CR29" s="14"/>
      <c r="CS29" s="14"/>
      <c r="CT29" s="14"/>
      <c r="CU29" s="14"/>
      <c r="CV29" s="9"/>
      <c r="CW29" s="14"/>
      <c r="CX29" s="14"/>
      <c r="CY29" s="14"/>
      <c r="CZ29" s="567"/>
      <c r="DA29" s="14"/>
      <c r="DB29" s="144"/>
      <c r="DC29" s="14"/>
      <c r="DD29" s="567"/>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9"/>
      <c r="EF29" s="14"/>
      <c r="EG29" s="14"/>
      <c r="EH29" s="14"/>
      <c r="EI29" s="14"/>
      <c r="EJ29" s="14"/>
      <c r="EK29" s="14"/>
      <c r="EL29" s="14"/>
      <c r="EM29" s="14"/>
      <c r="EN29" s="14"/>
      <c r="EO29" s="14"/>
      <c r="EP29" s="14"/>
      <c r="EQ29" s="14"/>
      <c r="ER29" s="14"/>
      <c r="ES29" s="509"/>
      <c r="ET29" s="509"/>
      <c r="EU29" s="509"/>
      <c r="EV29" s="509"/>
      <c r="EW29" s="509"/>
      <c r="EX29" s="509"/>
      <c r="EY29" s="509"/>
      <c r="EZ29" s="509"/>
      <c r="FA29" s="509"/>
      <c r="FB29" s="509"/>
      <c r="FC29" s="509"/>
      <c r="FD29" s="509"/>
      <c r="FE29" s="509"/>
      <c r="FF29" s="509"/>
      <c r="FG29" s="509"/>
      <c r="FH29" s="509"/>
      <c r="FI29" s="509"/>
      <c r="FJ29" s="509"/>
      <c r="FK29" s="509"/>
      <c r="FL29" s="509"/>
      <c r="FM29" s="509"/>
      <c r="FN29" s="509"/>
      <c r="FO29" s="509"/>
      <c r="FP29" s="509"/>
      <c r="FQ29" s="509"/>
      <c r="FR29" s="509"/>
      <c r="FS29" s="509"/>
      <c r="FT29" s="509"/>
      <c r="FU29" s="509"/>
      <c r="FV29" s="509"/>
      <c r="FW29" s="509"/>
      <c r="FX29" s="509"/>
      <c r="FY29" s="509"/>
      <c r="FZ29" s="509"/>
      <c r="GA29" s="509"/>
      <c r="GB29" s="509"/>
      <c r="GC29" s="509"/>
      <c r="GD29" s="509"/>
      <c r="GE29" s="509"/>
      <c r="GF29" s="509"/>
      <c r="GG29" s="509"/>
      <c r="GH29" s="509"/>
      <c r="GI29" s="509"/>
      <c r="GJ29" s="509"/>
      <c r="GK29" s="509"/>
      <c r="GL29" s="509"/>
      <c r="GM29" s="509"/>
      <c r="GN29" s="509"/>
      <c r="GO29" s="509"/>
      <c r="GP29" s="509"/>
      <c r="GQ29" s="509"/>
      <c r="GR29" s="509"/>
      <c r="GS29" s="509"/>
      <c r="GT29" s="509"/>
      <c r="GU29" s="509"/>
      <c r="GV29" s="509"/>
      <c r="GW29" s="509"/>
      <c r="GX29" s="509"/>
      <c r="GY29" s="509"/>
      <c r="GZ29" s="509"/>
      <c r="HA29" s="509"/>
      <c r="HB29" s="509"/>
      <c r="HC29" s="509"/>
      <c r="HD29" s="509"/>
      <c r="HE29" s="509"/>
      <c r="HF29" s="509"/>
      <c r="HG29" s="509"/>
      <c r="HH29" s="509"/>
      <c r="HI29" s="509"/>
      <c r="HJ29" s="509"/>
      <c r="HK29" s="509"/>
      <c r="HL29" s="509"/>
      <c r="HM29" s="509"/>
      <c r="HN29" s="509"/>
      <c r="HO29" s="509"/>
      <c r="HP29" s="509"/>
      <c r="HQ29" s="509"/>
      <c r="HR29" s="509"/>
      <c r="HS29" s="509"/>
      <c r="HT29" s="509"/>
      <c r="HU29" s="509"/>
      <c r="HV29" s="509"/>
      <c r="HW29" s="509"/>
      <c r="HX29" s="509"/>
      <c r="HY29" s="509"/>
      <c r="HZ29" s="509"/>
      <c r="IA29" s="509"/>
      <c r="IB29" s="509"/>
      <c r="IC29" s="509"/>
      <c r="ID29" s="509"/>
      <c r="IE29" s="509"/>
      <c r="IF29" s="509"/>
      <c r="IG29" s="509"/>
      <c r="IH29" s="509"/>
      <c r="II29" s="509"/>
      <c r="IJ29" s="509"/>
      <c r="IK29" s="509"/>
      <c r="IL29" s="509"/>
      <c r="IM29" s="509"/>
      <c r="IN29" s="509"/>
      <c r="IO29" s="509"/>
      <c r="IP29" s="509"/>
      <c r="IQ29" s="509"/>
      <c r="IR29" s="509"/>
      <c r="IS29" s="509"/>
      <c r="IT29" s="509"/>
      <c r="IU29" s="509"/>
      <c r="IV29" s="509"/>
      <c r="IW29" s="509"/>
      <c r="IX29" s="509"/>
      <c r="IY29" s="509"/>
      <c r="IZ29" s="509"/>
      <c r="JA29" s="509"/>
      <c r="JB29" s="509"/>
      <c r="JC29" s="509"/>
      <c r="JD29" s="509"/>
      <c r="JE29" s="509"/>
      <c r="JF29" s="509"/>
      <c r="JG29" s="509"/>
      <c r="JH29" s="509"/>
      <c r="JI29" s="509"/>
      <c r="JJ29" s="509"/>
      <c r="JK29" s="509"/>
      <c r="JL29" s="509"/>
      <c r="JM29" s="14"/>
      <c r="JN29" s="9"/>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9"/>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9"/>
      <c r="NV29" s="14"/>
      <c r="NW29" s="14"/>
      <c r="NX29" s="14"/>
      <c r="NY29" s="14"/>
      <c r="NZ29" s="14"/>
      <c r="OA29" s="14"/>
      <c r="OB29" s="14"/>
      <c r="OC29" s="9"/>
      <c r="OD29" s="14"/>
      <c r="OE29" s="14"/>
      <c r="OF29" s="14"/>
      <c r="OG29" s="14"/>
      <c r="OH29" s="14"/>
      <c r="OI29" s="14"/>
      <c r="OJ29" s="14"/>
      <c r="OK29" s="14"/>
      <c r="OL29" s="14"/>
      <c r="OM29" s="14"/>
      <c r="ON29" s="14"/>
      <c r="OO29" s="9"/>
      <c r="OP29" s="14"/>
      <c r="OQ29" s="14"/>
      <c r="OR29" s="14"/>
      <c r="OS29" s="14"/>
      <c r="OT29" s="14"/>
      <c r="OU29" s="14"/>
      <c r="OV29" s="14"/>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587">
        <v>0</v>
      </c>
    </row>
    <row r="30" spans="1:527" hidden="1" outlineLevel="1">
      <c r="A30" s="21"/>
      <c r="B30" s="21"/>
      <c r="C30" s="14"/>
      <c r="D30" s="14"/>
      <c r="E30" t="b">
        <v>0</v>
      </c>
      <c r="G30" s="29" t="s">
        <v>1616</v>
      </c>
      <c r="AW30" s="543" t="s">
        <v>1616</v>
      </c>
      <c r="AX30" s="9" t="str">
        <f>IF(COUNTIF(AW$5:AW30,AW30)=1,"-","Dup")</f>
        <v>-</v>
      </c>
      <c r="AY30" s="9"/>
      <c r="AZ30" s="14"/>
      <c r="BA30" s="14"/>
      <c r="BB30" s="14"/>
      <c r="BC30" s="14"/>
      <c r="BD30" s="14"/>
      <c r="BE30" s="14"/>
      <c r="BF30" s="14"/>
      <c r="BG30" s="14"/>
      <c r="BH30" s="9"/>
      <c r="BI30" s="14"/>
      <c r="BJ30" s="14"/>
      <c r="BK30" s="14"/>
      <c r="BL30" s="14"/>
      <c r="BM30" s="14"/>
      <c r="BN30" s="14"/>
      <c r="BO30" s="14"/>
      <c r="BP30" s="555"/>
      <c r="BQ30" s="555"/>
      <c r="BR30" s="555"/>
      <c r="BS30" s="555"/>
      <c r="BT30" s="555"/>
      <c r="BU30" s="555"/>
      <c r="BV30" s="555"/>
      <c r="BW30" s="555"/>
      <c r="BX30" s="9"/>
      <c r="BY30" s="14"/>
      <c r="BZ30" s="14"/>
      <c r="CA30" s="14"/>
      <c r="CB30" s="14"/>
      <c r="CC30" s="14"/>
      <c r="CD30" s="9"/>
      <c r="CE30" s="14"/>
      <c r="CF30" s="14"/>
      <c r="CG30" s="14"/>
      <c r="CH30" s="14"/>
      <c r="CI30" s="14"/>
      <c r="CJ30" s="14"/>
      <c r="CK30" s="14"/>
      <c r="CL30" s="14"/>
      <c r="CM30" s="14"/>
      <c r="CN30" s="14"/>
      <c r="CO30" s="14"/>
      <c r="CP30" s="14"/>
      <c r="CQ30" s="14"/>
      <c r="CR30" s="14"/>
      <c r="CS30" s="14"/>
      <c r="CT30" s="14"/>
      <c r="CU30" s="14"/>
      <c r="CV30" s="9"/>
      <c r="CW30" s="14"/>
      <c r="CX30" s="14"/>
      <c r="CY30" s="14"/>
      <c r="CZ30" s="567"/>
      <c r="DA30" s="14"/>
      <c r="DB30" s="144"/>
      <c r="DC30" s="14"/>
      <c r="DD30" s="567"/>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9"/>
      <c r="EF30" s="14"/>
      <c r="EG30" s="14"/>
      <c r="EH30" s="14"/>
      <c r="EI30" s="14"/>
      <c r="EJ30" s="14"/>
      <c r="EK30" s="14"/>
      <c r="EL30" s="14"/>
      <c r="EM30" s="14"/>
      <c r="EN30" s="14"/>
      <c r="EO30" s="14"/>
      <c r="EP30" s="14"/>
      <c r="EQ30" s="14"/>
      <c r="ER30" s="14"/>
      <c r="ES30" s="135">
        <f>IF(d.Region=1,2,1)</f>
        <v>1</v>
      </c>
      <c r="ET30" s="135">
        <f>IF(d.Region=1,2,1)</f>
        <v>1</v>
      </c>
      <c r="EU30" s="135">
        <f>IF(d.Region=1,2,1)</f>
        <v>1</v>
      </c>
      <c r="EV30" s="529">
        <f t="shared" ref="EV30:HC30" ca="1" si="37">OFFSET(EV30,0,-1)</f>
        <v>1</v>
      </c>
      <c r="EW30" s="529">
        <f t="shared" ca="1" si="37"/>
        <v>1</v>
      </c>
      <c r="EX30" s="529">
        <f t="shared" ca="1" si="37"/>
        <v>1</v>
      </c>
      <c r="EY30" s="529">
        <f t="shared" ca="1" si="37"/>
        <v>1</v>
      </c>
      <c r="EZ30" s="529">
        <f t="shared" ca="1" si="37"/>
        <v>1</v>
      </c>
      <c r="FA30" s="529">
        <f t="shared" ca="1" si="37"/>
        <v>1</v>
      </c>
      <c r="FB30" s="529">
        <f t="shared" ca="1" si="37"/>
        <v>1</v>
      </c>
      <c r="FC30" s="529">
        <f t="shared" ca="1" si="37"/>
        <v>1</v>
      </c>
      <c r="FD30" s="529">
        <f t="shared" ca="1" si="37"/>
        <v>1</v>
      </c>
      <c r="FE30" s="529">
        <f t="shared" ca="1" si="37"/>
        <v>1</v>
      </c>
      <c r="FF30" s="529">
        <f t="shared" ca="1" si="37"/>
        <v>1</v>
      </c>
      <c r="FG30" s="529">
        <f t="shared" ca="1" si="37"/>
        <v>1</v>
      </c>
      <c r="FH30" s="529">
        <f t="shared" ca="1" si="37"/>
        <v>1</v>
      </c>
      <c r="FI30" s="529">
        <f t="shared" ca="1" si="37"/>
        <v>1</v>
      </c>
      <c r="FJ30" s="529">
        <f t="shared" ca="1" si="37"/>
        <v>1</v>
      </c>
      <c r="FK30" s="529">
        <f t="shared" ca="1" si="37"/>
        <v>1</v>
      </c>
      <c r="FL30" s="529">
        <f t="shared" ca="1" si="37"/>
        <v>1</v>
      </c>
      <c r="FM30" s="529">
        <f t="shared" ca="1" si="37"/>
        <v>1</v>
      </c>
      <c r="FN30" s="529">
        <f t="shared" ca="1" si="37"/>
        <v>1</v>
      </c>
      <c r="FO30" s="529">
        <f t="shared" ca="1" si="37"/>
        <v>1</v>
      </c>
      <c r="FP30" s="529">
        <f t="shared" ca="1" si="37"/>
        <v>1</v>
      </c>
      <c r="FQ30" s="529">
        <f t="shared" ca="1" si="37"/>
        <v>1</v>
      </c>
      <c r="FR30" s="529">
        <f t="shared" ca="1" si="37"/>
        <v>1</v>
      </c>
      <c r="FS30" s="529">
        <f t="shared" ca="1" si="37"/>
        <v>1</v>
      </c>
      <c r="FT30" s="529">
        <f t="shared" ca="1" si="37"/>
        <v>1</v>
      </c>
      <c r="FU30" s="529">
        <f t="shared" ca="1" si="37"/>
        <v>1</v>
      </c>
      <c r="FV30" s="529">
        <f t="shared" ca="1" si="37"/>
        <v>1</v>
      </c>
      <c r="FW30" s="529">
        <f t="shared" ca="1" si="37"/>
        <v>1</v>
      </c>
      <c r="FX30" s="529">
        <f t="shared" ca="1" si="37"/>
        <v>1</v>
      </c>
      <c r="FY30" s="529">
        <f t="shared" ca="1" si="37"/>
        <v>1</v>
      </c>
      <c r="FZ30" s="529">
        <f t="shared" ca="1" si="37"/>
        <v>1</v>
      </c>
      <c r="GA30" s="529">
        <f t="shared" ca="1" si="37"/>
        <v>1</v>
      </c>
      <c r="GB30" s="529">
        <f t="shared" ca="1" si="37"/>
        <v>1</v>
      </c>
      <c r="GC30" s="529">
        <f t="shared" ca="1" si="37"/>
        <v>1</v>
      </c>
      <c r="GD30" s="529">
        <f t="shared" ca="1" si="37"/>
        <v>1</v>
      </c>
      <c r="GE30" s="529">
        <f t="shared" ca="1" si="37"/>
        <v>1</v>
      </c>
      <c r="GF30" s="529">
        <f t="shared" ca="1" si="37"/>
        <v>1</v>
      </c>
      <c r="GG30" s="529">
        <f t="shared" ca="1" si="37"/>
        <v>1</v>
      </c>
      <c r="GH30" s="529">
        <f t="shared" ca="1" si="37"/>
        <v>1</v>
      </c>
      <c r="GI30" s="529">
        <f t="shared" ca="1" si="37"/>
        <v>1</v>
      </c>
      <c r="GJ30" s="529">
        <f t="shared" ca="1" si="37"/>
        <v>1</v>
      </c>
      <c r="GK30" s="529">
        <f t="shared" ca="1" si="37"/>
        <v>1</v>
      </c>
      <c r="GL30" s="529">
        <f t="shared" ca="1" si="37"/>
        <v>1</v>
      </c>
      <c r="GM30" s="529">
        <f t="shared" ca="1" si="37"/>
        <v>1</v>
      </c>
      <c r="GN30" s="529">
        <f t="shared" ca="1" si="37"/>
        <v>1</v>
      </c>
      <c r="GO30" s="529">
        <f t="shared" ca="1" si="37"/>
        <v>1</v>
      </c>
      <c r="GP30" s="529">
        <f t="shared" ca="1" si="37"/>
        <v>1</v>
      </c>
      <c r="GQ30" s="529">
        <f t="shared" ca="1" si="37"/>
        <v>1</v>
      </c>
      <c r="GR30" s="529">
        <f t="shared" ca="1" si="37"/>
        <v>1</v>
      </c>
      <c r="GS30" s="529">
        <f t="shared" ca="1" si="37"/>
        <v>1</v>
      </c>
      <c r="GT30" s="529">
        <f t="shared" ca="1" si="37"/>
        <v>1</v>
      </c>
      <c r="GU30" s="529">
        <f t="shared" ca="1" si="37"/>
        <v>1</v>
      </c>
      <c r="GV30" s="529">
        <f t="shared" ca="1" si="37"/>
        <v>1</v>
      </c>
      <c r="GW30" s="529">
        <f t="shared" ca="1" si="37"/>
        <v>1</v>
      </c>
      <c r="GX30" s="529">
        <f t="shared" ca="1" si="37"/>
        <v>1</v>
      </c>
      <c r="GY30" s="529">
        <f t="shared" ca="1" si="37"/>
        <v>1</v>
      </c>
      <c r="GZ30" s="529">
        <f t="shared" ca="1" si="37"/>
        <v>1</v>
      </c>
      <c r="HA30" s="529">
        <f t="shared" ca="1" si="37"/>
        <v>1</v>
      </c>
      <c r="HB30" s="529">
        <f t="shared" ca="1" si="37"/>
        <v>1</v>
      </c>
      <c r="HC30" s="529">
        <f t="shared" ca="1" si="37"/>
        <v>1</v>
      </c>
      <c r="HD30" s="12">
        <v>3</v>
      </c>
      <c r="HE30" s="529">
        <f t="shared" ref="HE30:JL30" ca="1" si="38">OFFSET(HE30,0,-1)</f>
        <v>3</v>
      </c>
      <c r="HF30" s="529">
        <f t="shared" ca="1" si="38"/>
        <v>3</v>
      </c>
      <c r="HG30" s="529">
        <f t="shared" ca="1" si="38"/>
        <v>3</v>
      </c>
      <c r="HH30" s="529">
        <f t="shared" ca="1" si="38"/>
        <v>3</v>
      </c>
      <c r="HI30" s="529">
        <f t="shared" ca="1" si="38"/>
        <v>3</v>
      </c>
      <c r="HJ30" s="529">
        <f t="shared" ca="1" si="38"/>
        <v>3</v>
      </c>
      <c r="HK30" s="529">
        <f t="shared" ca="1" si="38"/>
        <v>3</v>
      </c>
      <c r="HL30" s="529">
        <f t="shared" ca="1" si="38"/>
        <v>3</v>
      </c>
      <c r="HM30" s="529">
        <f t="shared" ca="1" si="38"/>
        <v>3</v>
      </c>
      <c r="HN30" s="529">
        <f t="shared" ca="1" si="38"/>
        <v>3</v>
      </c>
      <c r="HO30" s="529">
        <f t="shared" ca="1" si="38"/>
        <v>3</v>
      </c>
      <c r="HP30" s="529">
        <f t="shared" ca="1" si="38"/>
        <v>3</v>
      </c>
      <c r="HQ30" s="529">
        <f t="shared" ca="1" si="38"/>
        <v>3</v>
      </c>
      <c r="HR30" s="529">
        <f t="shared" ca="1" si="38"/>
        <v>3</v>
      </c>
      <c r="HS30" s="529">
        <f t="shared" ca="1" si="38"/>
        <v>3</v>
      </c>
      <c r="HT30" s="529">
        <f t="shared" ca="1" si="38"/>
        <v>3</v>
      </c>
      <c r="HU30" s="529">
        <f t="shared" ca="1" si="38"/>
        <v>3</v>
      </c>
      <c r="HV30" s="529">
        <f t="shared" ca="1" si="38"/>
        <v>3</v>
      </c>
      <c r="HW30" s="529">
        <f t="shared" ca="1" si="38"/>
        <v>3</v>
      </c>
      <c r="HX30" s="529">
        <f t="shared" ca="1" si="38"/>
        <v>3</v>
      </c>
      <c r="HY30" s="529">
        <f t="shared" ca="1" si="38"/>
        <v>3</v>
      </c>
      <c r="HZ30" s="529">
        <f t="shared" ca="1" si="38"/>
        <v>3</v>
      </c>
      <c r="IA30" s="529">
        <f t="shared" ca="1" si="38"/>
        <v>3</v>
      </c>
      <c r="IB30" s="529">
        <f t="shared" ca="1" si="38"/>
        <v>3</v>
      </c>
      <c r="IC30" s="529">
        <f t="shared" ca="1" si="38"/>
        <v>3</v>
      </c>
      <c r="ID30" s="529">
        <f t="shared" ca="1" si="38"/>
        <v>3</v>
      </c>
      <c r="IE30" s="529">
        <f t="shared" ca="1" si="38"/>
        <v>3</v>
      </c>
      <c r="IF30" s="529">
        <f t="shared" ca="1" si="38"/>
        <v>3</v>
      </c>
      <c r="IG30" s="529">
        <f t="shared" ca="1" si="38"/>
        <v>3</v>
      </c>
      <c r="IH30" s="529">
        <f t="shared" ca="1" si="38"/>
        <v>3</v>
      </c>
      <c r="II30" s="529">
        <f t="shared" ca="1" si="38"/>
        <v>3</v>
      </c>
      <c r="IJ30" s="529">
        <f t="shared" ca="1" si="38"/>
        <v>3</v>
      </c>
      <c r="IK30" s="529">
        <f t="shared" ca="1" si="38"/>
        <v>3</v>
      </c>
      <c r="IL30" s="529">
        <f t="shared" ca="1" si="38"/>
        <v>3</v>
      </c>
      <c r="IM30" s="529">
        <f t="shared" ca="1" si="38"/>
        <v>3</v>
      </c>
      <c r="IN30" s="529">
        <f t="shared" ca="1" si="38"/>
        <v>3</v>
      </c>
      <c r="IO30" s="529">
        <f t="shared" ca="1" si="38"/>
        <v>3</v>
      </c>
      <c r="IP30" s="529">
        <f t="shared" ca="1" si="38"/>
        <v>3</v>
      </c>
      <c r="IQ30" s="529">
        <f t="shared" ca="1" si="38"/>
        <v>3</v>
      </c>
      <c r="IR30" s="529">
        <f t="shared" ca="1" si="38"/>
        <v>3</v>
      </c>
      <c r="IS30" s="529">
        <f t="shared" ca="1" si="38"/>
        <v>3</v>
      </c>
      <c r="IT30" s="529">
        <f t="shared" ca="1" si="38"/>
        <v>3</v>
      </c>
      <c r="IU30" s="529">
        <f t="shared" ca="1" si="38"/>
        <v>3</v>
      </c>
      <c r="IV30" s="529">
        <f t="shared" ca="1" si="38"/>
        <v>3</v>
      </c>
      <c r="IW30" s="529">
        <f t="shared" ca="1" si="38"/>
        <v>3</v>
      </c>
      <c r="IX30" s="529">
        <f t="shared" ca="1" si="38"/>
        <v>3</v>
      </c>
      <c r="IY30" s="529">
        <f t="shared" ca="1" si="38"/>
        <v>3</v>
      </c>
      <c r="IZ30" s="529">
        <f t="shared" ca="1" si="38"/>
        <v>3</v>
      </c>
      <c r="JA30" s="529">
        <f t="shared" ca="1" si="38"/>
        <v>3</v>
      </c>
      <c r="JB30" s="529">
        <f t="shared" ca="1" si="38"/>
        <v>3</v>
      </c>
      <c r="JC30" s="529">
        <f t="shared" ca="1" si="38"/>
        <v>3</v>
      </c>
      <c r="JD30" s="529">
        <f t="shared" ca="1" si="38"/>
        <v>3</v>
      </c>
      <c r="JE30" s="529">
        <f t="shared" ca="1" si="38"/>
        <v>3</v>
      </c>
      <c r="JF30" s="529">
        <f t="shared" ca="1" si="38"/>
        <v>3</v>
      </c>
      <c r="JG30" s="529">
        <f t="shared" ca="1" si="38"/>
        <v>3</v>
      </c>
      <c r="JH30" s="529">
        <f t="shared" ca="1" si="38"/>
        <v>3</v>
      </c>
      <c r="JI30" s="529">
        <f t="shared" ca="1" si="38"/>
        <v>3</v>
      </c>
      <c r="JJ30" s="529">
        <f t="shared" ca="1" si="38"/>
        <v>3</v>
      </c>
      <c r="JK30" s="529">
        <f t="shared" ca="1" si="38"/>
        <v>3</v>
      </c>
      <c r="JL30" s="529">
        <f t="shared" ca="1" si="38"/>
        <v>3</v>
      </c>
      <c r="JM30" s="14"/>
      <c r="JN30" s="9"/>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9"/>
      <c r="LY30" s="14"/>
      <c r="LZ30" s="14"/>
      <c r="MA30" s="14"/>
      <c r="MB30" s="14"/>
      <c r="MC30" s="12">
        <v>1</v>
      </c>
      <c r="MD30" s="12">
        <v>2</v>
      </c>
      <c r="ME30" s="12">
        <v>3</v>
      </c>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9"/>
      <c r="NV30" s="14"/>
      <c r="NW30" s="14"/>
      <c r="NX30" s="14"/>
      <c r="NY30" s="14"/>
      <c r="NZ30" s="14"/>
      <c r="OA30" s="14"/>
      <c r="OB30" s="14"/>
      <c r="OC30" s="9"/>
      <c r="OD30" s="14"/>
      <c r="OE30" s="14"/>
      <c r="OF30" s="14"/>
      <c r="OG30" s="14"/>
      <c r="OH30" s="14"/>
      <c r="OI30" s="14"/>
      <c r="OJ30" s="14"/>
      <c r="OK30" s="14"/>
      <c r="OL30" s="14"/>
      <c r="OM30" s="14"/>
      <c r="ON30" s="14"/>
      <c r="OO30" s="9"/>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4"/>
      <c r="TG30" s="587">
        <v>0</v>
      </c>
    </row>
    <row r="31" spans="1:527" hidden="1" outlineLevel="1">
      <c r="A31" s="21"/>
      <c r="B31" s="21"/>
      <c r="C31" s="14"/>
      <c r="D31" s="14"/>
      <c r="E31" t="b">
        <v>0</v>
      </c>
      <c r="G31" s="29" t="s">
        <v>1704</v>
      </c>
      <c r="AW31" s="543" t="s">
        <v>1704</v>
      </c>
      <c r="AX31" s="9" t="str">
        <f>IF(COUNTIF(AW$5:AW31,AW31)=1,"-","Dup")</f>
        <v>-</v>
      </c>
      <c r="AY31" s="9"/>
      <c r="AZ31" s="14"/>
      <c r="BA31" s="14"/>
      <c r="BB31" s="14"/>
      <c r="BC31" s="14"/>
      <c r="BD31" s="14"/>
      <c r="BE31" s="14"/>
      <c r="BF31" s="14"/>
      <c r="BG31" s="14"/>
      <c r="BH31" s="9"/>
      <c r="BI31" s="14"/>
      <c r="BJ31" s="14"/>
      <c r="BK31" s="14"/>
      <c r="BL31" s="14"/>
      <c r="BM31" s="14"/>
      <c r="BN31" s="14"/>
      <c r="BO31" s="14"/>
      <c r="BP31" s="555"/>
      <c r="BQ31" s="555"/>
      <c r="BR31" s="555"/>
      <c r="BS31" s="555"/>
      <c r="BT31" s="555"/>
      <c r="BU31" s="555"/>
      <c r="BV31" s="555"/>
      <c r="BW31" s="555"/>
      <c r="BX31" s="9"/>
      <c r="BY31" s="14"/>
      <c r="BZ31" s="14"/>
      <c r="CA31" s="14"/>
      <c r="CB31" s="14"/>
      <c r="CC31" s="14"/>
      <c r="CD31" s="9"/>
      <c r="CE31" s="14"/>
      <c r="CF31" s="14"/>
      <c r="CG31" s="14"/>
      <c r="CH31" s="14"/>
      <c r="CI31" s="14"/>
      <c r="CJ31" s="14"/>
      <c r="CK31" s="14"/>
      <c r="CL31" s="14"/>
      <c r="CM31" s="14"/>
      <c r="CN31" s="14"/>
      <c r="CO31" s="14"/>
      <c r="CP31" s="14"/>
      <c r="CQ31" s="14"/>
      <c r="CR31" s="14"/>
      <c r="CS31" s="14"/>
      <c r="CT31" s="14"/>
      <c r="CU31" s="14"/>
      <c r="CV31" s="9"/>
      <c r="CW31" s="14"/>
      <c r="CX31" s="14"/>
      <c r="CY31" s="14"/>
      <c r="CZ31" s="567"/>
      <c r="DA31" s="14"/>
      <c r="DB31" s="144"/>
      <c r="DC31" s="14"/>
      <c r="DD31" s="567"/>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9"/>
      <c r="EF31" s="14"/>
      <c r="EG31" s="14"/>
      <c r="EH31" s="14"/>
      <c r="EI31" s="14"/>
      <c r="EJ31" s="14"/>
      <c r="EK31" s="14"/>
      <c r="EL31" s="14"/>
      <c r="EM31" s="14"/>
      <c r="EN31" s="14"/>
      <c r="EO31" s="14"/>
      <c r="EP31" s="14"/>
      <c r="EQ31" s="14"/>
      <c r="ER31" s="14"/>
      <c r="ES31" s="12"/>
      <c r="ET31" s="12"/>
      <c r="EU31" s="14">
        <v>1</v>
      </c>
      <c r="EV31" s="14">
        <v>2</v>
      </c>
      <c r="EW31" s="12">
        <v>3</v>
      </c>
      <c r="EX31" s="14">
        <v>2</v>
      </c>
      <c r="EY31" s="12">
        <v>3</v>
      </c>
      <c r="EZ31" s="14">
        <v>1</v>
      </c>
      <c r="FA31" s="536">
        <f ca="1">OFFSET(FA31,0,-6)</f>
        <v>1</v>
      </c>
      <c r="FB31" s="536">
        <f t="shared" ref="FB31:GD31" ca="1" si="39">OFFSET(FB31,0,-6)</f>
        <v>2</v>
      </c>
      <c r="FC31" s="536">
        <f t="shared" ca="1" si="39"/>
        <v>3</v>
      </c>
      <c r="FD31" s="536">
        <f t="shared" ca="1" si="39"/>
        <v>2</v>
      </c>
      <c r="FE31" s="536">
        <f t="shared" ca="1" si="39"/>
        <v>3</v>
      </c>
      <c r="FF31" s="536">
        <f t="shared" ca="1" si="39"/>
        <v>1</v>
      </c>
      <c r="FG31" s="536">
        <f t="shared" ca="1" si="39"/>
        <v>1</v>
      </c>
      <c r="FH31" s="536">
        <f t="shared" ca="1" si="39"/>
        <v>2</v>
      </c>
      <c r="FI31" s="536">
        <f t="shared" ca="1" si="39"/>
        <v>3</v>
      </c>
      <c r="FJ31" s="536">
        <f t="shared" ca="1" si="39"/>
        <v>2</v>
      </c>
      <c r="FK31" s="536">
        <f t="shared" ca="1" si="39"/>
        <v>3</v>
      </c>
      <c r="FL31" s="536">
        <f t="shared" ca="1" si="39"/>
        <v>1</v>
      </c>
      <c r="FM31" s="536">
        <f t="shared" ca="1" si="39"/>
        <v>1</v>
      </c>
      <c r="FN31" s="536">
        <f t="shared" ca="1" si="39"/>
        <v>2</v>
      </c>
      <c r="FO31" s="536">
        <f t="shared" ca="1" si="39"/>
        <v>3</v>
      </c>
      <c r="FP31" s="536">
        <f t="shared" ca="1" si="39"/>
        <v>2</v>
      </c>
      <c r="FQ31" s="536">
        <f t="shared" ca="1" si="39"/>
        <v>3</v>
      </c>
      <c r="FR31" s="536">
        <f t="shared" ca="1" si="39"/>
        <v>1</v>
      </c>
      <c r="FS31" s="536">
        <f t="shared" ca="1" si="39"/>
        <v>1</v>
      </c>
      <c r="FT31" s="536">
        <f t="shared" ca="1" si="39"/>
        <v>2</v>
      </c>
      <c r="FU31" s="536">
        <f t="shared" ca="1" si="39"/>
        <v>3</v>
      </c>
      <c r="FV31" s="536">
        <f t="shared" ca="1" si="39"/>
        <v>2</v>
      </c>
      <c r="FW31" s="536">
        <f t="shared" ca="1" si="39"/>
        <v>3</v>
      </c>
      <c r="FX31" s="536">
        <f t="shared" ca="1" si="39"/>
        <v>1</v>
      </c>
      <c r="FY31" s="536">
        <f t="shared" ca="1" si="39"/>
        <v>1</v>
      </c>
      <c r="FZ31" s="536">
        <f t="shared" ca="1" si="39"/>
        <v>2</v>
      </c>
      <c r="GA31" s="536">
        <f t="shared" ca="1" si="39"/>
        <v>3</v>
      </c>
      <c r="GB31" s="536">
        <f t="shared" ca="1" si="39"/>
        <v>2</v>
      </c>
      <c r="GC31" s="536">
        <f t="shared" ca="1" si="39"/>
        <v>3</v>
      </c>
      <c r="GD31" s="536">
        <f t="shared" ca="1" si="39"/>
        <v>1</v>
      </c>
      <c r="GE31" s="12">
        <v>2</v>
      </c>
      <c r="GF31" s="12">
        <v>3</v>
      </c>
      <c r="GG31" s="12">
        <v>2</v>
      </c>
      <c r="GH31" s="12">
        <v>3</v>
      </c>
      <c r="GI31" s="12">
        <v>1</v>
      </c>
      <c r="GJ31" s="535">
        <f ca="1">OFFSET(GJ31,0,-5)</f>
        <v>2</v>
      </c>
      <c r="GK31" s="535">
        <f t="shared" ref="GK31:HC31" ca="1" si="40">OFFSET(GK31,0,-5)</f>
        <v>3</v>
      </c>
      <c r="GL31" s="535">
        <f t="shared" ca="1" si="40"/>
        <v>2</v>
      </c>
      <c r="GM31" s="535">
        <f t="shared" ca="1" si="40"/>
        <v>3</v>
      </c>
      <c r="GN31" s="535">
        <f t="shared" ca="1" si="40"/>
        <v>1</v>
      </c>
      <c r="GO31" s="535">
        <f t="shared" ca="1" si="40"/>
        <v>2</v>
      </c>
      <c r="GP31" s="535">
        <f t="shared" ca="1" si="40"/>
        <v>3</v>
      </c>
      <c r="GQ31" s="535">
        <f t="shared" ca="1" si="40"/>
        <v>2</v>
      </c>
      <c r="GR31" s="535">
        <f t="shared" ca="1" si="40"/>
        <v>3</v>
      </c>
      <c r="GS31" s="535">
        <f t="shared" ca="1" si="40"/>
        <v>1</v>
      </c>
      <c r="GT31" s="535">
        <f t="shared" ca="1" si="40"/>
        <v>2</v>
      </c>
      <c r="GU31" s="535">
        <f t="shared" ca="1" si="40"/>
        <v>3</v>
      </c>
      <c r="GV31" s="535">
        <f t="shared" ca="1" si="40"/>
        <v>2</v>
      </c>
      <c r="GW31" s="535">
        <f t="shared" ca="1" si="40"/>
        <v>3</v>
      </c>
      <c r="GX31" s="535">
        <f t="shared" ca="1" si="40"/>
        <v>1</v>
      </c>
      <c r="GY31" s="535">
        <f t="shared" ca="1" si="40"/>
        <v>2</v>
      </c>
      <c r="GZ31" s="535">
        <f t="shared" ca="1" si="40"/>
        <v>3</v>
      </c>
      <c r="HA31" s="535">
        <f t="shared" ca="1" si="40"/>
        <v>2</v>
      </c>
      <c r="HB31" s="535">
        <f t="shared" ca="1" si="40"/>
        <v>3</v>
      </c>
      <c r="HC31" s="535">
        <f t="shared" ca="1" si="40"/>
        <v>1</v>
      </c>
      <c r="HD31" s="14">
        <v>1</v>
      </c>
      <c r="HE31" s="14">
        <v>2</v>
      </c>
      <c r="HF31" s="12">
        <v>3</v>
      </c>
      <c r="HG31" s="14">
        <v>2</v>
      </c>
      <c r="HH31" s="12">
        <v>3</v>
      </c>
      <c r="HI31" s="14">
        <v>1</v>
      </c>
      <c r="HJ31" s="536">
        <f ca="1">OFFSET(HJ31,0,-6)</f>
        <v>1</v>
      </c>
      <c r="HK31" s="536">
        <f t="shared" ref="HK31:IM31" ca="1" si="41">OFFSET(HK31,0,-6)</f>
        <v>2</v>
      </c>
      <c r="HL31" s="536">
        <f t="shared" ca="1" si="41"/>
        <v>3</v>
      </c>
      <c r="HM31" s="536">
        <f t="shared" ca="1" si="41"/>
        <v>2</v>
      </c>
      <c r="HN31" s="536">
        <f t="shared" ca="1" si="41"/>
        <v>3</v>
      </c>
      <c r="HO31" s="536">
        <f t="shared" ca="1" si="41"/>
        <v>1</v>
      </c>
      <c r="HP31" s="536">
        <f t="shared" ca="1" si="41"/>
        <v>1</v>
      </c>
      <c r="HQ31" s="536">
        <f t="shared" ca="1" si="41"/>
        <v>2</v>
      </c>
      <c r="HR31" s="536">
        <f t="shared" ca="1" si="41"/>
        <v>3</v>
      </c>
      <c r="HS31" s="536">
        <f t="shared" ca="1" si="41"/>
        <v>2</v>
      </c>
      <c r="HT31" s="536">
        <f t="shared" ca="1" si="41"/>
        <v>3</v>
      </c>
      <c r="HU31" s="536">
        <f t="shared" ca="1" si="41"/>
        <v>1</v>
      </c>
      <c r="HV31" s="536">
        <f t="shared" ca="1" si="41"/>
        <v>1</v>
      </c>
      <c r="HW31" s="536">
        <f t="shared" ca="1" si="41"/>
        <v>2</v>
      </c>
      <c r="HX31" s="536">
        <f t="shared" ca="1" si="41"/>
        <v>3</v>
      </c>
      <c r="HY31" s="536">
        <f t="shared" ca="1" si="41"/>
        <v>2</v>
      </c>
      <c r="HZ31" s="536">
        <f t="shared" ca="1" si="41"/>
        <v>3</v>
      </c>
      <c r="IA31" s="536">
        <f t="shared" ca="1" si="41"/>
        <v>1</v>
      </c>
      <c r="IB31" s="536">
        <f t="shared" ca="1" si="41"/>
        <v>1</v>
      </c>
      <c r="IC31" s="536">
        <f t="shared" ca="1" si="41"/>
        <v>2</v>
      </c>
      <c r="ID31" s="536">
        <f t="shared" ca="1" si="41"/>
        <v>3</v>
      </c>
      <c r="IE31" s="536">
        <f t="shared" ca="1" si="41"/>
        <v>2</v>
      </c>
      <c r="IF31" s="536">
        <f t="shared" ca="1" si="41"/>
        <v>3</v>
      </c>
      <c r="IG31" s="536">
        <f t="shared" ca="1" si="41"/>
        <v>1</v>
      </c>
      <c r="IH31" s="536">
        <f t="shared" ca="1" si="41"/>
        <v>1</v>
      </c>
      <c r="II31" s="536">
        <f t="shared" ca="1" si="41"/>
        <v>2</v>
      </c>
      <c r="IJ31" s="536">
        <f t="shared" ca="1" si="41"/>
        <v>3</v>
      </c>
      <c r="IK31" s="536">
        <f t="shared" ca="1" si="41"/>
        <v>2</v>
      </c>
      <c r="IL31" s="536">
        <f t="shared" ca="1" si="41"/>
        <v>3</v>
      </c>
      <c r="IM31" s="536">
        <f t="shared" ca="1" si="41"/>
        <v>1</v>
      </c>
      <c r="IN31" s="12">
        <v>2</v>
      </c>
      <c r="IO31" s="12">
        <v>3</v>
      </c>
      <c r="IP31" s="12">
        <v>2</v>
      </c>
      <c r="IQ31" s="12">
        <v>3</v>
      </c>
      <c r="IR31" s="12">
        <v>1</v>
      </c>
      <c r="IS31" s="535">
        <f ca="1">OFFSET(IS31,0,-5)</f>
        <v>2</v>
      </c>
      <c r="IT31" s="535">
        <f t="shared" ref="IT31:JL31" ca="1" si="42">OFFSET(IT31,0,-5)</f>
        <v>3</v>
      </c>
      <c r="IU31" s="535">
        <f t="shared" ca="1" si="42"/>
        <v>2</v>
      </c>
      <c r="IV31" s="535">
        <f t="shared" ca="1" si="42"/>
        <v>3</v>
      </c>
      <c r="IW31" s="535">
        <f t="shared" ca="1" si="42"/>
        <v>1</v>
      </c>
      <c r="IX31" s="535">
        <f t="shared" ca="1" si="42"/>
        <v>2</v>
      </c>
      <c r="IY31" s="535">
        <f t="shared" ca="1" si="42"/>
        <v>3</v>
      </c>
      <c r="IZ31" s="535">
        <f t="shared" ca="1" si="42"/>
        <v>2</v>
      </c>
      <c r="JA31" s="535">
        <f t="shared" ca="1" si="42"/>
        <v>3</v>
      </c>
      <c r="JB31" s="535">
        <f t="shared" ca="1" si="42"/>
        <v>1</v>
      </c>
      <c r="JC31" s="535">
        <f t="shared" ca="1" si="42"/>
        <v>2</v>
      </c>
      <c r="JD31" s="535">
        <f t="shared" ca="1" si="42"/>
        <v>3</v>
      </c>
      <c r="JE31" s="535">
        <f t="shared" ca="1" si="42"/>
        <v>2</v>
      </c>
      <c r="JF31" s="535">
        <f t="shared" ca="1" si="42"/>
        <v>3</v>
      </c>
      <c r="JG31" s="535">
        <f t="shared" ca="1" si="42"/>
        <v>1</v>
      </c>
      <c r="JH31" s="535">
        <f t="shared" ca="1" si="42"/>
        <v>2</v>
      </c>
      <c r="JI31" s="535">
        <f t="shared" ca="1" si="42"/>
        <v>3</v>
      </c>
      <c r="JJ31" s="535">
        <f t="shared" ca="1" si="42"/>
        <v>2</v>
      </c>
      <c r="JK31" s="535">
        <f t="shared" ca="1" si="42"/>
        <v>3</v>
      </c>
      <c r="JL31" s="535">
        <f t="shared" ca="1" si="42"/>
        <v>1</v>
      </c>
      <c r="JM31" s="14"/>
      <c r="JN31" s="9"/>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9"/>
      <c r="LY31" s="14"/>
      <c r="LZ31" s="14"/>
      <c r="MA31" s="14"/>
      <c r="MB31" s="14"/>
      <c r="MC31" s="12"/>
      <c r="MD31" s="12"/>
      <c r="ME31" s="12"/>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9"/>
      <c r="NV31" s="14"/>
      <c r="NW31" s="14"/>
      <c r="NX31" s="14"/>
      <c r="NY31" s="14"/>
      <c r="NZ31" s="14"/>
      <c r="OA31" s="14"/>
      <c r="OB31" s="14"/>
      <c r="OC31" s="9"/>
      <c r="OD31" s="14"/>
      <c r="OE31" s="14"/>
      <c r="OF31" s="14"/>
      <c r="OG31" s="14"/>
      <c r="OH31" s="14"/>
      <c r="OI31" s="14"/>
      <c r="OJ31" s="14"/>
      <c r="OK31" s="14"/>
      <c r="OL31" s="14"/>
      <c r="OM31" s="14"/>
      <c r="ON31" s="14"/>
      <c r="OO31" s="9"/>
      <c r="OP31" s="12"/>
      <c r="OQ31" s="12"/>
      <c r="OR31" s="12"/>
      <c r="OS31" s="12"/>
      <c r="OT31" s="12"/>
      <c r="OU31" s="12"/>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4"/>
      <c r="TG31" s="587">
        <v>0</v>
      </c>
    </row>
    <row r="32" spans="1:527" hidden="1" outlineLevel="1">
      <c r="A32" s="504"/>
      <c r="B32" s="504"/>
      <c r="C32" s="505"/>
      <c r="D32" s="505"/>
      <c r="E32" s="104" t="b">
        <v>0</v>
      </c>
      <c r="F32" s="104"/>
      <c r="G32" s="506" t="s">
        <v>1618</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44" t="s">
        <v>1618</v>
      </c>
      <c r="AX32" s="507" t="str">
        <f>IF(COUNTIF(AW$5:AW32,AW32)=1,"-","Dup")</f>
        <v>-</v>
      </c>
      <c r="AY32" s="507"/>
      <c r="AZ32" s="505"/>
      <c r="BA32" s="505"/>
      <c r="BB32" s="505"/>
      <c r="BC32" s="505"/>
      <c r="BD32" s="505"/>
      <c r="BE32" s="505"/>
      <c r="BF32" s="505"/>
      <c r="BG32" s="505"/>
      <c r="BH32" s="507"/>
      <c r="BI32" s="505"/>
      <c r="BJ32" s="505"/>
      <c r="BK32" s="505"/>
      <c r="BL32" s="505"/>
      <c r="BM32" s="505"/>
      <c r="BN32" s="505"/>
      <c r="BO32" s="505"/>
      <c r="BP32" s="606"/>
      <c r="BQ32" s="606"/>
      <c r="BR32" s="606"/>
      <c r="BS32" s="606"/>
      <c r="BT32" s="606"/>
      <c r="BU32" s="606"/>
      <c r="BV32" s="606"/>
      <c r="BW32" s="606"/>
      <c r="BX32" s="507"/>
      <c r="BY32" s="505"/>
      <c r="BZ32" s="505"/>
      <c r="CA32" s="505"/>
      <c r="CB32" s="505"/>
      <c r="CC32" s="505"/>
      <c r="CD32" s="507"/>
      <c r="CE32" s="505"/>
      <c r="CF32" s="505"/>
      <c r="CG32" s="505"/>
      <c r="CH32" s="505"/>
      <c r="CI32" s="505"/>
      <c r="CJ32" s="505"/>
      <c r="CK32" s="505"/>
      <c r="CL32" s="505"/>
      <c r="CM32" s="505"/>
      <c r="CN32" s="505"/>
      <c r="CO32" s="505"/>
      <c r="CP32" s="505"/>
      <c r="CQ32" s="505"/>
      <c r="CR32" s="505"/>
      <c r="CS32" s="505"/>
      <c r="CT32" s="505"/>
      <c r="CU32" s="505"/>
      <c r="CV32" s="507"/>
      <c r="CW32" s="505"/>
      <c r="CX32" s="505"/>
      <c r="CY32" s="505"/>
      <c r="CZ32" s="568"/>
      <c r="DA32" s="505"/>
      <c r="DB32" s="508"/>
      <c r="DC32" s="505"/>
      <c r="DD32" s="568"/>
      <c r="DE32" s="505"/>
      <c r="DF32" s="505"/>
      <c r="DG32" s="505"/>
      <c r="DH32" s="505"/>
      <c r="DI32" s="505"/>
      <c r="DJ32" s="505"/>
      <c r="DK32" s="505"/>
      <c r="DL32" s="505"/>
      <c r="DM32" s="505"/>
      <c r="DN32" s="505"/>
      <c r="DO32" s="505"/>
      <c r="DP32" s="505"/>
      <c r="DQ32" s="505"/>
      <c r="DR32" s="505"/>
      <c r="DS32" s="505"/>
      <c r="DT32" s="505"/>
      <c r="DU32" s="505"/>
      <c r="DV32" s="505"/>
      <c r="DW32" s="505"/>
      <c r="DX32" s="505"/>
      <c r="DY32" s="505"/>
      <c r="DZ32" s="505"/>
      <c r="EA32" s="505"/>
      <c r="EB32" s="505"/>
      <c r="EC32" s="505"/>
      <c r="ED32" s="505"/>
      <c r="EE32" s="507"/>
      <c r="EF32" s="505"/>
      <c r="EG32" s="505"/>
      <c r="EH32" s="505"/>
      <c r="EI32" s="505"/>
      <c r="EJ32" s="505"/>
      <c r="EK32" s="505"/>
      <c r="EL32" s="505"/>
      <c r="EM32" s="505"/>
      <c r="EN32" s="505"/>
      <c r="EO32" s="505"/>
      <c r="EP32" s="505"/>
      <c r="EQ32" s="505"/>
      <c r="ER32" s="505"/>
      <c r="ES32" s="206">
        <v>1</v>
      </c>
      <c r="ET32" s="206">
        <v>1</v>
      </c>
      <c r="EU32" s="206">
        <v>1</v>
      </c>
      <c r="EV32" s="206">
        <v>1</v>
      </c>
      <c r="EW32" s="206">
        <v>1</v>
      </c>
      <c r="EX32" s="206">
        <v>1</v>
      </c>
      <c r="EY32" s="206">
        <v>1</v>
      </c>
      <c r="EZ32" s="206">
        <v>1</v>
      </c>
      <c r="FA32" s="135">
        <f ca="1">OFFSET(FA32,0,-6)+1</f>
        <v>2</v>
      </c>
      <c r="FB32" s="135">
        <f t="shared" ref="FB32:GD32" ca="1" si="43">OFFSET(FB32,0,-6)+1</f>
        <v>2</v>
      </c>
      <c r="FC32" s="135">
        <f t="shared" ca="1" si="43"/>
        <v>2</v>
      </c>
      <c r="FD32" s="135">
        <f t="shared" ca="1" si="43"/>
        <v>2</v>
      </c>
      <c r="FE32" s="135">
        <f t="shared" ca="1" si="43"/>
        <v>2</v>
      </c>
      <c r="FF32" s="135">
        <f t="shared" ca="1" si="43"/>
        <v>2</v>
      </c>
      <c r="FG32" s="135">
        <f t="shared" ca="1" si="43"/>
        <v>3</v>
      </c>
      <c r="FH32" s="135">
        <f t="shared" ca="1" si="43"/>
        <v>3</v>
      </c>
      <c r="FI32" s="135">
        <f t="shared" ca="1" si="43"/>
        <v>3</v>
      </c>
      <c r="FJ32" s="135">
        <f t="shared" ca="1" si="43"/>
        <v>3</v>
      </c>
      <c r="FK32" s="135">
        <f t="shared" ca="1" si="43"/>
        <v>3</v>
      </c>
      <c r="FL32" s="135">
        <f t="shared" ca="1" si="43"/>
        <v>3</v>
      </c>
      <c r="FM32" s="135">
        <f t="shared" ca="1" si="43"/>
        <v>4</v>
      </c>
      <c r="FN32" s="135">
        <f t="shared" ca="1" si="43"/>
        <v>4</v>
      </c>
      <c r="FO32" s="135">
        <f t="shared" ca="1" si="43"/>
        <v>4</v>
      </c>
      <c r="FP32" s="135">
        <f t="shared" ca="1" si="43"/>
        <v>4</v>
      </c>
      <c r="FQ32" s="135">
        <f t="shared" ca="1" si="43"/>
        <v>4</v>
      </c>
      <c r="FR32" s="135">
        <f t="shared" ca="1" si="43"/>
        <v>4</v>
      </c>
      <c r="FS32" s="135">
        <f t="shared" ca="1" si="43"/>
        <v>5</v>
      </c>
      <c r="FT32" s="135">
        <f t="shared" ca="1" si="43"/>
        <v>5</v>
      </c>
      <c r="FU32" s="135">
        <f t="shared" ca="1" si="43"/>
        <v>5</v>
      </c>
      <c r="FV32" s="135">
        <f t="shared" ca="1" si="43"/>
        <v>5</v>
      </c>
      <c r="FW32" s="135">
        <f t="shared" ca="1" si="43"/>
        <v>5</v>
      </c>
      <c r="FX32" s="135">
        <f t="shared" ca="1" si="43"/>
        <v>5</v>
      </c>
      <c r="FY32" s="135">
        <f t="shared" ca="1" si="43"/>
        <v>6</v>
      </c>
      <c r="FZ32" s="135">
        <f t="shared" ca="1" si="43"/>
        <v>6</v>
      </c>
      <c r="GA32" s="135">
        <f t="shared" ca="1" si="43"/>
        <v>6</v>
      </c>
      <c r="GB32" s="135">
        <f t="shared" ca="1" si="43"/>
        <v>6</v>
      </c>
      <c r="GC32" s="135">
        <f t="shared" ca="1" si="43"/>
        <v>6</v>
      </c>
      <c r="GD32" s="135">
        <f t="shared" ca="1" si="43"/>
        <v>6</v>
      </c>
      <c r="GE32" s="206">
        <v>1</v>
      </c>
      <c r="GF32" s="206">
        <v>1</v>
      </c>
      <c r="GG32" s="206">
        <v>1</v>
      </c>
      <c r="GH32" s="206">
        <v>1</v>
      </c>
      <c r="GI32" s="206">
        <v>1</v>
      </c>
      <c r="GJ32" s="206">
        <v>1</v>
      </c>
      <c r="GK32" s="206">
        <v>1</v>
      </c>
      <c r="GL32" s="206">
        <v>1</v>
      </c>
      <c r="GM32" s="206">
        <v>1</v>
      </c>
      <c r="GN32" s="206">
        <v>1</v>
      </c>
      <c r="GO32" s="206">
        <v>1</v>
      </c>
      <c r="GP32" s="206">
        <v>1</v>
      </c>
      <c r="GQ32" s="206">
        <v>1</v>
      </c>
      <c r="GR32" s="206">
        <v>1</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135">
        <f ca="1">OFFSET(HJ32,0,-6)+1</f>
        <v>2</v>
      </c>
      <c r="HK32" s="135">
        <f t="shared" ref="HK32:IM32" ca="1" si="44">OFFSET(HK32,0,-6)+1</f>
        <v>2</v>
      </c>
      <c r="HL32" s="135">
        <f t="shared" ca="1" si="44"/>
        <v>2</v>
      </c>
      <c r="HM32" s="135">
        <f t="shared" ca="1" si="44"/>
        <v>2</v>
      </c>
      <c r="HN32" s="135">
        <f t="shared" ca="1" si="44"/>
        <v>2</v>
      </c>
      <c r="HO32" s="135">
        <f t="shared" ca="1" si="44"/>
        <v>2</v>
      </c>
      <c r="HP32" s="135">
        <f t="shared" ca="1" si="44"/>
        <v>3</v>
      </c>
      <c r="HQ32" s="135">
        <f t="shared" ca="1" si="44"/>
        <v>3</v>
      </c>
      <c r="HR32" s="135">
        <f t="shared" ca="1" si="44"/>
        <v>3</v>
      </c>
      <c r="HS32" s="135">
        <f t="shared" ca="1" si="44"/>
        <v>3</v>
      </c>
      <c r="HT32" s="135">
        <f t="shared" ca="1" si="44"/>
        <v>3</v>
      </c>
      <c r="HU32" s="135">
        <f t="shared" ca="1" si="44"/>
        <v>3</v>
      </c>
      <c r="HV32" s="135">
        <f t="shared" ca="1" si="44"/>
        <v>4</v>
      </c>
      <c r="HW32" s="135">
        <f t="shared" ca="1" si="44"/>
        <v>4</v>
      </c>
      <c r="HX32" s="135">
        <f t="shared" ca="1" si="44"/>
        <v>4</v>
      </c>
      <c r="HY32" s="135">
        <f t="shared" ca="1" si="44"/>
        <v>4</v>
      </c>
      <c r="HZ32" s="135">
        <f t="shared" ca="1" si="44"/>
        <v>4</v>
      </c>
      <c r="IA32" s="135">
        <f t="shared" ca="1" si="44"/>
        <v>4</v>
      </c>
      <c r="IB32" s="135">
        <f t="shared" ca="1" si="44"/>
        <v>5</v>
      </c>
      <c r="IC32" s="135">
        <f t="shared" ca="1" si="44"/>
        <v>5</v>
      </c>
      <c r="ID32" s="135">
        <f t="shared" ca="1" si="44"/>
        <v>5</v>
      </c>
      <c r="IE32" s="135">
        <f t="shared" ca="1" si="44"/>
        <v>5</v>
      </c>
      <c r="IF32" s="135">
        <f t="shared" ca="1" si="44"/>
        <v>5</v>
      </c>
      <c r="IG32" s="135">
        <f t="shared" ca="1" si="44"/>
        <v>5</v>
      </c>
      <c r="IH32" s="135">
        <f t="shared" ca="1" si="44"/>
        <v>6</v>
      </c>
      <c r="II32" s="135">
        <f t="shared" ca="1" si="44"/>
        <v>6</v>
      </c>
      <c r="IJ32" s="135">
        <f t="shared" ca="1" si="44"/>
        <v>6</v>
      </c>
      <c r="IK32" s="135">
        <f t="shared" ca="1" si="44"/>
        <v>6</v>
      </c>
      <c r="IL32" s="135">
        <f t="shared" ca="1" si="44"/>
        <v>6</v>
      </c>
      <c r="IM32" s="135">
        <f t="shared" ca="1" si="44"/>
        <v>6</v>
      </c>
      <c r="IN32" s="206">
        <v>1</v>
      </c>
      <c r="IO32" s="206">
        <v>1</v>
      </c>
      <c r="IP32" s="206">
        <v>1</v>
      </c>
      <c r="IQ32" s="206">
        <v>1</v>
      </c>
      <c r="IR32" s="206">
        <v>1</v>
      </c>
      <c r="IS32" s="206">
        <v>1</v>
      </c>
      <c r="IT32" s="206">
        <v>1</v>
      </c>
      <c r="IU32" s="206">
        <v>1</v>
      </c>
      <c r="IV32" s="206">
        <v>1</v>
      </c>
      <c r="IW32" s="206">
        <v>1</v>
      </c>
      <c r="IX32" s="206">
        <v>1</v>
      </c>
      <c r="IY32" s="206">
        <v>1</v>
      </c>
      <c r="IZ32" s="206">
        <v>1</v>
      </c>
      <c r="JA32" s="206">
        <v>1</v>
      </c>
      <c r="JB32" s="206">
        <v>1</v>
      </c>
      <c r="JC32" s="206">
        <v>1</v>
      </c>
      <c r="JD32" s="206">
        <v>1</v>
      </c>
      <c r="JE32" s="206">
        <v>1</v>
      </c>
      <c r="JF32" s="206">
        <v>1</v>
      </c>
      <c r="JG32" s="206">
        <v>1</v>
      </c>
      <c r="JH32" s="206">
        <v>1</v>
      </c>
      <c r="JI32" s="206">
        <v>1</v>
      </c>
      <c r="JJ32" s="206">
        <v>1</v>
      </c>
      <c r="JK32" s="206">
        <v>1</v>
      </c>
      <c r="JL32" s="206">
        <v>1</v>
      </c>
      <c r="JM32" s="505"/>
      <c r="JN32" s="507"/>
      <c r="JO32" s="505"/>
      <c r="JP32" s="505"/>
      <c r="JQ32" s="505"/>
      <c r="JR32" s="505"/>
      <c r="JS32" s="505"/>
      <c r="JT32" s="505"/>
      <c r="JU32" s="505"/>
      <c r="JV32" s="505"/>
      <c r="JW32" s="505"/>
      <c r="JX32" s="505"/>
      <c r="JY32" s="505"/>
      <c r="JZ32" s="505"/>
      <c r="KA32" s="505"/>
      <c r="KB32" s="505"/>
      <c r="KC32" s="505"/>
      <c r="KD32" s="505"/>
      <c r="KE32" s="505"/>
      <c r="KF32" s="505"/>
      <c r="KG32" s="505"/>
      <c r="KH32" s="505"/>
      <c r="KI32" s="505"/>
      <c r="KJ32" s="505"/>
      <c r="KK32" s="505"/>
      <c r="KL32" s="505"/>
      <c r="KM32" s="505"/>
      <c r="KN32" s="505"/>
      <c r="KO32" s="505"/>
      <c r="KP32" s="505"/>
      <c r="KQ32" s="505"/>
      <c r="KR32" s="505"/>
      <c r="KS32" s="505"/>
      <c r="KT32" s="505"/>
      <c r="KU32" s="505"/>
      <c r="KV32" s="505"/>
      <c r="KW32" s="505"/>
      <c r="KX32" s="505"/>
      <c r="KY32" s="505"/>
      <c r="KZ32" s="505"/>
      <c r="LA32" s="505"/>
      <c r="LB32" s="505"/>
      <c r="LC32" s="505"/>
      <c r="LD32" s="505"/>
      <c r="LE32" s="505"/>
      <c r="LF32" s="505"/>
      <c r="LG32" s="505"/>
      <c r="LH32" s="505"/>
      <c r="LI32" s="505"/>
      <c r="LJ32" s="505"/>
      <c r="LK32" s="505"/>
      <c r="LL32" s="505"/>
      <c r="LM32" s="505"/>
      <c r="LN32" s="505"/>
      <c r="LO32" s="505"/>
      <c r="LP32" s="505"/>
      <c r="LQ32" s="505"/>
      <c r="LR32" s="505"/>
      <c r="LS32" s="505"/>
      <c r="LT32" s="505"/>
      <c r="LU32" s="505"/>
      <c r="LV32" s="505"/>
      <c r="LW32" s="505"/>
      <c r="LX32" s="507"/>
      <c r="LY32" s="505"/>
      <c r="LZ32" s="505"/>
      <c r="MA32" s="505"/>
      <c r="MB32" s="505"/>
      <c r="MC32" s="505"/>
      <c r="MD32" s="505"/>
      <c r="ME32" s="505"/>
      <c r="MF32" s="505"/>
      <c r="MG32" s="505"/>
      <c r="MH32" s="505"/>
      <c r="MI32" s="505"/>
      <c r="MJ32" s="505"/>
      <c r="MK32" s="505"/>
      <c r="ML32" s="505"/>
      <c r="MM32" s="505"/>
      <c r="MN32" s="505"/>
      <c r="MO32" s="505"/>
      <c r="MP32" s="505"/>
      <c r="MQ32" s="505"/>
      <c r="MR32" s="505"/>
      <c r="MS32" s="505"/>
      <c r="MT32" s="505"/>
      <c r="MU32" s="505"/>
      <c r="MV32" s="505"/>
      <c r="MW32" s="505"/>
      <c r="MX32" s="505"/>
      <c r="MY32" s="505"/>
      <c r="MZ32" s="505"/>
      <c r="NA32" s="505"/>
      <c r="NB32" s="505"/>
      <c r="NC32" s="505"/>
      <c r="ND32" s="505"/>
      <c r="NE32" s="505"/>
      <c r="NF32" s="505"/>
      <c r="NG32" s="505"/>
      <c r="NH32" s="505"/>
      <c r="NI32" s="505"/>
      <c r="NJ32" s="505"/>
      <c r="NK32" s="505"/>
      <c r="NL32" s="505"/>
      <c r="NM32" s="505"/>
      <c r="NN32" s="505"/>
      <c r="NO32" s="505"/>
      <c r="NP32" s="505"/>
      <c r="NQ32" s="505"/>
      <c r="NR32" s="505"/>
      <c r="NS32" s="505"/>
      <c r="NT32" s="505"/>
      <c r="NU32" s="507"/>
      <c r="NV32" s="505"/>
      <c r="NW32" s="505"/>
      <c r="NX32" s="505"/>
      <c r="NY32" s="505"/>
      <c r="NZ32" s="505"/>
      <c r="OA32" s="505"/>
      <c r="OB32" s="505"/>
      <c r="OC32" s="507"/>
      <c r="OD32" s="505"/>
      <c r="OE32" s="505"/>
      <c r="OF32" s="505"/>
      <c r="OG32" s="505"/>
      <c r="OH32" s="505"/>
      <c r="OI32" s="505"/>
      <c r="OJ32" s="505"/>
      <c r="OK32" s="505"/>
      <c r="OL32" s="505"/>
      <c r="OM32" s="505"/>
      <c r="ON32" s="505"/>
      <c r="OO32" s="507"/>
      <c r="OP32" s="12"/>
      <c r="OQ32" s="12"/>
      <c r="OR32" s="12"/>
      <c r="OS32" s="12"/>
      <c r="OT32" s="12"/>
      <c r="OU32" s="12"/>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505"/>
      <c r="TG32" s="587">
        <v>0</v>
      </c>
    </row>
    <row r="33" spans="1:527">
      <c r="A33" s="21">
        <f>ROW(A33)-5</f>
        <v>28</v>
      </c>
      <c r="B33" s="21">
        <v>0</v>
      </c>
      <c r="C33">
        <v>0</v>
      </c>
      <c r="D33" s="11" t="str">
        <f>D$5</f>
        <v>GSW</v>
      </c>
      <c r="E33" t="b">
        <v>1</v>
      </c>
      <c r="F33" t="b">
        <v>1</v>
      </c>
      <c r="G33" t="b">
        <v>1</v>
      </c>
      <c r="I33" s="11">
        <f t="shared" ref="I33:Z33" si="45">I$5</f>
        <v>0</v>
      </c>
      <c r="J33" s="11">
        <f t="shared" si="45"/>
        <v>0</v>
      </c>
      <c r="K33" s="11" t="str">
        <f t="shared" si="45"/>
        <v/>
      </c>
      <c r="L33" s="11">
        <v>1</v>
      </c>
      <c r="M33" s="11">
        <f t="shared" si="45"/>
        <v>1</v>
      </c>
      <c r="N33" s="11">
        <f>N$5</f>
        <v>2</v>
      </c>
      <c r="O33" s="11">
        <f t="shared" si="45"/>
        <v>2</v>
      </c>
      <c r="P33" s="11">
        <f t="shared" si="45"/>
        <v>3</v>
      </c>
      <c r="Q33" s="11">
        <f t="shared" si="45"/>
        <v>2</v>
      </c>
      <c r="R33" s="11">
        <f>R$5</f>
        <v>0</v>
      </c>
      <c r="S33" s="11">
        <f t="shared" si="45"/>
        <v>0</v>
      </c>
      <c r="T33" s="11">
        <f t="shared" si="45"/>
        <v>0</v>
      </c>
      <c r="U33" s="11">
        <f t="shared" si="45"/>
        <v>0</v>
      </c>
      <c r="V33" s="11">
        <f t="shared" si="45"/>
        <v>0</v>
      </c>
      <c r="W33" s="11">
        <f t="shared" si="45"/>
        <v>0</v>
      </c>
      <c r="X33" s="11">
        <f>X$5</f>
        <v>0</v>
      </c>
      <c r="Y33" s="11">
        <f t="shared" si="45"/>
        <v>0</v>
      </c>
      <c r="Z33" s="11">
        <f t="shared" si="45"/>
        <v>0</v>
      </c>
      <c r="AA33" s="209"/>
      <c r="AB33" s="209"/>
      <c r="AC33" s="209"/>
      <c r="AD33" s="209"/>
      <c r="AE33" s="209"/>
      <c r="AF33" s="11">
        <v>0</v>
      </c>
      <c r="AG33" s="209"/>
      <c r="AH33" s="209"/>
      <c r="AI33" s="209"/>
      <c r="AJ33" s="209"/>
      <c r="AK33" s="209"/>
      <c r="AL33" s="209"/>
      <c r="AM33" s="209"/>
      <c r="AN33" s="209"/>
      <c r="AW33" s="222" t="s">
        <v>370</v>
      </c>
      <c r="AX33" s="9" t="str">
        <f>IF(COUNTIF(AW$5:AW33,AW33)=1,"-","Dup")</f>
        <v>-</v>
      </c>
      <c r="AY33" s="9"/>
      <c r="AZ33" s="11" t="str">
        <f t="shared" ref="AZ33:BG33" si="46">AZ$5</f>
        <v>-</v>
      </c>
      <c r="BA33" s="11" t="str">
        <f t="shared" si="46"/>
        <v>-</v>
      </c>
      <c r="BB33" s="11" t="str">
        <f t="shared" si="46"/>
        <v>-</v>
      </c>
      <c r="BC33" s="11" t="str">
        <f t="shared" si="46"/>
        <v>-</v>
      </c>
      <c r="BD33" s="11" t="str">
        <f t="shared" si="46"/>
        <v>-</v>
      </c>
      <c r="BE33" s="11" t="str">
        <f t="shared" si="46"/>
        <v>-</v>
      </c>
      <c r="BF33" s="11" t="str">
        <f t="shared" si="46"/>
        <v>-</v>
      </c>
      <c r="BG33" s="11" t="str">
        <f t="shared" si="46"/>
        <v>-</v>
      </c>
      <c r="BH33" s="9"/>
      <c r="BI33" s="11" t="str">
        <f t="shared" ref="BI33:ED33" si="47">BI$5</f>
        <v>-</v>
      </c>
      <c r="BJ33" s="11" t="str">
        <f t="shared" si="47"/>
        <v>-</v>
      </c>
      <c r="BK33" s="11" t="str">
        <f t="shared" si="47"/>
        <v>-</v>
      </c>
      <c r="BL33" s="11" t="str">
        <f t="shared" si="47"/>
        <v>-</v>
      </c>
      <c r="BM33" s="11" t="str">
        <f t="shared" si="47"/>
        <v>-</v>
      </c>
      <c r="BN33" s="11" t="str">
        <f>BN$5</f>
        <v>-</v>
      </c>
      <c r="BO33" s="11" t="str">
        <f>BO$5</f>
        <v>-</v>
      </c>
      <c r="BP33" s="11" t="str">
        <f t="shared" ref="BP33:BW33" si="48">BP$5</f>
        <v>-</v>
      </c>
      <c r="BQ33" s="11" t="str">
        <f t="shared" si="48"/>
        <v>-</v>
      </c>
      <c r="BR33" s="11" t="str">
        <f t="shared" si="48"/>
        <v>-</v>
      </c>
      <c r="BS33" s="11" t="str">
        <f t="shared" si="48"/>
        <v>-</v>
      </c>
      <c r="BT33" s="11" t="str">
        <f t="shared" si="48"/>
        <v>-</v>
      </c>
      <c r="BU33" s="11" t="str">
        <f t="shared" si="48"/>
        <v>-</v>
      </c>
      <c r="BV33" s="11" t="str">
        <f t="shared" si="48"/>
        <v>-</v>
      </c>
      <c r="BW33" s="11" t="str">
        <f t="shared" si="48"/>
        <v>-</v>
      </c>
      <c r="BX33" s="9"/>
      <c r="BY33" s="11" t="str">
        <f t="shared" ref="BY33:CU33" si="49">BY$5</f>
        <v>-</v>
      </c>
      <c r="BZ33" s="11" t="str">
        <f t="shared" si="49"/>
        <v>-</v>
      </c>
      <c r="CA33" s="11" t="str">
        <f t="shared" si="49"/>
        <v>-</v>
      </c>
      <c r="CB33" s="11" t="str">
        <f t="shared" si="49"/>
        <v>-</v>
      </c>
      <c r="CC33" s="11" t="str">
        <f t="shared" si="49"/>
        <v>-</v>
      </c>
      <c r="CD33" s="9"/>
      <c r="CE33" s="11" t="str">
        <f t="shared" si="49"/>
        <v>-</v>
      </c>
      <c r="CF33" s="11" t="str">
        <f t="shared" si="49"/>
        <v>-</v>
      </c>
      <c r="CG33" s="11" t="str">
        <f t="shared" si="49"/>
        <v>-</v>
      </c>
      <c r="CH33" s="11" t="str">
        <f t="shared" si="49"/>
        <v>-</v>
      </c>
      <c r="CI33" s="11" t="str">
        <f t="shared" si="49"/>
        <v>-</v>
      </c>
      <c r="CJ33" s="11" t="str">
        <f t="shared" si="49"/>
        <v>-</v>
      </c>
      <c r="CK33" s="11" t="str">
        <f t="shared" si="49"/>
        <v>-</v>
      </c>
      <c r="CL33" s="11" t="str">
        <f t="shared" si="49"/>
        <v>-</v>
      </c>
      <c r="CM33" s="11" t="str">
        <f t="shared" si="49"/>
        <v>-</v>
      </c>
      <c r="CN33" s="11" t="str">
        <f t="shared" si="49"/>
        <v>-</v>
      </c>
      <c r="CO33" s="11" t="str">
        <f t="shared" si="49"/>
        <v>-</v>
      </c>
      <c r="CP33" s="11" t="str">
        <f t="shared" si="49"/>
        <v>-</v>
      </c>
      <c r="CQ33" s="11" t="str">
        <f t="shared" si="49"/>
        <v>-</v>
      </c>
      <c r="CR33" s="11" t="str">
        <f t="shared" si="49"/>
        <v>-</v>
      </c>
      <c r="CS33" s="11" t="str">
        <f t="shared" si="49"/>
        <v>-</v>
      </c>
      <c r="CT33" s="11" t="str">
        <f t="shared" si="49"/>
        <v>-</v>
      </c>
      <c r="CU33" s="11" t="str">
        <f t="shared" si="49"/>
        <v>-</v>
      </c>
      <c r="CV33" s="9"/>
      <c r="CW33" s="11" t="str">
        <f t="shared" si="47"/>
        <v>-</v>
      </c>
      <c r="CX33" s="11" t="str">
        <f>CX$5</f>
        <v>-</v>
      </c>
      <c r="CY33" s="11" t="str">
        <f>CY$5</f>
        <v>-</v>
      </c>
      <c r="CZ33" s="569" t="str">
        <f>CZ$5</f>
        <v>-</v>
      </c>
      <c r="DA33" s="11" t="str">
        <f t="shared" si="47"/>
        <v>-</v>
      </c>
      <c r="DB33" s="11" t="str">
        <f t="shared" si="47"/>
        <v>-</v>
      </c>
      <c r="DC33" s="11" t="str">
        <f t="shared" si="47"/>
        <v>-</v>
      </c>
      <c r="DD33" s="569" t="str">
        <f t="shared" si="47"/>
        <v>-</v>
      </c>
      <c r="DE33" s="11" t="str">
        <f t="shared" ref="DE33:EA33" si="50">DE$5</f>
        <v>-</v>
      </c>
      <c r="DF33" s="11" t="str">
        <f t="shared" si="50"/>
        <v>-</v>
      </c>
      <c r="DG33" s="11" t="str">
        <f t="shared" si="50"/>
        <v>-</v>
      </c>
      <c r="DH33" s="11" t="str">
        <f t="shared" si="50"/>
        <v>-</v>
      </c>
      <c r="DI33" s="11" t="str">
        <f t="shared" si="50"/>
        <v>-</v>
      </c>
      <c r="DJ33" s="11" t="str">
        <f t="shared" si="50"/>
        <v>-</v>
      </c>
      <c r="DK33" s="11" t="str">
        <f t="shared" si="50"/>
        <v>-</v>
      </c>
      <c r="DL33" s="11" t="str">
        <f t="shared" si="50"/>
        <v>-</v>
      </c>
      <c r="DM33" s="11" t="str">
        <f t="shared" si="50"/>
        <v>-</v>
      </c>
      <c r="DN33" s="11" t="str">
        <f t="shared" si="50"/>
        <v>-</v>
      </c>
      <c r="DO33" s="11" t="str">
        <f t="shared" si="50"/>
        <v>-</v>
      </c>
      <c r="DP33" s="11" t="str">
        <f t="shared" si="50"/>
        <v>-</v>
      </c>
      <c r="DQ33" s="11" t="str">
        <f t="shared" si="50"/>
        <v>-</v>
      </c>
      <c r="DR33" s="11" t="str">
        <f t="shared" si="50"/>
        <v>-</v>
      </c>
      <c r="DS33" s="11" t="str">
        <f t="shared" si="50"/>
        <v>-</v>
      </c>
      <c r="DT33" s="11" t="str">
        <f t="shared" si="50"/>
        <v>-</v>
      </c>
      <c r="DU33" s="11" t="str">
        <f t="shared" si="50"/>
        <v>-</v>
      </c>
      <c r="DV33" s="11" t="str">
        <f t="shared" si="50"/>
        <v>-</v>
      </c>
      <c r="DW33" s="11" t="str">
        <f t="shared" si="50"/>
        <v>-</v>
      </c>
      <c r="DX33" s="11" t="str">
        <f t="shared" si="50"/>
        <v>-</v>
      </c>
      <c r="DY33" s="11" t="str">
        <f t="shared" si="50"/>
        <v>-</v>
      </c>
      <c r="DZ33" s="11" t="str">
        <f t="shared" si="50"/>
        <v>-</v>
      </c>
      <c r="EA33" s="11" t="str">
        <f t="shared" si="50"/>
        <v>-</v>
      </c>
      <c r="EB33" s="11" t="str">
        <f t="shared" si="47"/>
        <v>-</v>
      </c>
      <c r="EC33" s="11">
        <f t="shared" si="47"/>
        <v>1</v>
      </c>
      <c r="ED33" s="11">
        <f t="shared" si="47"/>
        <v>1</v>
      </c>
      <c r="EE33" s="9"/>
      <c r="EF33" s="11" t="str">
        <f t="shared" ref="EF33:EQ33" si="51">EF$5</f>
        <v>-</v>
      </c>
      <c r="EG33" s="11" t="str">
        <f t="shared" si="51"/>
        <v>-</v>
      </c>
      <c r="EH33" s="11" t="str">
        <f t="shared" si="51"/>
        <v>-</v>
      </c>
      <c r="EI33" s="11" t="str">
        <f t="shared" si="51"/>
        <v>-</v>
      </c>
      <c r="EJ33" s="11" t="str">
        <f t="shared" si="51"/>
        <v>-</v>
      </c>
      <c r="EK33" s="11" t="str">
        <f t="shared" si="51"/>
        <v>-</v>
      </c>
      <c r="EL33" s="11" t="str">
        <f t="shared" si="51"/>
        <v>-</v>
      </c>
      <c r="EM33" s="11" t="str">
        <f t="shared" si="51"/>
        <v>-</v>
      </c>
      <c r="EN33" s="11" t="str">
        <f t="shared" si="51"/>
        <v>-</v>
      </c>
      <c r="EO33" s="11" t="str">
        <f t="shared" si="51"/>
        <v>-</v>
      </c>
      <c r="EP33" s="11" t="str">
        <f t="shared" si="51"/>
        <v>-</v>
      </c>
      <c r="EQ33" s="11" t="str">
        <f t="shared" si="51"/>
        <v>-</v>
      </c>
      <c r="ER33" s="11">
        <f t="shared" ref="ER33:JM33" si="52">ER$5</f>
        <v>0</v>
      </c>
      <c r="ES33" s="510">
        <f t="shared" si="52"/>
        <v>0</v>
      </c>
      <c r="ET33" s="510">
        <f t="shared" si="52"/>
        <v>0</v>
      </c>
      <c r="EU33" s="510">
        <f t="shared" si="52"/>
        <v>0</v>
      </c>
      <c r="EV33" s="510">
        <f t="shared" si="52"/>
        <v>0</v>
      </c>
      <c r="EW33" s="510">
        <f t="shared" si="52"/>
        <v>0</v>
      </c>
      <c r="EX33" s="510">
        <f t="shared" si="52"/>
        <v>0</v>
      </c>
      <c r="EY33" s="510">
        <f t="shared" si="52"/>
        <v>0</v>
      </c>
      <c r="EZ33" s="510">
        <f t="shared" si="52"/>
        <v>0</v>
      </c>
      <c r="FA33" s="510">
        <f t="shared" si="52"/>
        <v>0</v>
      </c>
      <c r="FB33" s="510">
        <f t="shared" si="52"/>
        <v>0</v>
      </c>
      <c r="FC33" s="510">
        <f t="shared" si="52"/>
        <v>0</v>
      </c>
      <c r="FD33" s="510">
        <f t="shared" si="52"/>
        <v>0</v>
      </c>
      <c r="FE33" s="510">
        <f t="shared" si="52"/>
        <v>0</v>
      </c>
      <c r="FF33" s="510">
        <f t="shared" si="52"/>
        <v>0</v>
      </c>
      <c r="FG33" s="510">
        <f t="shared" si="52"/>
        <v>0</v>
      </c>
      <c r="FH33" s="510">
        <f t="shared" si="52"/>
        <v>0</v>
      </c>
      <c r="FI33" s="510">
        <f t="shared" si="52"/>
        <v>0</v>
      </c>
      <c r="FJ33" s="510">
        <f t="shared" si="52"/>
        <v>0</v>
      </c>
      <c r="FK33" s="510">
        <f t="shared" si="52"/>
        <v>0</v>
      </c>
      <c r="FL33" s="510">
        <f t="shared" si="52"/>
        <v>0</v>
      </c>
      <c r="FM33" s="510">
        <f t="shared" si="52"/>
        <v>0</v>
      </c>
      <c r="FN33" s="510">
        <f t="shared" si="52"/>
        <v>0</v>
      </c>
      <c r="FO33" s="510">
        <f t="shared" si="52"/>
        <v>0</v>
      </c>
      <c r="FP33" s="510">
        <f t="shared" si="52"/>
        <v>0</v>
      </c>
      <c r="FQ33" s="510">
        <f t="shared" si="52"/>
        <v>0</v>
      </c>
      <c r="FR33" s="510">
        <f t="shared" si="52"/>
        <v>0</v>
      </c>
      <c r="FS33" s="510">
        <f t="shared" si="52"/>
        <v>0</v>
      </c>
      <c r="FT33" s="510">
        <f t="shared" si="52"/>
        <v>0</v>
      </c>
      <c r="FU33" s="510">
        <f t="shared" si="52"/>
        <v>0</v>
      </c>
      <c r="FV33" s="510">
        <f t="shared" si="52"/>
        <v>0</v>
      </c>
      <c r="FW33" s="510">
        <f t="shared" si="52"/>
        <v>0</v>
      </c>
      <c r="FX33" s="510">
        <f t="shared" si="52"/>
        <v>0</v>
      </c>
      <c r="FY33" s="510">
        <f t="shared" si="52"/>
        <v>0</v>
      </c>
      <c r="FZ33" s="510">
        <f t="shared" si="52"/>
        <v>0</v>
      </c>
      <c r="GA33" s="510">
        <f t="shared" si="52"/>
        <v>0</v>
      </c>
      <c r="GB33" s="510">
        <f t="shared" si="52"/>
        <v>0</v>
      </c>
      <c r="GC33" s="510">
        <f t="shared" si="52"/>
        <v>0</v>
      </c>
      <c r="GD33" s="510">
        <f t="shared" si="52"/>
        <v>0</v>
      </c>
      <c r="GE33" s="510">
        <f t="shared" si="52"/>
        <v>0</v>
      </c>
      <c r="GF33" s="510">
        <f t="shared" si="52"/>
        <v>0</v>
      </c>
      <c r="GG33" s="510">
        <f t="shared" si="52"/>
        <v>0</v>
      </c>
      <c r="GH33" s="510">
        <f t="shared" si="52"/>
        <v>0</v>
      </c>
      <c r="GI33" s="510">
        <f t="shared" si="52"/>
        <v>0</v>
      </c>
      <c r="GJ33" s="510">
        <f t="shared" si="52"/>
        <v>0</v>
      </c>
      <c r="GK33" s="510">
        <f t="shared" si="52"/>
        <v>0</v>
      </c>
      <c r="GL33" s="510">
        <f t="shared" si="52"/>
        <v>0</v>
      </c>
      <c r="GM33" s="510">
        <f t="shared" si="52"/>
        <v>0</v>
      </c>
      <c r="GN33" s="510">
        <f t="shared" si="52"/>
        <v>0</v>
      </c>
      <c r="GO33" s="510">
        <f t="shared" si="52"/>
        <v>0</v>
      </c>
      <c r="GP33" s="510">
        <f t="shared" si="52"/>
        <v>0</v>
      </c>
      <c r="GQ33" s="510">
        <f t="shared" si="52"/>
        <v>0</v>
      </c>
      <c r="GR33" s="510">
        <f t="shared" si="52"/>
        <v>0</v>
      </c>
      <c r="GS33" s="510">
        <f t="shared" si="52"/>
        <v>0</v>
      </c>
      <c r="GT33" s="510">
        <f t="shared" si="52"/>
        <v>0</v>
      </c>
      <c r="GU33" s="510">
        <f t="shared" si="52"/>
        <v>0</v>
      </c>
      <c r="GV33" s="510">
        <f t="shared" si="52"/>
        <v>0</v>
      </c>
      <c r="GW33" s="510">
        <f t="shared" si="52"/>
        <v>0</v>
      </c>
      <c r="GX33" s="510">
        <f t="shared" si="52"/>
        <v>0</v>
      </c>
      <c r="GY33" s="510">
        <f t="shared" si="52"/>
        <v>0</v>
      </c>
      <c r="GZ33" s="510">
        <f t="shared" si="52"/>
        <v>0</v>
      </c>
      <c r="HA33" s="510">
        <f t="shared" si="52"/>
        <v>0</v>
      </c>
      <c r="HB33" s="510">
        <f t="shared" si="52"/>
        <v>0</v>
      </c>
      <c r="HC33" s="510">
        <f t="shared" si="52"/>
        <v>0</v>
      </c>
      <c r="HD33" s="510">
        <f t="shared" si="52"/>
        <v>0</v>
      </c>
      <c r="HE33" s="510">
        <f t="shared" si="52"/>
        <v>0</v>
      </c>
      <c r="HF33" s="510">
        <f t="shared" si="52"/>
        <v>0</v>
      </c>
      <c r="HG33" s="510">
        <f t="shared" si="52"/>
        <v>0</v>
      </c>
      <c r="HH33" s="510">
        <f t="shared" si="52"/>
        <v>0</v>
      </c>
      <c r="HI33" s="510">
        <f t="shared" si="52"/>
        <v>0</v>
      </c>
      <c r="HJ33" s="510">
        <f t="shared" si="52"/>
        <v>0</v>
      </c>
      <c r="HK33" s="510">
        <f t="shared" si="52"/>
        <v>0</v>
      </c>
      <c r="HL33" s="510">
        <f t="shared" si="52"/>
        <v>0</v>
      </c>
      <c r="HM33" s="510">
        <f t="shared" si="52"/>
        <v>0</v>
      </c>
      <c r="HN33" s="510">
        <f t="shared" si="52"/>
        <v>0</v>
      </c>
      <c r="HO33" s="510">
        <f t="shared" si="52"/>
        <v>0</v>
      </c>
      <c r="HP33" s="510">
        <f t="shared" si="52"/>
        <v>0</v>
      </c>
      <c r="HQ33" s="510">
        <f t="shared" si="52"/>
        <v>0</v>
      </c>
      <c r="HR33" s="510">
        <f t="shared" si="52"/>
        <v>0</v>
      </c>
      <c r="HS33" s="510">
        <f t="shared" si="52"/>
        <v>0</v>
      </c>
      <c r="HT33" s="510">
        <f t="shared" si="52"/>
        <v>0</v>
      </c>
      <c r="HU33" s="510">
        <f t="shared" si="52"/>
        <v>0</v>
      </c>
      <c r="HV33" s="510">
        <f t="shared" si="52"/>
        <v>0</v>
      </c>
      <c r="HW33" s="510">
        <f t="shared" si="52"/>
        <v>0</v>
      </c>
      <c r="HX33" s="510">
        <f t="shared" si="52"/>
        <v>0</v>
      </c>
      <c r="HY33" s="510">
        <f t="shared" si="52"/>
        <v>0</v>
      </c>
      <c r="HZ33" s="510">
        <f t="shared" si="52"/>
        <v>0</v>
      </c>
      <c r="IA33" s="510">
        <f t="shared" si="52"/>
        <v>0</v>
      </c>
      <c r="IB33" s="510">
        <f t="shared" si="52"/>
        <v>0</v>
      </c>
      <c r="IC33" s="510">
        <f t="shared" si="52"/>
        <v>0</v>
      </c>
      <c r="ID33" s="510">
        <f t="shared" si="52"/>
        <v>0</v>
      </c>
      <c r="IE33" s="510">
        <f t="shared" si="52"/>
        <v>0</v>
      </c>
      <c r="IF33" s="510">
        <f t="shared" si="52"/>
        <v>0</v>
      </c>
      <c r="IG33" s="510">
        <f t="shared" si="52"/>
        <v>0</v>
      </c>
      <c r="IH33" s="510">
        <f t="shared" si="52"/>
        <v>0</v>
      </c>
      <c r="II33" s="510">
        <f t="shared" si="52"/>
        <v>0</v>
      </c>
      <c r="IJ33" s="510">
        <f t="shared" si="52"/>
        <v>0</v>
      </c>
      <c r="IK33" s="510">
        <f t="shared" si="52"/>
        <v>0</v>
      </c>
      <c r="IL33" s="510">
        <f t="shared" si="52"/>
        <v>0</v>
      </c>
      <c r="IM33" s="510">
        <f t="shared" si="52"/>
        <v>0</v>
      </c>
      <c r="IN33" s="510">
        <f t="shared" si="52"/>
        <v>0</v>
      </c>
      <c r="IO33" s="510">
        <f t="shared" si="52"/>
        <v>0</v>
      </c>
      <c r="IP33" s="510">
        <f t="shared" si="52"/>
        <v>0</v>
      </c>
      <c r="IQ33" s="510">
        <f t="shared" si="52"/>
        <v>0</v>
      </c>
      <c r="IR33" s="510">
        <f t="shared" si="52"/>
        <v>0</v>
      </c>
      <c r="IS33" s="510">
        <f t="shared" si="52"/>
        <v>0</v>
      </c>
      <c r="IT33" s="510">
        <f t="shared" si="52"/>
        <v>0</v>
      </c>
      <c r="IU33" s="510">
        <f t="shared" si="52"/>
        <v>0</v>
      </c>
      <c r="IV33" s="510">
        <f t="shared" si="52"/>
        <v>0</v>
      </c>
      <c r="IW33" s="510">
        <f t="shared" si="52"/>
        <v>0</v>
      </c>
      <c r="IX33" s="510">
        <f t="shared" si="52"/>
        <v>0</v>
      </c>
      <c r="IY33" s="510">
        <f t="shared" si="52"/>
        <v>0</v>
      </c>
      <c r="IZ33" s="510">
        <f t="shared" si="52"/>
        <v>0</v>
      </c>
      <c r="JA33" s="510">
        <f t="shared" si="52"/>
        <v>0</v>
      </c>
      <c r="JB33" s="510">
        <f t="shared" si="52"/>
        <v>0</v>
      </c>
      <c r="JC33" s="510">
        <f t="shared" si="52"/>
        <v>0</v>
      </c>
      <c r="JD33" s="510">
        <f t="shared" si="52"/>
        <v>0</v>
      </c>
      <c r="JE33" s="510">
        <f t="shared" si="52"/>
        <v>0</v>
      </c>
      <c r="JF33" s="510">
        <f t="shared" si="52"/>
        <v>0</v>
      </c>
      <c r="JG33" s="510">
        <f t="shared" si="52"/>
        <v>0</v>
      </c>
      <c r="JH33" s="510">
        <f t="shared" si="52"/>
        <v>0</v>
      </c>
      <c r="JI33" s="510">
        <f t="shared" si="52"/>
        <v>0</v>
      </c>
      <c r="JJ33" s="510">
        <f t="shared" si="52"/>
        <v>0</v>
      </c>
      <c r="JK33" s="510">
        <f t="shared" si="52"/>
        <v>0</v>
      </c>
      <c r="JL33" s="510">
        <f t="shared" si="52"/>
        <v>0</v>
      </c>
      <c r="JM33" s="11" t="str">
        <f t="shared" si="52"/>
        <v>-</v>
      </c>
      <c r="JN33" s="9"/>
      <c r="JO33" s="12">
        <v>1</v>
      </c>
      <c r="JP33" s="12" t="b">
        <v>0</v>
      </c>
      <c r="JQ33" s="11">
        <f t="shared" ref="JQ33" si="53">JQ$5</f>
        <v>0</v>
      </c>
      <c r="JR33" s="11">
        <f>JR$5</f>
        <v>0</v>
      </c>
      <c r="JS33" s="11">
        <f>JS$5</f>
        <v>0</v>
      </c>
      <c r="JT33" s="11">
        <f>JT$5</f>
        <v>0</v>
      </c>
      <c r="JU33" s="11">
        <f>JU$5</f>
        <v>0</v>
      </c>
      <c r="JV33" s="11" t="str">
        <f t="shared" ref="JV33:KR33" si="54">JV$5</f>
        <v>-</v>
      </c>
      <c r="JW33" s="11">
        <f t="shared" si="54"/>
        <v>1</v>
      </c>
      <c r="JX33" s="11">
        <f t="shared" si="54"/>
        <v>1</v>
      </c>
      <c r="JY33" s="11">
        <f t="shared" si="54"/>
        <v>1</v>
      </c>
      <c r="JZ33" s="11">
        <f t="shared" si="54"/>
        <v>1</v>
      </c>
      <c r="KA33" s="11">
        <f t="shared" si="54"/>
        <v>1</v>
      </c>
      <c r="KB33" s="11">
        <f t="shared" si="54"/>
        <v>1</v>
      </c>
      <c r="KC33" s="11">
        <f t="shared" si="54"/>
        <v>0</v>
      </c>
      <c r="KD33" s="11">
        <f t="shared" si="54"/>
        <v>0</v>
      </c>
      <c r="KE33" s="11">
        <f t="shared" si="54"/>
        <v>1</v>
      </c>
      <c r="KF33" s="11">
        <f t="shared" si="54"/>
        <v>0</v>
      </c>
      <c r="KG33" s="11">
        <f t="shared" si="54"/>
        <v>0</v>
      </c>
      <c r="KH33" s="11">
        <f t="shared" si="54"/>
        <v>0</v>
      </c>
      <c r="KI33" s="11">
        <f t="shared" si="54"/>
        <v>1</v>
      </c>
      <c r="KJ33" s="11">
        <f t="shared" si="54"/>
        <v>0</v>
      </c>
      <c r="KK33" s="11">
        <f t="shared" si="54"/>
        <v>1</v>
      </c>
      <c r="KL33" s="11">
        <f t="shared" si="54"/>
        <v>0</v>
      </c>
      <c r="KM33" s="11">
        <f t="shared" si="54"/>
        <v>0</v>
      </c>
      <c r="KN33" s="11">
        <f t="shared" si="54"/>
        <v>0</v>
      </c>
      <c r="KO33" s="11">
        <f>KO$5</f>
        <v>0</v>
      </c>
      <c r="KP33" s="11">
        <f>KP$5</f>
        <v>0</v>
      </c>
      <c r="KQ33" s="11">
        <f t="shared" si="54"/>
        <v>0</v>
      </c>
      <c r="KR33" s="11">
        <f t="shared" si="54"/>
        <v>0</v>
      </c>
      <c r="KS33" s="11">
        <f t="shared" ref="KS33:LW33" si="55">KS$5</f>
        <v>0</v>
      </c>
      <c r="KT33" s="11">
        <f t="shared" si="55"/>
        <v>0</v>
      </c>
      <c r="KU33" s="11">
        <f t="shared" si="55"/>
        <v>0</v>
      </c>
      <c r="KV33" s="11">
        <f t="shared" si="55"/>
        <v>0</v>
      </c>
      <c r="KW33" s="11">
        <f t="shared" si="55"/>
        <v>0</v>
      </c>
      <c r="KX33" s="11">
        <f t="shared" si="55"/>
        <v>0</v>
      </c>
      <c r="KY33" s="11">
        <f t="shared" si="55"/>
        <v>0</v>
      </c>
      <c r="KZ33" s="11">
        <f t="shared" si="55"/>
        <v>0</v>
      </c>
      <c r="LA33" s="11">
        <f t="shared" si="55"/>
        <v>0</v>
      </c>
      <c r="LB33" s="11">
        <f t="shared" si="55"/>
        <v>0</v>
      </c>
      <c r="LC33" s="11">
        <f t="shared" si="55"/>
        <v>0</v>
      </c>
      <c r="LD33" s="11">
        <f t="shared" si="55"/>
        <v>0</v>
      </c>
      <c r="LE33" s="11">
        <f t="shared" si="55"/>
        <v>0</v>
      </c>
      <c r="LF33" s="11">
        <f t="shared" si="55"/>
        <v>0</v>
      </c>
      <c r="LG33" s="11">
        <f t="shared" si="55"/>
        <v>0</v>
      </c>
      <c r="LH33" s="11">
        <f t="shared" si="55"/>
        <v>0</v>
      </c>
      <c r="LI33" s="11">
        <f t="shared" si="55"/>
        <v>0</v>
      </c>
      <c r="LJ33" s="11">
        <f t="shared" si="55"/>
        <v>0</v>
      </c>
      <c r="LK33" s="11">
        <f t="shared" si="55"/>
        <v>0</v>
      </c>
      <c r="LL33" s="11">
        <f t="shared" si="55"/>
        <v>0</v>
      </c>
      <c r="LM33" s="11">
        <f t="shared" si="55"/>
        <v>0</v>
      </c>
      <c r="LN33" s="11">
        <f t="shared" si="55"/>
        <v>0</v>
      </c>
      <c r="LO33" s="11">
        <f t="shared" si="55"/>
        <v>0</v>
      </c>
      <c r="LP33" s="11">
        <f t="shared" si="55"/>
        <v>0</v>
      </c>
      <c r="LQ33" s="11">
        <f t="shared" si="55"/>
        <v>0</v>
      </c>
      <c r="LR33" s="11">
        <f t="shared" si="55"/>
        <v>1</v>
      </c>
      <c r="LS33" s="11">
        <f>LS$5</f>
        <v>0</v>
      </c>
      <c r="LT33" s="11">
        <f>LT$5</f>
        <v>0</v>
      </c>
      <c r="LU33" s="11">
        <f>LU$5</f>
        <v>0</v>
      </c>
      <c r="LV33" s="11">
        <f t="shared" si="55"/>
        <v>0</v>
      </c>
      <c r="LW33" s="11">
        <f t="shared" si="55"/>
        <v>1</v>
      </c>
      <c r="LX33" s="9"/>
      <c r="LY33" s="11" t="str">
        <f>LY$5</f>
        <v>-</v>
      </c>
      <c r="LZ33" s="11" t="str">
        <f t="shared" ref="LZ33:MB33" si="56">LZ$5</f>
        <v>-</v>
      </c>
      <c r="MA33" s="11" t="str">
        <f t="shared" si="56"/>
        <v>-</v>
      </c>
      <c r="MB33" s="11" t="str">
        <f t="shared" si="56"/>
        <v>-</v>
      </c>
      <c r="MC33" s="12" t="b">
        <v>0</v>
      </c>
      <c r="MD33" s="12" t="b">
        <v>0</v>
      </c>
      <c r="ME33" s="12" t="b">
        <v>1</v>
      </c>
      <c r="MF33" s="12">
        <v>1</v>
      </c>
      <c r="MG33" s="12">
        <v>1</v>
      </c>
      <c r="MH33" s="11" t="str">
        <f t="shared" ref="MH33:MX33" si="57">MH$5</f>
        <v>-</v>
      </c>
      <c r="MI33" s="11" t="str">
        <f>MI$5</f>
        <v>-</v>
      </c>
      <c r="MJ33" s="11" t="str">
        <f>MJ$5</f>
        <v>-</v>
      </c>
      <c r="MK33" s="11" t="str">
        <f t="shared" si="57"/>
        <v>-</v>
      </c>
      <c r="ML33" s="11" t="str">
        <f t="shared" si="57"/>
        <v>-</v>
      </c>
      <c r="MM33" s="11" t="str">
        <f t="shared" si="57"/>
        <v>-</v>
      </c>
      <c r="MN33" s="11" t="str">
        <f t="shared" si="57"/>
        <v>-</v>
      </c>
      <c r="MO33" s="11" t="str">
        <f t="shared" si="57"/>
        <v>-</v>
      </c>
      <c r="MP33" s="11" t="str">
        <f t="shared" si="57"/>
        <v>-</v>
      </c>
      <c r="MQ33" s="12" t="b">
        <v>0</v>
      </c>
      <c r="MR33" s="12" t="str">
        <f t="shared" si="57"/>
        <v>-</v>
      </c>
      <c r="MS33" s="12" t="str">
        <f t="shared" si="57"/>
        <v>-</v>
      </c>
      <c r="MT33" s="12" t="str">
        <f t="shared" si="57"/>
        <v>-</v>
      </c>
      <c r="MU33" s="12" t="str">
        <f t="shared" si="57"/>
        <v>-</v>
      </c>
      <c r="MV33" s="12" t="str">
        <f t="shared" si="57"/>
        <v>-</v>
      </c>
      <c r="MW33" s="12" t="str">
        <f t="shared" si="57"/>
        <v>-</v>
      </c>
      <c r="MX33" s="12" t="str">
        <f t="shared" si="57"/>
        <v>-</v>
      </c>
      <c r="MY33" s="11" t="str">
        <f>MY$5</f>
        <v>-</v>
      </c>
      <c r="MZ33" s="11" t="str">
        <f>MZ$5</f>
        <v>-</v>
      </c>
      <c r="NA33" s="11" t="str">
        <f>NA$5</f>
        <v>-</v>
      </c>
      <c r="NB33" s="12" t="b">
        <v>1</v>
      </c>
      <c r="NC33" s="12">
        <v>0</v>
      </c>
      <c r="ND33" s="11" t="str">
        <f t="shared" ref="ND33:NG33" si="58">ND$5</f>
        <v>-</v>
      </c>
      <c r="NE33" s="11" t="str">
        <f t="shared" si="58"/>
        <v>-</v>
      </c>
      <c r="NF33" s="11" t="str">
        <f t="shared" si="58"/>
        <v>-</v>
      </c>
      <c r="NG33" s="11" t="str">
        <f t="shared" si="58"/>
        <v>-</v>
      </c>
      <c r="NH33" s="11" t="str">
        <f t="shared" ref="NH33:NN33" si="59">NH$5</f>
        <v>-</v>
      </c>
      <c r="NI33" s="11" t="str">
        <f t="shared" si="59"/>
        <v>-</v>
      </c>
      <c r="NJ33" s="11" t="str">
        <f t="shared" si="59"/>
        <v>-</v>
      </c>
      <c r="NK33" s="11" t="str">
        <f t="shared" si="59"/>
        <v>-</v>
      </c>
      <c r="NL33" s="11" t="str">
        <f t="shared" si="59"/>
        <v>-</v>
      </c>
      <c r="NM33" s="11" t="str">
        <f t="shared" si="59"/>
        <v>-</v>
      </c>
      <c r="NN33" s="11" t="str">
        <f t="shared" si="59"/>
        <v>-</v>
      </c>
      <c r="NO33" s="12">
        <v>500</v>
      </c>
      <c r="NP33" s="12">
        <v>500</v>
      </c>
      <c r="NQ33" s="11" t="str">
        <f t="shared" ref="NQ33:NS33" si="60">NQ$5</f>
        <v>-</v>
      </c>
      <c r="NR33" s="11" t="str">
        <f t="shared" si="60"/>
        <v>-</v>
      </c>
      <c r="NS33" s="11" t="str">
        <f t="shared" si="60"/>
        <v>-</v>
      </c>
      <c r="NT33" s="11">
        <f t="shared" ref="NT33" si="61">NT$5</f>
        <v>1</v>
      </c>
      <c r="NU33" s="9"/>
      <c r="NV33" s="11" t="str">
        <f t="shared" ref="NV33:OF33" si="62">NV$5</f>
        <v>-</v>
      </c>
      <c r="NW33" s="11" t="str">
        <f t="shared" si="62"/>
        <v>-</v>
      </c>
      <c r="NX33" s="11" t="str">
        <f t="shared" si="62"/>
        <v>-</v>
      </c>
      <c r="NY33" s="11" t="str">
        <f t="shared" si="62"/>
        <v>-</v>
      </c>
      <c r="NZ33" s="11">
        <f t="shared" si="62"/>
        <v>1</v>
      </c>
      <c r="OA33" s="11">
        <f t="shared" si="62"/>
        <v>1</v>
      </c>
      <c r="OB33" s="11">
        <f t="shared" si="62"/>
        <v>1</v>
      </c>
      <c r="OC33" s="9"/>
      <c r="OD33" s="11" t="str">
        <f t="shared" si="62"/>
        <v>-</v>
      </c>
      <c r="OE33" s="11" t="str">
        <f t="shared" si="62"/>
        <v>-</v>
      </c>
      <c r="OF33" s="11">
        <f t="shared" si="62"/>
        <v>1</v>
      </c>
      <c r="OG33" s="135">
        <f t="shared" ref="OG33:ON34" si="63">INDEX(i.PGRscalar,1,($N33-1)*10+OG$26)</f>
        <v>1</v>
      </c>
      <c r="OH33" s="135">
        <f t="shared" si="63"/>
        <v>1</v>
      </c>
      <c r="OI33" s="135">
        <f t="shared" si="63"/>
        <v>1</v>
      </c>
      <c r="OJ33" s="135">
        <f t="shared" si="63"/>
        <v>1</v>
      </c>
      <c r="OK33" s="135">
        <f t="shared" si="63"/>
        <v>1</v>
      </c>
      <c r="OL33" s="135">
        <f t="shared" si="63"/>
        <v>1</v>
      </c>
      <c r="OM33" s="135">
        <f t="shared" si="63"/>
        <v>1</v>
      </c>
      <c r="ON33" s="135">
        <f t="shared" si="63"/>
        <v>1</v>
      </c>
      <c r="OO33" s="9"/>
      <c r="OP33" s="11" t="str">
        <f t="shared" ref="OP33:RA33" si="64">OP$5</f>
        <v>-</v>
      </c>
      <c r="OQ33" s="11" t="str">
        <f t="shared" si="64"/>
        <v>-</v>
      </c>
      <c r="OR33" s="11" t="str">
        <f t="shared" si="64"/>
        <v>-</v>
      </c>
      <c r="OS33" s="11" t="str">
        <f t="shared" si="64"/>
        <v>-</v>
      </c>
      <c r="OT33" s="11" t="str">
        <f t="shared" si="64"/>
        <v>-</v>
      </c>
      <c r="OU33" s="11" t="str">
        <f t="shared" si="64"/>
        <v>-</v>
      </c>
      <c r="OV33" s="11" t="str">
        <f t="shared" si="64"/>
        <v>-</v>
      </c>
      <c r="OW33" s="11" t="str">
        <f t="shared" si="64"/>
        <v>-</v>
      </c>
      <c r="OX33" s="11" t="str">
        <f t="shared" si="64"/>
        <v>-</v>
      </c>
      <c r="OY33" s="11" t="str">
        <f t="shared" si="64"/>
        <v>-</v>
      </c>
      <c r="OZ33" s="11" t="str">
        <f t="shared" si="64"/>
        <v>-</v>
      </c>
      <c r="PA33" s="11" t="str">
        <f t="shared" si="64"/>
        <v>-</v>
      </c>
      <c r="PB33" s="11" t="str">
        <f t="shared" si="64"/>
        <v>-</v>
      </c>
      <c r="PC33" s="11" t="str">
        <f t="shared" si="64"/>
        <v>-</v>
      </c>
      <c r="PD33" s="11" t="str">
        <f t="shared" si="64"/>
        <v>-</v>
      </c>
      <c r="PE33" s="11" t="str">
        <f t="shared" si="64"/>
        <v>-</v>
      </c>
      <c r="PF33" s="11" t="str">
        <f t="shared" si="64"/>
        <v>-</v>
      </c>
      <c r="PG33" s="11" t="str">
        <f t="shared" si="64"/>
        <v>-</v>
      </c>
      <c r="PH33" s="11" t="str">
        <f t="shared" si="64"/>
        <v>-</v>
      </c>
      <c r="PI33" s="11" t="str">
        <f t="shared" si="64"/>
        <v>-</v>
      </c>
      <c r="PJ33" s="11" t="str">
        <f t="shared" si="64"/>
        <v>-</v>
      </c>
      <c r="PK33" s="11" t="str">
        <f t="shared" si="64"/>
        <v>-</v>
      </c>
      <c r="PL33" s="11" t="str">
        <f t="shared" si="64"/>
        <v>-</v>
      </c>
      <c r="PM33" s="11" t="str">
        <f t="shared" si="64"/>
        <v>-</v>
      </c>
      <c r="PN33" s="11" t="str">
        <f t="shared" si="64"/>
        <v>-</v>
      </c>
      <c r="PO33" s="11" t="str">
        <f t="shared" si="64"/>
        <v>-</v>
      </c>
      <c r="PP33" s="11" t="str">
        <f t="shared" si="64"/>
        <v>-</v>
      </c>
      <c r="PQ33" s="11" t="str">
        <f t="shared" si="64"/>
        <v>-</v>
      </c>
      <c r="PR33" s="11" t="str">
        <f t="shared" si="64"/>
        <v>-</v>
      </c>
      <c r="PS33" s="11" t="str">
        <f t="shared" si="64"/>
        <v>-</v>
      </c>
      <c r="PT33" s="11" t="str">
        <f t="shared" si="64"/>
        <v>-</v>
      </c>
      <c r="PU33" s="11" t="str">
        <f t="shared" si="64"/>
        <v>-</v>
      </c>
      <c r="PV33" s="11" t="str">
        <f t="shared" si="64"/>
        <v>-</v>
      </c>
      <c r="PW33" s="11" t="str">
        <f t="shared" si="64"/>
        <v>-</v>
      </c>
      <c r="PX33" s="11" t="str">
        <f t="shared" si="64"/>
        <v>-</v>
      </c>
      <c r="PY33" s="11" t="str">
        <f t="shared" si="64"/>
        <v>-</v>
      </c>
      <c r="PZ33" s="11" t="str">
        <f t="shared" si="64"/>
        <v>-</v>
      </c>
      <c r="QA33" s="11" t="str">
        <f t="shared" si="64"/>
        <v>-</v>
      </c>
      <c r="QB33" s="11" t="str">
        <f t="shared" si="64"/>
        <v>-</v>
      </c>
      <c r="QC33" s="11" t="str">
        <f t="shared" si="64"/>
        <v>-</v>
      </c>
      <c r="QD33" s="11" t="str">
        <f t="shared" si="64"/>
        <v>-</v>
      </c>
      <c r="QE33" s="11" t="str">
        <f t="shared" si="64"/>
        <v>-</v>
      </c>
      <c r="QF33" s="11" t="str">
        <f t="shared" si="64"/>
        <v>-</v>
      </c>
      <c r="QG33" s="11" t="str">
        <f t="shared" si="64"/>
        <v>-</v>
      </c>
      <c r="QH33" s="11" t="str">
        <f t="shared" si="64"/>
        <v>-</v>
      </c>
      <c r="QI33" s="11" t="str">
        <f t="shared" si="64"/>
        <v>-</v>
      </c>
      <c r="QJ33" s="11" t="str">
        <f t="shared" si="64"/>
        <v>-</v>
      </c>
      <c r="QK33" s="11" t="str">
        <f t="shared" si="64"/>
        <v>-</v>
      </c>
      <c r="QL33" s="11" t="str">
        <f t="shared" si="64"/>
        <v>-</v>
      </c>
      <c r="QM33" s="11" t="str">
        <f t="shared" si="64"/>
        <v>-</v>
      </c>
      <c r="QN33" s="11" t="str">
        <f t="shared" si="64"/>
        <v>-</v>
      </c>
      <c r="QO33" s="11" t="str">
        <f t="shared" si="64"/>
        <v>-</v>
      </c>
      <c r="QP33" s="11" t="str">
        <f t="shared" si="64"/>
        <v>-</v>
      </c>
      <c r="QQ33" s="11" t="str">
        <f t="shared" si="64"/>
        <v>-</v>
      </c>
      <c r="QR33" s="11" t="str">
        <f t="shared" si="64"/>
        <v>-</v>
      </c>
      <c r="QS33" s="11" t="str">
        <f t="shared" si="64"/>
        <v>-</v>
      </c>
      <c r="QT33" s="11" t="str">
        <f t="shared" si="64"/>
        <v>-</v>
      </c>
      <c r="QU33" s="11" t="str">
        <f t="shared" si="64"/>
        <v>-</v>
      </c>
      <c r="QV33" s="11" t="str">
        <f t="shared" si="64"/>
        <v>-</v>
      </c>
      <c r="QW33" s="11" t="str">
        <f t="shared" si="64"/>
        <v>-</v>
      </c>
      <c r="QX33" s="11" t="str">
        <f t="shared" si="64"/>
        <v>-</v>
      </c>
      <c r="QY33" s="11" t="str">
        <f t="shared" si="64"/>
        <v>-</v>
      </c>
      <c r="QZ33" s="11" t="str">
        <f t="shared" si="64"/>
        <v>-</v>
      </c>
      <c r="RA33" s="11" t="str">
        <f t="shared" si="64"/>
        <v>-</v>
      </c>
      <c r="RB33" s="11" t="str">
        <f t="shared" ref="RB33:TE33" si="65">RB$5</f>
        <v>-</v>
      </c>
      <c r="RC33" s="11" t="str">
        <f t="shared" si="65"/>
        <v>-</v>
      </c>
      <c r="RD33" s="11" t="str">
        <f t="shared" si="65"/>
        <v>-</v>
      </c>
      <c r="RE33" s="11" t="str">
        <f t="shared" si="65"/>
        <v>-</v>
      </c>
      <c r="RF33" s="11" t="str">
        <f t="shared" si="65"/>
        <v>-</v>
      </c>
      <c r="RG33" s="11" t="str">
        <f t="shared" si="65"/>
        <v>-</v>
      </c>
      <c r="RH33" s="11" t="str">
        <f t="shared" si="65"/>
        <v>-</v>
      </c>
      <c r="RI33" s="11" t="str">
        <f t="shared" si="65"/>
        <v>-</v>
      </c>
      <c r="RJ33" s="11" t="str">
        <f t="shared" si="65"/>
        <v>-</v>
      </c>
      <c r="RK33" s="11" t="str">
        <f t="shared" si="65"/>
        <v>-</v>
      </c>
      <c r="RL33" s="11" t="str">
        <f t="shared" si="65"/>
        <v>-</v>
      </c>
      <c r="RM33" s="11" t="str">
        <f t="shared" si="65"/>
        <v>-</v>
      </c>
      <c r="RN33" s="11" t="str">
        <f t="shared" si="65"/>
        <v>-</v>
      </c>
      <c r="RO33" s="11" t="str">
        <f t="shared" si="65"/>
        <v>-</v>
      </c>
      <c r="RP33" s="11" t="str">
        <f t="shared" si="65"/>
        <v>-</v>
      </c>
      <c r="RQ33" s="11" t="str">
        <f t="shared" si="65"/>
        <v>-</v>
      </c>
      <c r="RR33" s="11" t="str">
        <f t="shared" si="65"/>
        <v>-</v>
      </c>
      <c r="RS33" s="11" t="str">
        <f t="shared" si="65"/>
        <v>-</v>
      </c>
      <c r="RT33" s="11" t="str">
        <f t="shared" si="65"/>
        <v>-</v>
      </c>
      <c r="RU33" s="11" t="str">
        <f t="shared" si="65"/>
        <v>-</v>
      </c>
      <c r="RV33" s="11" t="str">
        <f t="shared" si="65"/>
        <v>-</v>
      </c>
      <c r="RW33" s="11" t="str">
        <f t="shared" si="65"/>
        <v>-</v>
      </c>
      <c r="RX33" s="11" t="str">
        <f t="shared" si="65"/>
        <v>-</v>
      </c>
      <c r="RY33" s="11" t="str">
        <f t="shared" si="65"/>
        <v>-</v>
      </c>
      <c r="RZ33" s="11" t="str">
        <f t="shared" si="65"/>
        <v>-</v>
      </c>
      <c r="SA33" s="11" t="str">
        <f t="shared" si="65"/>
        <v>-</v>
      </c>
      <c r="SB33" s="11" t="str">
        <f t="shared" si="65"/>
        <v>-</v>
      </c>
      <c r="SC33" s="11" t="str">
        <f t="shared" si="65"/>
        <v>-</v>
      </c>
      <c r="SD33" s="11" t="str">
        <f t="shared" si="65"/>
        <v>-</v>
      </c>
      <c r="SE33" s="11" t="str">
        <f t="shared" si="65"/>
        <v>-</v>
      </c>
      <c r="SF33" s="11" t="str">
        <f t="shared" si="65"/>
        <v>-</v>
      </c>
      <c r="SG33" s="11" t="str">
        <f t="shared" si="65"/>
        <v>-</v>
      </c>
      <c r="SH33" s="11" t="str">
        <f t="shared" si="65"/>
        <v>-</v>
      </c>
      <c r="SI33" s="11" t="str">
        <f t="shared" si="65"/>
        <v>-</v>
      </c>
      <c r="SJ33" s="11" t="str">
        <f t="shared" si="65"/>
        <v>-</v>
      </c>
      <c r="SK33" s="11" t="str">
        <f t="shared" si="65"/>
        <v>-</v>
      </c>
      <c r="SL33" s="11" t="str">
        <f t="shared" si="65"/>
        <v>-</v>
      </c>
      <c r="SM33" s="11" t="str">
        <f t="shared" si="65"/>
        <v>-</v>
      </c>
      <c r="SN33" s="11" t="str">
        <f t="shared" si="65"/>
        <v>-</v>
      </c>
      <c r="SO33" s="11" t="str">
        <f t="shared" si="65"/>
        <v>-</v>
      </c>
      <c r="SP33" s="11" t="str">
        <f t="shared" si="65"/>
        <v>-</v>
      </c>
      <c r="SQ33" s="11" t="str">
        <f t="shared" si="65"/>
        <v>-</v>
      </c>
      <c r="SR33" s="11" t="str">
        <f t="shared" si="65"/>
        <v>-</v>
      </c>
      <c r="SS33" s="11" t="str">
        <f t="shared" si="65"/>
        <v>-</v>
      </c>
      <c r="ST33" s="11" t="str">
        <f t="shared" si="65"/>
        <v>-</v>
      </c>
      <c r="SU33" s="11" t="str">
        <f t="shared" si="65"/>
        <v>-</v>
      </c>
      <c r="SV33" s="11" t="str">
        <f t="shared" si="65"/>
        <v>-</v>
      </c>
      <c r="SW33" s="11" t="str">
        <f t="shared" si="65"/>
        <v>-</v>
      </c>
      <c r="SX33" s="11" t="str">
        <f t="shared" si="65"/>
        <v>-</v>
      </c>
      <c r="SY33" s="11" t="str">
        <f t="shared" si="65"/>
        <v>-</v>
      </c>
      <c r="SZ33" s="11" t="str">
        <f t="shared" si="65"/>
        <v>-</v>
      </c>
      <c r="TA33" s="11" t="str">
        <f t="shared" si="65"/>
        <v>-</v>
      </c>
      <c r="TB33" s="11" t="str">
        <f t="shared" si="65"/>
        <v>-</v>
      </c>
      <c r="TC33" s="11" t="str">
        <f t="shared" si="65"/>
        <v>-</v>
      </c>
      <c r="TD33" s="11" t="str">
        <f t="shared" si="65"/>
        <v>-</v>
      </c>
      <c r="TE33" s="11" t="str">
        <f t="shared" si="65"/>
        <v>-</v>
      </c>
      <c r="TF33" s="11">
        <f t="shared" ref="TF33" si="66">TF$5</f>
        <v>1</v>
      </c>
      <c r="TG33" s="587">
        <v>0</v>
      </c>
    </row>
    <row r="34" spans="1:527">
      <c r="A34" s="21">
        <f>ROW(A34)-5</f>
        <v>29</v>
      </c>
      <c r="B34" s="21">
        <f>$A$33</f>
        <v>28</v>
      </c>
      <c r="C34">
        <v>0</v>
      </c>
      <c r="D34" s="135" t="str">
        <f>INDEX(i.Region_Desc,$N34,1)</f>
        <v>EWW</v>
      </c>
      <c r="E34" t="b">
        <v>1</v>
      </c>
      <c r="F34" t="b">
        <v>1</v>
      </c>
      <c r="G34" t="b">
        <v>1</v>
      </c>
      <c r="I34" s="26">
        <v>1</v>
      </c>
      <c r="J34" s="26">
        <v>1</v>
      </c>
      <c r="K34" s="26">
        <v>1</v>
      </c>
      <c r="L34" s="26">
        <v>1</v>
      </c>
      <c r="M34" s="26">
        <v>2</v>
      </c>
      <c r="N34" s="135">
        <f>d.Region</f>
        <v>3</v>
      </c>
      <c r="O34" s="26">
        <v>2</v>
      </c>
      <c r="P34" s="26">
        <v>1</v>
      </c>
      <c r="Q34" s="26">
        <v>1</v>
      </c>
      <c r="R34" s="26">
        <v>0</v>
      </c>
      <c r="S34" s="26">
        <v>0</v>
      </c>
      <c r="T34" s="26">
        <v>0</v>
      </c>
      <c r="U34" s="26">
        <v>0</v>
      </c>
      <c r="V34" s="26">
        <v>0</v>
      </c>
      <c r="W34" s="12"/>
      <c r="X34" s="12">
        <v>1</v>
      </c>
      <c r="Y34" s="12">
        <v>1</v>
      </c>
      <c r="Z34" s="12">
        <v>1</v>
      </c>
      <c r="AA34" s="209"/>
      <c r="AB34" s="209"/>
      <c r="AC34" s="209"/>
      <c r="AD34" s="209"/>
      <c r="AE34" s="209"/>
      <c r="AF34" s="12">
        <v>0</v>
      </c>
      <c r="AG34" s="209"/>
      <c r="AH34" s="209"/>
      <c r="AI34" s="209"/>
      <c r="AJ34" s="209"/>
      <c r="AK34" s="209"/>
      <c r="AL34" s="209"/>
      <c r="AM34" s="209"/>
      <c r="AN34" s="209"/>
      <c r="AW34" s="223" t="s">
        <v>1263</v>
      </c>
      <c r="AX34" s="9" t="str">
        <f>IF(COUNTIF(AW$5:AW34,AW34)=1,"-","Dup")</f>
        <v>-</v>
      </c>
      <c r="AY34" s="9"/>
      <c r="AZ34" s="19" t="str">
        <f t="shared" ref="AZ34:BG34" ca="1" si="67">OFFSET(AZ$5,$B34,0)</f>
        <v>-</v>
      </c>
      <c r="BA34" s="19" t="str">
        <f t="shared" ca="1" si="67"/>
        <v>-</v>
      </c>
      <c r="BB34" s="19" t="str">
        <f t="shared" ca="1" si="67"/>
        <v>-</v>
      </c>
      <c r="BC34" s="19" t="str">
        <f t="shared" ca="1" si="67"/>
        <v>-</v>
      </c>
      <c r="BD34" s="19" t="str">
        <f t="shared" ca="1" si="67"/>
        <v>-</v>
      </c>
      <c r="BE34" s="19" t="str">
        <f t="shared" ca="1" si="67"/>
        <v>-</v>
      </c>
      <c r="BF34" s="19" t="str">
        <f t="shared" ca="1" si="67"/>
        <v>-</v>
      </c>
      <c r="BG34" s="19" t="str">
        <f t="shared" ca="1" si="67"/>
        <v>-</v>
      </c>
      <c r="BH34" s="9"/>
      <c r="BI34" s="5" t="b">
        <f t="shared" ref="BI34:BN34" si="68">INDEX(i.model_structure,$I34,BI$26)</f>
        <v>1</v>
      </c>
      <c r="BJ34" s="5" t="str">
        <f t="shared" si="68"/>
        <v>-</v>
      </c>
      <c r="BK34" s="5" t="str">
        <f t="shared" si="68"/>
        <v>-</v>
      </c>
      <c r="BL34" s="5" t="str">
        <f t="shared" si="68"/>
        <v>-</v>
      </c>
      <c r="BM34" s="5" t="b">
        <f t="shared" si="68"/>
        <v>1</v>
      </c>
      <c r="BN34" s="135">
        <f t="shared" si="68"/>
        <v>0</v>
      </c>
      <c r="BO34" s="12" t="b">
        <v>1</v>
      </c>
      <c r="BP34" s="19" t="str">
        <f t="shared" ref="BP34:BW34" ca="1" si="69">OFFSET(BP$5,$B34,0)</f>
        <v>-</v>
      </c>
      <c r="BQ34" s="19" t="str">
        <f t="shared" ca="1" si="69"/>
        <v>-</v>
      </c>
      <c r="BR34" s="19" t="str">
        <f t="shared" ca="1" si="69"/>
        <v>-</v>
      </c>
      <c r="BS34" s="19" t="str">
        <f t="shared" ca="1" si="69"/>
        <v>-</v>
      </c>
      <c r="BT34" s="19" t="str">
        <f t="shared" ca="1" si="69"/>
        <v>-</v>
      </c>
      <c r="BU34" s="19" t="str">
        <f t="shared" ca="1" si="69"/>
        <v>-</v>
      </c>
      <c r="BV34" s="19" t="str">
        <f t="shared" ca="1" si="69"/>
        <v>-</v>
      </c>
      <c r="BW34" s="19" t="str">
        <f t="shared" ca="1" si="69"/>
        <v>-</v>
      </c>
      <c r="BX34" s="9"/>
      <c r="BY34" s="19" t="str">
        <f t="shared" ref="BY34:CU34" ca="1" si="70">OFFSET(BY$5,$B34,0)</f>
        <v>-</v>
      </c>
      <c r="BZ34" s="19" t="str">
        <f t="shared" ca="1" si="70"/>
        <v>-</v>
      </c>
      <c r="CA34" s="19" t="str">
        <f t="shared" ca="1" si="70"/>
        <v>-</v>
      </c>
      <c r="CB34" s="19" t="str">
        <f t="shared" ca="1" si="70"/>
        <v>-</v>
      </c>
      <c r="CC34" s="19" t="str">
        <f t="shared" ca="1" si="70"/>
        <v>-</v>
      </c>
      <c r="CD34" s="9"/>
      <c r="CE34" s="19" t="str">
        <f t="shared" ca="1" si="70"/>
        <v>-</v>
      </c>
      <c r="CF34" s="19" t="str">
        <f t="shared" ca="1" si="70"/>
        <v>-</v>
      </c>
      <c r="CG34" s="19" t="str">
        <f t="shared" ca="1" si="70"/>
        <v>-</v>
      </c>
      <c r="CH34" s="19" t="str">
        <f t="shared" ca="1" si="70"/>
        <v>-</v>
      </c>
      <c r="CI34" s="19" t="str">
        <f t="shared" ca="1" si="70"/>
        <v>-</v>
      </c>
      <c r="CJ34" s="19" t="str">
        <f t="shared" ca="1" si="70"/>
        <v>-</v>
      </c>
      <c r="CK34" s="19" t="str">
        <f t="shared" ca="1" si="70"/>
        <v>-</v>
      </c>
      <c r="CL34" s="19" t="str">
        <f t="shared" ca="1" si="70"/>
        <v>-</v>
      </c>
      <c r="CM34" s="19" t="str">
        <f t="shared" ca="1" si="70"/>
        <v>-</v>
      </c>
      <c r="CN34" s="19" t="str">
        <f t="shared" ca="1" si="70"/>
        <v>-</v>
      </c>
      <c r="CO34" s="19" t="str">
        <f t="shared" ca="1" si="70"/>
        <v>-</v>
      </c>
      <c r="CP34" s="19" t="str">
        <f t="shared" ca="1" si="70"/>
        <v>-</v>
      </c>
      <c r="CQ34" s="19" t="str">
        <f t="shared" ca="1" si="70"/>
        <v>-</v>
      </c>
      <c r="CR34" s="19" t="str">
        <f t="shared" ca="1" si="70"/>
        <v>-</v>
      </c>
      <c r="CS34" s="19" t="str">
        <f t="shared" ca="1" si="70"/>
        <v>-</v>
      </c>
      <c r="CT34" s="19" t="str">
        <f t="shared" ca="1" si="70"/>
        <v>-</v>
      </c>
      <c r="CU34" s="19" t="str">
        <f t="shared" ca="1" si="70"/>
        <v>-</v>
      </c>
      <c r="CV34" s="9"/>
      <c r="CW34" s="12" t="b">
        <v>1</v>
      </c>
      <c r="CX34" s="12" t="b">
        <v>1</v>
      </c>
      <c r="CY34" s="12" t="b">
        <v>1</v>
      </c>
      <c r="CZ34" s="570" t="str">
        <f ca="1">OFFSET(CZ$5,$B34,0)</f>
        <v>-</v>
      </c>
      <c r="DA34" s="12" t="b">
        <v>1</v>
      </c>
      <c r="DB34" s="12">
        <v>0</v>
      </c>
      <c r="DC34" s="19" t="str">
        <f t="shared" ref="DC34:EB34" ca="1" si="71">OFFSET(DC$5,$B34,0)</f>
        <v>-</v>
      </c>
      <c r="DD34" s="570" t="str">
        <f t="shared" ca="1" si="71"/>
        <v>-</v>
      </c>
      <c r="DE34" s="19" t="str">
        <f t="shared" ref="DE34:DP34" ca="1" si="72">OFFSET(DE$5,$B34,0)</f>
        <v>-</v>
      </c>
      <c r="DF34" s="19" t="str">
        <f t="shared" ca="1" si="72"/>
        <v>-</v>
      </c>
      <c r="DG34" s="19" t="str">
        <f t="shared" ca="1" si="72"/>
        <v>-</v>
      </c>
      <c r="DH34" s="19" t="str">
        <f t="shared" ca="1" si="72"/>
        <v>-</v>
      </c>
      <c r="DI34" s="19" t="str">
        <f t="shared" ca="1" si="72"/>
        <v>-</v>
      </c>
      <c r="DJ34" s="19" t="str">
        <f t="shared" ca="1" si="72"/>
        <v>-</v>
      </c>
      <c r="DK34" s="19" t="str">
        <f t="shared" ca="1" si="72"/>
        <v>-</v>
      </c>
      <c r="DL34" s="19" t="str">
        <f t="shared" ca="1" si="72"/>
        <v>-</v>
      </c>
      <c r="DM34" s="19" t="str">
        <f t="shared" ca="1" si="72"/>
        <v>-</v>
      </c>
      <c r="DN34" s="19" t="str">
        <f t="shared" ca="1" si="72"/>
        <v>-</v>
      </c>
      <c r="DO34" s="19" t="str">
        <f t="shared" ca="1" si="72"/>
        <v>-</v>
      </c>
      <c r="DP34" s="19" t="str">
        <f t="shared" ca="1" si="72"/>
        <v>-</v>
      </c>
      <c r="DQ34" s="12">
        <v>1</v>
      </c>
      <c r="DR34" s="12">
        <v>1</v>
      </c>
      <c r="DS34" s="12">
        <v>0</v>
      </c>
      <c r="DT34" s="19" t="str">
        <f ca="1">OFFSET(DT$5,$B34,0)</f>
        <v>-</v>
      </c>
      <c r="DU34" s="19" t="str">
        <f ca="1">OFFSET(DU$5,$B34,0)</f>
        <v>-</v>
      </c>
      <c r="DV34" s="19" t="str">
        <f ca="1">OFFSET(DV$5,$B34,0)</f>
        <v>-</v>
      </c>
      <c r="DW34" s="19" t="str">
        <f ca="1">OFFSET(DW$5,$B34,0)</f>
        <v>-</v>
      </c>
      <c r="DX34" s="19" t="str">
        <f ca="1">OFFSET(DX$5,$B34,0)</f>
        <v>-</v>
      </c>
      <c r="DY34" s="12">
        <v>0</v>
      </c>
      <c r="DZ34" s="19" t="str">
        <f ca="1">OFFSET(DZ$5,$B34,0)</f>
        <v>-</v>
      </c>
      <c r="EA34" s="19" t="str">
        <f ca="1">OFFSET(EA$5,$B34,0)</f>
        <v>-</v>
      </c>
      <c r="EB34" s="19" t="str">
        <f t="shared" ca="1" si="71"/>
        <v>-</v>
      </c>
      <c r="EC34" s="12">
        <v>0</v>
      </c>
      <c r="ED34" s="12">
        <v>0</v>
      </c>
      <c r="EE34" s="9"/>
      <c r="EF34" s="19" t="str">
        <f t="shared" ref="EF34:EQ34" ca="1" si="73">OFFSET(EF$5,$B34,0)</f>
        <v>-</v>
      </c>
      <c r="EG34" s="19" t="str">
        <f t="shared" ca="1" si="73"/>
        <v>-</v>
      </c>
      <c r="EH34" s="19" t="str">
        <f t="shared" ca="1" si="73"/>
        <v>-</v>
      </c>
      <c r="EI34" s="19" t="str">
        <f t="shared" ca="1" si="73"/>
        <v>-</v>
      </c>
      <c r="EJ34" s="19" t="str">
        <f t="shared" ca="1" si="73"/>
        <v>-</v>
      </c>
      <c r="EK34" s="19" t="str">
        <f t="shared" ca="1" si="73"/>
        <v>-</v>
      </c>
      <c r="EL34" s="19" t="str">
        <f t="shared" ca="1" si="73"/>
        <v>-</v>
      </c>
      <c r="EM34" s="19" t="str">
        <f t="shared" ca="1" si="73"/>
        <v>-</v>
      </c>
      <c r="EN34" s="19" t="str">
        <f t="shared" ca="1" si="73"/>
        <v>-</v>
      </c>
      <c r="EO34" s="19" t="str">
        <f t="shared" ca="1" si="73"/>
        <v>-</v>
      </c>
      <c r="EP34" s="19" t="str">
        <f t="shared" ca="1" si="73"/>
        <v>-</v>
      </c>
      <c r="EQ34" s="19" t="str">
        <f t="shared" ca="1" si="73"/>
        <v>-</v>
      </c>
      <c r="ER34" s="19">
        <f t="shared" ref="ER34:JY34" ca="1" si="74">OFFSET(ER$5,$B34,0)</f>
        <v>0</v>
      </c>
      <c r="ES34" s="19">
        <f t="shared" ca="1" si="74"/>
        <v>0</v>
      </c>
      <c r="ET34" s="19">
        <f t="shared" ca="1" si="74"/>
        <v>0</v>
      </c>
      <c r="EU34" s="19">
        <f t="shared" ca="1" si="74"/>
        <v>0</v>
      </c>
      <c r="EV34" s="19">
        <f t="shared" ca="1" si="74"/>
        <v>0</v>
      </c>
      <c r="EW34" s="19">
        <f t="shared" ca="1" si="74"/>
        <v>0</v>
      </c>
      <c r="EX34" s="19">
        <f t="shared" ca="1" si="74"/>
        <v>0</v>
      </c>
      <c r="EY34" s="19">
        <f t="shared" ca="1" si="74"/>
        <v>0</v>
      </c>
      <c r="EZ34" s="19">
        <f t="shared" ca="1" si="74"/>
        <v>0</v>
      </c>
      <c r="FA34" s="19">
        <f t="shared" ca="1" si="74"/>
        <v>0</v>
      </c>
      <c r="FB34" s="19">
        <f t="shared" ca="1" si="74"/>
        <v>0</v>
      </c>
      <c r="FC34" s="19">
        <f t="shared" ca="1" si="74"/>
        <v>0</v>
      </c>
      <c r="FD34" s="19">
        <f t="shared" ca="1" si="74"/>
        <v>0</v>
      </c>
      <c r="FE34" s="19">
        <f t="shared" ca="1" si="74"/>
        <v>0</v>
      </c>
      <c r="FF34" s="19">
        <f t="shared" ca="1" si="74"/>
        <v>0</v>
      </c>
      <c r="FG34" s="19">
        <f t="shared" ca="1" si="74"/>
        <v>0</v>
      </c>
      <c r="FH34" s="19">
        <f t="shared" ca="1" si="74"/>
        <v>0</v>
      </c>
      <c r="FI34" s="19">
        <f t="shared" ca="1" si="74"/>
        <v>0</v>
      </c>
      <c r="FJ34" s="19">
        <f t="shared" ca="1" si="74"/>
        <v>0</v>
      </c>
      <c r="FK34" s="19">
        <f t="shared" ca="1" si="74"/>
        <v>0</v>
      </c>
      <c r="FL34" s="19">
        <f t="shared" ca="1" si="74"/>
        <v>0</v>
      </c>
      <c r="FM34" s="19">
        <f t="shared" ca="1" si="74"/>
        <v>0</v>
      </c>
      <c r="FN34" s="19">
        <f t="shared" ca="1" si="74"/>
        <v>0</v>
      </c>
      <c r="FO34" s="19">
        <f t="shared" ca="1" si="74"/>
        <v>0</v>
      </c>
      <c r="FP34" s="19">
        <f t="shared" ca="1" si="74"/>
        <v>0</v>
      </c>
      <c r="FQ34" s="19">
        <f t="shared" ca="1" si="74"/>
        <v>0</v>
      </c>
      <c r="FR34" s="19">
        <f t="shared" ca="1" si="74"/>
        <v>0</v>
      </c>
      <c r="FS34" s="19">
        <f t="shared" ca="1" si="74"/>
        <v>0</v>
      </c>
      <c r="FT34" s="19">
        <f t="shared" ca="1" si="74"/>
        <v>0</v>
      </c>
      <c r="FU34" s="19">
        <f t="shared" ca="1" si="74"/>
        <v>0</v>
      </c>
      <c r="FV34" s="19">
        <f t="shared" ca="1" si="74"/>
        <v>0</v>
      </c>
      <c r="FW34" s="19">
        <f t="shared" ca="1" si="74"/>
        <v>0</v>
      </c>
      <c r="FX34" s="19">
        <f t="shared" ca="1" si="74"/>
        <v>0</v>
      </c>
      <c r="FY34" s="19">
        <f t="shared" ca="1" si="74"/>
        <v>0</v>
      </c>
      <c r="FZ34" s="19">
        <f t="shared" ca="1" si="74"/>
        <v>0</v>
      </c>
      <c r="GA34" s="19">
        <f t="shared" ca="1" si="74"/>
        <v>0</v>
      </c>
      <c r="GB34" s="19">
        <f t="shared" ca="1" si="74"/>
        <v>0</v>
      </c>
      <c r="GC34" s="19">
        <f t="shared" ca="1" si="74"/>
        <v>0</v>
      </c>
      <c r="GD34" s="19">
        <f t="shared" ca="1" si="74"/>
        <v>0</v>
      </c>
      <c r="GE34" s="19">
        <f t="shared" ca="1" si="74"/>
        <v>0</v>
      </c>
      <c r="GF34" s="19">
        <f t="shared" ca="1" si="74"/>
        <v>0</v>
      </c>
      <c r="GG34" s="19">
        <f t="shared" ca="1" si="74"/>
        <v>0</v>
      </c>
      <c r="GH34" s="19">
        <f t="shared" ca="1" si="74"/>
        <v>0</v>
      </c>
      <c r="GI34" s="19">
        <f t="shared" ca="1" si="74"/>
        <v>0</v>
      </c>
      <c r="GJ34" s="19">
        <f t="shared" ca="1" si="74"/>
        <v>0</v>
      </c>
      <c r="GK34" s="19">
        <f t="shared" ca="1" si="74"/>
        <v>0</v>
      </c>
      <c r="GL34" s="19">
        <f t="shared" ca="1" si="74"/>
        <v>0</v>
      </c>
      <c r="GM34" s="19">
        <f t="shared" ca="1" si="74"/>
        <v>0</v>
      </c>
      <c r="GN34" s="19">
        <f t="shared" ca="1" si="74"/>
        <v>0</v>
      </c>
      <c r="GO34" s="19">
        <f t="shared" ca="1" si="74"/>
        <v>0</v>
      </c>
      <c r="GP34" s="19">
        <f t="shared" ca="1" si="74"/>
        <v>0</v>
      </c>
      <c r="GQ34" s="19">
        <f t="shared" ca="1" si="74"/>
        <v>0</v>
      </c>
      <c r="GR34" s="19">
        <f t="shared" ca="1" si="74"/>
        <v>0</v>
      </c>
      <c r="GS34" s="19">
        <f t="shared" ca="1" si="74"/>
        <v>0</v>
      </c>
      <c r="GT34" s="19">
        <f t="shared" ca="1" si="74"/>
        <v>0</v>
      </c>
      <c r="GU34" s="19">
        <f t="shared" ca="1" si="74"/>
        <v>0</v>
      </c>
      <c r="GV34" s="19">
        <f t="shared" ca="1" si="74"/>
        <v>0</v>
      </c>
      <c r="GW34" s="19">
        <f t="shared" ca="1" si="74"/>
        <v>0</v>
      </c>
      <c r="GX34" s="19">
        <f t="shared" ca="1" si="74"/>
        <v>0</v>
      </c>
      <c r="GY34" s="19">
        <f t="shared" ca="1" si="74"/>
        <v>0</v>
      </c>
      <c r="GZ34" s="19">
        <f t="shared" ca="1" si="74"/>
        <v>0</v>
      </c>
      <c r="HA34" s="19">
        <f t="shared" ca="1" si="74"/>
        <v>0</v>
      </c>
      <c r="HB34" s="19">
        <f t="shared" ca="1" si="74"/>
        <v>0</v>
      </c>
      <c r="HC34" s="19">
        <f t="shared" ca="1" si="74"/>
        <v>0</v>
      </c>
      <c r="HD34" s="19">
        <f t="shared" ca="1" si="74"/>
        <v>0</v>
      </c>
      <c r="HE34" s="19">
        <f t="shared" ca="1" si="74"/>
        <v>0</v>
      </c>
      <c r="HF34" s="19">
        <f t="shared" ca="1" si="74"/>
        <v>0</v>
      </c>
      <c r="HG34" s="19">
        <f t="shared" ca="1" si="74"/>
        <v>0</v>
      </c>
      <c r="HH34" s="19">
        <f t="shared" ca="1" si="74"/>
        <v>0</v>
      </c>
      <c r="HI34" s="19">
        <f t="shared" ca="1" si="74"/>
        <v>0</v>
      </c>
      <c r="HJ34" s="19">
        <f t="shared" ca="1" si="74"/>
        <v>0</v>
      </c>
      <c r="HK34" s="19">
        <f t="shared" ca="1" si="74"/>
        <v>0</v>
      </c>
      <c r="HL34" s="19">
        <f t="shared" ca="1" si="74"/>
        <v>0</v>
      </c>
      <c r="HM34" s="19">
        <f t="shared" ca="1" si="74"/>
        <v>0</v>
      </c>
      <c r="HN34" s="19">
        <f t="shared" ca="1" si="74"/>
        <v>0</v>
      </c>
      <c r="HO34" s="19">
        <f t="shared" ca="1" si="74"/>
        <v>0</v>
      </c>
      <c r="HP34" s="19">
        <f t="shared" ca="1" si="74"/>
        <v>0</v>
      </c>
      <c r="HQ34" s="19">
        <f t="shared" ca="1" si="74"/>
        <v>0</v>
      </c>
      <c r="HR34" s="19">
        <f t="shared" ca="1" si="74"/>
        <v>0</v>
      </c>
      <c r="HS34" s="19">
        <f t="shared" ca="1" si="74"/>
        <v>0</v>
      </c>
      <c r="HT34" s="19">
        <f t="shared" ca="1" si="74"/>
        <v>0</v>
      </c>
      <c r="HU34" s="19">
        <f t="shared" ca="1" si="74"/>
        <v>0</v>
      </c>
      <c r="HV34" s="19">
        <f t="shared" ca="1" si="74"/>
        <v>0</v>
      </c>
      <c r="HW34" s="19">
        <f t="shared" ca="1" si="74"/>
        <v>0</v>
      </c>
      <c r="HX34" s="19">
        <f t="shared" ca="1" si="74"/>
        <v>0</v>
      </c>
      <c r="HY34" s="19">
        <f t="shared" ca="1" si="74"/>
        <v>0</v>
      </c>
      <c r="HZ34" s="19">
        <f t="shared" ca="1" si="74"/>
        <v>0</v>
      </c>
      <c r="IA34" s="19">
        <f t="shared" ca="1" si="74"/>
        <v>0</v>
      </c>
      <c r="IB34" s="19">
        <f t="shared" ca="1" si="74"/>
        <v>0</v>
      </c>
      <c r="IC34" s="19">
        <f t="shared" ca="1" si="74"/>
        <v>0</v>
      </c>
      <c r="ID34" s="19">
        <f t="shared" ca="1" si="74"/>
        <v>0</v>
      </c>
      <c r="IE34" s="19">
        <f t="shared" ca="1" si="74"/>
        <v>0</v>
      </c>
      <c r="IF34" s="19">
        <f t="shared" ca="1" si="74"/>
        <v>0</v>
      </c>
      <c r="IG34" s="19">
        <f t="shared" ca="1" si="74"/>
        <v>0</v>
      </c>
      <c r="IH34" s="19">
        <f t="shared" ca="1" si="74"/>
        <v>0</v>
      </c>
      <c r="II34" s="19">
        <f t="shared" ca="1" si="74"/>
        <v>0</v>
      </c>
      <c r="IJ34" s="19">
        <f t="shared" ca="1" si="74"/>
        <v>0</v>
      </c>
      <c r="IK34" s="19">
        <f t="shared" ca="1" si="74"/>
        <v>0</v>
      </c>
      <c r="IL34" s="19">
        <f t="shared" ca="1" si="74"/>
        <v>0</v>
      </c>
      <c r="IM34" s="19">
        <f t="shared" ca="1" si="74"/>
        <v>0</v>
      </c>
      <c r="IN34" s="19">
        <f t="shared" ca="1" si="74"/>
        <v>0</v>
      </c>
      <c r="IO34" s="19">
        <f t="shared" ca="1" si="74"/>
        <v>0</v>
      </c>
      <c r="IP34" s="19">
        <f t="shared" ca="1" si="74"/>
        <v>0</v>
      </c>
      <c r="IQ34" s="19">
        <f t="shared" ca="1" si="74"/>
        <v>0</v>
      </c>
      <c r="IR34" s="19">
        <f t="shared" ca="1" si="74"/>
        <v>0</v>
      </c>
      <c r="IS34" s="19">
        <f t="shared" ca="1" si="74"/>
        <v>0</v>
      </c>
      <c r="IT34" s="19">
        <f t="shared" ca="1" si="74"/>
        <v>0</v>
      </c>
      <c r="IU34" s="19">
        <f t="shared" ca="1" si="74"/>
        <v>0</v>
      </c>
      <c r="IV34" s="19">
        <f t="shared" ca="1" si="74"/>
        <v>0</v>
      </c>
      <c r="IW34" s="19">
        <f t="shared" ca="1" si="74"/>
        <v>0</v>
      </c>
      <c r="IX34" s="19">
        <f t="shared" ca="1" si="74"/>
        <v>0</v>
      </c>
      <c r="IY34" s="19">
        <f t="shared" ca="1" si="74"/>
        <v>0</v>
      </c>
      <c r="IZ34" s="19">
        <f t="shared" ca="1" si="74"/>
        <v>0</v>
      </c>
      <c r="JA34" s="19">
        <f t="shared" ca="1" si="74"/>
        <v>0</v>
      </c>
      <c r="JB34" s="19">
        <f t="shared" ca="1" si="74"/>
        <v>0</v>
      </c>
      <c r="JC34" s="19">
        <f t="shared" ca="1" si="74"/>
        <v>0</v>
      </c>
      <c r="JD34" s="19">
        <f t="shared" ca="1" si="74"/>
        <v>0</v>
      </c>
      <c r="JE34" s="19">
        <f t="shared" ca="1" si="74"/>
        <v>0</v>
      </c>
      <c r="JF34" s="19">
        <f t="shared" ca="1" si="74"/>
        <v>0</v>
      </c>
      <c r="JG34" s="19">
        <f t="shared" ca="1" si="74"/>
        <v>0</v>
      </c>
      <c r="JH34" s="19">
        <f t="shared" ca="1" si="74"/>
        <v>0</v>
      </c>
      <c r="JI34" s="19">
        <f t="shared" ca="1" si="74"/>
        <v>0</v>
      </c>
      <c r="JJ34" s="19">
        <f t="shared" ca="1" si="74"/>
        <v>0</v>
      </c>
      <c r="JK34" s="19">
        <f t="shared" ca="1" si="74"/>
        <v>0</v>
      </c>
      <c r="JL34" s="19">
        <f t="shared" ca="1" si="74"/>
        <v>0</v>
      </c>
      <c r="JM34" s="19" t="str">
        <f t="shared" ref="JM34" ca="1" si="75">OFFSET(JM$5,$B34,0)</f>
        <v>-</v>
      </c>
      <c r="JN34" s="9"/>
      <c r="JO34" s="19">
        <f t="shared" ca="1" si="74"/>
        <v>1</v>
      </c>
      <c r="JP34" s="12" t="b">
        <v>0</v>
      </c>
      <c r="JQ34" s="19">
        <f t="shared" ref="JQ34:NT34" ca="1" si="76">OFFSET(JQ$5,$B34,0)</f>
        <v>0</v>
      </c>
      <c r="JR34" s="19">
        <f ca="1">OFFSET(JR$5,$B34,0)</f>
        <v>0</v>
      </c>
      <c r="JS34" s="19">
        <f ca="1">OFFSET(JS$5,$B34,0)</f>
        <v>0</v>
      </c>
      <c r="JT34" s="19">
        <f ca="1">OFFSET(JT$5,$B34,0)</f>
        <v>0</v>
      </c>
      <c r="JU34" s="19">
        <f ca="1">OFFSET(JU$5,$B34,0)</f>
        <v>0</v>
      </c>
      <c r="JV34" s="19" t="str">
        <f t="shared" ca="1" si="74"/>
        <v>-</v>
      </c>
      <c r="JW34" s="19">
        <f t="shared" ca="1" si="74"/>
        <v>1</v>
      </c>
      <c r="JX34" s="19">
        <f t="shared" ca="1" si="74"/>
        <v>1</v>
      </c>
      <c r="JY34" s="19">
        <f t="shared" ca="1" si="74"/>
        <v>1</v>
      </c>
      <c r="JZ34" s="19">
        <f t="shared" ref="JZ34:KD34" ca="1" si="77">OFFSET(JZ$5,$B34,0)</f>
        <v>1</v>
      </c>
      <c r="KA34" s="19">
        <f t="shared" ca="1" si="77"/>
        <v>1</v>
      </c>
      <c r="KB34" s="19">
        <f t="shared" ca="1" si="77"/>
        <v>1</v>
      </c>
      <c r="KC34" s="19">
        <f t="shared" ca="1" si="77"/>
        <v>0</v>
      </c>
      <c r="KD34" s="19">
        <f t="shared" ca="1" si="77"/>
        <v>0</v>
      </c>
      <c r="KE34" s="19">
        <f t="shared" ca="1" si="76"/>
        <v>1</v>
      </c>
      <c r="KF34" s="19">
        <f t="shared" ca="1" si="76"/>
        <v>0</v>
      </c>
      <c r="KG34" s="19">
        <f t="shared" ca="1" si="76"/>
        <v>0</v>
      </c>
      <c r="KH34" s="19">
        <f t="shared" ca="1" si="76"/>
        <v>0</v>
      </c>
      <c r="KI34" s="19">
        <f t="shared" ca="1" si="76"/>
        <v>1</v>
      </c>
      <c r="KJ34" s="19">
        <f t="shared" ca="1" si="76"/>
        <v>0</v>
      </c>
      <c r="KK34" s="19">
        <f t="shared" ca="1" si="76"/>
        <v>1</v>
      </c>
      <c r="KL34" s="19">
        <f t="shared" ca="1" si="76"/>
        <v>0</v>
      </c>
      <c r="KM34" s="19">
        <f t="shared" ca="1" si="76"/>
        <v>0</v>
      </c>
      <c r="KN34" s="19">
        <f t="shared" ca="1" si="76"/>
        <v>0</v>
      </c>
      <c r="KO34" s="19">
        <f ca="1">OFFSET(KO$5,$B34,0)</f>
        <v>0</v>
      </c>
      <c r="KP34" s="19">
        <f ca="1">OFFSET(KP$5,$B34,0)</f>
        <v>0</v>
      </c>
      <c r="KQ34" s="19">
        <f t="shared" ca="1" si="76"/>
        <v>0</v>
      </c>
      <c r="KR34" s="19">
        <f t="shared" ca="1" si="76"/>
        <v>0</v>
      </c>
      <c r="KS34" s="19">
        <f t="shared" ca="1" si="76"/>
        <v>0</v>
      </c>
      <c r="KT34" s="19">
        <f t="shared" ca="1" si="76"/>
        <v>0</v>
      </c>
      <c r="KU34" s="19">
        <f t="shared" ca="1" si="76"/>
        <v>0</v>
      </c>
      <c r="KV34" s="19">
        <f t="shared" ca="1" si="76"/>
        <v>0</v>
      </c>
      <c r="KW34" s="19">
        <f t="shared" ca="1" si="76"/>
        <v>0</v>
      </c>
      <c r="KX34" s="19">
        <f t="shared" ca="1" si="76"/>
        <v>0</v>
      </c>
      <c r="KY34" s="19">
        <f t="shared" ca="1" si="76"/>
        <v>0</v>
      </c>
      <c r="KZ34" s="19">
        <f t="shared" ca="1" si="76"/>
        <v>0</v>
      </c>
      <c r="LA34" s="19">
        <f t="shared" ca="1" si="76"/>
        <v>0</v>
      </c>
      <c r="LB34" s="19">
        <f t="shared" ca="1" si="76"/>
        <v>0</v>
      </c>
      <c r="LC34" s="19">
        <f t="shared" ca="1" si="76"/>
        <v>0</v>
      </c>
      <c r="LD34" s="19">
        <f t="shared" ca="1" si="76"/>
        <v>0</v>
      </c>
      <c r="LE34" s="19">
        <f t="shared" ca="1" si="76"/>
        <v>0</v>
      </c>
      <c r="LF34" s="19">
        <f t="shared" ca="1" si="76"/>
        <v>0</v>
      </c>
      <c r="LG34" s="19">
        <f t="shared" ca="1" si="76"/>
        <v>0</v>
      </c>
      <c r="LH34" s="19">
        <f t="shared" ca="1" si="76"/>
        <v>0</v>
      </c>
      <c r="LI34" s="19">
        <f t="shared" ca="1" si="76"/>
        <v>0</v>
      </c>
      <c r="LJ34" s="19">
        <f t="shared" ca="1" si="76"/>
        <v>0</v>
      </c>
      <c r="LK34" s="19">
        <f t="shared" ca="1" si="76"/>
        <v>0</v>
      </c>
      <c r="LL34" s="19">
        <f t="shared" ca="1" si="76"/>
        <v>0</v>
      </c>
      <c r="LM34" s="19">
        <f t="shared" ca="1" si="76"/>
        <v>0</v>
      </c>
      <c r="LN34" s="19">
        <f t="shared" ca="1" si="76"/>
        <v>0</v>
      </c>
      <c r="LO34" s="19">
        <f t="shared" ca="1" si="76"/>
        <v>0</v>
      </c>
      <c r="LP34" s="19">
        <f t="shared" ca="1" si="76"/>
        <v>0</v>
      </c>
      <c r="LQ34" s="19">
        <f t="shared" ca="1" si="76"/>
        <v>0</v>
      </c>
      <c r="LR34" s="19">
        <f t="shared" ca="1" si="76"/>
        <v>1</v>
      </c>
      <c r="LS34" s="19">
        <f ca="1">OFFSET(LS$5,$B34,0)</f>
        <v>0</v>
      </c>
      <c r="LT34" s="19">
        <f ca="1">OFFSET(LT$5,$B34,0)</f>
        <v>0</v>
      </c>
      <c r="LU34" s="19">
        <f ca="1">OFFSET(LU$5,$B34,0)</f>
        <v>0</v>
      </c>
      <c r="LV34" s="19">
        <f t="shared" ca="1" si="76"/>
        <v>0</v>
      </c>
      <c r="LW34" s="19">
        <f t="shared" ca="1" si="76"/>
        <v>1</v>
      </c>
      <c r="LX34" s="9"/>
      <c r="LY34" s="5" t="b">
        <f>INDEX(i.cropgraze_inc,$M34,LY$26)</f>
        <v>0</v>
      </c>
      <c r="LZ34" s="19" t="str">
        <f t="shared" ca="1" si="76"/>
        <v>-</v>
      </c>
      <c r="MA34" s="19" t="str">
        <f t="shared" ca="1" si="76"/>
        <v>-</v>
      </c>
      <c r="MB34" s="19" t="str">
        <f t="shared" ca="1" si="76"/>
        <v>-</v>
      </c>
      <c r="MC34" s="19" t="b">
        <f t="shared" ca="1" si="76"/>
        <v>0</v>
      </c>
      <c r="MD34" s="19" t="b">
        <f t="shared" ca="1" si="76"/>
        <v>0</v>
      </c>
      <c r="ME34" s="19" t="b">
        <f t="shared" ca="1" si="76"/>
        <v>1</v>
      </c>
      <c r="MF34" s="12">
        <v>2</v>
      </c>
      <c r="MG34" s="12">
        <v>2</v>
      </c>
      <c r="MH34" s="19" t="str">
        <f t="shared" ca="1" si="76"/>
        <v>-</v>
      </c>
      <c r="MI34" s="19" t="str">
        <f ca="1">OFFSET(MI$5,$B34,0)</f>
        <v>-</v>
      </c>
      <c r="MJ34" s="19" t="str">
        <f ca="1">OFFSET(MJ$5,$B34,0)</f>
        <v>-</v>
      </c>
      <c r="MK34" s="19" t="str">
        <f t="shared" ca="1" si="76"/>
        <v>-</v>
      </c>
      <c r="ML34" s="19" t="str">
        <f t="shared" ca="1" si="76"/>
        <v>-</v>
      </c>
      <c r="MM34" s="19" t="str">
        <f t="shared" ca="1" si="76"/>
        <v>-</v>
      </c>
      <c r="MN34" s="19" t="str">
        <f t="shared" ca="1" si="76"/>
        <v>-</v>
      </c>
      <c r="MO34" s="19" t="str">
        <f t="shared" ca="1" si="76"/>
        <v>-</v>
      </c>
      <c r="MP34" s="19" t="str">
        <f t="shared" ca="1" si="76"/>
        <v>-</v>
      </c>
      <c r="MQ34" s="19" t="b">
        <f t="shared" ca="1" si="76"/>
        <v>0</v>
      </c>
      <c r="MR34" s="264" t="s">
        <v>31</v>
      </c>
      <c r="MS34" s="264" t="s">
        <v>31</v>
      </c>
      <c r="MT34" s="264" t="s">
        <v>31</v>
      </c>
      <c r="MU34" s="264" t="s">
        <v>31</v>
      </c>
      <c r="MV34" s="264" t="s">
        <v>31</v>
      </c>
      <c r="MW34" s="264" t="s">
        <v>31</v>
      </c>
      <c r="MX34" s="264" t="s">
        <v>31</v>
      </c>
      <c r="MY34" s="19" t="str">
        <f t="shared" ref="MY34:ND34" ca="1" si="78">OFFSET(MY$5,$B34,0)</f>
        <v>-</v>
      </c>
      <c r="MZ34" s="19" t="str">
        <f t="shared" ca="1" si="78"/>
        <v>-</v>
      </c>
      <c r="NA34" s="19" t="str">
        <f t="shared" ca="1" si="78"/>
        <v>-</v>
      </c>
      <c r="NB34" s="19" t="b">
        <f t="shared" ca="1" si="78"/>
        <v>1</v>
      </c>
      <c r="NC34" s="19">
        <f t="shared" ca="1" si="78"/>
        <v>0</v>
      </c>
      <c r="ND34" s="19" t="str">
        <f t="shared" ca="1" si="78"/>
        <v>-</v>
      </c>
      <c r="NE34" s="19" t="str">
        <f t="shared" ref="NE34:NG34" ca="1" si="79">OFFSET(NE$5,$B34,0)</f>
        <v>-</v>
      </c>
      <c r="NF34" s="19" t="str">
        <f t="shared" ca="1" si="79"/>
        <v>-</v>
      </c>
      <c r="NG34" s="19" t="str">
        <f t="shared" ca="1" si="79"/>
        <v>-</v>
      </c>
      <c r="NH34" s="19" t="str">
        <f t="shared" ca="1" si="76"/>
        <v>-</v>
      </c>
      <c r="NI34" s="19" t="str">
        <f t="shared" ca="1" si="76"/>
        <v>-</v>
      </c>
      <c r="NJ34" s="19" t="str">
        <f t="shared" ca="1" si="76"/>
        <v>-</v>
      </c>
      <c r="NK34" s="19" t="str">
        <f t="shared" ca="1" si="76"/>
        <v>-</v>
      </c>
      <c r="NL34" s="19" t="str">
        <f t="shared" ca="1" si="76"/>
        <v>-</v>
      </c>
      <c r="NM34" s="19" t="str">
        <f t="shared" ca="1" si="76"/>
        <v>-</v>
      </c>
      <c r="NN34" s="19" t="str">
        <f t="shared" ca="1" si="76"/>
        <v>-</v>
      </c>
      <c r="NO34" s="19">
        <f t="shared" ca="1" si="76"/>
        <v>500</v>
      </c>
      <c r="NP34" s="19">
        <f t="shared" ca="1" si="76"/>
        <v>500</v>
      </c>
      <c r="NQ34" s="19" t="str">
        <f t="shared" ref="NQ34:NS34" ca="1" si="80">OFFSET(NQ$5,$B34,0)</f>
        <v>-</v>
      </c>
      <c r="NR34" s="19" t="str">
        <f t="shared" ca="1" si="80"/>
        <v>-</v>
      </c>
      <c r="NS34" s="19" t="str">
        <f t="shared" ca="1" si="80"/>
        <v>-</v>
      </c>
      <c r="NT34" s="19">
        <f t="shared" ca="1" si="76"/>
        <v>1</v>
      </c>
      <c r="NU34" s="9"/>
      <c r="NV34" s="5">
        <f>INDEX(i.std_prices,1,NV$26)</f>
        <v>70</v>
      </c>
      <c r="NW34" s="5">
        <f>INDEX(i.std_prices,1,NW$26)</f>
        <v>50</v>
      </c>
      <c r="NX34" s="5">
        <f>INDEX(i.std_prices,1,NX$26)</f>
        <v>65</v>
      </c>
      <c r="NY34" s="5">
        <f>INDEX(i.std_prices,1,NY$26)</f>
        <v>65</v>
      </c>
      <c r="NZ34" s="19">
        <f t="shared" ref="NZ34:OB34" ca="1" si="81">OFFSET(NZ$5,$B34,0)</f>
        <v>1</v>
      </c>
      <c r="OA34" s="19">
        <f t="shared" ca="1" si="81"/>
        <v>1</v>
      </c>
      <c r="OB34" s="19">
        <f t="shared" ca="1" si="81"/>
        <v>1</v>
      </c>
      <c r="OC34" s="9"/>
      <c r="OD34" s="12" t="b">
        <v>0</v>
      </c>
      <c r="OE34" s="12" t="b">
        <v>0</v>
      </c>
      <c r="OF34" s="19">
        <f t="shared" ref="OF34:QQ34" ca="1" si="82">OFFSET(OF$5,$B34,0)</f>
        <v>1</v>
      </c>
      <c r="OG34" s="135">
        <f t="shared" si="63"/>
        <v>1</v>
      </c>
      <c r="OH34" s="135">
        <f t="shared" si="63"/>
        <v>1</v>
      </c>
      <c r="OI34" s="135">
        <f t="shared" si="63"/>
        <v>1</v>
      </c>
      <c r="OJ34" s="135">
        <f t="shared" si="63"/>
        <v>1</v>
      </c>
      <c r="OK34" s="135">
        <f t="shared" si="63"/>
        <v>1</v>
      </c>
      <c r="OL34" s="135">
        <f t="shared" si="63"/>
        <v>1</v>
      </c>
      <c r="OM34" s="135">
        <f t="shared" si="63"/>
        <v>1</v>
      </c>
      <c r="ON34" s="135">
        <f t="shared" si="63"/>
        <v>1</v>
      </c>
      <c r="OO34" s="9"/>
      <c r="OP34" s="19" t="str">
        <f t="shared" ca="1" si="82"/>
        <v>-</v>
      </c>
      <c r="OQ34" s="19" t="str">
        <f t="shared" ca="1" si="82"/>
        <v>-</v>
      </c>
      <c r="OR34" s="19" t="str">
        <f t="shared" ca="1" si="82"/>
        <v>-</v>
      </c>
      <c r="OS34" s="19" t="str">
        <f t="shared" ca="1" si="82"/>
        <v>-</v>
      </c>
      <c r="OT34" s="19" t="str">
        <f t="shared" ca="1" si="82"/>
        <v>-</v>
      </c>
      <c r="OU34" s="19" t="str">
        <f t="shared" ca="1" si="82"/>
        <v>-</v>
      </c>
      <c r="OV34" s="19" t="str">
        <f t="shared" ca="1" si="82"/>
        <v>-</v>
      </c>
      <c r="OW34" s="19" t="str">
        <f t="shared" ca="1" si="82"/>
        <v>-</v>
      </c>
      <c r="OX34" s="19" t="str">
        <f t="shared" ca="1" si="82"/>
        <v>-</v>
      </c>
      <c r="OY34" s="19" t="str">
        <f t="shared" ca="1" si="82"/>
        <v>-</v>
      </c>
      <c r="OZ34" s="19" t="str">
        <f t="shared" ca="1" si="82"/>
        <v>-</v>
      </c>
      <c r="PA34" s="19" t="str">
        <f t="shared" ca="1" si="82"/>
        <v>-</v>
      </c>
      <c r="PB34" s="19" t="str">
        <f t="shared" ca="1" si="82"/>
        <v>-</v>
      </c>
      <c r="PC34" s="19" t="str">
        <f t="shared" ca="1" si="82"/>
        <v>-</v>
      </c>
      <c r="PD34" s="19" t="str">
        <f t="shared" ca="1" si="82"/>
        <v>-</v>
      </c>
      <c r="PE34" s="19" t="str">
        <f t="shared" ca="1" si="82"/>
        <v>-</v>
      </c>
      <c r="PF34" s="19" t="str">
        <f t="shared" ca="1" si="82"/>
        <v>-</v>
      </c>
      <c r="PG34" s="19" t="str">
        <f t="shared" ca="1" si="82"/>
        <v>-</v>
      </c>
      <c r="PH34" s="19" t="str">
        <f t="shared" ca="1" si="82"/>
        <v>-</v>
      </c>
      <c r="PI34" s="19" t="str">
        <f t="shared" ca="1" si="82"/>
        <v>-</v>
      </c>
      <c r="PJ34" s="19" t="str">
        <f t="shared" ca="1" si="82"/>
        <v>-</v>
      </c>
      <c r="PK34" s="19" t="str">
        <f t="shared" ca="1" si="82"/>
        <v>-</v>
      </c>
      <c r="PL34" s="19" t="str">
        <f t="shared" ca="1" si="82"/>
        <v>-</v>
      </c>
      <c r="PM34" s="19" t="str">
        <f t="shared" ca="1" si="82"/>
        <v>-</v>
      </c>
      <c r="PN34" s="19" t="str">
        <f t="shared" ca="1" si="82"/>
        <v>-</v>
      </c>
      <c r="PO34" s="19" t="str">
        <f t="shared" ca="1" si="82"/>
        <v>-</v>
      </c>
      <c r="PP34" s="19" t="str">
        <f t="shared" ca="1" si="82"/>
        <v>-</v>
      </c>
      <c r="PQ34" s="19" t="str">
        <f t="shared" ca="1" si="82"/>
        <v>-</v>
      </c>
      <c r="PR34" s="19" t="str">
        <f t="shared" ca="1" si="82"/>
        <v>-</v>
      </c>
      <c r="PS34" s="19" t="str">
        <f t="shared" ca="1" si="82"/>
        <v>-</v>
      </c>
      <c r="PT34" s="19" t="str">
        <f t="shared" ca="1" si="82"/>
        <v>-</v>
      </c>
      <c r="PU34" s="19" t="str">
        <f t="shared" ca="1" si="82"/>
        <v>-</v>
      </c>
      <c r="PV34" s="19" t="str">
        <f t="shared" ca="1" si="82"/>
        <v>-</v>
      </c>
      <c r="PW34" s="19" t="str">
        <f t="shared" ca="1" si="82"/>
        <v>-</v>
      </c>
      <c r="PX34" s="19" t="str">
        <f t="shared" ca="1" si="82"/>
        <v>-</v>
      </c>
      <c r="PY34" s="19" t="str">
        <f t="shared" ca="1" si="82"/>
        <v>-</v>
      </c>
      <c r="PZ34" s="19" t="str">
        <f t="shared" ca="1" si="82"/>
        <v>-</v>
      </c>
      <c r="QA34" s="19" t="str">
        <f t="shared" ca="1" si="82"/>
        <v>-</v>
      </c>
      <c r="QB34" s="19" t="str">
        <f t="shared" ca="1" si="82"/>
        <v>-</v>
      </c>
      <c r="QC34" s="19" t="str">
        <f t="shared" ca="1" si="82"/>
        <v>-</v>
      </c>
      <c r="QD34" s="19" t="str">
        <f t="shared" ca="1" si="82"/>
        <v>-</v>
      </c>
      <c r="QE34" s="19" t="str">
        <f t="shared" ca="1" si="82"/>
        <v>-</v>
      </c>
      <c r="QF34" s="19" t="str">
        <f t="shared" ca="1" si="82"/>
        <v>-</v>
      </c>
      <c r="QG34" s="19" t="str">
        <f t="shared" ca="1" si="82"/>
        <v>-</v>
      </c>
      <c r="QH34" s="19" t="str">
        <f t="shared" ca="1" si="82"/>
        <v>-</v>
      </c>
      <c r="QI34" s="19" t="str">
        <f t="shared" ca="1" si="82"/>
        <v>-</v>
      </c>
      <c r="QJ34" s="19" t="str">
        <f t="shared" ca="1" si="82"/>
        <v>-</v>
      </c>
      <c r="QK34" s="19" t="str">
        <f t="shared" ca="1" si="82"/>
        <v>-</v>
      </c>
      <c r="QL34" s="19" t="str">
        <f t="shared" ca="1" si="82"/>
        <v>-</v>
      </c>
      <c r="QM34" s="19" t="str">
        <f t="shared" ca="1" si="82"/>
        <v>-</v>
      </c>
      <c r="QN34" s="19" t="str">
        <f t="shared" ca="1" si="82"/>
        <v>-</v>
      </c>
      <c r="QO34" s="19" t="str">
        <f t="shared" ca="1" si="82"/>
        <v>-</v>
      </c>
      <c r="QP34" s="19" t="str">
        <f t="shared" ca="1" si="82"/>
        <v>-</v>
      </c>
      <c r="QQ34" s="19" t="str">
        <f t="shared" ca="1" si="82"/>
        <v>-</v>
      </c>
      <c r="QR34" s="19" t="str">
        <f t="shared" ref="QR34:TC34" ca="1" si="83">OFFSET(QR$5,$B34,0)</f>
        <v>-</v>
      </c>
      <c r="QS34" s="19" t="str">
        <f t="shared" ca="1" si="83"/>
        <v>-</v>
      </c>
      <c r="QT34" s="19" t="str">
        <f t="shared" ca="1" si="83"/>
        <v>-</v>
      </c>
      <c r="QU34" s="19" t="str">
        <f t="shared" ca="1" si="83"/>
        <v>-</v>
      </c>
      <c r="QV34" s="19" t="str">
        <f t="shared" ca="1" si="83"/>
        <v>-</v>
      </c>
      <c r="QW34" s="19" t="str">
        <f t="shared" ca="1" si="83"/>
        <v>-</v>
      </c>
      <c r="QX34" s="19" t="str">
        <f t="shared" ca="1" si="83"/>
        <v>-</v>
      </c>
      <c r="QY34" s="19" t="str">
        <f t="shared" ca="1" si="83"/>
        <v>-</v>
      </c>
      <c r="QZ34" s="19" t="str">
        <f t="shared" ca="1" si="83"/>
        <v>-</v>
      </c>
      <c r="RA34" s="19" t="str">
        <f t="shared" ca="1" si="83"/>
        <v>-</v>
      </c>
      <c r="RB34" s="19" t="str">
        <f t="shared" ca="1" si="83"/>
        <v>-</v>
      </c>
      <c r="RC34" s="19" t="str">
        <f t="shared" ca="1" si="83"/>
        <v>-</v>
      </c>
      <c r="RD34" s="19" t="str">
        <f t="shared" ca="1" si="83"/>
        <v>-</v>
      </c>
      <c r="RE34" s="19" t="str">
        <f t="shared" ca="1" si="83"/>
        <v>-</v>
      </c>
      <c r="RF34" s="19" t="str">
        <f t="shared" ca="1" si="83"/>
        <v>-</v>
      </c>
      <c r="RG34" s="19" t="str">
        <f t="shared" ca="1" si="83"/>
        <v>-</v>
      </c>
      <c r="RH34" s="19" t="str">
        <f t="shared" ca="1" si="83"/>
        <v>-</v>
      </c>
      <c r="RI34" s="19" t="str">
        <f t="shared" ca="1" si="83"/>
        <v>-</v>
      </c>
      <c r="RJ34" s="19" t="str">
        <f t="shared" ca="1" si="83"/>
        <v>-</v>
      </c>
      <c r="RK34" s="19" t="str">
        <f t="shared" ca="1" si="83"/>
        <v>-</v>
      </c>
      <c r="RL34" s="19" t="str">
        <f t="shared" ca="1" si="83"/>
        <v>-</v>
      </c>
      <c r="RM34" s="19" t="str">
        <f t="shared" ca="1" si="83"/>
        <v>-</v>
      </c>
      <c r="RN34" s="19" t="str">
        <f t="shared" ca="1" si="83"/>
        <v>-</v>
      </c>
      <c r="RO34" s="19" t="str">
        <f t="shared" ca="1" si="83"/>
        <v>-</v>
      </c>
      <c r="RP34" s="19" t="str">
        <f t="shared" ca="1" si="83"/>
        <v>-</v>
      </c>
      <c r="RQ34" s="19" t="str">
        <f t="shared" ca="1" si="83"/>
        <v>-</v>
      </c>
      <c r="RR34" s="19" t="str">
        <f t="shared" ca="1" si="83"/>
        <v>-</v>
      </c>
      <c r="RS34" s="19" t="str">
        <f t="shared" ca="1" si="83"/>
        <v>-</v>
      </c>
      <c r="RT34" s="19" t="str">
        <f t="shared" ca="1" si="83"/>
        <v>-</v>
      </c>
      <c r="RU34" s="19" t="str">
        <f t="shared" ca="1" si="83"/>
        <v>-</v>
      </c>
      <c r="RV34" s="19" t="str">
        <f t="shared" ca="1" si="83"/>
        <v>-</v>
      </c>
      <c r="RW34" s="19" t="str">
        <f t="shared" ca="1" si="83"/>
        <v>-</v>
      </c>
      <c r="RX34" s="19" t="str">
        <f t="shared" ca="1" si="83"/>
        <v>-</v>
      </c>
      <c r="RY34" s="19" t="str">
        <f t="shared" ca="1" si="83"/>
        <v>-</v>
      </c>
      <c r="RZ34" s="19" t="str">
        <f t="shared" ca="1" si="83"/>
        <v>-</v>
      </c>
      <c r="SA34" s="19" t="str">
        <f t="shared" ca="1" si="83"/>
        <v>-</v>
      </c>
      <c r="SB34" s="19" t="str">
        <f t="shared" ca="1" si="83"/>
        <v>-</v>
      </c>
      <c r="SC34" s="19" t="str">
        <f t="shared" ca="1" si="83"/>
        <v>-</v>
      </c>
      <c r="SD34" s="19" t="str">
        <f t="shared" ca="1" si="83"/>
        <v>-</v>
      </c>
      <c r="SE34" s="19" t="str">
        <f t="shared" ca="1" si="83"/>
        <v>-</v>
      </c>
      <c r="SF34" s="19" t="str">
        <f t="shared" ca="1" si="83"/>
        <v>-</v>
      </c>
      <c r="SG34" s="19" t="str">
        <f t="shared" ca="1" si="83"/>
        <v>-</v>
      </c>
      <c r="SH34" s="19" t="str">
        <f t="shared" ca="1" si="83"/>
        <v>-</v>
      </c>
      <c r="SI34" s="19" t="str">
        <f t="shared" ca="1" si="83"/>
        <v>-</v>
      </c>
      <c r="SJ34" s="19" t="str">
        <f t="shared" ca="1" si="83"/>
        <v>-</v>
      </c>
      <c r="SK34" s="19" t="str">
        <f t="shared" ca="1" si="83"/>
        <v>-</v>
      </c>
      <c r="SL34" s="19" t="str">
        <f t="shared" ca="1" si="83"/>
        <v>-</v>
      </c>
      <c r="SM34" s="19" t="str">
        <f t="shared" ca="1" si="83"/>
        <v>-</v>
      </c>
      <c r="SN34" s="19" t="str">
        <f t="shared" ca="1" si="83"/>
        <v>-</v>
      </c>
      <c r="SO34" s="19" t="str">
        <f t="shared" ca="1" si="83"/>
        <v>-</v>
      </c>
      <c r="SP34" s="19" t="str">
        <f t="shared" ca="1" si="83"/>
        <v>-</v>
      </c>
      <c r="SQ34" s="19" t="str">
        <f t="shared" ca="1" si="83"/>
        <v>-</v>
      </c>
      <c r="SR34" s="19" t="str">
        <f t="shared" ca="1" si="83"/>
        <v>-</v>
      </c>
      <c r="SS34" s="19" t="str">
        <f t="shared" ca="1" si="83"/>
        <v>-</v>
      </c>
      <c r="ST34" s="19" t="str">
        <f t="shared" ca="1" si="83"/>
        <v>-</v>
      </c>
      <c r="SU34" s="19" t="str">
        <f t="shared" ca="1" si="83"/>
        <v>-</v>
      </c>
      <c r="SV34" s="19" t="str">
        <f t="shared" ca="1" si="83"/>
        <v>-</v>
      </c>
      <c r="SW34" s="19" t="str">
        <f t="shared" ca="1" si="83"/>
        <v>-</v>
      </c>
      <c r="SX34" s="19" t="str">
        <f t="shared" ca="1" si="83"/>
        <v>-</v>
      </c>
      <c r="SY34" s="19" t="str">
        <f t="shared" ca="1" si="83"/>
        <v>-</v>
      </c>
      <c r="SZ34" s="19" t="str">
        <f t="shared" ca="1" si="83"/>
        <v>-</v>
      </c>
      <c r="TA34" s="19" t="str">
        <f t="shared" ca="1" si="83"/>
        <v>-</v>
      </c>
      <c r="TB34" s="19" t="str">
        <f t="shared" ca="1" si="83"/>
        <v>-</v>
      </c>
      <c r="TC34" s="19" t="str">
        <f t="shared" ca="1" si="83"/>
        <v>-</v>
      </c>
      <c r="TD34" s="19" t="str">
        <f t="shared" ref="TD34:TE34" ca="1" si="84">OFFSET(TD$5,$B34,0)</f>
        <v>-</v>
      </c>
      <c r="TE34" s="19" t="str">
        <f t="shared" ca="1" si="84"/>
        <v>-</v>
      </c>
      <c r="TF34" s="19">
        <f ca="1">OFFSET(TF$5,$B34,0)</f>
        <v>1</v>
      </c>
      <c r="TG34" s="587">
        <v>0</v>
      </c>
    </row>
    <row r="35" spans="1:527" collapsed="1">
      <c r="A35" s="21"/>
      <c r="B35" s="21"/>
      <c r="D35" s="14"/>
      <c r="E35" t="b">
        <v>0</v>
      </c>
      <c r="AA35" s="209"/>
      <c r="AB35" s="209"/>
      <c r="AC35" s="209"/>
      <c r="AD35" s="209"/>
      <c r="AE35" s="209"/>
      <c r="AG35" s="209"/>
      <c r="AH35" s="209"/>
      <c r="AI35" s="209"/>
      <c r="AJ35" s="209"/>
      <c r="AK35" s="209"/>
      <c r="AL35" s="209"/>
      <c r="AM35" s="209"/>
      <c r="AN35" s="209"/>
      <c r="AW35" s="543" t="s">
        <v>1919</v>
      </c>
      <c r="AX35" s="9" t="str">
        <f>IF(COUNTIF(AW$5:AW35,AW35)=1,"-","Dup")</f>
        <v>-</v>
      </c>
      <c r="AY35" s="9"/>
      <c r="AZ35" s="14"/>
      <c r="BA35" s="14"/>
      <c r="BB35" s="14"/>
      <c r="BC35" s="14"/>
      <c r="BD35" s="14"/>
      <c r="BE35" s="14"/>
      <c r="BF35" s="14"/>
      <c r="BG35" s="14"/>
      <c r="BH35" s="9"/>
      <c r="BI35" s="14"/>
      <c r="BJ35" s="14"/>
      <c r="BK35" s="14"/>
      <c r="BL35" s="14"/>
      <c r="BM35" s="14"/>
      <c r="BN35" s="14"/>
      <c r="BO35" s="14"/>
      <c r="BP35" s="555"/>
      <c r="BQ35" s="555"/>
      <c r="BR35" s="555"/>
      <c r="BS35" s="555"/>
      <c r="BT35" s="555"/>
      <c r="BU35" s="555"/>
      <c r="BV35" s="555"/>
      <c r="BW35" s="555"/>
      <c r="BX35" s="9"/>
      <c r="BY35" s="14"/>
      <c r="BZ35" s="14"/>
      <c r="CA35" s="14"/>
      <c r="CB35" s="14"/>
      <c r="CC35" s="14"/>
      <c r="CD35" s="9"/>
      <c r="CE35" s="14"/>
      <c r="CF35" s="14"/>
      <c r="CG35" s="14"/>
      <c r="CH35" s="14"/>
      <c r="CI35" s="14"/>
      <c r="CJ35" s="14"/>
      <c r="CK35" s="14"/>
      <c r="CL35" s="14"/>
      <c r="CM35" s="14"/>
      <c r="CN35" s="14"/>
      <c r="CO35" s="14"/>
      <c r="CP35" s="14"/>
      <c r="CQ35" s="14"/>
      <c r="CR35" s="14"/>
      <c r="CS35" s="14"/>
      <c r="CT35" s="14"/>
      <c r="CU35" s="14"/>
      <c r="CV35" s="9"/>
      <c r="CW35" s="14"/>
      <c r="CX35" s="14"/>
      <c r="CY35" s="14"/>
      <c r="CZ35" s="567"/>
      <c r="DA35" s="14"/>
      <c r="DB35" s="14"/>
      <c r="DC35" s="14"/>
      <c r="DD35" s="567"/>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9"/>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9"/>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9"/>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9"/>
      <c r="NV35" s="14"/>
      <c r="NW35" s="14"/>
      <c r="NX35" s="14"/>
      <c r="NY35" s="14"/>
      <c r="NZ35" s="14"/>
      <c r="OA35" s="14"/>
      <c r="OB35" s="14"/>
      <c r="OC35" s="9"/>
      <c r="OD35" s="14"/>
      <c r="OE35" s="14"/>
      <c r="OF35" s="14"/>
      <c r="OG35" s="14"/>
      <c r="OH35" s="14"/>
      <c r="OI35" s="14"/>
      <c r="OJ35" s="14"/>
      <c r="OK35" s="14"/>
      <c r="OL35" s="14"/>
      <c r="OM35" s="14"/>
      <c r="ON35" s="14"/>
      <c r="OO35" s="9"/>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587">
        <v>0</v>
      </c>
    </row>
    <row r="36" spans="1:527">
      <c r="A36" s="21">
        <f t="shared" ref="A36:A103" si="85">ROW(A36)-5</f>
        <v>31</v>
      </c>
      <c r="B36" s="21">
        <f>$A$5</f>
        <v>0</v>
      </c>
      <c r="C36">
        <v>1</v>
      </c>
      <c r="D36" s="135" t="s">
        <v>1990</v>
      </c>
      <c r="E36" t="b">
        <v>1</v>
      </c>
      <c r="F36" s="312" t="b">
        <v>1</v>
      </c>
      <c r="G36" t="b">
        <v>1</v>
      </c>
      <c r="I36" s="12">
        <v>1</v>
      </c>
      <c r="J36" s="12"/>
      <c r="K36" s="12" t="str">
        <f>""</f>
        <v/>
      </c>
      <c r="L36" s="12">
        <v>1</v>
      </c>
      <c r="M36" s="12"/>
      <c r="N36" s="12">
        <f>d.Region</f>
        <v>3</v>
      </c>
      <c r="O36" s="12">
        <v>2</v>
      </c>
      <c r="P36" s="12">
        <v>3</v>
      </c>
      <c r="Q36" s="12">
        <v>1</v>
      </c>
      <c r="R36" s="12">
        <v>0</v>
      </c>
      <c r="S36" s="26">
        <v>0</v>
      </c>
      <c r="T36" s="26">
        <v>0</v>
      </c>
      <c r="U36" s="26">
        <v>0</v>
      </c>
      <c r="V36" s="26">
        <v>0</v>
      </c>
      <c r="W36" s="12"/>
      <c r="X36" s="12"/>
      <c r="Y36" s="12"/>
      <c r="Z36" s="12">
        <v>1</v>
      </c>
      <c r="AA36" s="209"/>
      <c r="AB36" s="209"/>
      <c r="AC36" s="209"/>
      <c r="AD36" s="209"/>
      <c r="AE36" s="209"/>
      <c r="AF36" s="12"/>
      <c r="AG36" s="209"/>
      <c r="AH36" s="209"/>
      <c r="AI36" s="209"/>
      <c r="AJ36" s="209"/>
      <c r="AK36" s="209"/>
      <c r="AL36" s="209"/>
      <c r="AM36" s="209"/>
      <c r="AN36" s="209"/>
      <c r="AO36" s="135">
        <f>INDEX(i.StdELMan,($N36-1)*12+($O36-1)*3+$P36,AO$27)</f>
        <v>2</v>
      </c>
      <c r="AP36" s="135">
        <f>INDEX(CHOOSE($P36,DataAutumn!i.AdultDrys,DataWinter!i.AdultDrys,DataSpring!i.AdultDrys),1,$O36)</f>
        <v>4</v>
      </c>
      <c r="AQ36" s="5">
        <f t="shared" ref="AQ36:AR36" si="86">INDEX(i.FlkStrctr,$O36,AQ$26)</f>
        <v>2</v>
      </c>
      <c r="AR36" s="5">
        <f t="shared" si="86"/>
        <v>0</v>
      </c>
      <c r="AS36" s="5">
        <f>INDEX(i.StdELMan,($N36-1)*12+($O36-1)*3+$P36,AS$26)</f>
        <v>1</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87">BJ$33</f>
        <v>-</v>
      </c>
      <c r="BK36" s="13" t="str">
        <f t="shared" si="87"/>
        <v>-</v>
      </c>
      <c r="BL36" s="13" t="str">
        <f t="shared" si="87"/>
        <v>-</v>
      </c>
      <c r="BM36" s="12" t="b">
        <v>0</v>
      </c>
      <c r="BN36" s="13" t="str">
        <f>BN$33</f>
        <v>-</v>
      </c>
      <c r="BO36" s="19" t="str">
        <f ca="1">OFFSET(BO$5,$B36,0)</f>
        <v>-</v>
      </c>
      <c r="BP36" s="19" t="str">
        <f t="shared" ref="BP36:BW36" ca="1" si="88">OFFSET(BP$5,$B36,0)</f>
        <v>-</v>
      </c>
      <c r="BQ36" s="19" t="str">
        <f t="shared" ca="1" si="88"/>
        <v>-</v>
      </c>
      <c r="BR36" s="19" t="str">
        <f t="shared" ca="1" si="88"/>
        <v>-</v>
      </c>
      <c r="BS36" s="19" t="str">
        <f t="shared" ca="1" si="88"/>
        <v>-</v>
      </c>
      <c r="BT36" s="19" t="str">
        <f t="shared" ca="1" si="88"/>
        <v>-</v>
      </c>
      <c r="BU36" s="19" t="str">
        <f t="shared" ca="1" si="88"/>
        <v>-</v>
      </c>
      <c r="BV36" s="19" t="str">
        <f t="shared" ca="1" si="88"/>
        <v>-</v>
      </c>
      <c r="BW36" s="19" t="str">
        <f t="shared" ca="1" si="88"/>
        <v>-</v>
      </c>
      <c r="BX36" s="9"/>
      <c r="BY36" s="13" t="str">
        <f t="shared" ref="BY36:CU36" si="89">BY$33</f>
        <v>-</v>
      </c>
      <c r="BZ36" s="5">
        <f t="shared" ref="BZ36" si="90">$R36</f>
        <v>0</v>
      </c>
      <c r="CA36" s="5">
        <f t="shared" ref="CA36" si="91">$R36</f>
        <v>0</v>
      </c>
      <c r="CB36" s="5">
        <f t="shared" ref="CB36" si="92">$R36</f>
        <v>0</v>
      </c>
      <c r="CC36" s="5">
        <f t="shared" ref="CC36" si="93">$R36</f>
        <v>0</v>
      </c>
      <c r="CD36" s="9"/>
      <c r="CE36" s="13" t="str">
        <f t="shared" si="89"/>
        <v>-</v>
      </c>
      <c r="CF36" s="13" t="str">
        <f t="shared" si="89"/>
        <v>-</v>
      </c>
      <c r="CG36" s="13" t="str">
        <f t="shared" si="89"/>
        <v>-</v>
      </c>
      <c r="CH36" s="13" t="str">
        <f t="shared" si="89"/>
        <v>-</v>
      </c>
      <c r="CI36" s="13" t="str">
        <f t="shared" si="89"/>
        <v>-</v>
      </c>
      <c r="CJ36" s="13" t="str">
        <f t="shared" si="89"/>
        <v>-</v>
      </c>
      <c r="CK36" s="13" t="str">
        <f t="shared" si="89"/>
        <v>-</v>
      </c>
      <c r="CL36" s="13" t="str">
        <f t="shared" si="89"/>
        <v>-</v>
      </c>
      <c r="CM36" s="13" t="str">
        <f t="shared" si="89"/>
        <v>-</v>
      </c>
      <c r="CN36" s="13" t="str">
        <f t="shared" si="89"/>
        <v>-</v>
      </c>
      <c r="CO36" s="13" t="str">
        <f t="shared" si="89"/>
        <v>-</v>
      </c>
      <c r="CP36" s="13" t="str">
        <f t="shared" si="89"/>
        <v>-</v>
      </c>
      <c r="CQ36" s="13" t="str">
        <f t="shared" si="89"/>
        <v>-</v>
      </c>
      <c r="CR36" s="13" t="str">
        <f t="shared" si="89"/>
        <v>-</v>
      </c>
      <c r="CS36" s="13" t="str">
        <f t="shared" si="89"/>
        <v>-</v>
      </c>
      <c r="CT36" s="13" t="str">
        <f t="shared" si="89"/>
        <v>-</v>
      </c>
      <c r="CU36" s="13" t="str">
        <f t="shared" si="89"/>
        <v>-</v>
      </c>
      <c r="CV36" s="9"/>
      <c r="CW36" s="12" t="b">
        <v>0</v>
      </c>
      <c r="CX36" s="12" t="b">
        <v>0</v>
      </c>
      <c r="CY36" s="12" t="b">
        <v>0</v>
      </c>
      <c r="CZ36" s="571">
        <v>0</v>
      </c>
      <c r="DA36" s="12" t="b">
        <v>1</v>
      </c>
      <c r="DB36" s="13" t="str">
        <f t="shared" ref="DB36" si="94">DB$33</f>
        <v>-</v>
      </c>
      <c r="DC36" s="12" t="b">
        <v>1</v>
      </c>
      <c r="DD36" s="466">
        <f>$P36</f>
        <v>3</v>
      </c>
      <c r="DE36" s="19" t="str">
        <f t="shared" ref="DE36:DK36" ca="1" si="95">OFFSET(DE$5,$B36,0)</f>
        <v>-</v>
      </c>
      <c r="DF36" s="19" t="str">
        <f t="shared" ca="1" si="95"/>
        <v>-</v>
      </c>
      <c r="DG36" s="19" t="str">
        <f t="shared" ca="1" si="95"/>
        <v>-</v>
      </c>
      <c r="DH36" s="19" t="str">
        <f t="shared" ca="1" si="95"/>
        <v>-</v>
      </c>
      <c r="DI36" s="19" t="str">
        <f t="shared" ca="1" si="95"/>
        <v>-</v>
      </c>
      <c r="DJ36" s="19" t="str">
        <f t="shared" ca="1" si="95"/>
        <v>-</v>
      </c>
      <c r="DK36" s="19" t="str">
        <f t="shared" ca="1" si="95"/>
        <v>-</v>
      </c>
      <c r="DL36" s="13" t="str">
        <f>DL$33</f>
        <v>-</v>
      </c>
      <c r="DM36" s="13" t="str">
        <f>DM$33</f>
        <v>-</v>
      </c>
      <c r="DN36" s="13" t="str">
        <f>DN$33</f>
        <v>-</v>
      </c>
      <c r="DO36" s="13" t="str">
        <f>DO$33</f>
        <v>-</v>
      </c>
      <c r="DP36" s="13" t="str">
        <f>DP$33</f>
        <v>-</v>
      </c>
      <c r="DQ36" s="12">
        <v>1</v>
      </c>
      <c r="DR36" s="12">
        <v>1</v>
      </c>
      <c r="DS36" s="13" t="str">
        <f t="shared" ref="DS36:EA36" si="96">DS$33</f>
        <v>-</v>
      </c>
      <c r="DT36" s="13" t="str">
        <f t="shared" si="96"/>
        <v>-</v>
      </c>
      <c r="DU36" s="13" t="str">
        <f t="shared" si="96"/>
        <v>-</v>
      </c>
      <c r="DV36" s="13" t="str">
        <f t="shared" si="96"/>
        <v>-</v>
      </c>
      <c r="DW36" s="13" t="str">
        <f t="shared" si="96"/>
        <v>-</v>
      </c>
      <c r="DX36" s="13" t="str">
        <f t="shared" si="96"/>
        <v>-</v>
      </c>
      <c r="DY36" s="13" t="str">
        <f t="shared" si="96"/>
        <v>-</v>
      </c>
      <c r="DZ36" s="13" t="str">
        <f t="shared" si="96"/>
        <v>-</v>
      </c>
      <c r="EA36" s="13" t="str">
        <f t="shared" si="96"/>
        <v>-</v>
      </c>
      <c r="EB36" s="13" t="str">
        <f t="shared" ref="EB36:ED36" si="97">EB$33</f>
        <v>-</v>
      </c>
      <c r="EC36" s="13">
        <f t="shared" si="97"/>
        <v>1</v>
      </c>
      <c r="ED36" s="13">
        <f t="shared" si="97"/>
        <v>1</v>
      </c>
      <c r="EE36" s="9"/>
      <c r="EF36" s="114">
        <v>0.125</v>
      </c>
      <c r="EG36" s="114">
        <v>0.3</v>
      </c>
      <c r="EH36" s="114">
        <v>-0.05</v>
      </c>
      <c r="EI36" s="114">
        <v>0.1</v>
      </c>
      <c r="EJ36" s="114">
        <v>0.25</v>
      </c>
      <c r="EK36" s="114">
        <v>-0.05</v>
      </c>
      <c r="EL36" s="114">
        <v>0.05</v>
      </c>
      <c r="EM36" s="114">
        <v>0.1</v>
      </c>
      <c r="EN36" s="114">
        <v>-0.02</v>
      </c>
      <c r="EO36" s="114">
        <v>0.1</v>
      </c>
      <c r="EP36" s="114">
        <v>0.25</v>
      </c>
      <c r="EQ36" s="114">
        <v>-0.05</v>
      </c>
      <c r="ER36" s="13">
        <f t="shared" ref="ER36:JL36" si="98">ER$33</f>
        <v>0</v>
      </c>
      <c r="ES36" s="13">
        <f t="shared" si="98"/>
        <v>0</v>
      </c>
      <c r="ET36" s="13">
        <f t="shared" si="98"/>
        <v>0</v>
      </c>
      <c r="EU36" s="13">
        <f t="shared" si="98"/>
        <v>0</v>
      </c>
      <c r="EV36" s="13">
        <f t="shared" si="98"/>
        <v>0</v>
      </c>
      <c r="EW36" s="13">
        <f t="shared" si="98"/>
        <v>0</v>
      </c>
      <c r="EX36" s="13">
        <f t="shared" si="98"/>
        <v>0</v>
      </c>
      <c r="EY36" s="13">
        <f t="shared" si="98"/>
        <v>0</v>
      </c>
      <c r="EZ36" s="13">
        <f t="shared" si="98"/>
        <v>0</v>
      </c>
      <c r="FA36" s="13">
        <f t="shared" si="98"/>
        <v>0</v>
      </c>
      <c r="FB36" s="13">
        <f t="shared" si="98"/>
        <v>0</v>
      </c>
      <c r="FC36" s="13">
        <f t="shared" si="98"/>
        <v>0</v>
      </c>
      <c r="FD36" s="13">
        <f t="shared" si="98"/>
        <v>0</v>
      </c>
      <c r="FE36" s="13">
        <f t="shared" si="98"/>
        <v>0</v>
      </c>
      <c r="FF36" s="13">
        <f t="shared" si="98"/>
        <v>0</v>
      </c>
      <c r="FG36" s="13">
        <f t="shared" si="98"/>
        <v>0</v>
      </c>
      <c r="FH36" s="13">
        <f t="shared" si="98"/>
        <v>0</v>
      </c>
      <c r="FI36" s="13">
        <f t="shared" si="98"/>
        <v>0</v>
      </c>
      <c r="FJ36" s="13">
        <f t="shared" si="98"/>
        <v>0</v>
      </c>
      <c r="FK36" s="13">
        <f t="shared" si="98"/>
        <v>0</v>
      </c>
      <c r="FL36" s="13">
        <f t="shared" si="98"/>
        <v>0</v>
      </c>
      <c r="FM36" s="13">
        <f t="shared" si="98"/>
        <v>0</v>
      </c>
      <c r="FN36" s="13">
        <f t="shared" si="98"/>
        <v>0</v>
      </c>
      <c r="FO36" s="13">
        <f t="shared" si="98"/>
        <v>0</v>
      </c>
      <c r="FP36" s="13">
        <f t="shared" si="98"/>
        <v>0</v>
      </c>
      <c r="FQ36" s="13">
        <f t="shared" si="98"/>
        <v>0</v>
      </c>
      <c r="FR36" s="13">
        <f t="shared" si="98"/>
        <v>0</v>
      </c>
      <c r="FS36" s="13">
        <f t="shared" si="98"/>
        <v>0</v>
      </c>
      <c r="FT36" s="13">
        <f t="shared" si="98"/>
        <v>0</v>
      </c>
      <c r="FU36" s="13">
        <f t="shared" si="98"/>
        <v>0</v>
      </c>
      <c r="FV36" s="13">
        <f t="shared" si="98"/>
        <v>0</v>
      </c>
      <c r="FW36" s="13">
        <f t="shared" si="98"/>
        <v>0</v>
      </c>
      <c r="FX36" s="13">
        <f t="shared" si="98"/>
        <v>0</v>
      </c>
      <c r="FY36" s="13">
        <f t="shared" si="98"/>
        <v>0</v>
      </c>
      <c r="FZ36" s="13">
        <f t="shared" si="98"/>
        <v>0</v>
      </c>
      <c r="GA36" s="13">
        <f t="shared" si="98"/>
        <v>0</v>
      </c>
      <c r="GB36" s="13">
        <f t="shared" si="98"/>
        <v>0</v>
      </c>
      <c r="GC36" s="13">
        <f t="shared" si="98"/>
        <v>0</v>
      </c>
      <c r="GD36" s="13">
        <f t="shared" si="98"/>
        <v>0</v>
      </c>
      <c r="GE36" s="13">
        <f t="shared" si="98"/>
        <v>0</v>
      </c>
      <c r="GF36" s="13">
        <f t="shared" si="98"/>
        <v>0</v>
      </c>
      <c r="GG36" s="13">
        <f t="shared" si="98"/>
        <v>0</v>
      </c>
      <c r="GH36" s="13">
        <f t="shared" si="98"/>
        <v>0</v>
      </c>
      <c r="GI36" s="13">
        <f t="shared" si="98"/>
        <v>0</v>
      </c>
      <c r="GJ36" s="13">
        <f t="shared" si="98"/>
        <v>0</v>
      </c>
      <c r="GK36" s="13">
        <f t="shared" si="98"/>
        <v>0</v>
      </c>
      <c r="GL36" s="13">
        <f t="shared" si="98"/>
        <v>0</v>
      </c>
      <c r="GM36" s="13">
        <f t="shared" si="98"/>
        <v>0</v>
      </c>
      <c r="GN36" s="13">
        <f t="shared" si="98"/>
        <v>0</v>
      </c>
      <c r="GO36" s="13">
        <f t="shared" si="98"/>
        <v>0</v>
      </c>
      <c r="GP36" s="13">
        <f t="shared" si="98"/>
        <v>0</v>
      </c>
      <c r="GQ36" s="13">
        <f t="shared" si="98"/>
        <v>0</v>
      </c>
      <c r="GR36" s="13">
        <f t="shared" si="98"/>
        <v>0</v>
      </c>
      <c r="GS36" s="13">
        <f t="shared" si="98"/>
        <v>0</v>
      </c>
      <c r="GT36" s="13">
        <f t="shared" si="98"/>
        <v>0</v>
      </c>
      <c r="GU36" s="13">
        <f t="shared" si="98"/>
        <v>0</v>
      </c>
      <c r="GV36" s="13">
        <f t="shared" si="98"/>
        <v>0</v>
      </c>
      <c r="GW36" s="13">
        <f t="shared" si="98"/>
        <v>0</v>
      </c>
      <c r="GX36" s="13">
        <f t="shared" si="98"/>
        <v>0</v>
      </c>
      <c r="GY36" s="13">
        <f t="shared" si="98"/>
        <v>0</v>
      </c>
      <c r="GZ36" s="13">
        <f t="shared" si="98"/>
        <v>0</v>
      </c>
      <c r="HA36" s="13">
        <f t="shared" si="98"/>
        <v>0</v>
      </c>
      <c r="HB36" s="13">
        <f t="shared" si="98"/>
        <v>0</v>
      </c>
      <c r="HC36" s="13">
        <f t="shared" si="98"/>
        <v>0</v>
      </c>
      <c r="HD36" s="13">
        <f t="shared" si="98"/>
        <v>0</v>
      </c>
      <c r="HE36" s="13">
        <f t="shared" si="98"/>
        <v>0</v>
      </c>
      <c r="HF36" s="13">
        <f t="shared" si="98"/>
        <v>0</v>
      </c>
      <c r="HG36" s="13">
        <f t="shared" si="98"/>
        <v>0</v>
      </c>
      <c r="HH36" s="13">
        <f t="shared" si="98"/>
        <v>0</v>
      </c>
      <c r="HI36" s="13">
        <f t="shared" si="98"/>
        <v>0</v>
      </c>
      <c r="HJ36" s="13">
        <f t="shared" si="98"/>
        <v>0</v>
      </c>
      <c r="HK36" s="13">
        <f t="shared" si="98"/>
        <v>0</v>
      </c>
      <c r="HL36" s="13">
        <f t="shared" si="98"/>
        <v>0</v>
      </c>
      <c r="HM36" s="13">
        <f t="shared" si="98"/>
        <v>0</v>
      </c>
      <c r="HN36" s="13">
        <f t="shared" si="98"/>
        <v>0</v>
      </c>
      <c r="HO36" s="13">
        <f t="shared" si="98"/>
        <v>0</v>
      </c>
      <c r="HP36" s="13">
        <f t="shared" si="98"/>
        <v>0</v>
      </c>
      <c r="HQ36" s="13">
        <f t="shared" si="98"/>
        <v>0</v>
      </c>
      <c r="HR36" s="13">
        <f t="shared" si="98"/>
        <v>0</v>
      </c>
      <c r="HS36" s="13">
        <f t="shared" si="98"/>
        <v>0</v>
      </c>
      <c r="HT36" s="13">
        <f t="shared" si="98"/>
        <v>0</v>
      </c>
      <c r="HU36" s="13">
        <f t="shared" si="98"/>
        <v>0</v>
      </c>
      <c r="HV36" s="13">
        <f t="shared" si="98"/>
        <v>0</v>
      </c>
      <c r="HW36" s="13">
        <f t="shared" si="98"/>
        <v>0</v>
      </c>
      <c r="HX36" s="13">
        <f t="shared" si="98"/>
        <v>0</v>
      </c>
      <c r="HY36" s="13">
        <f t="shared" si="98"/>
        <v>0</v>
      </c>
      <c r="HZ36" s="13">
        <f t="shared" si="98"/>
        <v>0</v>
      </c>
      <c r="IA36" s="13">
        <f t="shared" si="98"/>
        <v>0</v>
      </c>
      <c r="IB36" s="13">
        <f t="shared" si="98"/>
        <v>0</v>
      </c>
      <c r="IC36" s="13">
        <f t="shared" si="98"/>
        <v>0</v>
      </c>
      <c r="ID36" s="13">
        <f t="shared" si="98"/>
        <v>0</v>
      </c>
      <c r="IE36" s="13">
        <f t="shared" si="98"/>
        <v>0</v>
      </c>
      <c r="IF36" s="13">
        <f t="shared" si="98"/>
        <v>0</v>
      </c>
      <c r="IG36" s="13">
        <f t="shared" si="98"/>
        <v>0</v>
      </c>
      <c r="IH36" s="13">
        <f t="shared" si="98"/>
        <v>0</v>
      </c>
      <c r="II36" s="13">
        <f t="shared" si="98"/>
        <v>0</v>
      </c>
      <c r="IJ36" s="13">
        <f t="shared" si="98"/>
        <v>0</v>
      </c>
      <c r="IK36" s="13">
        <f t="shared" si="98"/>
        <v>0</v>
      </c>
      <c r="IL36" s="13">
        <f t="shared" si="98"/>
        <v>0</v>
      </c>
      <c r="IM36" s="13">
        <f t="shared" si="98"/>
        <v>0</v>
      </c>
      <c r="IN36" s="13">
        <f t="shared" si="98"/>
        <v>0</v>
      </c>
      <c r="IO36" s="13">
        <f t="shared" si="98"/>
        <v>0</v>
      </c>
      <c r="IP36" s="13">
        <f t="shared" si="98"/>
        <v>0</v>
      </c>
      <c r="IQ36" s="13">
        <f t="shared" si="98"/>
        <v>0</v>
      </c>
      <c r="IR36" s="13">
        <f t="shared" si="98"/>
        <v>0</v>
      </c>
      <c r="IS36" s="13">
        <f t="shared" si="98"/>
        <v>0</v>
      </c>
      <c r="IT36" s="13">
        <f t="shared" si="98"/>
        <v>0</v>
      </c>
      <c r="IU36" s="13">
        <f t="shared" si="98"/>
        <v>0</v>
      </c>
      <c r="IV36" s="13">
        <f t="shared" si="98"/>
        <v>0</v>
      </c>
      <c r="IW36" s="13">
        <f t="shared" si="98"/>
        <v>0</v>
      </c>
      <c r="IX36" s="13">
        <f t="shared" si="98"/>
        <v>0</v>
      </c>
      <c r="IY36" s="13">
        <f t="shared" si="98"/>
        <v>0</v>
      </c>
      <c r="IZ36" s="13">
        <f t="shared" si="98"/>
        <v>0</v>
      </c>
      <c r="JA36" s="13">
        <f t="shared" si="98"/>
        <v>0</v>
      </c>
      <c r="JB36" s="13">
        <f t="shared" si="98"/>
        <v>0</v>
      </c>
      <c r="JC36" s="13">
        <f t="shared" si="98"/>
        <v>0</v>
      </c>
      <c r="JD36" s="13">
        <f t="shared" si="98"/>
        <v>0</v>
      </c>
      <c r="JE36" s="13">
        <f t="shared" si="98"/>
        <v>0</v>
      </c>
      <c r="JF36" s="13">
        <f t="shared" si="98"/>
        <v>0</v>
      </c>
      <c r="JG36" s="13">
        <f t="shared" si="98"/>
        <v>0</v>
      </c>
      <c r="JH36" s="13">
        <f t="shared" si="98"/>
        <v>0</v>
      </c>
      <c r="JI36" s="13">
        <f t="shared" si="98"/>
        <v>0</v>
      </c>
      <c r="JJ36" s="13">
        <f t="shared" si="98"/>
        <v>0</v>
      </c>
      <c r="JK36" s="13">
        <f t="shared" si="98"/>
        <v>0</v>
      </c>
      <c r="JL36" s="13">
        <f t="shared" si="98"/>
        <v>0</v>
      </c>
      <c r="JM36" s="13" t="str">
        <f t="shared" ref="JM36:JO36" si="99">JM$33</f>
        <v>-</v>
      </c>
      <c r="JN36" s="9"/>
      <c r="JO36" s="13">
        <f t="shared" si="99"/>
        <v>1</v>
      </c>
      <c r="JP36" s="12" t="s">
        <v>31</v>
      </c>
      <c r="JQ36" s="13">
        <f t="shared" ref="JQ36:LW36" si="100">JQ$33</f>
        <v>0</v>
      </c>
      <c r="JR36" s="13">
        <f>JR$33</f>
        <v>0</v>
      </c>
      <c r="JS36" s="13">
        <f>JS$33</f>
        <v>0</v>
      </c>
      <c r="JT36" s="13">
        <f>JT$33</f>
        <v>0</v>
      </c>
      <c r="JU36" s="13">
        <f>JU$33</f>
        <v>0</v>
      </c>
      <c r="JV36" s="13" t="str">
        <f t="shared" si="100"/>
        <v>-</v>
      </c>
      <c r="JW36" s="13">
        <f t="shared" si="100"/>
        <v>1</v>
      </c>
      <c r="JX36" s="13">
        <f t="shared" si="100"/>
        <v>1</v>
      </c>
      <c r="JY36" s="13">
        <f t="shared" si="100"/>
        <v>1</v>
      </c>
      <c r="JZ36" s="13">
        <f t="shared" si="100"/>
        <v>1</v>
      </c>
      <c r="KA36" s="13">
        <f t="shared" si="100"/>
        <v>1</v>
      </c>
      <c r="KB36" s="13">
        <f t="shared" si="100"/>
        <v>1</v>
      </c>
      <c r="KC36" s="13">
        <f t="shared" si="100"/>
        <v>0</v>
      </c>
      <c r="KD36" s="13">
        <f t="shared" si="100"/>
        <v>0</v>
      </c>
      <c r="KE36" s="13">
        <f t="shared" si="100"/>
        <v>1</v>
      </c>
      <c r="KF36" s="13">
        <f t="shared" si="100"/>
        <v>0</v>
      </c>
      <c r="KG36" s="13">
        <f t="shared" si="100"/>
        <v>0</v>
      </c>
      <c r="KH36" s="13">
        <f t="shared" si="100"/>
        <v>0</v>
      </c>
      <c r="KI36" s="13">
        <f t="shared" si="100"/>
        <v>1</v>
      </c>
      <c r="KJ36" s="13">
        <f t="shared" si="100"/>
        <v>0</v>
      </c>
      <c r="KK36" s="13">
        <f t="shared" si="100"/>
        <v>1</v>
      </c>
      <c r="KL36" s="13">
        <f t="shared" si="100"/>
        <v>0</v>
      </c>
      <c r="KM36" s="13">
        <f t="shared" si="100"/>
        <v>0</v>
      </c>
      <c r="KN36" s="13">
        <f t="shared" si="100"/>
        <v>0</v>
      </c>
      <c r="KO36" s="13">
        <f>KO$33</f>
        <v>0</v>
      </c>
      <c r="KP36" s="13">
        <f>KP$33</f>
        <v>0</v>
      </c>
      <c r="KQ36" s="13">
        <f t="shared" si="100"/>
        <v>0</v>
      </c>
      <c r="KR36" s="13">
        <f t="shared" si="100"/>
        <v>0</v>
      </c>
      <c r="KS36" s="13">
        <f t="shared" si="100"/>
        <v>0</v>
      </c>
      <c r="KT36" s="13">
        <f t="shared" si="100"/>
        <v>0</v>
      </c>
      <c r="KU36" s="13">
        <f t="shared" si="100"/>
        <v>0</v>
      </c>
      <c r="KV36" s="13">
        <f t="shared" si="100"/>
        <v>0</v>
      </c>
      <c r="KW36" s="13">
        <f t="shared" si="100"/>
        <v>0</v>
      </c>
      <c r="KX36" s="13">
        <f t="shared" si="100"/>
        <v>0</v>
      </c>
      <c r="KY36" s="13">
        <f t="shared" si="100"/>
        <v>0</v>
      </c>
      <c r="KZ36" s="13">
        <f t="shared" si="100"/>
        <v>0</v>
      </c>
      <c r="LA36" s="13">
        <f t="shared" si="100"/>
        <v>0</v>
      </c>
      <c r="LB36" s="13">
        <f t="shared" si="100"/>
        <v>0</v>
      </c>
      <c r="LC36" s="13">
        <f t="shared" si="100"/>
        <v>0</v>
      </c>
      <c r="LD36" s="13">
        <f t="shared" si="100"/>
        <v>0</v>
      </c>
      <c r="LE36" s="13">
        <f t="shared" si="100"/>
        <v>0</v>
      </c>
      <c r="LF36" s="13">
        <f t="shared" si="100"/>
        <v>0</v>
      </c>
      <c r="LG36" s="13">
        <f t="shared" si="100"/>
        <v>0</v>
      </c>
      <c r="LH36" s="13">
        <f t="shared" si="100"/>
        <v>0</v>
      </c>
      <c r="LI36" s="13">
        <f t="shared" si="100"/>
        <v>0</v>
      </c>
      <c r="LJ36" s="13">
        <f t="shared" si="100"/>
        <v>0</v>
      </c>
      <c r="LK36" s="13">
        <f t="shared" si="100"/>
        <v>0</v>
      </c>
      <c r="LL36" s="13">
        <f t="shared" si="100"/>
        <v>0</v>
      </c>
      <c r="LM36" s="13">
        <f t="shared" si="100"/>
        <v>0</v>
      </c>
      <c r="LN36" s="13">
        <f t="shared" si="100"/>
        <v>0</v>
      </c>
      <c r="LO36" s="13">
        <f t="shared" si="100"/>
        <v>0</v>
      </c>
      <c r="LP36" s="13">
        <f t="shared" si="100"/>
        <v>0</v>
      </c>
      <c r="LQ36" s="13">
        <f t="shared" si="100"/>
        <v>0</v>
      </c>
      <c r="LR36" s="13">
        <f t="shared" si="100"/>
        <v>1</v>
      </c>
      <c r="LS36" s="13">
        <f>LS$33</f>
        <v>0</v>
      </c>
      <c r="LT36" s="13">
        <f>LT$33</f>
        <v>0</v>
      </c>
      <c r="LU36" s="13">
        <f>LU$33</f>
        <v>0</v>
      </c>
      <c r="LV36" s="13">
        <f t="shared" si="100"/>
        <v>0</v>
      </c>
      <c r="LW36" s="13">
        <f t="shared" si="100"/>
        <v>1</v>
      </c>
      <c r="LX36" s="9"/>
      <c r="LY36" s="13" t="str">
        <f>LY$33</f>
        <v>-</v>
      </c>
      <c r="LZ36" s="13" t="str">
        <f t="shared" ref="LZ36:MB36" si="101">LZ$33</f>
        <v>-</v>
      </c>
      <c r="MA36" s="13" t="str">
        <f t="shared" si="101"/>
        <v>-</v>
      </c>
      <c r="MB36" s="13" t="str">
        <f t="shared" si="101"/>
        <v>-</v>
      </c>
      <c r="MC36" s="5" t="b">
        <f t="shared" ref="MC36:ME36" si="102">($P36=MC$30)</f>
        <v>0</v>
      </c>
      <c r="MD36" s="5" t="b">
        <f t="shared" si="102"/>
        <v>0</v>
      </c>
      <c r="ME36" s="5" t="b">
        <f t="shared" si="102"/>
        <v>1</v>
      </c>
      <c r="MF36" s="135">
        <f>$Q36</f>
        <v>1</v>
      </c>
      <c r="MG36" s="135">
        <f t="shared" ref="MG36" si="103">$Q36</f>
        <v>1</v>
      </c>
      <c r="MH36" s="13" t="str">
        <f t="shared" ref="MH36:TF36" si="104">MH$33</f>
        <v>-</v>
      </c>
      <c r="MI36" s="13" t="str">
        <f>MI$33</f>
        <v>-</v>
      </c>
      <c r="MJ36" s="13" t="str">
        <f>MJ$33</f>
        <v>-</v>
      </c>
      <c r="MK36" s="13" t="str">
        <f t="shared" si="104"/>
        <v>-</v>
      </c>
      <c r="ML36" s="12">
        <v>1</v>
      </c>
      <c r="MM36" s="13" t="str">
        <f>MM$33</f>
        <v>-</v>
      </c>
      <c r="MN36" s="13" t="str">
        <f t="shared" si="104"/>
        <v>-</v>
      </c>
      <c r="MO36" s="13" t="str">
        <f t="shared" si="104"/>
        <v>-</v>
      </c>
      <c r="MP36" s="13" t="str">
        <f t="shared" si="104"/>
        <v>-</v>
      </c>
      <c r="MQ36" s="13" t="b">
        <f t="shared" si="104"/>
        <v>0</v>
      </c>
      <c r="MR36" s="12">
        <v>0</v>
      </c>
      <c r="MS36" s="13" t="str">
        <f t="shared" si="104"/>
        <v>-</v>
      </c>
      <c r="MT36" s="264">
        <v>999999</v>
      </c>
      <c r="MU36" s="264">
        <v>999999</v>
      </c>
      <c r="MV36" s="264">
        <v>999999</v>
      </c>
      <c r="MW36" s="264">
        <v>999999</v>
      </c>
      <c r="MX36" s="264">
        <v>999999</v>
      </c>
      <c r="MY36" s="13" t="str">
        <f t="shared" ref="MY36:ND36" si="105">MY$33</f>
        <v>-</v>
      </c>
      <c r="MZ36" s="13" t="str">
        <f t="shared" si="105"/>
        <v>-</v>
      </c>
      <c r="NA36" s="13" t="str">
        <f t="shared" si="105"/>
        <v>-</v>
      </c>
      <c r="NB36" s="13" t="b">
        <f t="shared" si="105"/>
        <v>1</v>
      </c>
      <c r="NC36" s="13">
        <f t="shared" si="105"/>
        <v>0</v>
      </c>
      <c r="ND36" s="13" t="str">
        <f t="shared" si="105"/>
        <v>-</v>
      </c>
      <c r="NE36" s="13" t="str">
        <f t="shared" ref="NE36:NG36" si="106">NE$33</f>
        <v>-</v>
      </c>
      <c r="NF36" s="13" t="str">
        <f t="shared" si="106"/>
        <v>-</v>
      </c>
      <c r="NG36" s="13" t="str">
        <f t="shared" si="106"/>
        <v>-</v>
      </c>
      <c r="NH36" s="13" t="str">
        <f>NH$33</f>
        <v>-</v>
      </c>
      <c r="NI36" s="13" t="str">
        <f>NI$33</f>
        <v>-</v>
      </c>
      <c r="NJ36" s="13" t="str">
        <f t="shared" si="104"/>
        <v>-</v>
      </c>
      <c r="NK36" s="13" t="str">
        <f t="shared" si="104"/>
        <v>-</v>
      </c>
      <c r="NL36" s="13" t="str">
        <f t="shared" si="104"/>
        <v>-</v>
      </c>
      <c r="NM36" s="13" t="str">
        <f t="shared" si="104"/>
        <v>-</v>
      </c>
      <c r="NN36" s="13" t="str">
        <f t="shared" si="104"/>
        <v>-</v>
      </c>
      <c r="NO36" s="13">
        <f t="shared" si="104"/>
        <v>500</v>
      </c>
      <c r="NP36" s="13">
        <f t="shared" si="104"/>
        <v>500</v>
      </c>
      <c r="NQ36" s="13" t="str">
        <f t="shared" ref="NQ36:NS36" si="107">NQ$33</f>
        <v>-</v>
      </c>
      <c r="NR36" s="13" t="str">
        <f t="shared" si="107"/>
        <v>-</v>
      </c>
      <c r="NS36" s="13" t="str">
        <f t="shared" si="107"/>
        <v>-</v>
      </c>
      <c r="NT36" s="13">
        <f t="shared" si="104"/>
        <v>1</v>
      </c>
      <c r="NU36" s="9"/>
      <c r="NV36" s="13" t="str">
        <f t="shared" si="104"/>
        <v>-</v>
      </c>
      <c r="NW36" s="13" t="str">
        <f t="shared" si="104"/>
        <v>-</v>
      </c>
      <c r="NX36" s="13" t="str">
        <f t="shared" si="104"/>
        <v>-</v>
      </c>
      <c r="NY36" s="13" t="str">
        <f t="shared" si="104"/>
        <v>-</v>
      </c>
      <c r="NZ36" s="13">
        <f t="shared" si="104"/>
        <v>1</v>
      </c>
      <c r="OA36" s="13">
        <f t="shared" si="104"/>
        <v>1</v>
      </c>
      <c r="OB36" s="13">
        <f t="shared" si="104"/>
        <v>1</v>
      </c>
      <c r="OC36" s="9"/>
      <c r="OD36" s="13" t="str">
        <f t="shared" si="104"/>
        <v>-</v>
      </c>
      <c r="OE36" s="13" t="str">
        <f t="shared" si="104"/>
        <v>-</v>
      </c>
      <c r="OF36" s="13">
        <f t="shared" si="104"/>
        <v>1</v>
      </c>
      <c r="OG36" s="135">
        <f t="shared" ref="OG36:ON36" si="108">INDEX(i.PGRscalar,1,($N36-1)*10+OG$26)</f>
        <v>1</v>
      </c>
      <c r="OH36" s="135">
        <f t="shared" si="108"/>
        <v>1</v>
      </c>
      <c r="OI36" s="135">
        <f t="shared" si="108"/>
        <v>1</v>
      </c>
      <c r="OJ36" s="135">
        <f t="shared" si="108"/>
        <v>1</v>
      </c>
      <c r="OK36" s="135">
        <f t="shared" si="108"/>
        <v>1</v>
      </c>
      <c r="OL36" s="135">
        <f t="shared" si="108"/>
        <v>1</v>
      </c>
      <c r="OM36" s="135">
        <f t="shared" si="108"/>
        <v>1</v>
      </c>
      <c r="ON36" s="135">
        <f t="shared" si="108"/>
        <v>1</v>
      </c>
      <c r="OO36" s="9"/>
      <c r="OP36" s="13" t="str">
        <f t="shared" si="104"/>
        <v>-</v>
      </c>
      <c r="OQ36" s="13" t="str">
        <f t="shared" si="104"/>
        <v>-</v>
      </c>
      <c r="OR36" s="13" t="str">
        <f t="shared" si="104"/>
        <v>-</v>
      </c>
      <c r="OS36" s="13" t="str">
        <f t="shared" si="104"/>
        <v>-</v>
      </c>
      <c r="OT36" s="13" t="str">
        <f t="shared" si="104"/>
        <v>-</v>
      </c>
      <c r="OU36" s="13" t="str">
        <f t="shared" si="104"/>
        <v>-</v>
      </c>
      <c r="OV36" s="13" t="str">
        <f t="shared" si="104"/>
        <v>-</v>
      </c>
      <c r="OW36" s="13" t="str">
        <f t="shared" si="104"/>
        <v>-</v>
      </c>
      <c r="OX36" s="13" t="str">
        <f t="shared" si="104"/>
        <v>-</v>
      </c>
      <c r="OY36" s="13" t="str">
        <f t="shared" si="104"/>
        <v>-</v>
      </c>
      <c r="OZ36" s="13" t="str">
        <f t="shared" si="104"/>
        <v>-</v>
      </c>
      <c r="PA36" s="13" t="str">
        <f t="shared" si="104"/>
        <v>-</v>
      </c>
      <c r="PB36" s="13" t="str">
        <f t="shared" si="104"/>
        <v>-</v>
      </c>
      <c r="PC36" s="13" t="str">
        <f t="shared" si="104"/>
        <v>-</v>
      </c>
      <c r="PD36" s="13" t="str">
        <f t="shared" si="104"/>
        <v>-</v>
      </c>
      <c r="PE36" s="13" t="str">
        <f t="shared" si="104"/>
        <v>-</v>
      </c>
      <c r="PF36" s="13" t="str">
        <f t="shared" si="104"/>
        <v>-</v>
      </c>
      <c r="PG36" s="13" t="str">
        <f t="shared" si="104"/>
        <v>-</v>
      </c>
      <c r="PH36" s="13" t="str">
        <f t="shared" si="104"/>
        <v>-</v>
      </c>
      <c r="PI36" s="13" t="str">
        <f t="shared" si="104"/>
        <v>-</v>
      </c>
      <c r="PJ36" s="13" t="str">
        <f t="shared" si="104"/>
        <v>-</v>
      </c>
      <c r="PK36" s="13" t="str">
        <f t="shared" si="104"/>
        <v>-</v>
      </c>
      <c r="PL36" s="13" t="str">
        <f t="shared" si="104"/>
        <v>-</v>
      </c>
      <c r="PM36" s="13" t="str">
        <f t="shared" si="104"/>
        <v>-</v>
      </c>
      <c r="PN36" s="13" t="str">
        <f t="shared" si="104"/>
        <v>-</v>
      </c>
      <c r="PO36" s="13" t="str">
        <f t="shared" si="104"/>
        <v>-</v>
      </c>
      <c r="PP36" s="13" t="str">
        <f t="shared" si="104"/>
        <v>-</v>
      </c>
      <c r="PQ36" s="13" t="str">
        <f t="shared" si="104"/>
        <v>-</v>
      </c>
      <c r="PR36" s="13" t="str">
        <f t="shared" si="104"/>
        <v>-</v>
      </c>
      <c r="PS36" s="13" t="str">
        <f t="shared" si="104"/>
        <v>-</v>
      </c>
      <c r="PT36" s="13" t="str">
        <f t="shared" si="104"/>
        <v>-</v>
      </c>
      <c r="PU36" s="13" t="str">
        <f t="shared" si="104"/>
        <v>-</v>
      </c>
      <c r="PV36" s="13" t="str">
        <f t="shared" si="104"/>
        <v>-</v>
      </c>
      <c r="PW36" s="13" t="str">
        <f t="shared" si="104"/>
        <v>-</v>
      </c>
      <c r="PX36" s="13" t="str">
        <f t="shared" si="104"/>
        <v>-</v>
      </c>
      <c r="PY36" s="13" t="str">
        <f t="shared" si="104"/>
        <v>-</v>
      </c>
      <c r="PZ36" s="13" t="str">
        <f t="shared" si="104"/>
        <v>-</v>
      </c>
      <c r="QA36" s="13" t="str">
        <f t="shared" si="104"/>
        <v>-</v>
      </c>
      <c r="QB36" s="13" t="str">
        <f t="shared" si="104"/>
        <v>-</v>
      </c>
      <c r="QC36" s="13" t="str">
        <f t="shared" si="104"/>
        <v>-</v>
      </c>
      <c r="QD36" s="13" t="str">
        <f t="shared" si="104"/>
        <v>-</v>
      </c>
      <c r="QE36" s="13" t="str">
        <f t="shared" ref="QE36:SP36" si="109">QE$33</f>
        <v>-</v>
      </c>
      <c r="QF36" s="13" t="str">
        <f t="shared" si="109"/>
        <v>-</v>
      </c>
      <c r="QG36" s="13" t="str">
        <f t="shared" si="109"/>
        <v>-</v>
      </c>
      <c r="QH36" s="13" t="str">
        <f t="shared" si="109"/>
        <v>-</v>
      </c>
      <c r="QI36" s="13" t="str">
        <f t="shared" si="109"/>
        <v>-</v>
      </c>
      <c r="QJ36" s="13" t="str">
        <f t="shared" si="109"/>
        <v>-</v>
      </c>
      <c r="QK36" s="13" t="str">
        <f t="shared" si="109"/>
        <v>-</v>
      </c>
      <c r="QL36" s="13" t="str">
        <f t="shared" si="109"/>
        <v>-</v>
      </c>
      <c r="QM36" s="13" t="str">
        <f t="shared" si="109"/>
        <v>-</v>
      </c>
      <c r="QN36" s="13" t="str">
        <f t="shared" si="109"/>
        <v>-</v>
      </c>
      <c r="QO36" s="13" t="str">
        <f t="shared" si="109"/>
        <v>-</v>
      </c>
      <c r="QP36" s="13" t="str">
        <f t="shared" si="109"/>
        <v>-</v>
      </c>
      <c r="QQ36" s="13" t="str">
        <f t="shared" si="109"/>
        <v>-</v>
      </c>
      <c r="QR36" s="13" t="str">
        <f t="shared" si="109"/>
        <v>-</v>
      </c>
      <c r="QS36" s="13" t="str">
        <f t="shared" si="109"/>
        <v>-</v>
      </c>
      <c r="QT36" s="13" t="str">
        <f t="shared" si="109"/>
        <v>-</v>
      </c>
      <c r="QU36" s="13" t="str">
        <f t="shared" si="109"/>
        <v>-</v>
      </c>
      <c r="QV36" s="13" t="str">
        <f t="shared" si="109"/>
        <v>-</v>
      </c>
      <c r="QW36" s="13" t="str">
        <f t="shared" si="109"/>
        <v>-</v>
      </c>
      <c r="QX36" s="13" t="str">
        <f t="shared" si="109"/>
        <v>-</v>
      </c>
      <c r="QY36" s="13" t="str">
        <f t="shared" si="109"/>
        <v>-</v>
      </c>
      <c r="QZ36" s="13" t="str">
        <f t="shared" si="109"/>
        <v>-</v>
      </c>
      <c r="RA36" s="13" t="str">
        <f t="shared" si="109"/>
        <v>-</v>
      </c>
      <c r="RB36" s="13" t="str">
        <f t="shared" si="109"/>
        <v>-</v>
      </c>
      <c r="RC36" s="13" t="str">
        <f t="shared" si="109"/>
        <v>-</v>
      </c>
      <c r="RD36" s="13" t="str">
        <f t="shared" si="109"/>
        <v>-</v>
      </c>
      <c r="RE36" s="13" t="str">
        <f t="shared" si="109"/>
        <v>-</v>
      </c>
      <c r="RF36" s="13" t="str">
        <f t="shared" si="109"/>
        <v>-</v>
      </c>
      <c r="RG36" s="13" t="str">
        <f t="shared" si="109"/>
        <v>-</v>
      </c>
      <c r="RH36" s="13" t="str">
        <f t="shared" si="109"/>
        <v>-</v>
      </c>
      <c r="RI36" s="13" t="str">
        <f t="shared" si="109"/>
        <v>-</v>
      </c>
      <c r="RJ36" s="13" t="str">
        <f t="shared" si="109"/>
        <v>-</v>
      </c>
      <c r="RK36" s="13" t="str">
        <f t="shared" si="109"/>
        <v>-</v>
      </c>
      <c r="RL36" s="13" t="str">
        <f t="shared" si="109"/>
        <v>-</v>
      </c>
      <c r="RM36" s="13" t="str">
        <f t="shared" si="109"/>
        <v>-</v>
      </c>
      <c r="RN36" s="13" t="str">
        <f t="shared" si="109"/>
        <v>-</v>
      </c>
      <c r="RO36" s="13" t="str">
        <f t="shared" si="109"/>
        <v>-</v>
      </c>
      <c r="RP36" s="13" t="str">
        <f t="shared" si="109"/>
        <v>-</v>
      </c>
      <c r="RQ36" s="13" t="str">
        <f t="shared" si="109"/>
        <v>-</v>
      </c>
      <c r="RR36" s="13" t="str">
        <f t="shared" si="109"/>
        <v>-</v>
      </c>
      <c r="RS36" s="13" t="str">
        <f t="shared" si="109"/>
        <v>-</v>
      </c>
      <c r="RT36" s="13" t="str">
        <f t="shared" si="109"/>
        <v>-</v>
      </c>
      <c r="RU36" s="13" t="str">
        <f t="shared" si="109"/>
        <v>-</v>
      </c>
      <c r="RV36" s="13" t="str">
        <f t="shared" si="109"/>
        <v>-</v>
      </c>
      <c r="RW36" s="13" t="str">
        <f t="shared" si="109"/>
        <v>-</v>
      </c>
      <c r="RX36" s="13" t="str">
        <f t="shared" si="109"/>
        <v>-</v>
      </c>
      <c r="RY36" s="13" t="str">
        <f t="shared" si="109"/>
        <v>-</v>
      </c>
      <c r="RZ36" s="13" t="str">
        <f t="shared" si="109"/>
        <v>-</v>
      </c>
      <c r="SA36" s="13" t="str">
        <f t="shared" si="109"/>
        <v>-</v>
      </c>
      <c r="SB36" s="13" t="str">
        <f t="shared" si="109"/>
        <v>-</v>
      </c>
      <c r="SC36" s="13" t="str">
        <f t="shared" si="109"/>
        <v>-</v>
      </c>
      <c r="SD36" s="13" t="str">
        <f t="shared" si="109"/>
        <v>-</v>
      </c>
      <c r="SE36" s="13" t="str">
        <f t="shared" si="109"/>
        <v>-</v>
      </c>
      <c r="SF36" s="13" t="str">
        <f t="shared" si="109"/>
        <v>-</v>
      </c>
      <c r="SG36" s="13" t="str">
        <f t="shared" si="109"/>
        <v>-</v>
      </c>
      <c r="SH36" s="13" t="str">
        <f t="shared" si="109"/>
        <v>-</v>
      </c>
      <c r="SI36" s="13" t="str">
        <f t="shared" si="109"/>
        <v>-</v>
      </c>
      <c r="SJ36" s="13" t="str">
        <f t="shared" si="109"/>
        <v>-</v>
      </c>
      <c r="SK36" s="13" t="str">
        <f t="shared" si="109"/>
        <v>-</v>
      </c>
      <c r="SL36" s="13" t="str">
        <f t="shared" si="109"/>
        <v>-</v>
      </c>
      <c r="SM36" s="13" t="str">
        <f t="shared" si="109"/>
        <v>-</v>
      </c>
      <c r="SN36" s="13" t="str">
        <f t="shared" si="109"/>
        <v>-</v>
      </c>
      <c r="SO36" s="13" t="str">
        <f t="shared" si="109"/>
        <v>-</v>
      </c>
      <c r="SP36" s="13" t="str">
        <f t="shared" si="109"/>
        <v>-</v>
      </c>
      <c r="SQ36" s="13" t="str">
        <f t="shared" ref="SQ36:TE36" si="110">SQ$33</f>
        <v>-</v>
      </c>
      <c r="SR36" s="13" t="str">
        <f t="shared" si="110"/>
        <v>-</v>
      </c>
      <c r="SS36" s="13" t="str">
        <f t="shared" si="110"/>
        <v>-</v>
      </c>
      <c r="ST36" s="13" t="str">
        <f t="shared" si="110"/>
        <v>-</v>
      </c>
      <c r="SU36" s="13" t="str">
        <f t="shared" si="110"/>
        <v>-</v>
      </c>
      <c r="SV36" s="13" t="str">
        <f t="shared" si="110"/>
        <v>-</v>
      </c>
      <c r="SW36" s="13" t="str">
        <f t="shared" si="110"/>
        <v>-</v>
      </c>
      <c r="SX36" s="13" t="str">
        <f t="shared" si="110"/>
        <v>-</v>
      </c>
      <c r="SY36" s="13" t="str">
        <f t="shared" si="110"/>
        <v>-</v>
      </c>
      <c r="SZ36" s="13" t="str">
        <f t="shared" si="110"/>
        <v>-</v>
      </c>
      <c r="TA36" s="13" t="str">
        <f t="shared" si="110"/>
        <v>-</v>
      </c>
      <c r="TB36" s="13" t="str">
        <f t="shared" si="110"/>
        <v>-</v>
      </c>
      <c r="TC36" s="13" t="str">
        <f t="shared" si="110"/>
        <v>-</v>
      </c>
      <c r="TD36" s="13" t="str">
        <f t="shared" si="110"/>
        <v>-</v>
      </c>
      <c r="TE36" s="13" t="str">
        <f t="shared" si="110"/>
        <v>-</v>
      </c>
      <c r="TF36" s="13">
        <f t="shared" si="104"/>
        <v>1</v>
      </c>
      <c r="TG36" s="587">
        <v>0</v>
      </c>
    </row>
    <row r="37" spans="1:527">
      <c r="A37" s="21">
        <f>ROW(A37)-5</f>
        <v>32</v>
      </c>
      <c r="B37" s="21"/>
      <c r="D37" s="499"/>
      <c r="E37" t="b">
        <v>0</v>
      </c>
      <c r="G37" s="29" t="s">
        <v>1823</v>
      </c>
      <c r="O37" s="264">
        <v>2</v>
      </c>
      <c r="P37" s="209"/>
      <c r="Q37" s="264">
        <v>2</v>
      </c>
      <c r="S37" s="209"/>
      <c r="T37" s="209"/>
      <c r="U37" s="209"/>
      <c r="V37" s="209"/>
      <c r="W37" s="264">
        <v>1</v>
      </c>
      <c r="X37" s="264">
        <v>1</v>
      </c>
      <c r="Y37" s="264">
        <v>1</v>
      </c>
      <c r="Z37" s="264">
        <v>3</v>
      </c>
      <c r="AA37" s="209"/>
      <c r="AB37" s="209"/>
      <c r="AC37" s="209"/>
      <c r="AD37" s="209"/>
      <c r="AE37" s="209"/>
      <c r="AG37" s="209"/>
      <c r="AH37" s="209"/>
      <c r="AI37" s="209"/>
      <c r="AJ37" s="209"/>
      <c r="AK37" s="209"/>
      <c r="AL37" s="209"/>
      <c r="AM37" s="209"/>
      <c r="AN37" s="209"/>
      <c r="AU37" s="264">
        <v>1</v>
      </c>
      <c r="AV37" s="209"/>
      <c r="AW37" s="26" t="s">
        <v>1865</v>
      </c>
      <c r="AX37" s="9" t="str">
        <f>IF(COUNTIF(AW$5:AW37,AW37)=1,"-","Dup")</f>
        <v>-</v>
      </c>
      <c r="AY37" s="9"/>
      <c r="AZ37" s="499"/>
      <c r="BA37" s="499"/>
      <c r="BB37" s="499"/>
      <c r="BC37" s="499"/>
      <c r="BD37" s="499"/>
      <c r="BE37" s="499"/>
      <c r="BF37" s="499"/>
      <c r="BG37" s="499"/>
      <c r="BH37" s="9"/>
      <c r="BI37" s="499"/>
      <c r="BJ37" s="499"/>
      <c r="BK37" s="499"/>
      <c r="BL37" s="499"/>
      <c r="BM37" s="499"/>
      <c r="BN37" s="499"/>
      <c r="BO37" s="499"/>
      <c r="BP37" s="555"/>
      <c r="BQ37" s="555"/>
      <c r="BR37" s="555"/>
      <c r="BS37" s="555"/>
      <c r="BT37" s="555"/>
      <c r="BU37" s="555"/>
      <c r="BV37" s="555"/>
      <c r="BW37" s="555"/>
      <c r="BX37" s="9"/>
      <c r="BY37" s="499"/>
      <c r="BZ37" s="499"/>
      <c r="CA37" s="499"/>
      <c r="CB37" s="499"/>
      <c r="CC37" s="499"/>
      <c r="CD37" s="9"/>
      <c r="CE37" s="499"/>
      <c r="CF37" s="499"/>
      <c r="CG37" s="499"/>
      <c r="CH37" s="499"/>
      <c r="CI37" s="499"/>
      <c r="CJ37" s="499"/>
      <c r="CK37" s="499"/>
      <c r="CL37" s="499"/>
      <c r="CM37" s="499"/>
      <c r="CN37" s="499"/>
      <c r="CO37" s="499"/>
      <c r="CP37" s="499"/>
      <c r="CQ37" s="499"/>
      <c r="CR37" s="499"/>
      <c r="CS37" s="499"/>
      <c r="CT37" s="499"/>
      <c r="CU37" s="499"/>
      <c r="CV37" s="9"/>
      <c r="CW37" s="499"/>
      <c r="CX37" s="499"/>
      <c r="CY37" s="499"/>
      <c r="CZ37" s="572"/>
      <c r="DA37" s="499"/>
      <c r="DB37" s="499"/>
      <c r="DC37" s="499"/>
      <c r="DD37" s="572"/>
      <c r="DE37" s="499"/>
      <c r="DF37" s="499"/>
      <c r="DG37" s="499"/>
      <c r="DH37" s="499"/>
      <c r="DI37" s="499"/>
      <c r="DJ37" s="499"/>
      <c r="DK37" s="499"/>
      <c r="DL37" s="499"/>
      <c r="DM37" s="499"/>
      <c r="DN37" s="499"/>
      <c r="DO37" s="499"/>
      <c r="DP37" s="499"/>
      <c r="DQ37" s="499"/>
      <c r="DR37" s="499"/>
      <c r="DS37" s="499"/>
      <c r="DT37" s="499"/>
      <c r="DU37" s="499"/>
      <c r="DV37" s="499"/>
      <c r="DW37" s="499"/>
      <c r="DX37" s="499"/>
      <c r="DY37" s="499"/>
      <c r="DZ37" s="499"/>
      <c r="EA37" s="499"/>
      <c r="EB37" s="499"/>
      <c r="EC37" s="499"/>
      <c r="ED37" s="499"/>
      <c r="EE37" s="9"/>
      <c r="EF37" s="499"/>
      <c r="EG37" s="499"/>
      <c r="EH37" s="499"/>
      <c r="EI37" s="499"/>
      <c r="EJ37" s="499"/>
      <c r="EK37" s="499"/>
      <c r="EL37" s="499"/>
      <c r="EM37" s="499"/>
      <c r="EN37" s="499"/>
      <c r="EO37" s="499"/>
      <c r="EP37" s="499"/>
      <c r="EQ37" s="499"/>
      <c r="ER37" s="500"/>
      <c r="ES37" s="499"/>
      <c r="ET37" s="499"/>
      <c r="EU37" s="499"/>
      <c r="EV37" s="499"/>
      <c r="EW37" s="499"/>
      <c r="EX37" s="499"/>
      <c r="EY37" s="499"/>
      <c r="EZ37" s="499"/>
      <c r="FA37" s="499"/>
      <c r="FB37" s="499"/>
      <c r="FC37" s="499"/>
      <c r="FD37" s="499"/>
      <c r="FE37" s="499"/>
      <c r="FF37" s="499"/>
      <c r="FG37" s="499"/>
      <c r="FH37" s="499"/>
      <c r="FI37" s="499"/>
      <c r="FJ37" s="499"/>
      <c r="FK37" s="499"/>
      <c r="FL37" s="499"/>
      <c r="FM37" s="499"/>
      <c r="FN37" s="499"/>
      <c r="FO37" s="499"/>
      <c r="FP37" s="499"/>
      <c r="FQ37" s="499"/>
      <c r="FR37" s="499"/>
      <c r="FS37" s="499"/>
      <c r="FT37" s="499"/>
      <c r="FU37" s="499"/>
      <c r="FV37" s="499"/>
      <c r="FW37" s="499"/>
      <c r="FX37" s="499"/>
      <c r="FY37" s="499"/>
      <c r="FZ37" s="499"/>
      <c r="GA37" s="499"/>
      <c r="GB37" s="499"/>
      <c r="GC37" s="499"/>
      <c r="GD37" s="499"/>
      <c r="GE37" s="499"/>
      <c r="GF37" s="499"/>
      <c r="GG37" s="499"/>
      <c r="GH37" s="499"/>
      <c r="GI37" s="499"/>
      <c r="GJ37" s="499"/>
      <c r="GK37" s="499"/>
      <c r="GL37" s="499"/>
      <c r="GM37" s="499"/>
      <c r="GN37" s="499"/>
      <c r="GO37" s="499"/>
      <c r="GP37" s="499"/>
      <c r="GQ37" s="499"/>
      <c r="GR37" s="499"/>
      <c r="GS37" s="499"/>
      <c r="GT37" s="499"/>
      <c r="GU37" s="499"/>
      <c r="GV37" s="499"/>
      <c r="GW37" s="499"/>
      <c r="GX37" s="499"/>
      <c r="GY37" s="499"/>
      <c r="GZ37" s="499"/>
      <c r="HA37" s="499"/>
      <c r="HB37" s="499"/>
      <c r="HC37" s="499"/>
      <c r="HD37" s="499"/>
      <c r="HE37" s="499"/>
      <c r="HF37" s="499"/>
      <c r="HG37" s="499"/>
      <c r="HH37" s="499"/>
      <c r="HI37" s="499"/>
      <c r="HJ37" s="499"/>
      <c r="HK37" s="499"/>
      <c r="HL37" s="499"/>
      <c r="HM37" s="499"/>
      <c r="HN37" s="499"/>
      <c r="HO37" s="499"/>
      <c r="HP37" s="499"/>
      <c r="HQ37" s="499"/>
      <c r="HR37" s="499"/>
      <c r="HS37" s="499"/>
      <c r="HT37" s="499"/>
      <c r="HU37" s="499"/>
      <c r="HV37" s="499"/>
      <c r="HW37" s="499"/>
      <c r="HX37" s="499"/>
      <c r="HY37" s="499"/>
      <c r="HZ37" s="499"/>
      <c r="IA37" s="499"/>
      <c r="IB37" s="499"/>
      <c r="IC37" s="499"/>
      <c r="ID37" s="499"/>
      <c r="IE37" s="499"/>
      <c r="IF37" s="499"/>
      <c r="IG37" s="499"/>
      <c r="IH37" s="499"/>
      <c r="II37" s="499"/>
      <c r="IJ37" s="499"/>
      <c r="IK37" s="499"/>
      <c r="IL37" s="499"/>
      <c r="IM37" s="499"/>
      <c r="IN37" s="499"/>
      <c r="IO37" s="499"/>
      <c r="IP37" s="499"/>
      <c r="IQ37" s="499"/>
      <c r="IR37" s="499"/>
      <c r="IS37" s="499"/>
      <c r="IT37" s="499"/>
      <c r="IU37" s="499"/>
      <c r="IV37" s="499"/>
      <c r="IW37" s="499"/>
      <c r="IX37" s="499"/>
      <c r="IY37" s="499"/>
      <c r="IZ37" s="499"/>
      <c r="JA37" s="499"/>
      <c r="JB37" s="499"/>
      <c r="JC37" s="499"/>
      <c r="JD37" s="499"/>
      <c r="JE37" s="499"/>
      <c r="JF37" s="499"/>
      <c r="JG37" s="499"/>
      <c r="JH37" s="499"/>
      <c r="JI37" s="499"/>
      <c r="JJ37" s="499"/>
      <c r="JK37" s="499"/>
      <c r="JL37" s="499"/>
      <c r="JM37" s="499"/>
      <c r="JN37" s="9"/>
      <c r="JO37" s="499"/>
      <c r="JP37" s="499"/>
      <c r="JQ37" s="499"/>
      <c r="JR37" s="499"/>
      <c r="JS37" s="499"/>
      <c r="JT37" s="499"/>
      <c r="JU37" s="499"/>
      <c r="JV37" s="499"/>
      <c r="JW37" s="499"/>
      <c r="JX37" s="499"/>
      <c r="JY37" s="499"/>
      <c r="JZ37" s="499"/>
      <c r="KA37" s="499"/>
      <c r="KB37" s="499"/>
      <c r="KC37" s="499"/>
      <c r="KD37" s="499"/>
      <c r="KE37" s="499"/>
      <c r="KF37" s="499"/>
      <c r="KG37" s="499"/>
      <c r="KH37" s="499"/>
      <c r="KI37" s="499"/>
      <c r="KJ37" s="499"/>
      <c r="KK37" s="499"/>
      <c r="KL37" s="499"/>
      <c r="KM37" s="499"/>
      <c r="KN37" s="499"/>
      <c r="KO37" s="499"/>
      <c r="KP37" s="499"/>
      <c r="KQ37" s="499"/>
      <c r="KR37" s="499"/>
      <c r="KS37" s="499"/>
      <c r="KT37" s="499"/>
      <c r="KU37" s="499"/>
      <c r="KV37" s="499"/>
      <c r="KW37" s="499"/>
      <c r="KX37" s="499"/>
      <c r="KY37" s="499"/>
      <c r="KZ37" s="499"/>
      <c r="LA37" s="499"/>
      <c r="LB37" s="499"/>
      <c r="LC37" s="499"/>
      <c r="LD37" s="499"/>
      <c r="LE37" s="499"/>
      <c r="LF37" s="499"/>
      <c r="LG37" s="499"/>
      <c r="LH37" s="499"/>
      <c r="LI37" s="499"/>
      <c r="LJ37" s="499"/>
      <c r="LK37" s="499"/>
      <c r="LL37" s="499"/>
      <c r="LM37" s="499"/>
      <c r="LN37" s="499"/>
      <c r="LO37" s="499"/>
      <c r="LP37" s="499"/>
      <c r="LQ37" s="499"/>
      <c r="LR37" s="499"/>
      <c r="LS37" s="499"/>
      <c r="LT37" s="499"/>
      <c r="LU37" s="499"/>
      <c r="LV37" s="499"/>
      <c r="LW37" s="499"/>
      <c r="LX37" s="9"/>
      <c r="LY37" s="499"/>
      <c r="LZ37" s="499"/>
      <c r="MA37" s="499"/>
      <c r="MB37" s="499"/>
      <c r="MC37" s="499"/>
      <c r="MD37" s="499"/>
      <c r="ME37" s="499"/>
      <c r="MF37" s="499"/>
      <c r="MG37" s="499"/>
      <c r="MH37" s="499"/>
      <c r="MI37" s="499"/>
      <c r="MJ37" s="499"/>
      <c r="MK37" s="499"/>
      <c r="ML37" s="499"/>
      <c r="MM37" s="499"/>
      <c r="MN37" s="499"/>
      <c r="MO37" s="499"/>
      <c r="MP37" s="499"/>
      <c r="MQ37" s="499"/>
      <c r="MR37" s="499"/>
      <c r="MS37" s="499"/>
      <c r="MT37" s="499"/>
      <c r="MU37" s="499"/>
      <c r="MV37" s="499"/>
      <c r="MW37" s="499"/>
      <c r="MX37" s="499"/>
      <c r="MY37" s="499"/>
      <c r="MZ37" s="499"/>
      <c r="NA37" s="499"/>
      <c r="NB37" s="499"/>
      <c r="NC37" s="499"/>
      <c r="ND37" s="499"/>
      <c r="NE37" s="499"/>
      <c r="NF37" s="499"/>
      <c r="NG37" s="499"/>
      <c r="NH37" s="499"/>
      <c r="NI37" s="499"/>
      <c r="NJ37" s="499"/>
      <c r="NK37" s="499"/>
      <c r="NL37" s="499"/>
      <c r="NM37" s="499"/>
      <c r="NN37" s="499"/>
      <c r="NO37" s="499"/>
      <c r="NP37" s="499"/>
      <c r="NQ37" s="499"/>
      <c r="NR37" s="499"/>
      <c r="NS37" s="499"/>
      <c r="NT37" s="499"/>
      <c r="NU37" s="9"/>
      <c r="NV37" s="499"/>
      <c r="NW37" s="499"/>
      <c r="NX37" s="499"/>
      <c r="NY37" s="499"/>
      <c r="NZ37" s="499"/>
      <c r="OA37" s="499"/>
      <c r="OB37" s="499"/>
      <c r="OC37" s="9"/>
      <c r="OD37" s="499"/>
      <c r="OE37" s="499"/>
      <c r="OF37" s="499"/>
      <c r="OG37" s="499"/>
      <c r="OH37" s="499"/>
      <c r="OI37" s="499"/>
      <c r="OJ37" s="499"/>
      <c r="OK37" s="499"/>
      <c r="OL37" s="499"/>
      <c r="OM37" s="499"/>
      <c r="ON37" s="499"/>
      <c r="OO37" s="9"/>
      <c r="OP37" s="499"/>
      <c r="OQ37" s="499"/>
      <c r="OR37" s="499"/>
      <c r="OS37" s="499"/>
      <c r="OT37" s="499"/>
      <c r="OU37" s="499"/>
      <c r="OV37" s="499"/>
      <c r="OW37" s="499"/>
      <c r="OX37" s="499"/>
      <c r="OY37" s="499"/>
      <c r="OZ37" s="499"/>
      <c r="PA37" s="499"/>
      <c r="PB37" s="499"/>
      <c r="PC37" s="499"/>
      <c r="PD37" s="499"/>
      <c r="PE37" s="499"/>
      <c r="PF37" s="499"/>
      <c r="PG37" s="499"/>
      <c r="PH37" s="499"/>
      <c r="PI37" s="499"/>
      <c r="PJ37" s="499"/>
      <c r="PK37" s="499"/>
      <c r="PL37" s="499"/>
      <c r="PM37" s="499"/>
      <c r="PN37" s="499"/>
      <c r="PO37" s="499"/>
      <c r="PP37" s="499"/>
      <c r="PQ37" s="499"/>
      <c r="PR37" s="499"/>
      <c r="PS37" s="499"/>
      <c r="PT37" s="499"/>
      <c r="PU37" s="499"/>
      <c r="PV37" s="499"/>
      <c r="PW37" s="499"/>
      <c r="PX37" s="499"/>
      <c r="PY37" s="499"/>
      <c r="PZ37" s="499"/>
      <c r="QA37" s="499"/>
      <c r="QB37" s="499"/>
      <c r="QC37" s="499"/>
      <c r="QD37" s="499"/>
      <c r="QE37" s="499"/>
      <c r="QF37" s="499"/>
      <c r="QG37" s="499"/>
      <c r="QH37" s="499"/>
      <c r="QI37" s="499"/>
      <c r="QJ37" s="499"/>
      <c r="QK37" s="499"/>
      <c r="QL37" s="499"/>
      <c r="QM37" s="499"/>
      <c r="QN37" s="499"/>
      <c r="QO37" s="499"/>
      <c r="QP37" s="499"/>
      <c r="QQ37" s="499"/>
      <c r="QR37" s="499"/>
      <c r="QS37" s="499"/>
      <c r="QT37" s="499"/>
      <c r="QU37" s="499"/>
      <c r="QV37" s="499"/>
      <c r="QW37" s="499"/>
      <c r="QX37" s="499"/>
      <c r="QY37" s="499"/>
      <c r="QZ37" s="499"/>
      <c r="RA37" s="499"/>
      <c r="RB37" s="499"/>
      <c r="RC37" s="499"/>
      <c r="RD37" s="499"/>
      <c r="RE37" s="499"/>
      <c r="RF37" s="499"/>
      <c r="RG37" s="499"/>
      <c r="RH37" s="499"/>
      <c r="RI37" s="499"/>
      <c r="RJ37" s="499"/>
      <c r="RK37" s="499"/>
      <c r="RL37" s="499"/>
      <c r="RM37" s="499"/>
      <c r="RN37" s="499"/>
      <c r="RO37" s="499"/>
      <c r="RP37" s="499"/>
      <c r="RQ37" s="499"/>
      <c r="RR37" s="499"/>
      <c r="RS37" s="499"/>
      <c r="RT37" s="499"/>
      <c r="RU37" s="499"/>
      <c r="RV37" s="499"/>
      <c r="RW37" s="499"/>
      <c r="RX37" s="499"/>
      <c r="RY37" s="499"/>
      <c r="RZ37" s="499"/>
      <c r="SA37" s="499"/>
      <c r="SB37" s="499"/>
      <c r="SC37" s="499"/>
      <c r="SD37" s="499"/>
      <c r="SE37" s="499"/>
      <c r="SF37" s="499"/>
      <c r="SG37" s="499"/>
      <c r="SH37" s="499"/>
      <c r="SI37" s="499"/>
      <c r="SJ37" s="499"/>
      <c r="SK37" s="499"/>
      <c r="SL37" s="499"/>
      <c r="SM37" s="499"/>
      <c r="SN37" s="499"/>
      <c r="SO37" s="499"/>
      <c r="SP37" s="499"/>
      <c r="SQ37" s="499"/>
      <c r="SR37" s="499"/>
      <c r="SS37" s="499"/>
      <c r="ST37" s="499"/>
      <c r="SU37" s="499"/>
      <c r="SV37" s="499"/>
      <c r="SW37" s="499"/>
      <c r="SX37" s="499"/>
      <c r="SY37" s="499"/>
      <c r="SZ37" s="499"/>
      <c r="TA37" s="499"/>
      <c r="TB37" s="499"/>
      <c r="TC37" s="499"/>
      <c r="TD37" s="499"/>
      <c r="TE37" s="499"/>
      <c r="TF37" s="499"/>
      <c r="TG37" s="587">
        <v>0</v>
      </c>
    </row>
    <row r="38" spans="1:527" outlineLevel="2">
      <c r="A38" s="21">
        <f>ROW(A38)-5</f>
        <v>33</v>
      </c>
      <c r="B38" s="21"/>
      <c r="D38" s="499"/>
      <c r="E38" t="b">
        <v>0</v>
      </c>
      <c r="G38" s="29" t="s">
        <v>1713</v>
      </c>
      <c r="O38" s="563">
        <f>PRODUCT($Q37:$Q38)</f>
        <v>6</v>
      </c>
      <c r="P38" s="209"/>
      <c r="Q38" s="559">
        <f>PRODUCT($W37:$W38)</f>
        <v>3</v>
      </c>
      <c r="S38" s="209"/>
      <c r="T38" s="209"/>
      <c r="U38" s="209"/>
      <c r="V38" s="209"/>
      <c r="W38" s="560">
        <f>PRODUCT($X37:$X38)</f>
        <v>3</v>
      </c>
      <c r="X38" s="561">
        <f>PRODUCT($Y37:$Y38)</f>
        <v>3</v>
      </c>
      <c r="Y38" s="562">
        <f>PRODUCT($Z37:$Z38)</f>
        <v>3</v>
      </c>
      <c r="Z38" s="578">
        <f>PRODUCT($AU37:$AU38)</f>
        <v>1</v>
      </c>
      <c r="AA38" s="209"/>
      <c r="AB38" s="209"/>
      <c r="AC38" s="209"/>
      <c r="AD38" s="209"/>
      <c r="AE38" s="209"/>
      <c r="AG38" s="209"/>
      <c r="AH38" s="209"/>
      <c r="AI38" s="209"/>
      <c r="AJ38" s="209"/>
      <c r="AK38" s="209"/>
      <c r="AL38" s="209"/>
      <c r="AM38" s="209"/>
      <c r="AN38" s="209"/>
      <c r="AU38" s="264">
        <v>1</v>
      </c>
      <c r="AV38">
        <f>PRODUCT($H37:$AV37)</f>
        <v>12</v>
      </c>
      <c r="AW38" s="541" t="str">
        <f>AW37&amp;" "&amp;$AV38&amp;" trials (if complete)"</f>
        <v>TemplateExperiment 12 trials (if complete)</v>
      </c>
      <c r="AX38" s="9" t="str">
        <f>IF(COUNTIF(AW$5:AW38,AW38)=1,"-","Dup")</f>
        <v>-</v>
      </c>
      <c r="AY38" s="9"/>
      <c r="AZ38" s="499"/>
      <c r="BA38" s="499"/>
      <c r="BB38" s="499"/>
      <c r="BC38" s="499"/>
      <c r="BD38" s="499"/>
      <c r="BE38" s="499"/>
      <c r="BF38" s="499"/>
      <c r="BG38" s="499"/>
      <c r="BH38" s="9"/>
      <c r="BI38" s="499"/>
      <c r="BJ38" s="499"/>
      <c r="BK38" s="499"/>
      <c r="BL38" s="499"/>
      <c r="BM38" s="499"/>
      <c r="BN38" s="499"/>
      <c r="BO38" s="499"/>
      <c r="BP38" s="555"/>
      <c r="BQ38" s="555"/>
      <c r="BR38" s="555"/>
      <c r="BS38" s="555"/>
      <c r="BT38" s="555"/>
      <c r="BU38" s="555"/>
      <c r="BV38" s="555"/>
      <c r="BW38" s="555"/>
      <c r="BX38" s="9"/>
      <c r="BY38" s="499"/>
      <c r="BZ38" s="499"/>
      <c r="CA38" s="499"/>
      <c r="CB38" s="499"/>
      <c r="CC38" s="499"/>
      <c r="CD38" s="9"/>
      <c r="CE38" s="499"/>
      <c r="CF38" s="499"/>
      <c r="CG38" s="499"/>
      <c r="CH38" s="499"/>
      <c r="CI38" s="499"/>
      <c r="CJ38" s="499"/>
      <c r="CK38" s="499"/>
      <c r="CL38" s="499"/>
      <c r="CM38" s="499"/>
      <c r="CN38" s="499"/>
      <c r="CO38" s="499"/>
      <c r="CP38" s="499"/>
      <c r="CQ38" s="499"/>
      <c r="CR38" s="499"/>
      <c r="CS38" s="499"/>
      <c r="CT38" s="499"/>
      <c r="CU38" s="499"/>
      <c r="CV38" s="9"/>
      <c r="CW38" s="499"/>
      <c r="CX38" s="499"/>
      <c r="CY38" s="499"/>
      <c r="CZ38" s="572"/>
      <c r="DA38" s="499"/>
      <c r="DB38" s="499"/>
      <c r="DC38" s="499"/>
      <c r="DD38" s="572"/>
      <c r="DE38" s="499"/>
      <c r="DF38" s="499"/>
      <c r="DG38" s="499"/>
      <c r="DH38" s="499"/>
      <c r="DI38" s="499"/>
      <c r="DJ38" s="499"/>
      <c r="DK38" s="499"/>
      <c r="DL38" s="499"/>
      <c r="DM38" s="499"/>
      <c r="DN38" s="499"/>
      <c r="DO38" s="499"/>
      <c r="DP38" s="499"/>
      <c r="DQ38" s="499"/>
      <c r="DR38" s="499"/>
      <c r="DS38" s="499"/>
      <c r="DT38" s="499"/>
      <c r="DU38" s="499"/>
      <c r="DV38" s="499"/>
      <c r="DW38" s="499"/>
      <c r="DX38" s="499"/>
      <c r="DY38" s="499"/>
      <c r="DZ38" s="499"/>
      <c r="EA38" s="499"/>
      <c r="EB38" s="499"/>
      <c r="EC38" s="499"/>
      <c r="ED38" s="499"/>
      <c r="EE38" s="9"/>
      <c r="EF38" s="499"/>
      <c r="EG38" s="499"/>
      <c r="EH38" s="499"/>
      <c r="EI38" s="499"/>
      <c r="EJ38" s="499"/>
      <c r="EK38" s="499"/>
      <c r="EL38" s="499"/>
      <c r="EM38" s="499"/>
      <c r="EN38" s="499"/>
      <c r="EO38" s="499"/>
      <c r="EP38" s="499"/>
      <c r="EQ38" s="499"/>
      <c r="ER38" s="500"/>
      <c r="ES38" s="499"/>
      <c r="ET38" s="499"/>
      <c r="EU38" s="499"/>
      <c r="EV38" s="499"/>
      <c r="EW38" s="499"/>
      <c r="EX38" s="499"/>
      <c r="EY38" s="499"/>
      <c r="EZ38" s="499"/>
      <c r="FA38" s="499"/>
      <c r="FB38" s="499"/>
      <c r="FC38" s="499"/>
      <c r="FD38" s="499"/>
      <c r="FE38" s="499"/>
      <c r="FF38" s="499"/>
      <c r="FG38" s="499"/>
      <c r="FH38" s="499"/>
      <c r="FI38" s="499"/>
      <c r="FJ38" s="499"/>
      <c r="FK38" s="499"/>
      <c r="FL38" s="499"/>
      <c r="FM38" s="499"/>
      <c r="FN38" s="499"/>
      <c r="FO38" s="499"/>
      <c r="FP38" s="499"/>
      <c r="FQ38" s="499"/>
      <c r="FR38" s="499"/>
      <c r="FS38" s="499"/>
      <c r="FT38" s="499"/>
      <c r="FU38" s="499"/>
      <c r="FV38" s="499"/>
      <c r="FW38" s="499"/>
      <c r="FX38" s="499"/>
      <c r="FY38" s="499"/>
      <c r="FZ38" s="499"/>
      <c r="GA38" s="499"/>
      <c r="GB38" s="499"/>
      <c r="GC38" s="499"/>
      <c r="GD38" s="499"/>
      <c r="GE38" s="499"/>
      <c r="GF38" s="499"/>
      <c r="GG38" s="499"/>
      <c r="GH38" s="499"/>
      <c r="GI38" s="499"/>
      <c r="GJ38" s="499"/>
      <c r="GK38" s="499"/>
      <c r="GL38" s="499"/>
      <c r="GM38" s="499"/>
      <c r="GN38" s="499"/>
      <c r="GO38" s="499"/>
      <c r="GP38" s="499"/>
      <c r="GQ38" s="499"/>
      <c r="GR38" s="499"/>
      <c r="GS38" s="499"/>
      <c r="GT38" s="499"/>
      <c r="GU38" s="499"/>
      <c r="GV38" s="499"/>
      <c r="GW38" s="499"/>
      <c r="GX38" s="499"/>
      <c r="GY38" s="499"/>
      <c r="GZ38" s="499"/>
      <c r="HA38" s="499"/>
      <c r="HB38" s="499"/>
      <c r="HC38" s="499"/>
      <c r="HD38" s="499"/>
      <c r="HE38" s="499"/>
      <c r="HF38" s="499"/>
      <c r="HG38" s="499"/>
      <c r="HH38" s="499"/>
      <c r="HI38" s="499"/>
      <c r="HJ38" s="499"/>
      <c r="HK38" s="499"/>
      <c r="HL38" s="499"/>
      <c r="HM38" s="499"/>
      <c r="HN38" s="499"/>
      <c r="HO38" s="499"/>
      <c r="HP38" s="499"/>
      <c r="HQ38" s="499"/>
      <c r="HR38" s="499"/>
      <c r="HS38" s="499"/>
      <c r="HT38" s="499"/>
      <c r="HU38" s="499"/>
      <c r="HV38" s="499"/>
      <c r="HW38" s="499"/>
      <c r="HX38" s="499"/>
      <c r="HY38" s="499"/>
      <c r="HZ38" s="499"/>
      <c r="IA38" s="499"/>
      <c r="IB38" s="499"/>
      <c r="IC38" s="499"/>
      <c r="ID38" s="499"/>
      <c r="IE38" s="499"/>
      <c r="IF38" s="499"/>
      <c r="IG38" s="499"/>
      <c r="IH38" s="499"/>
      <c r="II38" s="499"/>
      <c r="IJ38" s="499"/>
      <c r="IK38" s="499"/>
      <c r="IL38" s="499"/>
      <c r="IM38" s="499"/>
      <c r="IN38" s="499"/>
      <c r="IO38" s="499"/>
      <c r="IP38" s="499"/>
      <c r="IQ38" s="499"/>
      <c r="IR38" s="499"/>
      <c r="IS38" s="499"/>
      <c r="IT38" s="499"/>
      <c r="IU38" s="499"/>
      <c r="IV38" s="499"/>
      <c r="IW38" s="499"/>
      <c r="IX38" s="499"/>
      <c r="IY38" s="499"/>
      <c r="IZ38" s="499"/>
      <c r="JA38" s="499"/>
      <c r="JB38" s="499"/>
      <c r="JC38" s="499"/>
      <c r="JD38" s="499"/>
      <c r="JE38" s="499"/>
      <c r="JF38" s="499"/>
      <c r="JG38" s="499"/>
      <c r="JH38" s="499"/>
      <c r="JI38" s="499"/>
      <c r="JJ38" s="499"/>
      <c r="JK38" s="499"/>
      <c r="JL38" s="499"/>
      <c r="JM38" s="499"/>
      <c r="JN38" s="9"/>
      <c r="JO38" s="499"/>
      <c r="JP38" s="499"/>
      <c r="JQ38" s="499"/>
      <c r="JR38" s="499"/>
      <c r="JS38" s="499"/>
      <c r="JT38" s="499"/>
      <c r="JU38" s="499"/>
      <c r="JV38" s="499"/>
      <c r="JW38" s="499"/>
      <c r="JX38" s="499"/>
      <c r="JY38" s="499"/>
      <c r="JZ38" s="499"/>
      <c r="KA38" s="499"/>
      <c r="KB38" s="499"/>
      <c r="KC38" s="499"/>
      <c r="KD38" s="499"/>
      <c r="KE38" s="499"/>
      <c r="KF38" s="499"/>
      <c r="KG38" s="499"/>
      <c r="KH38" s="499"/>
      <c r="KI38" s="499"/>
      <c r="KJ38" s="499"/>
      <c r="KK38" s="499"/>
      <c r="KL38" s="499"/>
      <c r="KM38" s="499"/>
      <c r="KN38" s="499"/>
      <c r="KO38" s="499"/>
      <c r="KP38" s="499"/>
      <c r="KQ38" s="499"/>
      <c r="KR38" s="499"/>
      <c r="KS38" s="499"/>
      <c r="KT38" s="499"/>
      <c r="KU38" s="499"/>
      <c r="KV38" s="499"/>
      <c r="KW38" s="499"/>
      <c r="KX38" s="499"/>
      <c r="KY38" s="499"/>
      <c r="KZ38" s="499"/>
      <c r="LA38" s="499"/>
      <c r="LB38" s="499"/>
      <c r="LC38" s="499"/>
      <c r="LD38" s="499"/>
      <c r="LE38" s="499"/>
      <c r="LF38" s="499"/>
      <c r="LG38" s="499"/>
      <c r="LH38" s="499"/>
      <c r="LI38" s="499"/>
      <c r="LJ38" s="499"/>
      <c r="LK38" s="499"/>
      <c r="LL38" s="499"/>
      <c r="LM38" s="499"/>
      <c r="LN38" s="499"/>
      <c r="LO38" s="499"/>
      <c r="LP38" s="499"/>
      <c r="LQ38" s="499"/>
      <c r="LR38" s="499"/>
      <c r="LS38" s="499"/>
      <c r="LT38" s="499"/>
      <c r="LU38" s="499"/>
      <c r="LV38" s="499"/>
      <c r="LW38" s="499"/>
      <c r="LX38" s="9"/>
      <c r="LY38" s="499"/>
      <c r="LZ38" s="499"/>
      <c r="MA38" s="499"/>
      <c r="MB38" s="499"/>
      <c r="MC38" s="499"/>
      <c r="MD38" s="499"/>
      <c r="ME38" s="499"/>
      <c r="MF38" s="499"/>
      <c r="MG38" s="499"/>
      <c r="MH38" s="499"/>
      <c r="MI38" s="499"/>
      <c r="MJ38" s="499"/>
      <c r="MK38" s="499"/>
      <c r="ML38" s="499"/>
      <c r="MM38" s="499"/>
      <c r="MN38" s="499"/>
      <c r="MO38" s="499"/>
      <c r="MP38" s="499"/>
      <c r="MQ38" s="499"/>
      <c r="MR38" s="499"/>
      <c r="MS38" s="499"/>
      <c r="MT38" s="499"/>
      <c r="MU38" s="499"/>
      <c r="MV38" s="499"/>
      <c r="MW38" s="499"/>
      <c r="MX38" s="499"/>
      <c r="MY38" s="499"/>
      <c r="MZ38" s="499"/>
      <c r="NA38" s="499"/>
      <c r="NB38" s="499"/>
      <c r="NC38" s="499"/>
      <c r="ND38" s="499"/>
      <c r="NE38" s="499"/>
      <c r="NF38" s="499"/>
      <c r="NG38" s="499"/>
      <c r="NH38" s="499"/>
      <c r="NI38" s="499"/>
      <c r="NJ38" s="499"/>
      <c r="NK38" s="499"/>
      <c r="NL38" s="499"/>
      <c r="NM38" s="499"/>
      <c r="NN38" s="499"/>
      <c r="NO38" s="499"/>
      <c r="NP38" s="499"/>
      <c r="NQ38" s="499"/>
      <c r="NR38" s="499"/>
      <c r="NS38" s="499"/>
      <c r="NT38" s="499"/>
      <c r="NU38" s="9"/>
      <c r="NV38" s="499"/>
      <c r="NW38" s="499"/>
      <c r="NX38" s="499"/>
      <c r="NY38" s="499"/>
      <c r="NZ38" s="499"/>
      <c r="OA38" s="499"/>
      <c r="OB38" s="499"/>
      <c r="OC38" s="9"/>
      <c r="OD38" s="499"/>
      <c r="OE38" s="499"/>
      <c r="OF38" s="499"/>
      <c r="OG38" s="499"/>
      <c r="OH38" s="499"/>
      <c r="OI38" s="499"/>
      <c r="OJ38" s="499"/>
      <c r="OK38" s="499"/>
      <c r="OL38" s="499"/>
      <c r="OM38" s="499"/>
      <c r="ON38" s="499"/>
      <c r="OO38" s="9"/>
      <c r="OP38" s="499"/>
      <c r="OQ38" s="499"/>
      <c r="OR38" s="499"/>
      <c r="OS38" s="499"/>
      <c r="OT38" s="499"/>
      <c r="OU38" s="499"/>
      <c r="OV38" s="499"/>
      <c r="OW38" s="499"/>
      <c r="OX38" s="499"/>
      <c r="OY38" s="499"/>
      <c r="OZ38" s="499"/>
      <c r="PA38" s="499"/>
      <c r="PB38" s="499"/>
      <c r="PC38" s="499"/>
      <c r="PD38" s="499"/>
      <c r="PE38" s="499"/>
      <c r="PF38" s="499"/>
      <c r="PG38" s="499"/>
      <c r="PH38" s="499"/>
      <c r="PI38" s="499"/>
      <c r="PJ38" s="499"/>
      <c r="PK38" s="499"/>
      <c r="PL38" s="499"/>
      <c r="PM38" s="499"/>
      <c r="PN38" s="499"/>
      <c r="PO38" s="499"/>
      <c r="PP38" s="499"/>
      <c r="PQ38" s="499"/>
      <c r="PR38" s="499"/>
      <c r="PS38" s="499"/>
      <c r="PT38" s="499"/>
      <c r="PU38" s="499"/>
      <c r="PV38" s="499"/>
      <c r="PW38" s="499"/>
      <c r="PX38" s="499"/>
      <c r="PY38" s="499"/>
      <c r="PZ38" s="499"/>
      <c r="QA38" s="499"/>
      <c r="QB38" s="499"/>
      <c r="QC38" s="499"/>
      <c r="QD38" s="499"/>
      <c r="QE38" s="499"/>
      <c r="QF38" s="499"/>
      <c r="QG38" s="499"/>
      <c r="QH38" s="499"/>
      <c r="QI38" s="499"/>
      <c r="QJ38" s="499"/>
      <c r="QK38" s="499"/>
      <c r="QL38" s="499"/>
      <c r="QM38" s="499"/>
      <c r="QN38" s="499"/>
      <c r="QO38" s="499"/>
      <c r="QP38" s="499"/>
      <c r="QQ38" s="499"/>
      <c r="QR38" s="499"/>
      <c r="QS38" s="499"/>
      <c r="QT38" s="499"/>
      <c r="QU38" s="499"/>
      <c r="QV38" s="499"/>
      <c r="QW38" s="499"/>
      <c r="QX38" s="499"/>
      <c r="QY38" s="499"/>
      <c r="QZ38" s="499"/>
      <c r="RA38" s="499"/>
      <c r="RB38" s="499"/>
      <c r="RC38" s="499"/>
      <c r="RD38" s="499"/>
      <c r="RE38" s="499"/>
      <c r="RF38" s="499"/>
      <c r="RG38" s="499"/>
      <c r="RH38" s="499"/>
      <c r="RI38" s="499"/>
      <c r="RJ38" s="499"/>
      <c r="RK38" s="499"/>
      <c r="RL38" s="499"/>
      <c r="RM38" s="499"/>
      <c r="RN38" s="499"/>
      <c r="RO38" s="499"/>
      <c r="RP38" s="499"/>
      <c r="RQ38" s="499"/>
      <c r="RR38" s="499"/>
      <c r="RS38" s="499"/>
      <c r="RT38" s="499"/>
      <c r="RU38" s="499"/>
      <c r="RV38" s="499"/>
      <c r="RW38" s="499"/>
      <c r="RX38" s="499"/>
      <c r="RY38" s="499"/>
      <c r="RZ38" s="499"/>
      <c r="SA38" s="499"/>
      <c r="SB38" s="499"/>
      <c r="SC38" s="499"/>
      <c r="SD38" s="499"/>
      <c r="SE38" s="499"/>
      <c r="SF38" s="499"/>
      <c r="SG38" s="499"/>
      <c r="SH38" s="499"/>
      <c r="SI38" s="499"/>
      <c r="SJ38" s="499"/>
      <c r="SK38" s="499"/>
      <c r="SL38" s="499"/>
      <c r="SM38" s="499"/>
      <c r="SN38" s="499"/>
      <c r="SO38" s="499"/>
      <c r="SP38" s="499"/>
      <c r="SQ38" s="499"/>
      <c r="SR38" s="499"/>
      <c r="SS38" s="499"/>
      <c r="ST38" s="499"/>
      <c r="SU38" s="499"/>
      <c r="SV38" s="499"/>
      <c r="SW38" s="499"/>
      <c r="SX38" s="499"/>
      <c r="SY38" s="499"/>
      <c r="SZ38" s="499"/>
      <c r="TA38" s="499"/>
      <c r="TB38" s="499"/>
      <c r="TC38" s="499"/>
      <c r="TD38" s="499"/>
      <c r="TE38" s="499"/>
      <c r="TF38" s="499"/>
      <c r="TG38" s="587">
        <v>0</v>
      </c>
    </row>
    <row r="39" spans="1:527" outlineLevel="1">
      <c r="A39" s="21">
        <f t="shared" si="85"/>
        <v>34</v>
      </c>
      <c r="B39" s="26">
        <f>$A$34</f>
        <v>29</v>
      </c>
      <c r="C39">
        <v>100</v>
      </c>
      <c r="D39" s="135" t="s">
        <v>1990</v>
      </c>
      <c r="E39" t="b">
        <v>1</v>
      </c>
      <c r="F39" t="b">
        <v>0</v>
      </c>
      <c r="G39" t="b">
        <f t="shared" ref="G39:G41" si="111">E39</f>
        <v>1</v>
      </c>
      <c r="H39" s="26">
        <v>0</v>
      </c>
      <c r="I39" s="26">
        <v>2</v>
      </c>
      <c r="J39" s="19">
        <f t="shared" ref="J39:Z39" ca="1" si="112">OFFSET(J$5,$B39,0)</f>
        <v>1</v>
      </c>
      <c r="K39" s="19">
        <f t="shared" ca="1" si="112"/>
        <v>1</v>
      </c>
      <c r="L39" s="19">
        <f t="shared" ca="1" si="112"/>
        <v>1</v>
      </c>
      <c r="M39" s="19">
        <f t="shared" ca="1" si="112"/>
        <v>2</v>
      </c>
      <c r="N39" s="19">
        <f t="shared" ca="1" si="112"/>
        <v>3</v>
      </c>
      <c r="O39" s="19">
        <f t="shared" ca="1" si="112"/>
        <v>2</v>
      </c>
      <c r="P39" s="19">
        <f t="shared" ca="1" si="112"/>
        <v>1</v>
      </c>
      <c r="Q39" s="19">
        <f t="shared" ca="1" si="112"/>
        <v>1</v>
      </c>
      <c r="R39" s="19">
        <f t="shared" ca="1" si="112"/>
        <v>0</v>
      </c>
      <c r="S39" s="19">
        <f t="shared" ca="1" si="112"/>
        <v>0</v>
      </c>
      <c r="T39" s="19">
        <f t="shared" ca="1" si="112"/>
        <v>0</v>
      </c>
      <c r="U39" s="19">
        <f t="shared" ca="1" si="112"/>
        <v>0</v>
      </c>
      <c r="V39" s="19">
        <f t="shared" ca="1" si="112"/>
        <v>0</v>
      </c>
      <c r="W39" s="19">
        <f t="shared" ca="1" si="112"/>
        <v>0</v>
      </c>
      <c r="X39" s="19">
        <f t="shared" ca="1" si="112"/>
        <v>1</v>
      </c>
      <c r="Y39" s="19">
        <f t="shared" ca="1" si="112"/>
        <v>1</v>
      </c>
      <c r="Z39" s="19">
        <f t="shared" ca="1" si="112"/>
        <v>1</v>
      </c>
      <c r="AA39" s="209"/>
      <c r="AB39" s="209"/>
      <c r="AC39" s="209"/>
      <c r="AD39" s="209"/>
      <c r="AE39" s="209"/>
      <c r="AF39" s="19">
        <f ca="1">OFFSET(AF$5,$B39,0)</f>
        <v>0</v>
      </c>
      <c r="AG39" s="209"/>
      <c r="AH39" s="209"/>
      <c r="AI39" s="209"/>
      <c r="AJ39" s="209"/>
      <c r="AK39" s="209"/>
      <c r="AL39" s="209"/>
      <c r="AM39" s="209"/>
      <c r="AN39" s="209"/>
      <c r="AO39" s="135">
        <f t="shared" ref="AO39:AO41" ca="1" si="113">INDEX(i.StdELMan,($N39-1)*12+($O39-1)*3+$P39,AO$27)</f>
        <v>2</v>
      </c>
      <c r="AP39" s="135">
        <f ca="1">INDEX(CHOOSE($P39,DataAutumn!i.AdultDrys,DataWinter!i.AdultDrys,DataSpring!i.AdultDrys),1,$O39)</f>
        <v>4</v>
      </c>
      <c r="AQ39" s="5">
        <f t="shared" ref="AQ39:AR41" ca="1" si="114">INDEX(i.FlkStrctr,$O39,AQ$26)</f>
        <v>2</v>
      </c>
      <c r="AR39" s="5">
        <f t="shared" ca="1" si="114"/>
        <v>0</v>
      </c>
      <c r="AS39" s="5">
        <f t="shared" ref="AS39:AS41" ca="1" si="115">INDEX(i.StdELMan,($N39-1)*12+($O39-1)*3+$P39,AS$26)</f>
        <v>5</v>
      </c>
      <c r="AT39" s="209"/>
      <c r="AU39" s="209"/>
      <c r="AV39" s="209"/>
      <c r="AW39" s="351" t="str">
        <f ca="1">LEFT(OFFSET(AW39,-1,0),10)        &amp; TEXT($H39," 00000 ")
&amp; $D39        &amp; IF($JO39=0," FWM","")&amp;IF($JO39=1," MWM","")&amp;IF($JO39=5," Mat","")&amp;IF($JP39=TRUE,"&amp;BBT","    ")        &amp; " TOL"&amp;INDEX(i.DOY,$P39,1)
&amp; " Scan"&amp;$Q39&amp;"-"&amp;$S39&amp;$T39&amp;$U39&amp;$V39        &amp; CHOOSE($R39+1," CFS","    "," NFS")
&amp; " RR"&amp;TEXT(SUM($JR39:$JS39),"?00%;-00%;    ;@")       &amp; " REV"&amp;TEXT($K39,"00")
&amp; " GP"&amp;TEXT($OB39,"?00%")        &amp; " WP"&amp;TEXT($NZ39,"?00%")        &amp; " MP"&amp;TEXT($OA39,"?00%")
&amp; " T_" &amp; IF(AND($CW39,$CY39),"TRUE")        &amp; " (F"&amp;3+COUNTIF($DL39:$DO39,TRUE)&amp;3&amp;"N"&amp;$DQ39&amp;$DR39&amp;")"</f>
        <v>TemplateEx 00000 EWW MWM     TOL122 Scan1-0000 CFS RR 01% REV01 GP100% WP100% MP100% T_TRUE (F33N11)</v>
      </c>
      <c r="AX39" s="9" t="str">
        <f ca="1">IF(COUNTIF(AW$5:AW39,AW39)=1,"-","Dup")</f>
        <v>-</v>
      </c>
      <c r="AY39" s="9"/>
      <c r="AZ39" s="19" t="str">
        <f t="shared" ref="AZ39:BG41" ca="1" si="116">OFFSET(AZ$5,$B39,0)</f>
        <v>-</v>
      </c>
      <c r="BA39" s="19" t="str">
        <f t="shared" ca="1" si="116"/>
        <v>-</v>
      </c>
      <c r="BB39" s="19" t="str">
        <f t="shared" ca="1" si="116"/>
        <v>-</v>
      </c>
      <c r="BC39" s="19" t="str">
        <f t="shared" ca="1" si="116"/>
        <v>-</v>
      </c>
      <c r="BD39" s="19" t="str">
        <f t="shared" ca="1" si="116"/>
        <v>-</v>
      </c>
      <c r="BE39" s="19" t="str">
        <f t="shared" ca="1" si="116"/>
        <v>-</v>
      </c>
      <c r="BF39" s="19" t="str">
        <f t="shared" ca="1" si="116"/>
        <v>-</v>
      </c>
      <c r="BG39" s="19" t="str">
        <f t="shared" ca="1" si="116"/>
        <v>-</v>
      </c>
      <c r="BH39" s="9"/>
      <c r="BI39" s="5" t="b">
        <f t="shared" ref="BI39:BN41" si="117">INDEX(i.model_structure,$I39,BI$26)</f>
        <v>0</v>
      </c>
      <c r="BJ39" s="5" t="str">
        <f t="shared" si="117"/>
        <v>-</v>
      </c>
      <c r="BK39" s="5" t="b">
        <f t="shared" si="117"/>
        <v>0</v>
      </c>
      <c r="BL39" s="5" t="b">
        <f t="shared" si="117"/>
        <v>1</v>
      </c>
      <c r="BM39" s="5" t="b">
        <f t="shared" si="117"/>
        <v>1</v>
      </c>
      <c r="BN39" s="135">
        <f t="shared" si="117"/>
        <v>0</v>
      </c>
      <c r="BO39" s="12" t="b">
        <v>0</v>
      </c>
      <c r="BP39" s="5" cm="1">
        <f t="array" aca="1" ref="BP39" ca="1">INDEX(i.z_prob,$J39,BP$26)</f>
        <v>0.09</v>
      </c>
      <c r="BQ39" s="5" cm="1">
        <f t="array" aca="1" ref="BQ39" ca="1">INDEX(i.z_prob,$J39,BQ$26)</f>
        <v>0.16</v>
      </c>
      <c r="BR39" s="5" cm="1">
        <f t="array" aca="1" ref="BR39" ca="1">INDEX(i.z_prob,$J39,BR$26)</f>
        <v>0.14000000000000001</v>
      </c>
      <c r="BS39" s="5" cm="1">
        <f t="array" aca="1" ref="BS39" ca="1">INDEX(i.z_prob,$J39,BS$26)</f>
        <v>0.11</v>
      </c>
      <c r="BT39" s="5" cm="1">
        <f t="array" aca="1" ref="BT39" ca="1">INDEX(i.z_prob,$J39,BT$26)</f>
        <v>0.11</v>
      </c>
      <c r="BU39" s="5" cm="1">
        <f t="array" aca="1" ref="BU39" ca="1">INDEX(i.z_prob,$J39,BU$26)</f>
        <v>0.14000000000000001</v>
      </c>
      <c r="BV39" s="5" cm="1">
        <f t="array" aca="1" ref="BV39" ca="1">INDEX(i.z_prob,$J39,BV$26)</f>
        <v>0.16</v>
      </c>
      <c r="BW39" s="5" cm="1">
        <f t="array" aca="1" ref="BW39" ca="1">INDEX(i.z_prob,$J39,BW$26)</f>
        <v>0.09</v>
      </c>
      <c r="BX39" s="9"/>
      <c r="BY39" s="19" t="str">
        <f t="shared" ref="BY39:BY41" ca="1" si="118">OFFSET(BY$5,$B39,0)</f>
        <v>-</v>
      </c>
      <c r="BZ39" s="5">
        <f t="shared" ref="BZ39:BZ41" ca="1" si="119">$R39</f>
        <v>0</v>
      </c>
      <c r="CA39" s="5">
        <f t="shared" ref="CA39:CA41" ca="1" si="120">$R39</f>
        <v>0</v>
      </c>
      <c r="CB39" s="5">
        <f t="shared" ref="CB39:CB41" ca="1" si="121">$R39</f>
        <v>0</v>
      </c>
      <c r="CC39" s="5">
        <f t="shared" ref="CC39:CC41" ca="1" si="122">$R39</f>
        <v>0</v>
      </c>
      <c r="CD39" s="9"/>
      <c r="CE39" s="5" t="b">
        <f t="shared" ref="CE39:CE41" ca="1" si="123">$K39&lt;0</f>
        <v>0</v>
      </c>
      <c r="CF39" s="12">
        <f t="shared" ref="CF39:CF41" ca="1" si="124">VALUE($N39&amp;$O39&amp;$P39&amp;$Q39&amp;VALUE($R39)&amp;$Z39&amp;$W39)</f>
        <v>3211010</v>
      </c>
      <c r="CG39" s="19" t="str">
        <f t="shared" ref="CG39:CU41" ca="1" si="125">OFFSET(CG$5,$B39,0)</f>
        <v>-</v>
      </c>
      <c r="CH39" s="19" t="str">
        <f t="shared" ca="1" si="125"/>
        <v>-</v>
      </c>
      <c r="CI39" s="19" t="str">
        <f t="shared" ca="1" si="125"/>
        <v>-</v>
      </c>
      <c r="CJ39" s="19" t="str">
        <f t="shared" ca="1" si="125"/>
        <v>-</v>
      </c>
      <c r="CK39" s="19" t="str">
        <f t="shared" ca="1" si="125"/>
        <v>-</v>
      </c>
      <c r="CL39" s="19" t="str">
        <f t="shared" ca="1" si="125"/>
        <v>-</v>
      </c>
      <c r="CM39" s="19" t="str">
        <f t="shared" ca="1" si="125"/>
        <v>-</v>
      </c>
      <c r="CN39" s="19" t="str">
        <f t="shared" ca="1" si="125"/>
        <v>-</v>
      </c>
      <c r="CO39" s="19" t="str">
        <f t="shared" ca="1" si="125"/>
        <v>-</v>
      </c>
      <c r="CP39" s="19" t="str">
        <f t="shared" ca="1" si="125"/>
        <v>-</v>
      </c>
      <c r="CQ39" s="19" t="str">
        <f t="shared" ca="1" si="125"/>
        <v>-</v>
      </c>
      <c r="CR39" s="19" t="str">
        <f t="shared" ca="1" si="125"/>
        <v>-</v>
      </c>
      <c r="CS39" s="19" t="str">
        <f t="shared" ca="1" si="125"/>
        <v>-</v>
      </c>
      <c r="CT39" s="19" t="str">
        <f t="shared" ca="1" si="125"/>
        <v>-</v>
      </c>
      <c r="CU39" s="19" t="str">
        <f t="shared" ca="1" si="125"/>
        <v>-</v>
      </c>
      <c r="CV39" s="9"/>
      <c r="CW39" s="19" t="b">
        <f t="shared" ref="CW39:CY41" ca="1" si="126">OFFSET(CW$5,$B39,0)</f>
        <v>1</v>
      </c>
      <c r="CX39" s="19" t="b">
        <f t="shared" ca="1" si="126"/>
        <v>1</v>
      </c>
      <c r="CY39" s="19" t="b">
        <f t="shared" ca="1" si="126"/>
        <v>1</v>
      </c>
      <c r="CZ39" s="571">
        <f ca="1">VALUE($N39&amp;$O39&amp;$P39&amp;$Q39&amp;IFERROR(VALUE($I39),0)&amp;$Z39&amp;IF($JX39=1,1,2)&amp;1)</f>
        <v>32112111</v>
      </c>
      <c r="DA39" s="12" t="b">
        <v>0</v>
      </c>
      <c r="DB39" s="19">
        <f t="shared" ref="DA39:ED41" ca="1" si="127">OFFSET(DB$5,$B39,0)</f>
        <v>0</v>
      </c>
      <c r="DC39" s="19" t="str">
        <f t="shared" ca="1" si="127"/>
        <v>-</v>
      </c>
      <c r="DD39" s="570" t="str">
        <f t="shared" ca="1" si="127"/>
        <v>-</v>
      </c>
      <c r="DE39" s="428">
        <f t="shared" ref="DE39:DG41" ca="1" si="128">INDEX(i.UserPeriod0,$AS39,DE$26)</f>
        <v>680</v>
      </c>
      <c r="DF39" s="428">
        <f t="shared" ca="1" si="128"/>
        <v>714</v>
      </c>
      <c r="DG39" s="428">
        <f t="shared" ca="1" si="128"/>
        <v>749</v>
      </c>
      <c r="DH39" s="143">
        <f t="shared" ref="DH39:DJ41" ca="1" si="129">7*INDEX(i.end_joining,1,DH$26+($AS39-1)*3)</f>
        <v>420</v>
      </c>
      <c r="DI39" s="143">
        <f t="shared" ca="1" si="129"/>
        <v>455</v>
      </c>
      <c r="DJ39" s="143">
        <f t="shared" ca="1" si="129"/>
        <v>490</v>
      </c>
      <c r="DK39" s="19" t="str">
        <f t="shared" ref="DK39:EA41" ca="1" si="130">OFFSET(DK$5,$B39,0)</f>
        <v>-</v>
      </c>
      <c r="DL39" s="19" t="str">
        <f t="shared" ca="1" si="130"/>
        <v>-</v>
      </c>
      <c r="DM39" s="19" t="str">
        <f t="shared" ca="1" si="130"/>
        <v>-</v>
      </c>
      <c r="DN39" s="19" t="str">
        <f t="shared" ca="1" si="130"/>
        <v>-</v>
      </c>
      <c r="DO39" s="19" t="str">
        <f t="shared" ca="1" si="130"/>
        <v>-</v>
      </c>
      <c r="DP39" s="19" t="str">
        <f t="shared" ca="1" si="130"/>
        <v>-</v>
      </c>
      <c r="DQ39" s="19">
        <f t="shared" ca="1" si="130"/>
        <v>1</v>
      </c>
      <c r="DR39" s="19">
        <f t="shared" ca="1" si="130"/>
        <v>1</v>
      </c>
      <c r="DS39" s="19">
        <f t="shared" ca="1" si="130"/>
        <v>0</v>
      </c>
      <c r="DT39" s="19" t="str">
        <f t="shared" ca="1" si="130"/>
        <v>-</v>
      </c>
      <c r="DU39" s="19" t="str">
        <f t="shared" ca="1" si="130"/>
        <v>-</v>
      </c>
      <c r="DV39" s="19" t="str">
        <f t="shared" ca="1" si="130"/>
        <v>-</v>
      </c>
      <c r="DW39" s="19" t="str">
        <f t="shared" ca="1" si="130"/>
        <v>-</v>
      </c>
      <c r="DX39" s="19" t="str">
        <f t="shared" ca="1" si="130"/>
        <v>-</v>
      </c>
      <c r="DY39" s="19">
        <f t="shared" ca="1" si="130"/>
        <v>0</v>
      </c>
      <c r="DZ39" s="19" t="str">
        <f t="shared" ca="1" si="130"/>
        <v>-</v>
      </c>
      <c r="EA39" s="19" t="str">
        <f t="shared" ca="1" si="130"/>
        <v>-</v>
      </c>
      <c r="EB39" s="19" t="str">
        <f t="shared" ca="1" si="127"/>
        <v>-</v>
      </c>
      <c r="EC39" s="19">
        <f t="shared" ca="1" si="127"/>
        <v>0</v>
      </c>
      <c r="ED39" s="19">
        <f t="shared" ca="1" si="127"/>
        <v>0</v>
      </c>
      <c r="EE39" s="9"/>
      <c r="EF39" s="19" t="str">
        <f t="shared" ref="EF39:ER41" ca="1" si="131">OFFSET(EF$5,$B39,0)</f>
        <v>-</v>
      </c>
      <c r="EG39" s="19" t="str">
        <f t="shared" ca="1" si="131"/>
        <v>-</v>
      </c>
      <c r="EH39" s="19" t="str">
        <f t="shared" ca="1" si="131"/>
        <v>-</v>
      </c>
      <c r="EI39" s="19" t="str">
        <f t="shared" ca="1" si="131"/>
        <v>-</v>
      </c>
      <c r="EJ39" s="19" t="str">
        <f t="shared" ca="1" si="131"/>
        <v>-</v>
      </c>
      <c r="EK39" s="19" t="str">
        <f t="shared" ca="1" si="131"/>
        <v>-</v>
      </c>
      <c r="EL39" s="19" t="str">
        <f t="shared" ca="1" si="131"/>
        <v>-</v>
      </c>
      <c r="EM39" s="19" t="str">
        <f t="shared" ca="1" si="131"/>
        <v>-</v>
      </c>
      <c r="EN39" s="19" t="str">
        <f t="shared" ca="1" si="131"/>
        <v>-</v>
      </c>
      <c r="EO39" s="19" t="str">
        <f t="shared" ca="1" si="131"/>
        <v>-</v>
      </c>
      <c r="EP39" s="19" t="str">
        <f t="shared" ca="1" si="131"/>
        <v>-</v>
      </c>
      <c r="EQ39" s="19" t="str">
        <f t="shared" ca="1" si="131"/>
        <v>-</v>
      </c>
      <c r="ER39" s="19">
        <f t="shared" ca="1" si="131"/>
        <v>0</v>
      </c>
      <c r="ES39" s="428">
        <f t="shared" ref="ES39:ET41" ca="1" si="132">IF(AND($P39=ES$30,$AH39&lt;&gt;0,$AS39=ES$32),INDEX(i.LTWFeedLevels,$AH39,MOD(ES$26-1,7)+1),0)</f>
        <v>0</v>
      </c>
      <c r="ET39" s="428">
        <f t="shared" ca="1" si="132"/>
        <v>0</v>
      </c>
      <c r="EU39" s="115">
        <f t="shared" ref="EU39:EY41" ca="1" si="133">IF(AND($N39=EU$28,$P39=EU$30,$AK39=EU$27,OR($Q39=EU$31,EU$31=1),$AS39=EU$32),INDEX(i.FS_Strategy,$AL39+1,$AK39),0)</f>
        <v>0</v>
      </c>
      <c r="EV39" s="115">
        <f t="shared" ca="1" si="133"/>
        <v>0</v>
      </c>
      <c r="EW39" s="115">
        <f t="shared" ca="1" si="133"/>
        <v>0</v>
      </c>
      <c r="EX39" s="115">
        <f t="shared" ca="1" si="133"/>
        <v>0</v>
      </c>
      <c r="EY39" s="115">
        <f t="shared" ca="1" si="133"/>
        <v>0</v>
      </c>
      <c r="EZ39" s="530">
        <f t="shared" ref="EZ39:EZ41" ca="1" si="134">IF(AND($N39=EZ$28,$P39=EZ$30,$AK39=EZ$27,OR($Q39=EZ$31,EZ$31=1),$AS39=EZ$32),INDEX(i.FS_Strategy,$AM39+1,$AK39),0)</f>
        <v>0</v>
      </c>
      <c r="FA39" s="115">
        <f t="shared" ref="FA39:FE41" ca="1" si="135">IF(AND($N39=FA$28,$P39=FA$30,$AK39=FA$27,OR($Q39=FA$31,FA$31=1),$AS39=FA$32),INDEX(i.FS_Strategy,$AL39+1,$AK39),0)</f>
        <v>0</v>
      </c>
      <c r="FB39" s="115">
        <f t="shared" ca="1" si="135"/>
        <v>0</v>
      </c>
      <c r="FC39" s="115">
        <f t="shared" ca="1" si="135"/>
        <v>0</v>
      </c>
      <c r="FD39" s="115">
        <f t="shared" ca="1" si="135"/>
        <v>0</v>
      </c>
      <c r="FE39" s="115">
        <f t="shared" ca="1" si="135"/>
        <v>0</v>
      </c>
      <c r="FF39" s="530">
        <f t="shared" ref="FF39:FF41" ca="1" si="136">IF(AND($N39=FF$28,$P39=FF$30,$AK39=FF$27,OR($Q39=FF$31,FF$31=1),$AS39=FF$32),INDEX(i.FS_Strategy,$AM39+1,$AK39),0)</f>
        <v>0</v>
      </c>
      <c r="FG39" s="115">
        <f t="shared" ref="FG39:FK41" ca="1" si="137">IF(AND($N39=FG$28,$P39=FG$30,$AK39=FG$27,OR($Q39=FG$31,FG$31=1),$AS39=FG$32),INDEX(i.FS_Strategy,$AL39+1,$AK39),0)</f>
        <v>0</v>
      </c>
      <c r="FH39" s="115">
        <f t="shared" ca="1" si="137"/>
        <v>0</v>
      </c>
      <c r="FI39" s="115">
        <f t="shared" ca="1" si="137"/>
        <v>0</v>
      </c>
      <c r="FJ39" s="115">
        <f t="shared" ca="1" si="137"/>
        <v>0</v>
      </c>
      <c r="FK39" s="115">
        <f t="shared" ca="1" si="137"/>
        <v>0</v>
      </c>
      <c r="FL39" s="530">
        <f t="shared" ref="FL39:FL41" ca="1" si="138">IF(AND($N39=FL$28,$P39=FL$30,$AK39=FL$27,OR($Q39=FL$31,FL$31=1),$AS39=FL$32),INDEX(i.FS_Strategy,$AM39+1,$AK39),0)</f>
        <v>0</v>
      </c>
      <c r="FM39" s="115">
        <f t="shared" ref="FM39:FQ41" ca="1" si="139">IF(AND($N39=FM$28,$P39=FM$30,$AK39=FM$27,OR($Q39=FM$31,FM$31=1),$AS39=FM$32),INDEX(i.FS_Strategy,$AL39+1,$AK39),0)</f>
        <v>0</v>
      </c>
      <c r="FN39" s="115">
        <f t="shared" ca="1" si="139"/>
        <v>0</v>
      </c>
      <c r="FO39" s="115">
        <f t="shared" ca="1" si="139"/>
        <v>0</v>
      </c>
      <c r="FP39" s="115">
        <f t="shared" ca="1" si="139"/>
        <v>0</v>
      </c>
      <c r="FQ39" s="115">
        <f t="shared" ca="1" si="139"/>
        <v>0</v>
      </c>
      <c r="FR39" s="530">
        <f t="shared" ref="FR39:FR41" ca="1" si="140">IF(AND($N39=FR$28,$P39=FR$30,$AK39=FR$27,OR($Q39=FR$31,FR$31=1),$AS39=FR$32),INDEX(i.FS_Strategy,$AM39+1,$AK39),0)</f>
        <v>0</v>
      </c>
      <c r="FS39" s="115">
        <f t="shared" ref="FS39:FW41" ca="1" si="141">IF(AND($N39=FS$28,$P39=FS$30,$AK39=FS$27,OR($Q39=FS$31,FS$31=1),$AS39=FS$32),INDEX(i.FS_Strategy,$AL39+1,$AK39),0)</f>
        <v>0</v>
      </c>
      <c r="FT39" s="115">
        <f t="shared" ca="1" si="141"/>
        <v>0</v>
      </c>
      <c r="FU39" s="115">
        <f t="shared" ca="1" si="141"/>
        <v>0</v>
      </c>
      <c r="FV39" s="115">
        <f t="shared" ca="1" si="141"/>
        <v>0</v>
      </c>
      <c r="FW39" s="115">
        <f t="shared" ca="1" si="141"/>
        <v>0</v>
      </c>
      <c r="FX39" s="530">
        <f t="shared" ref="FX39:FX41" ca="1" si="142">IF(AND($N39=FX$28,$P39=FX$30,$AK39=FX$27,OR($Q39=FX$31,FX$31=1),$AS39=FX$32),INDEX(i.FS_Strategy,$AM39+1,$AK39),0)</f>
        <v>0</v>
      </c>
      <c r="FY39" s="115">
        <f t="shared" ref="FY39:GC41" ca="1" si="143">IF(AND($N39=FY$28,$P39=FY$30,$AK39=FY$27,OR($Q39=FY$31,FY$31=1),$AS39=FY$32),INDEX(i.FS_Strategy,$AL39+1,$AK39),0)</f>
        <v>0</v>
      </c>
      <c r="FZ39" s="115">
        <f t="shared" ca="1" si="143"/>
        <v>0</v>
      </c>
      <c r="GA39" s="115">
        <f t="shared" ca="1" si="143"/>
        <v>0</v>
      </c>
      <c r="GB39" s="115">
        <f t="shared" ca="1" si="143"/>
        <v>0</v>
      </c>
      <c r="GC39" s="115">
        <f t="shared" ca="1" si="143"/>
        <v>0</v>
      </c>
      <c r="GD39" s="530">
        <f t="shared" ref="GD39:GD41" ca="1" si="144">IF(AND($N39=GD$28,$P39=GD$30,$AK39=GD$27,OR($Q39=GD$31,GD$31=1),$AS39=GD$32),INDEX(i.FS_Strategy,$AM39+1,$AK39),0)</f>
        <v>0</v>
      </c>
      <c r="GE39" s="116">
        <f t="shared" ref="GE39:GH41" ca="1" si="145">IF(AND($N39=GE$28,$P39=GE$30,$AK39=GE$27,OR($Q39=GE$31,GE$31=1)),INDEX(i.FS_Strategy,$AM39+1,$AK39),0)</f>
        <v>0</v>
      </c>
      <c r="GF39" s="116">
        <f t="shared" ca="1" si="145"/>
        <v>0</v>
      </c>
      <c r="GG39" s="116">
        <f t="shared" ca="1" si="145"/>
        <v>0</v>
      </c>
      <c r="GH39" s="116">
        <f t="shared" ca="1" si="145"/>
        <v>0</v>
      </c>
      <c r="GI39" s="545">
        <f t="shared" ref="GI39:GX41" ca="1" si="146">IF(AND($N39=GI$28,$P39=GI$30,$AK39=GI$27,OR($Q39=GI$31,GI$31=1)),INDEX(i.FS_Strategy,$AN39+1,$AK39),0)</f>
        <v>0</v>
      </c>
      <c r="GJ39" s="545">
        <f t="shared" ca="1" si="146"/>
        <v>0</v>
      </c>
      <c r="GK39" s="545">
        <f t="shared" ca="1" si="146"/>
        <v>0</v>
      </c>
      <c r="GL39" s="545">
        <f t="shared" ca="1" si="146"/>
        <v>0</v>
      </c>
      <c r="GM39" s="545">
        <f t="shared" ca="1" si="146"/>
        <v>0</v>
      </c>
      <c r="GN39" s="545">
        <f t="shared" ca="1" si="146"/>
        <v>0</v>
      </c>
      <c r="GO39" s="545">
        <f t="shared" ca="1" si="146"/>
        <v>0</v>
      </c>
      <c r="GP39" s="545">
        <f t="shared" ca="1" si="146"/>
        <v>0</v>
      </c>
      <c r="GQ39" s="545">
        <f t="shared" ca="1" si="146"/>
        <v>0</v>
      </c>
      <c r="GR39" s="545">
        <f t="shared" ca="1" si="146"/>
        <v>0</v>
      </c>
      <c r="GS39" s="545">
        <f t="shared" ca="1" si="146"/>
        <v>0</v>
      </c>
      <c r="GT39" s="545">
        <f t="shared" ca="1" si="146"/>
        <v>0</v>
      </c>
      <c r="GU39" s="545">
        <f t="shared" ca="1" si="146"/>
        <v>0</v>
      </c>
      <c r="GV39" s="545">
        <f t="shared" ca="1" si="146"/>
        <v>0</v>
      </c>
      <c r="GW39" s="545">
        <f t="shared" ca="1" si="146"/>
        <v>0</v>
      </c>
      <c r="GX39" s="545">
        <f t="shared" ca="1" si="146"/>
        <v>0</v>
      </c>
      <c r="GY39" s="545">
        <f t="shared" ref="GY39:HB41" ca="1" si="147">IF(AND($N39=GY$28,$P39=GY$30,$AK39=GY$27,OR($Q39=GY$31,GY$31=1)),INDEX(i.FS_Strategy,$AN39+1,$AK39),0)</f>
        <v>0</v>
      </c>
      <c r="GZ39" s="545">
        <f t="shared" ca="1" si="147"/>
        <v>0</v>
      </c>
      <c r="HA39" s="545">
        <f t="shared" ca="1" si="147"/>
        <v>0</v>
      </c>
      <c r="HB39" s="545">
        <f t="shared" ca="1" si="147"/>
        <v>0</v>
      </c>
      <c r="HC39" s="19">
        <f t="shared" ref="HC39:HC41" ca="1" si="148">OFFSET(HC$5,$B39,0)</f>
        <v>0</v>
      </c>
      <c r="HD39" s="115">
        <f t="shared" ref="HD39:HH41" ca="1" si="149">IF(AND($N39=HD$28,$P39=HD$30,$AK39=HD$27,OR($Q39=HD$31,HD$31=1),$AS39=HD$32),INDEX(i.FS_Strategy,$AL39+1,$AK39),0)</f>
        <v>0</v>
      </c>
      <c r="HE39" s="115">
        <f t="shared" ca="1" si="149"/>
        <v>0</v>
      </c>
      <c r="HF39" s="115">
        <f t="shared" ca="1" si="149"/>
        <v>0</v>
      </c>
      <c r="HG39" s="115">
        <f t="shared" ca="1" si="149"/>
        <v>0</v>
      </c>
      <c r="HH39" s="115">
        <f t="shared" ca="1" si="149"/>
        <v>0</v>
      </c>
      <c r="HI39" s="530">
        <f t="shared" ref="HI39:HI41" ca="1" si="150">IF(AND($N39=HI$28,$P39=HI$30,$AK39=HI$27,OR($Q39=HI$31,HI$31=1),$AS39=HI$32),INDEX(i.FS_Strategy,$AM39+1,$AK39),0)</f>
        <v>0</v>
      </c>
      <c r="HJ39" s="115">
        <f t="shared" ref="HJ39:HN41" ca="1" si="151">IF(AND($N39=HJ$28,$P39=HJ$30,$AK39=HJ$27,OR($Q39=HJ$31,HJ$31=1),$AS39=HJ$32),INDEX(i.FS_Strategy,$AL39+1,$AK39),0)</f>
        <v>0</v>
      </c>
      <c r="HK39" s="115">
        <f t="shared" ca="1" si="151"/>
        <v>0</v>
      </c>
      <c r="HL39" s="115">
        <f t="shared" ca="1" si="151"/>
        <v>0</v>
      </c>
      <c r="HM39" s="115">
        <f t="shared" ca="1" si="151"/>
        <v>0</v>
      </c>
      <c r="HN39" s="115">
        <f t="shared" ca="1" si="151"/>
        <v>0</v>
      </c>
      <c r="HO39" s="530">
        <f t="shared" ref="HO39:HO41" ca="1" si="152">IF(AND($N39=HO$28,$P39=HO$30,$AK39=HO$27,OR($Q39=HO$31,HO$31=1),$AS39=HO$32),INDEX(i.FS_Strategy,$AM39+1,$AK39),0)</f>
        <v>0</v>
      </c>
      <c r="HP39" s="115">
        <f t="shared" ref="HP39:HT41" ca="1" si="153">IF(AND($N39=HP$28,$P39=HP$30,$AK39=HP$27,OR($Q39=HP$31,HP$31=1),$AS39=HP$32),INDEX(i.FS_Strategy,$AL39+1,$AK39),0)</f>
        <v>0</v>
      </c>
      <c r="HQ39" s="115">
        <f t="shared" ca="1" si="153"/>
        <v>0</v>
      </c>
      <c r="HR39" s="115">
        <f t="shared" ca="1" si="153"/>
        <v>0</v>
      </c>
      <c r="HS39" s="115">
        <f t="shared" ca="1" si="153"/>
        <v>0</v>
      </c>
      <c r="HT39" s="115">
        <f t="shared" ca="1" si="153"/>
        <v>0</v>
      </c>
      <c r="HU39" s="530">
        <f t="shared" ref="HU39:HU41" ca="1" si="154">IF(AND($N39=HU$28,$P39=HU$30,$AK39=HU$27,OR($Q39=HU$31,HU$31=1),$AS39=HU$32),INDEX(i.FS_Strategy,$AM39+1,$AK39),0)</f>
        <v>0</v>
      </c>
      <c r="HV39" s="115">
        <f t="shared" ref="HV39:HZ41" ca="1" si="155">IF(AND($N39=HV$28,$P39=HV$30,$AK39=HV$27,OR($Q39=HV$31,HV$31=1),$AS39=HV$32),INDEX(i.FS_Strategy,$AL39+1,$AK39),0)</f>
        <v>0</v>
      </c>
      <c r="HW39" s="115">
        <f t="shared" ca="1" si="155"/>
        <v>0</v>
      </c>
      <c r="HX39" s="115">
        <f t="shared" ca="1" si="155"/>
        <v>0</v>
      </c>
      <c r="HY39" s="115">
        <f t="shared" ca="1" si="155"/>
        <v>0</v>
      </c>
      <c r="HZ39" s="115">
        <f t="shared" ca="1" si="155"/>
        <v>0</v>
      </c>
      <c r="IA39" s="530">
        <f t="shared" ref="IA39:IA41" ca="1" si="156">IF(AND($N39=IA$28,$P39=IA$30,$AK39=IA$27,OR($Q39=IA$31,IA$31=1),$AS39=IA$32),INDEX(i.FS_Strategy,$AM39+1,$AK39),0)</f>
        <v>0</v>
      </c>
      <c r="IB39" s="115">
        <f t="shared" ref="IB39:IF41" ca="1" si="157">IF(AND($N39=IB$28,$P39=IB$30,$AK39=IB$27,OR($Q39=IB$31,IB$31=1),$AS39=IB$32),INDEX(i.FS_Strategy,$AL39+1,$AK39),0)</f>
        <v>0</v>
      </c>
      <c r="IC39" s="115">
        <f t="shared" ca="1" si="157"/>
        <v>0</v>
      </c>
      <c r="ID39" s="115">
        <f t="shared" ca="1" si="157"/>
        <v>0</v>
      </c>
      <c r="IE39" s="115">
        <f t="shared" ca="1" si="157"/>
        <v>0</v>
      </c>
      <c r="IF39" s="115">
        <f t="shared" ca="1" si="157"/>
        <v>0</v>
      </c>
      <c r="IG39" s="530">
        <f t="shared" ref="IG39:IG41" ca="1" si="158">IF(AND($N39=IG$28,$P39=IG$30,$AK39=IG$27,OR($Q39=IG$31,IG$31=1),$AS39=IG$32),INDEX(i.FS_Strategy,$AM39+1,$AK39),0)</f>
        <v>0</v>
      </c>
      <c r="IH39" s="115">
        <f t="shared" ref="IH39:IL41" ca="1" si="159">IF(AND($N39=IH$28,$P39=IH$30,$AK39=IH$27,OR($Q39=IH$31,IH$31=1),$AS39=IH$32),INDEX(i.FS_Strategy,$AL39+1,$AK39),0)</f>
        <v>0</v>
      </c>
      <c r="II39" s="115">
        <f t="shared" ca="1" si="159"/>
        <v>0</v>
      </c>
      <c r="IJ39" s="115">
        <f t="shared" ca="1" si="159"/>
        <v>0</v>
      </c>
      <c r="IK39" s="115">
        <f t="shared" ca="1" si="159"/>
        <v>0</v>
      </c>
      <c r="IL39" s="115">
        <f t="shared" ca="1" si="159"/>
        <v>0</v>
      </c>
      <c r="IM39" s="530">
        <f t="shared" ref="IM39:IM41" ca="1" si="160">IF(AND($N39=IM$28,$P39=IM$30,$AK39=IM$27,OR($Q39=IM$31,IM$31=1),$AS39=IM$32),INDEX(i.FS_Strategy,$AM39+1,$AK39),0)</f>
        <v>0</v>
      </c>
      <c r="IN39" s="116">
        <f t="shared" ref="IN39:IQ41" ca="1" si="161">IF(AND($N39=IN$28,$P39=IN$30,$AK39=IN$27,OR($Q39=IN$31,IN$31=1)),INDEX(i.FS_Strategy,$AM39+1,$AK39),0)</f>
        <v>0</v>
      </c>
      <c r="IO39" s="116">
        <f t="shared" ca="1" si="161"/>
        <v>0</v>
      </c>
      <c r="IP39" s="116">
        <f t="shared" ca="1" si="161"/>
        <v>0</v>
      </c>
      <c r="IQ39" s="116">
        <f t="shared" ca="1" si="161"/>
        <v>0</v>
      </c>
      <c r="IR39" s="545">
        <f t="shared" ref="IR39:JG41" ca="1" si="162">IF(AND($N39=IR$28,$P39=IR$30,$AK39=IR$27,OR($Q39=IR$31,IR$31=1)),INDEX(i.FS_Strategy,$AN39+1,$AK39),0)</f>
        <v>0</v>
      </c>
      <c r="IS39" s="545">
        <f t="shared" ca="1" si="162"/>
        <v>0</v>
      </c>
      <c r="IT39" s="545">
        <f t="shared" ca="1" si="162"/>
        <v>0</v>
      </c>
      <c r="IU39" s="545">
        <f t="shared" ca="1" si="162"/>
        <v>0</v>
      </c>
      <c r="IV39" s="545">
        <f t="shared" ca="1" si="162"/>
        <v>0</v>
      </c>
      <c r="IW39" s="545">
        <f t="shared" ca="1" si="162"/>
        <v>0</v>
      </c>
      <c r="IX39" s="545">
        <f t="shared" ca="1" si="162"/>
        <v>0</v>
      </c>
      <c r="IY39" s="545">
        <f t="shared" ca="1" si="162"/>
        <v>0</v>
      </c>
      <c r="IZ39" s="545">
        <f t="shared" ca="1" si="162"/>
        <v>0</v>
      </c>
      <c r="JA39" s="545">
        <f t="shared" ca="1" si="162"/>
        <v>0</v>
      </c>
      <c r="JB39" s="545">
        <f t="shared" ca="1" si="162"/>
        <v>0</v>
      </c>
      <c r="JC39" s="545">
        <f t="shared" ca="1" si="162"/>
        <v>0</v>
      </c>
      <c r="JD39" s="545">
        <f t="shared" ca="1" si="162"/>
        <v>0</v>
      </c>
      <c r="JE39" s="545">
        <f t="shared" ca="1" si="162"/>
        <v>0</v>
      </c>
      <c r="JF39" s="545">
        <f t="shared" ca="1" si="162"/>
        <v>0</v>
      </c>
      <c r="JG39" s="545">
        <f t="shared" ca="1" si="162"/>
        <v>0</v>
      </c>
      <c r="JH39" s="545">
        <f t="shared" ref="JH39:JK41" ca="1" si="163">IF(AND($N39=JH$28,$P39=JH$30,$AK39=JH$27,OR($Q39=JH$31,JH$31=1)),INDEX(i.FS_Strategy,$AN39+1,$AK39),0)</f>
        <v>0</v>
      </c>
      <c r="JI39" s="545">
        <f t="shared" ca="1" si="163"/>
        <v>0</v>
      </c>
      <c r="JJ39" s="545">
        <f t="shared" ca="1" si="163"/>
        <v>0</v>
      </c>
      <c r="JK39" s="545">
        <f t="shared" ca="1" si="163"/>
        <v>0</v>
      </c>
      <c r="JL39" s="19">
        <f t="shared" ref="JL39:JL41" ca="1" si="164">OFFSET(JL$5,$B39,0)</f>
        <v>0</v>
      </c>
      <c r="JM39" s="5">
        <f t="shared" ref="JM39:JM41" ca="1" si="165">INDEX(i.TOL,$P39,JM$26)</f>
        <v>19</v>
      </c>
      <c r="JN39" s="9"/>
      <c r="JO39" s="5">
        <f t="shared" ref="JO39:JP41" ca="1" si="166">INDEX(i.FlkStrctr,$O39,JO$26)</f>
        <v>1</v>
      </c>
      <c r="JP39" s="5" t="b">
        <f t="shared" ca="1" si="166"/>
        <v>0</v>
      </c>
      <c r="JQ39" s="19">
        <f t="shared" ref="JQ39:LW41" ca="1" si="167">OFFSET(JQ$5,$B39,0)</f>
        <v>0</v>
      </c>
      <c r="JR39" s="5">
        <f t="shared" ref="JR39:JR41" ca="1" si="168">IF($W39=0,JR$5,INDEX(i.RR_scenario,$W39,$O39))</f>
        <v>0</v>
      </c>
      <c r="JS39" s="5">
        <f t="shared" ref="JS39:JS41" ca="1" si="169">INDEX(i.dryman,($AP39-1)*4+$AO39,JS$26)</f>
        <v>0.01</v>
      </c>
      <c r="JT39" s="5">
        <f t="shared" ref="JT39:JT41" si="170">INDEX(i.Triplets_mortality,$AE39+1,JT$26)</f>
        <v>0</v>
      </c>
      <c r="JU39" s="19">
        <f t="shared" ca="1" si="167"/>
        <v>0</v>
      </c>
      <c r="JV39" s="5">
        <f t="shared" ref="JV39:JV41" ca="1" si="171">INDEX(i.FlkStrctr,$O39,JV$26)</f>
        <v>60</v>
      </c>
      <c r="JW39" s="5">
        <f t="shared" ref="JW39:JW41" si="172">INDEX(i.Triplet_pi_yatf,$AG39+1,JW$26)</f>
        <v>1</v>
      </c>
      <c r="JX39" s="19">
        <f t="shared" ca="1" si="167"/>
        <v>1</v>
      </c>
      <c r="JY39" s="19">
        <f t="shared" ca="1" si="167"/>
        <v>1</v>
      </c>
      <c r="JZ39" s="19">
        <f t="shared" ca="1" si="167"/>
        <v>1</v>
      </c>
      <c r="KA39" s="19">
        <f t="shared" ca="1" si="167"/>
        <v>1</v>
      </c>
      <c r="KB39" s="19">
        <f t="shared" ca="1" si="167"/>
        <v>1</v>
      </c>
      <c r="KC39" s="19">
        <f t="shared" ca="1" si="167"/>
        <v>0</v>
      </c>
      <c r="KD39" s="19">
        <f t="shared" ca="1" si="167"/>
        <v>0</v>
      </c>
      <c r="KE39" s="19">
        <f t="shared" ca="1" si="167"/>
        <v>1</v>
      </c>
      <c r="KF39" s="19">
        <f t="shared" ca="1" si="167"/>
        <v>0</v>
      </c>
      <c r="KG39" s="19">
        <f t="shared" ca="1" si="167"/>
        <v>0</v>
      </c>
      <c r="KH39" s="19">
        <f t="shared" ca="1" si="167"/>
        <v>0</v>
      </c>
      <c r="KI39" s="19">
        <f t="shared" ca="1" si="167"/>
        <v>1</v>
      </c>
      <c r="KJ39" s="19">
        <f t="shared" ca="1" si="167"/>
        <v>0</v>
      </c>
      <c r="KK39" s="19">
        <f t="shared" ca="1" si="167"/>
        <v>1</v>
      </c>
      <c r="KL39" s="19">
        <f t="shared" ca="1" si="167"/>
        <v>0</v>
      </c>
      <c r="KM39" s="19">
        <f t="shared" ca="1" si="167"/>
        <v>0</v>
      </c>
      <c r="KN39" s="19">
        <f t="shared" ca="1" si="167"/>
        <v>0</v>
      </c>
      <c r="KO39" s="19">
        <f t="shared" ca="1" si="167"/>
        <v>0</v>
      </c>
      <c r="KP39" s="19">
        <f t="shared" ca="1" si="167"/>
        <v>0</v>
      </c>
      <c r="KQ39" s="19">
        <f t="shared" ca="1" si="167"/>
        <v>0</v>
      </c>
      <c r="KR39" s="19">
        <f t="shared" ca="1" si="167"/>
        <v>0</v>
      </c>
      <c r="KS39" s="19">
        <f t="shared" ca="1" si="167"/>
        <v>0</v>
      </c>
      <c r="KT39" s="19">
        <f t="shared" ca="1" si="167"/>
        <v>0</v>
      </c>
      <c r="KU39" s="19">
        <f t="shared" ca="1" si="167"/>
        <v>0</v>
      </c>
      <c r="KV39" s="19">
        <f t="shared" ca="1" si="167"/>
        <v>0</v>
      </c>
      <c r="KW39" s="19">
        <f t="shared" ca="1" si="167"/>
        <v>0</v>
      </c>
      <c r="KX39" s="19">
        <f t="shared" ca="1" si="167"/>
        <v>0</v>
      </c>
      <c r="KY39" s="19">
        <f t="shared" ca="1" si="167"/>
        <v>0</v>
      </c>
      <c r="KZ39" s="19">
        <f t="shared" ca="1" si="167"/>
        <v>0</v>
      </c>
      <c r="LA39" s="19">
        <f t="shared" ca="1" si="167"/>
        <v>0</v>
      </c>
      <c r="LB39" s="19">
        <f t="shared" ca="1" si="167"/>
        <v>0</v>
      </c>
      <c r="LC39" s="19">
        <f t="shared" ca="1" si="167"/>
        <v>0</v>
      </c>
      <c r="LD39" s="19">
        <f t="shared" ca="1" si="167"/>
        <v>0</v>
      </c>
      <c r="LE39" s="19">
        <f t="shared" ca="1" si="167"/>
        <v>0</v>
      </c>
      <c r="LF39" s="19">
        <f t="shared" ca="1" si="167"/>
        <v>0</v>
      </c>
      <c r="LG39" s="5">
        <f t="shared" ref="LG39:LJ41" ca="1" si="173">INDEX(i.dryman,($AP39-1)*4+$AO39,LG$27)</f>
        <v>0</v>
      </c>
      <c r="LH39" s="5">
        <f t="shared" ca="1" si="173"/>
        <v>0</v>
      </c>
      <c r="LI39" s="5">
        <f t="shared" ca="1" si="173"/>
        <v>0.05</v>
      </c>
      <c r="LJ39" s="5">
        <f t="shared" ca="1" si="173"/>
        <v>0.05</v>
      </c>
      <c r="LK39" s="19">
        <f t="shared" ca="1" si="167"/>
        <v>0</v>
      </c>
      <c r="LL39" s="19">
        <f t="shared" ca="1" si="167"/>
        <v>0</v>
      </c>
      <c r="LM39" s="19">
        <f t="shared" ca="1" si="167"/>
        <v>0</v>
      </c>
      <c r="LN39" s="19">
        <f t="shared" ca="1" si="167"/>
        <v>0</v>
      </c>
      <c r="LO39" s="19">
        <f t="shared" ca="1" si="167"/>
        <v>0</v>
      </c>
      <c r="LP39" s="19">
        <f t="shared" ca="1" si="167"/>
        <v>0</v>
      </c>
      <c r="LQ39" s="19">
        <f t="shared" ca="1" si="167"/>
        <v>0</v>
      </c>
      <c r="LR39" s="19">
        <f t="shared" ca="1" si="167"/>
        <v>1</v>
      </c>
      <c r="LS39" s="19">
        <f t="shared" ca="1" si="167"/>
        <v>0</v>
      </c>
      <c r="LT39" s="19">
        <f t="shared" ca="1" si="167"/>
        <v>0</v>
      </c>
      <c r="LU39" s="19">
        <f t="shared" ca="1" si="167"/>
        <v>0</v>
      </c>
      <c r="LV39" s="19">
        <f t="shared" ca="1" si="167"/>
        <v>0</v>
      </c>
      <c r="LW39" s="19">
        <f t="shared" ca="1" si="167"/>
        <v>1</v>
      </c>
      <c r="LX39" s="9"/>
      <c r="LY39" s="5" t="b">
        <f t="shared" ref="LY39:LY41" ca="1" si="174">IF($M39&lt;&gt;0,INDEX(i.cropgraze_inc,$M39,LY$26),OFFSET(LY$5,$B39,0))</f>
        <v>0</v>
      </c>
      <c r="LZ39" s="19" t="str">
        <f t="shared" ref="LZ39:MB41" ca="1" si="175">OFFSET(LZ$5,$B39,0)</f>
        <v>-</v>
      </c>
      <c r="MA39" s="19" t="str">
        <f t="shared" ca="1" si="175"/>
        <v>-</v>
      </c>
      <c r="MB39" s="19" t="str">
        <f t="shared" ca="1" si="175"/>
        <v>-</v>
      </c>
      <c r="MC39" s="5" t="b">
        <f t="shared" ref="MC39:ME41" ca="1" si="176">($P39=MC$30)</f>
        <v>1</v>
      </c>
      <c r="MD39" s="5" t="b">
        <f t="shared" ca="1" si="176"/>
        <v>0</v>
      </c>
      <c r="ME39" s="5" t="b">
        <f t="shared" ca="1" si="176"/>
        <v>0</v>
      </c>
      <c r="MF39" s="135">
        <f t="shared" ref="MF39:MG41" ca="1" si="177">$Q39</f>
        <v>1</v>
      </c>
      <c r="MG39" s="135">
        <f t="shared" ca="1" si="177"/>
        <v>1</v>
      </c>
      <c r="MH39" s="5" t="b">
        <f t="shared" ref="MH39:MK41" ca="1" si="178">INDEX(i.dryman,($AP39-1)*4+$AO39,MH$26)</f>
        <v>0</v>
      </c>
      <c r="MI39" s="5" t="b">
        <f t="shared" ca="1" si="178"/>
        <v>0</v>
      </c>
      <c r="MJ39" s="5" t="b">
        <f t="shared" ca="1" si="178"/>
        <v>1</v>
      </c>
      <c r="MK39" s="5" t="b">
        <f t="shared" ca="1" si="178"/>
        <v>0</v>
      </c>
      <c r="ML39" s="5">
        <f t="shared" ref="ML39:MM41" ca="1" si="179">INDEX(i.dryman,($AP39-1)*4+$AO39,ML$26+$O39-1)</f>
        <v>1</v>
      </c>
      <c r="MM39" s="5">
        <f t="shared" ca="1" si="179"/>
        <v>0.66</v>
      </c>
      <c r="MN39" s="5" t="b">
        <f ca="1">AND(INDEX(i.dryman,($AP39-1)*4+$AO39,MN$26),($MG39&gt;0))</f>
        <v>1</v>
      </c>
      <c r="MO39" s="5" t="str" cm="1">
        <f t="array" aca="1" ref="MO39" ca="1">IF(OR(MP39:MP39&lt;&gt;"-"),TRUE,"-")</f>
        <v>-</v>
      </c>
      <c r="MP39" s="19" t="str">
        <f t="shared" ref="MP39:MP41" ca="1" si="180">OFFSET(MP$5,$B39,0)</f>
        <v>-</v>
      </c>
      <c r="MQ39" s="5" t="str">
        <f t="array" aca="1" ref="MQ39" ca="1">IF(OR(MR39:MX39&lt;&gt;"-"),TRUE,"-")</f>
        <v>-</v>
      </c>
      <c r="MR39" s="19" t="str">
        <f t="shared" ref="MR39:NA41" ca="1" si="181">OFFSET(MR$5,$B39,0)</f>
        <v>-</v>
      </c>
      <c r="MS39" s="19" t="str">
        <f t="shared" ca="1" si="181"/>
        <v>-</v>
      </c>
      <c r="MT39" s="19" t="str">
        <f t="shared" ca="1" si="181"/>
        <v>-</v>
      </c>
      <c r="MU39" s="19" t="str">
        <f t="shared" ca="1" si="181"/>
        <v>-</v>
      </c>
      <c r="MV39" s="19" t="str">
        <f t="shared" ca="1" si="181"/>
        <v>-</v>
      </c>
      <c r="MW39" s="19" t="str">
        <f t="shared" ca="1" si="181"/>
        <v>-</v>
      </c>
      <c r="MX39" s="19" t="str">
        <f t="shared" ca="1" si="181"/>
        <v>-</v>
      </c>
      <c r="MY39" s="19" t="str">
        <f t="shared" ca="1" si="181"/>
        <v>-</v>
      </c>
      <c r="MZ39" s="19" t="str">
        <f ca="1">OFFSET(MZ$5,$B39,0)</f>
        <v>-</v>
      </c>
      <c r="NA39" s="19" t="str">
        <f ca="1">OFFSET(NA$5,$B39,0)</f>
        <v>-</v>
      </c>
      <c r="NB39" s="19" t="b">
        <f t="shared" ref="NB39:NC41" ca="1" si="182">OFFSET(NB$5,$B39,0)</f>
        <v>1</v>
      </c>
      <c r="NC39" s="19">
        <f t="shared" ca="1" si="182"/>
        <v>0</v>
      </c>
      <c r="ND39" s="5" t="str">
        <f t="shared" ref="ND39:NG41" ca="1" si="183">INDEX(i.FlkStrctr,$O39,ND$26)</f>
        <v>-</v>
      </c>
      <c r="NE39" s="5" t="str">
        <f t="shared" ca="1" si="183"/>
        <v>-</v>
      </c>
      <c r="NF39" s="5" t="str">
        <f t="shared" ca="1" si="183"/>
        <v>-</v>
      </c>
      <c r="NG39" s="5" t="str">
        <f t="shared" ca="1" si="183"/>
        <v>-</v>
      </c>
      <c r="NH39" s="19" t="str">
        <f t="shared" ref="NH39:NW41" ca="1" si="184">OFFSET(NH$5,$B39,0)</f>
        <v>-</v>
      </c>
      <c r="NI39" s="19" t="str">
        <f t="shared" ca="1" si="184"/>
        <v>-</v>
      </c>
      <c r="NJ39" s="19" t="str">
        <f t="shared" ca="1" si="184"/>
        <v>-</v>
      </c>
      <c r="NK39" s="19" t="str">
        <f t="shared" ca="1" si="184"/>
        <v>-</v>
      </c>
      <c r="NL39" s="19" t="str">
        <f t="shared" ca="1" si="184"/>
        <v>-</v>
      </c>
      <c r="NM39" s="19" t="str">
        <f t="shared" ca="1" si="184"/>
        <v>-</v>
      </c>
      <c r="NN39" s="5" t="str">
        <f t="shared" ref="NN39:NS41" ca="1" si="185">INDEX(i.FlkStrctr,$O39,NN$26)</f>
        <v>-</v>
      </c>
      <c r="NO39" s="5">
        <f t="shared" ca="1" si="185"/>
        <v>500</v>
      </c>
      <c r="NP39" s="5">
        <f t="shared" ca="1" si="185"/>
        <v>500</v>
      </c>
      <c r="NQ39" s="5" t="str">
        <f t="shared" ca="1" si="185"/>
        <v>-</v>
      </c>
      <c r="NR39" s="5" t="str">
        <f t="shared" ca="1" si="185"/>
        <v>-</v>
      </c>
      <c r="NS39" s="5" t="str">
        <f t="shared" ca="1" si="185"/>
        <v>-</v>
      </c>
      <c r="NT39" s="5">
        <f t="shared" ref="NT39:NT41" ca="1" si="186">INDEX(i.conservation,$AF39+1,$P39)</f>
        <v>1</v>
      </c>
      <c r="NU39" s="9"/>
      <c r="NV39" s="19">
        <f t="shared" ca="1" si="184"/>
        <v>70</v>
      </c>
      <c r="NW39" s="19">
        <f t="shared" ca="1" si="184"/>
        <v>50</v>
      </c>
      <c r="NX39" s="19">
        <f t="shared" ref="NX39:OF41" ca="1" si="187">OFFSET(NX$5,$B39,0)</f>
        <v>65</v>
      </c>
      <c r="NY39" s="19">
        <f t="shared" ca="1" si="187"/>
        <v>65</v>
      </c>
      <c r="NZ39" s="5">
        <f t="shared" ref="NZ39:NZ41" ca="1" si="188">INDEX(i.WoolPrices,$Y39,NZ$26)</f>
        <v>1</v>
      </c>
      <c r="OA39" s="5">
        <f t="shared" ref="OA39:OA41" ca="1" si="189">INDEX(i.MeatPrices,$Z39,OA$26)</f>
        <v>1</v>
      </c>
      <c r="OB39" s="5">
        <f t="shared" ref="OB39:OB41" ca="1" si="190">INDEX(i.GrainPrices,$X39,OB$26)</f>
        <v>1</v>
      </c>
      <c r="OC39" s="9"/>
      <c r="OD39" s="19" t="b">
        <f t="shared" ref="OD39:OE39" ca="1" si="191">OFFSET(OD$5,$B39,0)</f>
        <v>0</v>
      </c>
      <c r="OE39" s="19" t="b">
        <f t="shared" ca="1" si="191"/>
        <v>0</v>
      </c>
      <c r="OF39" s="19">
        <f t="shared" ca="1" si="187"/>
        <v>1</v>
      </c>
      <c r="OG39" s="135">
        <f t="shared" ref="OG39:ON41" ca="1" si="192">INDEX(i.PGRscalar,1,($N39-1)*10+OG$26)</f>
        <v>1</v>
      </c>
      <c r="OH39" s="135">
        <f t="shared" ca="1" si="192"/>
        <v>1</v>
      </c>
      <c r="OI39" s="135">
        <f t="shared" ca="1" si="192"/>
        <v>1</v>
      </c>
      <c r="OJ39" s="135">
        <f t="shared" ca="1" si="192"/>
        <v>1</v>
      </c>
      <c r="OK39" s="135">
        <f t="shared" ca="1" si="192"/>
        <v>1</v>
      </c>
      <c r="OL39" s="135">
        <f t="shared" ca="1" si="192"/>
        <v>1</v>
      </c>
      <c r="OM39" s="135">
        <f t="shared" ca="1" si="192"/>
        <v>1</v>
      </c>
      <c r="ON39" s="135">
        <f t="shared" ca="1" si="192"/>
        <v>1</v>
      </c>
      <c r="OO39" s="9"/>
      <c r="OP39" s="5" t="str" cm="1">
        <f t="array" aca="1" ref="OP39" ca="1">INDEX(i.LMU_Area,$K39,OP$26)</f>
        <v>-</v>
      </c>
      <c r="OQ39" s="5" t="str" cm="1">
        <f t="array" aca="1" ref="OQ39" ca="1">INDEX(i.LMU_Area,$K39,OQ$26)</f>
        <v>-</v>
      </c>
      <c r="OR39" s="5" t="str" cm="1">
        <f t="array" aca="1" ref="OR39" ca="1">INDEX(i.LMU_Area,$K39,OR$26)</f>
        <v>-</v>
      </c>
      <c r="OS39" s="5" t="str" cm="1">
        <f t="array" aca="1" ref="OS39" ca="1">INDEX(i.LMU_Area,$K39,OS$26)</f>
        <v>-</v>
      </c>
      <c r="OT39" s="5" t="str" cm="1">
        <f t="array" aca="1" ref="OT39" ca="1">INDEX(i.LMU_Area,$K39,OT$26)</f>
        <v>-</v>
      </c>
      <c r="OU39" s="5" t="str" cm="1">
        <f t="array" aca="1" ref="OU39" ca="1">INDEX(i.LMU_Area,$K39,OU$26)</f>
        <v>-</v>
      </c>
      <c r="OV39" s="5" t="str" cm="1">
        <f t="array" aca="1" ref="OV39" ca="1">INDEX(i.LMU_Area,$K39,OV$26)</f>
        <v>-</v>
      </c>
      <c r="OW39" s="5" t="str" cm="1">
        <f t="array" aca="1" ref="OW39" ca="1">INDEX(i.LMU_Area,$K39,OW$26)</f>
        <v>-</v>
      </c>
      <c r="OX39" s="5" t="str" cm="1">
        <f t="array" aca="1" ref="OX39" ca="1">INDEX(i.LMU_Area,$K39,OX$26)</f>
        <v>-</v>
      </c>
      <c r="OY39" s="5" t="str" cm="1">
        <f t="array" aca="1" ref="OY39" ca="1">INDEX(i.LMU_Area,$K39,OY$26)</f>
        <v>-</v>
      </c>
      <c r="OZ39" s="5" t="str" cm="1">
        <f t="array" aca="1" ref="OZ39" ca="1">INDEX(i.LMU_Area,$K39,OZ$26)</f>
        <v>-</v>
      </c>
      <c r="PA39" s="5" t="str" cm="1">
        <f t="array" aca="1" ref="PA39" ca="1">INDEX(i.LMU_Area,$K39,PA$26)</f>
        <v>-</v>
      </c>
      <c r="PB39" s="5" t="str" cm="1">
        <f t="array" aca="1" ref="PB39" ca="1">INDEX(i.LMU_Area,$K39,PB$26)</f>
        <v>-</v>
      </c>
      <c r="PC39" s="5" t="str" cm="1">
        <f t="array" aca="1" ref="PC39" ca="1">INDEX(i.LMU_Area,$K39,PC$26)</f>
        <v>-</v>
      </c>
      <c r="PD39" s="5" t="str" cm="1">
        <f t="array" aca="1" ref="PD39" ca="1">INDEX(i.LMU_Area,$K39,PD$26)</f>
        <v>-</v>
      </c>
      <c r="PE39" s="5" t="str" cm="1">
        <f t="array" aca="1" ref="PE39" ca="1">INDEX(i.LMU_Area,$K39,PE$26)</f>
        <v>-</v>
      </c>
      <c r="PF39" s="5" t="str" cm="1">
        <f t="array" aca="1" ref="PF39" ca="1">INDEX(i.LMU_Area,$K39,PF$26)</f>
        <v>-</v>
      </c>
      <c r="PG39" s="5" t="str" cm="1">
        <f t="array" aca="1" ref="PG39" ca="1">INDEX(i.LMU_Area,$K39,PG$26)</f>
        <v>-</v>
      </c>
      <c r="PH39" s="5" t="str" cm="1">
        <f t="array" aca="1" ref="PH39" ca="1">INDEX(i.LMU_Area,$K39,PH$26)</f>
        <v>-</v>
      </c>
      <c r="PI39" s="5" t="str" cm="1">
        <f t="array" aca="1" ref="PI39" ca="1">INDEX(i.LMU_Area,$K39,PI$26)</f>
        <v>-</v>
      </c>
      <c r="PJ39" s="5" t="str" cm="1">
        <f t="array" aca="1" ref="PJ39" ca="1">INDEX(i.LMU_Area,$K39,PJ$26)</f>
        <v>-</v>
      </c>
      <c r="PK39" s="5" t="str" cm="1">
        <f t="array" aca="1" ref="PK39" ca="1">INDEX(i.LMU_Area,$K39,PK$26)</f>
        <v>-</v>
      </c>
      <c r="PL39" s="5" t="str" cm="1">
        <f t="array" aca="1" ref="PL39" ca="1">INDEX(i.LMU_Area,$K39,PL$26)</f>
        <v>-</v>
      </c>
      <c r="PM39" s="5" t="str" cm="1">
        <f t="array" aca="1" ref="PM39" ca="1">INDEX(i.LMU_Area,$K39,PM$26)</f>
        <v>-</v>
      </c>
      <c r="PN39" s="5" t="str" cm="1">
        <f t="array" aca="1" ref="PN39" ca="1">INDEX(i.LMU_Area,$K39,PN$26)</f>
        <v>-</v>
      </c>
      <c r="PO39" s="5" t="str" cm="1">
        <f t="array" aca="1" ref="PO39" ca="1">INDEX(i.LMU_Area,$K39,PO$26)</f>
        <v>-</v>
      </c>
      <c r="PP39" s="5" t="str" cm="1">
        <f t="array" aca="1" ref="PP39" ca="1">INDEX(i.LMU_Area,$K39,PP$26)</f>
        <v>-</v>
      </c>
      <c r="PQ39" s="5" t="str" cm="1">
        <f t="array" aca="1" ref="PQ39" ca="1">INDEX(i.LMU_Area,$K39,PQ$26)</f>
        <v>-</v>
      </c>
      <c r="PR39" s="5" t="str" cm="1">
        <f t="array" aca="1" ref="PR39" ca="1">INDEX(i.LMU_Area,$K39,PR$26)</f>
        <v>-</v>
      </c>
      <c r="PS39" s="5" t="str" cm="1">
        <f t="array" aca="1" ref="PS39" ca="1">INDEX(i.LMU_Area,$K39,PS$26)</f>
        <v>-</v>
      </c>
      <c r="PT39" s="5" t="str" cm="1">
        <f t="array" aca="1" ref="PT39" ca="1">INDEX(i.LMU_Area,$K39,PT$26)</f>
        <v>-</v>
      </c>
      <c r="PU39" s="5" t="str" cm="1">
        <f t="array" aca="1" ref="PU39" ca="1">INDEX(i.LMU_Area,$K39,PU$26)</f>
        <v>-</v>
      </c>
      <c r="PV39" s="5" t="str" cm="1">
        <f t="array" aca="1" ref="PV39" ca="1">INDEX(i.LMU_Area,$K39,PV$26)</f>
        <v>-</v>
      </c>
      <c r="PW39" s="5" t="str" cm="1">
        <f t="array" aca="1" ref="PW39" ca="1">INDEX(i.LMU_Area,$K39,PW$26)</f>
        <v>-</v>
      </c>
      <c r="PX39" s="5" t="str" cm="1">
        <f t="array" aca="1" ref="PX39" ca="1">INDEX(i.LMU_Area,$K39,PX$26)</f>
        <v>-</v>
      </c>
      <c r="PY39" s="5" t="str" cm="1">
        <f t="array" aca="1" ref="PY39" ca="1">INDEX(i.LMU_Area,$K39,PY$26)</f>
        <v>-</v>
      </c>
      <c r="PZ39" s="5" t="str" cm="1">
        <f t="array" aca="1" ref="PZ39" ca="1">INDEX(i.LMU_Area,$K39,PZ$26)</f>
        <v>-</v>
      </c>
      <c r="QA39" s="5" t="str" cm="1">
        <f t="array" aca="1" ref="QA39" ca="1">INDEX(i.LMU_Area,$K39,QA$26)</f>
        <v>-</v>
      </c>
      <c r="QB39" s="5" t="str" cm="1">
        <f t="array" aca="1" ref="QB39" ca="1">INDEX(i.LMU_Area,$K39,QB$26)</f>
        <v>-</v>
      </c>
      <c r="QC39" s="5" t="str" cm="1">
        <f t="array" aca="1" ref="QC39" ca="1">INDEX(i.LMU_Area,$K39,QC$26)</f>
        <v>-</v>
      </c>
      <c r="QD39" s="5" t="str" cm="1">
        <f t="array" aca="1" ref="QD39" ca="1">INDEX(i.LMU_Area,$K39,QD$26)</f>
        <v>-</v>
      </c>
      <c r="QE39" s="5" t="str" cm="1">
        <f t="array" aca="1" ref="QE39" ca="1">INDEX(i.LMU_Area,$K39,QE$26)</f>
        <v>-</v>
      </c>
      <c r="QF39" s="5" t="str" cm="1">
        <f t="array" aca="1" ref="QF39" ca="1">INDEX(i.LMU_Area,$K39,QF$26)</f>
        <v>-</v>
      </c>
      <c r="QG39" s="5" t="str" cm="1">
        <f t="array" aca="1" ref="QG39" ca="1">INDEX(i.LMU_Area,$K39,QG$26)</f>
        <v>-</v>
      </c>
      <c r="QH39" s="5" t="str" cm="1">
        <f t="array" aca="1" ref="QH39" ca="1">INDEX(i.LMU_Area,$K39,QH$26)</f>
        <v>-</v>
      </c>
      <c r="QI39" s="5" t="str" cm="1">
        <f t="array" aca="1" ref="QI39" ca="1">INDEX(i.LMU_Area,$K39,QI$26)</f>
        <v>-</v>
      </c>
      <c r="QJ39" s="5" t="str" cm="1">
        <f t="array" aca="1" ref="QJ39" ca="1">INDEX(i.LMU_Area,$K39,QJ$26)</f>
        <v>-</v>
      </c>
      <c r="QK39" s="5" t="str" cm="1">
        <f t="array" aca="1" ref="QK39" ca="1">INDEX(i.LMU_Area,$K39,QK$26)</f>
        <v>-</v>
      </c>
      <c r="QL39" s="5" t="str" cm="1">
        <f t="array" aca="1" ref="QL39" ca="1">INDEX(i.LMU_Area,$K39,QL$26)</f>
        <v>-</v>
      </c>
      <c r="QM39" s="5" t="str" cm="1">
        <f t="array" aca="1" ref="QM39" ca="1">INDEX(i.LMU_Area,$K39,QM$26)</f>
        <v>-</v>
      </c>
      <c r="QN39" s="5" t="str" cm="1">
        <f t="array" aca="1" ref="QN39" ca="1">INDEX(i.LMU_Area,$K39,QN$26)</f>
        <v>-</v>
      </c>
      <c r="QO39" s="5" t="str" cm="1">
        <f t="array" aca="1" ref="QO39" ca="1">INDEX(i.LMU_Area,$K39,QO$26)</f>
        <v>-</v>
      </c>
      <c r="QP39" s="5" t="str" cm="1">
        <f t="array" aca="1" ref="QP39" ca="1">INDEX(i.LMU_Area,$K39,QP$26)</f>
        <v>-</v>
      </c>
      <c r="QQ39" s="5" t="str" cm="1">
        <f t="array" aca="1" ref="QQ39" ca="1">INDEX(i.LMU_Area,$K39,QQ$26)</f>
        <v>-</v>
      </c>
      <c r="QR39" s="5" t="str" cm="1">
        <f t="array" aca="1" ref="QR39" ca="1">INDEX(i.LMU_Area,$K39,QR$26)</f>
        <v>-</v>
      </c>
      <c r="QS39" s="5" t="str" cm="1">
        <f t="array" aca="1" ref="QS39" ca="1">INDEX(i.LMU_Area,$K39,QS$26)</f>
        <v>-</v>
      </c>
      <c r="QT39" s="5" t="str" cm="1">
        <f t="array" aca="1" ref="QT39" ca="1">INDEX(i.LMU_Area,$K39,QT$26)</f>
        <v>-</v>
      </c>
      <c r="QU39" s="5" t="str" cm="1">
        <f t="array" aca="1" ref="QU39" ca="1">INDEX(i.LMU_Area,$K39,QU$26)</f>
        <v>-</v>
      </c>
      <c r="QV39" s="5" t="str" cm="1">
        <f t="array" aca="1" ref="QV39" ca="1">INDEX(i.LMU_Area,$K39,QV$26)</f>
        <v>-</v>
      </c>
      <c r="QW39" s="5" t="str" cm="1">
        <f t="array" aca="1" ref="QW39" ca="1">INDEX(i.LMU_Area,$K39,QW$26)</f>
        <v>-</v>
      </c>
      <c r="QX39" s="5" t="str" cm="1">
        <f t="array" aca="1" ref="QX39" ca="1">INDEX(i.LMU_Area,$K39,QX$26)</f>
        <v>-</v>
      </c>
      <c r="QY39" s="5" t="str" cm="1">
        <f t="array" aca="1" ref="QY39" ca="1">INDEX(i.LMU_Area,$K39,QY$26)</f>
        <v>-</v>
      </c>
      <c r="QZ39" s="5" t="str" cm="1">
        <f t="array" aca="1" ref="QZ39" ca="1">INDEX(i.LMU_Area,$K39,QZ$26)</f>
        <v>-</v>
      </c>
      <c r="RA39" s="5" t="str" cm="1">
        <f t="array" aca="1" ref="RA39" ca="1">INDEX(i.LMU_Area,$K39,RA$26)</f>
        <v>-</v>
      </c>
      <c r="RB39" s="5" t="str" cm="1">
        <f t="array" aca="1" ref="RB39" ca="1">INDEX(i.LMU_Area,$K39,RB$26)</f>
        <v>-</v>
      </c>
      <c r="RC39" s="5" t="str" cm="1">
        <f t="array" aca="1" ref="RC39" ca="1">INDEX(i.LMU_Area,$K39,RC$26)</f>
        <v>-</v>
      </c>
      <c r="RD39" s="5" t="str" cm="1">
        <f t="array" aca="1" ref="RD39" ca="1">INDEX(i.LMU_Area,$K39,RD$26)</f>
        <v>-</v>
      </c>
      <c r="RE39" s="5" t="str" cm="1">
        <f t="array" aca="1" ref="RE39" ca="1">INDEX(i.LMU_Area,$K39,RE$26)</f>
        <v>-</v>
      </c>
      <c r="RF39" s="5" t="str" cm="1">
        <f t="array" aca="1" ref="RF39" ca="1">INDEX(i.LMU_Area,$K39,RF$26)</f>
        <v>-</v>
      </c>
      <c r="RG39" s="5" t="str" cm="1">
        <f t="array" aca="1" ref="RG39" ca="1">INDEX(i.LMU_Area,$K39,RG$26)</f>
        <v>-</v>
      </c>
      <c r="RH39" s="5" t="str" cm="1">
        <f t="array" aca="1" ref="RH39" ca="1">INDEX(i.LMU_Area,$K39,RH$26)</f>
        <v>-</v>
      </c>
      <c r="RI39" s="5" t="str" cm="1">
        <f t="array" aca="1" ref="RI39" ca="1">INDEX(i.LMU_Area,$K39,RI$26)</f>
        <v>-</v>
      </c>
      <c r="RJ39" s="5" t="str" cm="1">
        <f t="array" aca="1" ref="RJ39" ca="1">INDEX(i.LMU_Area,$K39,RJ$26)</f>
        <v>-</v>
      </c>
      <c r="RK39" s="5" t="str" cm="1">
        <f t="array" aca="1" ref="RK39" ca="1">INDEX(i.LMU_Area,$K39,RK$26)</f>
        <v>-</v>
      </c>
      <c r="RL39" s="5" t="str" cm="1">
        <f t="array" aca="1" ref="RL39" ca="1">INDEX(i.LMU_Area,$K39,RL$26)</f>
        <v>-</v>
      </c>
      <c r="RM39" s="5" t="str" cm="1">
        <f t="array" aca="1" ref="RM39" ca="1">INDEX(i.LMU_Area,$K39,RM$26)</f>
        <v>-</v>
      </c>
      <c r="RN39" s="5" t="str" cm="1">
        <f t="array" aca="1" ref="RN39" ca="1">INDEX(i.LMU_Area,$K39,RN$26)</f>
        <v>-</v>
      </c>
      <c r="RO39" s="5" t="str" cm="1">
        <f t="array" aca="1" ref="RO39" ca="1">INDEX(i.LMU_Area,$K39,RO$26)</f>
        <v>-</v>
      </c>
      <c r="RP39" s="5" t="str" cm="1">
        <f t="array" aca="1" ref="RP39" ca="1">INDEX(i.LMU_Area,$K39,RP$26)</f>
        <v>-</v>
      </c>
      <c r="RQ39" s="5" t="str" cm="1">
        <f t="array" aca="1" ref="RQ39" ca="1">INDEX(i.LMU_Area,$K39,RQ$26)</f>
        <v>-</v>
      </c>
      <c r="RR39" s="5" t="str" cm="1">
        <f t="array" aca="1" ref="RR39" ca="1">INDEX(i.LMU_Area,$K39,RR$26)</f>
        <v>-</v>
      </c>
      <c r="RS39" s="5" t="str" cm="1">
        <f t="array" aca="1" ref="RS39" ca="1">INDEX(i.LMU_Area,$K39,RS$26)</f>
        <v>-</v>
      </c>
      <c r="RT39" s="5" t="str" cm="1">
        <f t="array" aca="1" ref="RT39" ca="1">INDEX(i.LMU_Area,$K39,RT$26)</f>
        <v>-</v>
      </c>
      <c r="RU39" s="5" t="str" cm="1">
        <f t="array" aca="1" ref="RU39" ca="1">INDEX(i.LMU_Area,$K39,RU$26)</f>
        <v>-</v>
      </c>
      <c r="RV39" s="5" t="str" cm="1">
        <f t="array" aca="1" ref="RV39" ca="1">INDEX(i.LMU_Area,$K39,RV$26)</f>
        <v>-</v>
      </c>
      <c r="RW39" s="5" t="str" cm="1">
        <f t="array" aca="1" ref="RW39" ca="1">INDEX(i.LMU_Area,$K39,RW$26)</f>
        <v>-</v>
      </c>
      <c r="RX39" s="5" t="str" cm="1">
        <f t="array" aca="1" ref="RX39" ca="1">INDEX(i.LMU_Area,$K39,RX$26)</f>
        <v>-</v>
      </c>
      <c r="RY39" s="5" t="str" cm="1">
        <f t="array" aca="1" ref="RY39" ca="1">INDEX(i.LMU_Area,$K39,RY$26)</f>
        <v>-</v>
      </c>
      <c r="RZ39" s="5" t="str" cm="1">
        <f t="array" aca="1" ref="RZ39" ca="1">INDEX(i.LMU_Area,$K39,RZ$26)</f>
        <v>-</v>
      </c>
      <c r="SA39" s="5" t="str" cm="1">
        <f t="array" aca="1" ref="SA39" ca="1">INDEX(i.LMU_Area,$K39,SA$26)</f>
        <v>-</v>
      </c>
      <c r="SB39" s="5" t="str" cm="1">
        <f t="array" aca="1" ref="SB39" ca="1">INDEX(i.LMU_Area,$K39,SB$26)</f>
        <v>-</v>
      </c>
      <c r="SC39" s="5" t="str" cm="1">
        <f t="array" aca="1" ref="SC39" ca="1">INDEX(i.LMU_Area,$K39,SC$26)</f>
        <v>-</v>
      </c>
      <c r="SD39" s="5" t="str" cm="1">
        <f t="array" aca="1" ref="SD39" ca="1">INDEX(i.LMU_Area,$K39,SD$26)</f>
        <v>-</v>
      </c>
      <c r="SE39" s="5" t="str" cm="1">
        <f t="array" aca="1" ref="SE39" ca="1">INDEX(i.LMU_Area,$K39,SE$26)</f>
        <v>-</v>
      </c>
      <c r="SF39" s="5" t="str" cm="1">
        <f t="array" aca="1" ref="SF39" ca="1">INDEX(i.LMU_Area,$K39,SF$26)</f>
        <v>-</v>
      </c>
      <c r="SG39" s="5" t="str" cm="1">
        <f t="array" aca="1" ref="SG39" ca="1">INDEX(i.LMU_Area,$K39,SG$26)</f>
        <v>-</v>
      </c>
      <c r="SH39" s="5" t="str" cm="1">
        <f t="array" aca="1" ref="SH39" ca="1">INDEX(i.LMU_Area,$K39,SH$26)</f>
        <v>-</v>
      </c>
      <c r="SI39" s="5" t="str" cm="1">
        <f t="array" aca="1" ref="SI39" ca="1">INDEX(i.LMU_Area,$K39,SI$26)</f>
        <v>-</v>
      </c>
      <c r="SJ39" s="5" t="str" cm="1">
        <f t="array" aca="1" ref="SJ39" ca="1">INDEX(i.LMU_Area,$K39,SJ$26)</f>
        <v>-</v>
      </c>
      <c r="SK39" s="5" t="str" cm="1">
        <f t="array" aca="1" ref="SK39" ca="1">INDEX(i.LMU_Area,$K39,SK$26)</f>
        <v>-</v>
      </c>
      <c r="SL39" s="5" t="str" cm="1">
        <f t="array" aca="1" ref="SL39" ca="1">INDEX(i.LMU_Area,$K39,SL$26)</f>
        <v>-</v>
      </c>
      <c r="SM39" s="5" t="str" cm="1">
        <f t="array" aca="1" ref="SM39" ca="1">INDEX(i.LMU_Area,$K39,SM$26)</f>
        <v>-</v>
      </c>
      <c r="SN39" s="5" t="str" cm="1">
        <f t="array" aca="1" ref="SN39" ca="1">INDEX(i.LMU_Area,$K39,SN$26)</f>
        <v>-</v>
      </c>
      <c r="SO39" s="5" t="str" cm="1">
        <f t="array" aca="1" ref="SO39" ca="1">INDEX(i.LMU_Area,$K39,SO$26)</f>
        <v>-</v>
      </c>
      <c r="SP39" s="5" t="str" cm="1">
        <f t="array" aca="1" ref="SP39" ca="1">INDEX(i.LMU_Area,$K39,SP$26)</f>
        <v>-</v>
      </c>
      <c r="SQ39" s="5" t="str" cm="1">
        <f t="array" aca="1" ref="SQ39" ca="1">INDEX(i.LMU_Area,$K39,SQ$26)</f>
        <v>-</v>
      </c>
      <c r="SR39" s="5" t="str" cm="1">
        <f t="array" aca="1" ref="SR39" ca="1">INDEX(i.LMU_Area,$K39,SR$26)</f>
        <v>-</v>
      </c>
      <c r="SS39" s="5" t="str" cm="1">
        <f t="array" aca="1" ref="SS39" ca="1">INDEX(i.LMU_Area,$K39,SS$26)</f>
        <v>-</v>
      </c>
      <c r="ST39" s="5" t="str" cm="1">
        <f t="array" aca="1" ref="ST39" ca="1">INDEX(i.LMU_Area,$K39,ST$26)</f>
        <v>-</v>
      </c>
      <c r="SU39" s="5" t="str" cm="1">
        <f t="array" aca="1" ref="SU39" ca="1">INDEX(i.LMU_Area,$K39,SU$26)</f>
        <v>-</v>
      </c>
      <c r="SV39" s="5" t="str" cm="1">
        <f t="array" aca="1" ref="SV39" ca="1">INDEX(i.LMU_Area,$K39,SV$26)</f>
        <v>-</v>
      </c>
      <c r="SW39" s="5" t="str" cm="1">
        <f t="array" aca="1" ref="SW39" ca="1">INDEX(i.LMU_Area,$K39,SW$26)</f>
        <v>-</v>
      </c>
      <c r="SX39" s="5" t="str" cm="1">
        <f t="array" aca="1" ref="SX39" ca="1">INDEX(i.LMU_Area,$K39,SX$26)</f>
        <v>-</v>
      </c>
      <c r="SY39" s="5" t="str" cm="1">
        <f t="array" aca="1" ref="SY39" ca="1">INDEX(i.LMU_Area,$K39,SY$26)</f>
        <v>-</v>
      </c>
      <c r="SZ39" s="5" t="str" cm="1">
        <f t="array" aca="1" ref="SZ39" ca="1">INDEX(i.LMU_Area,$K39,SZ$26)</f>
        <v>-</v>
      </c>
      <c r="TA39" s="5" t="str" cm="1">
        <f t="array" aca="1" ref="TA39" ca="1">INDEX(i.LMU_Area,$K39,TA$26)</f>
        <v>-</v>
      </c>
      <c r="TB39" s="5" t="str" cm="1">
        <f t="array" aca="1" ref="TB39" ca="1">INDEX(i.LMU_Area,$K39,TB$26)</f>
        <v>-</v>
      </c>
      <c r="TC39" s="5" t="str" cm="1">
        <f t="array" aca="1" ref="TC39" ca="1">INDEX(i.LMU_Area,$K39,TC$26)</f>
        <v>-</v>
      </c>
      <c r="TD39" s="5" t="str" cm="1">
        <f t="array" aca="1" ref="TD39" ca="1">INDEX(i.LMU_Area,$K39,TD$26)</f>
        <v>-</v>
      </c>
      <c r="TE39" s="5" t="str" cm="1">
        <f t="array" aca="1" ref="TE39" ca="1">INDEX(i.LMU_Area,$K39,TE$26)</f>
        <v>-</v>
      </c>
      <c r="TF39" s="19">
        <f t="shared" ref="TF39:TF41" ca="1" si="193">OFFSET(TF$5,$B39,0)</f>
        <v>1</v>
      </c>
      <c r="TG39" s="587">
        <v>0</v>
      </c>
    </row>
    <row r="40" spans="1:527" outlineLevel="2">
      <c r="A40" s="21">
        <f t="shared" si="85"/>
        <v>35</v>
      </c>
      <c r="B40" s="257">
        <f ca="1">OFFSET(B40,0,-1)-1</f>
        <v>34</v>
      </c>
      <c r="C40">
        <f>C39</f>
        <v>100</v>
      </c>
      <c r="D40" s="135" t="s">
        <v>1990</v>
      </c>
      <c r="E40" t="b">
        <v>0</v>
      </c>
      <c r="F40" t="b">
        <v>0</v>
      </c>
      <c r="G40" t="b">
        <f t="shared" si="111"/>
        <v>0</v>
      </c>
      <c r="H40" s="213">
        <f t="shared" ref="H40:H41" ca="1" si="194">OFFSET(H40,-1,0)+1</f>
        <v>1</v>
      </c>
      <c r="I40" s="19">
        <f t="shared" ref="I40:Z41" ca="1" si="195">OFFSET(I$5,$B40,0)</f>
        <v>2</v>
      </c>
      <c r="J40" s="19">
        <f t="shared" ca="1" si="195"/>
        <v>1</v>
      </c>
      <c r="K40" s="19">
        <f t="shared" ca="1" si="195"/>
        <v>1</v>
      </c>
      <c r="L40" s="19">
        <f t="shared" ca="1" si="195"/>
        <v>1</v>
      </c>
      <c r="M40" s="19">
        <f t="shared" ca="1" si="195"/>
        <v>2</v>
      </c>
      <c r="N40" s="19">
        <f t="shared" ca="1" si="195"/>
        <v>3</v>
      </c>
      <c r="O40" s="19">
        <f t="shared" ca="1" si="195"/>
        <v>2</v>
      </c>
      <c r="P40" s="19">
        <f t="shared" ca="1" si="195"/>
        <v>1</v>
      </c>
      <c r="Q40" s="19">
        <f t="shared" ca="1" si="195"/>
        <v>1</v>
      </c>
      <c r="R40" s="19">
        <f t="shared" ca="1" si="195"/>
        <v>0</v>
      </c>
      <c r="S40" s="19">
        <f t="shared" ca="1" si="195"/>
        <v>0</v>
      </c>
      <c r="T40" s="19">
        <f t="shared" ca="1" si="195"/>
        <v>0</v>
      </c>
      <c r="U40" s="19">
        <f t="shared" ca="1" si="195"/>
        <v>0</v>
      </c>
      <c r="V40" s="19">
        <f t="shared" ca="1" si="195"/>
        <v>0</v>
      </c>
      <c r="W40" s="19">
        <f t="shared" ca="1" si="195"/>
        <v>0</v>
      </c>
      <c r="X40" s="19">
        <f t="shared" ca="1" si="195"/>
        <v>1</v>
      </c>
      <c r="Y40" s="19">
        <f t="shared" ca="1" si="195"/>
        <v>1</v>
      </c>
      <c r="Z40" s="19">
        <f t="shared" ca="1" si="195"/>
        <v>1</v>
      </c>
      <c r="AA40" s="209"/>
      <c r="AB40" s="209"/>
      <c r="AC40" s="209"/>
      <c r="AD40" s="209"/>
      <c r="AE40" s="209"/>
      <c r="AF40" s="19">
        <f ca="1">OFFSET(AF$5,$B40,0)</f>
        <v>0</v>
      </c>
      <c r="AG40" s="209"/>
      <c r="AH40" s="209"/>
      <c r="AI40" s="209"/>
      <c r="AJ40" s="209"/>
      <c r="AK40" s="209"/>
      <c r="AL40" s="209"/>
      <c r="AM40" s="209"/>
      <c r="AN40" s="209"/>
      <c r="AO40" s="135">
        <f t="shared" ca="1" si="113"/>
        <v>2</v>
      </c>
      <c r="AP40" s="135">
        <f ca="1">INDEX(CHOOSE($P40,DataAutumn!i.AdultDrys,DataWinter!i.AdultDrys,DataSpring!i.AdultDrys),1,$O40)</f>
        <v>4</v>
      </c>
      <c r="AQ40" s="5">
        <f t="shared" ca="1" si="114"/>
        <v>2</v>
      </c>
      <c r="AR40" s="5">
        <f t="shared" ca="1" si="114"/>
        <v>0</v>
      </c>
      <c r="AS40" s="5">
        <f t="shared" ca="1" si="115"/>
        <v>5</v>
      </c>
      <c r="AT40" s="209"/>
      <c r="AU40" s="209"/>
      <c r="AV40" s="209"/>
      <c r="AW40" s="351" t="str">
        <f ca="1">LEFT(OFFSET(AW40,-1,0),10)        &amp; TEXT($H40," 00000 ")
&amp; $D40        &amp; IF($JO40=0," FWM","")&amp;IF($JO40=1," MWM","")&amp;IF($JO40=5," Mat","")&amp;IF($JP40=TRUE,"&amp;BBT","    ")        &amp; " TOL"&amp;INDEX(i.DOY,$P40,1)
&amp; " Scan"&amp;$Q40&amp;"-"&amp;$S40&amp;$T40&amp;$U40&amp;$V40        &amp; CHOOSE($R40+1," CFS","    "," NFS")
&amp; " RR"&amp;TEXT(SUM($JR40:$JS40),"?00%;-00%;    ;@")       &amp; " REV"&amp;TEXT($K40,"00")
&amp; " GP"&amp;TEXT($OB40,"?00%")        &amp; " WP"&amp;TEXT($NZ40,"?00%")        &amp; " MP"&amp;TEXT($OA40,"?00%")
&amp; " T_" &amp; IF(AND($CW40,$CY40),"TRUE")        &amp; " (F"&amp;3+COUNTIF($DL40:$DO40,TRUE)&amp;3&amp;"N"&amp;$DQ40&amp;$DR40&amp;")"</f>
        <v>TemplateEx 00001 EWW MWM     TOL122 Scan1-0000 CFS RR 01% REV01 GP100% WP100% MP100% T_TRUE (F33N11)</v>
      </c>
      <c r="AX40" s="9" t="str">
        <f ca="1">IF(COUNTIF(AW$5:AW40,AW40)=1,"-","Dup")</f>
        <v>-</v>
      </c>
      <c r="AY40" s="9"/>
      <c r="AZ40" s="19" t="str">
        <f t="shared" ca="1" si="116"/>
        <v>-</v>
      </c>
      <c r="BA40" s="19" t="str">
        <f t="shared" ca="1" si="116"/>
        <v>-</v>
      </c>
      <c r="BB40" s="19" t="str">
        <f t="shared" ca="1" si="116"/>
        <v>-</v>
      </c>
      <c r="BC40" s="19" t="str">
        <f t="shared" ca="1" si="116"/>
        <v>-</v>
      </c>
      <c r="BD40" s="19" t="str">
        <f t="shared" ca="1" si="116"/>
        <v>-</v>
      </c>
      <c r="BE40" s="19" t="str">
        <f t="shared" ca="1" si="116"/>
        <v>-</v>
      </c>
      <c r="BF40" s="19" t="str">
        <f t="shared" ca="1" si="116"/>
        <v>-</v>
      </c>
      <c r="BG40" s="19" t="str">
        <f t="shared" ca="1" si="116"/>
        <v>-</v>
      </c>
      <c r="BH40" s="9"/>
      <c r="BI40" s="5" t="b">
        <f t="shared" ca="1" si="117"/>
        <v>0</v>
      </c>
      <c r="BJ40" s="5" t="str">
        <f t="shared" ca="1" si="117"/>
        <v>-</v>
      </c>
      <c r="BK40" s="5" t="b">
        <f t="shared" ca="1" si="117"/>
        <v>0</v>
      </c>
      <c r="BL40" s="5" t="b">
        <f t="shared" ca="1" si="117"/>
        <v>1</v>
      </c>
      <c r="BM40" s="5" t="b">
        <f t="shared" ca="1" si="117"/>
        <v>1</v>
      </c>
      <c r="BN40" s="135">
        <f t="shared" ca="1" si="117"/>
        <v>0</v>
      </c>
      <c r="BO40" s="12" t="b">
        <v>0</v>
      </c>
      <c r="BP40" s="5" cm="1">
        <f t="array" aca="1" ref="BP40" ca="1">INDEX(i.z_prob,$J40,BP$26)</f>
        <v>0.09</v>
      </c>
      <c r="BQ40" s="5" cm="1">
        <f t="array" aca="1" ref="BQ40" ca="1">INDEX(i.z_prob,$J40,BQ$26)</f>
        <v>0.16</v>
      </c>
      <c r="BR40" s="5" cm="1">
        <f t="array" aca="1" ref="BR40" ca="1">INDEX(i.z_prob,$J40,BR$26)</f>
        <v>0.14000000000000001</v>
      </c>
      <c r="BS40" s="5" cm="1">
        <f t="array" aca="1" ref="BS40" ca="1">INDEX(i.z_prob,$J40,BS$26)</f>
        <v>0.11</v>
      </c>
      <c r="BT40" s="5" cm="1">
        <f t="array" aca="1" ref="BT40" ca="1">INDEX(i.z_prob,$J40,BT$26)</f>
        <v>0.11</v>
      </c>
      <c r="BU40" s="5" cm="1">
        <f t="array" aca="1" ref="BU40" ca="1">INDEX(i.z_prob,$J40,BU$26)</f>
        <v>0.14000000000000001</v>
      </c>
      <c r="BV40" s="5" cm="1">
        <f t="array" aca="1" ref="BV40" ca="1">INDEX(i.z_prob,$J40,BV$26)</f>
        <v>0.16</v>
      </c>
      <c r="BW40" s="5" cm="1">
        <f t="array" aca="1" ref="BW40" ca="1">INDEX(i.z_prob,$J40,BW$26)</f>
        <v>0.09</v>
      </c>
      <c r="BX40" s="9"/>
      <c r="BY40" s="19" t="str">
        <f t="shared" ca="1" si="118"/>
        <v>-</v>
      </c>
      <c r="BZ40" s="5">
        <f t="shared" ca="1" si="119"/>
        <v>0</v>
      </c>
      <c r="CA40" s="5">
        <f t="shared" ca="1" si="120"/>
        <v>0</v>
      </c>
      <c r="CB40" s="5">
        <f t="shared" ca="1" si="121"/>
        <v>0</v>
      </c>
      <c r="CC40" s="5">
        <f t="shared" ca="1" si="122"/>
        <v>0</v>
      </c>
      <c r="CD40" s="9"/>
      <c r="CE40" s="5" t="b">
        <f t="shared" ca="1" si="123"/>
        <v>0</v>
      </c>
      <c r="CF40" s="12">
        <f t="shared" ca="1" si="124"/>
        <v>3211010</v>
      </c>
      <c r="CG40" s="19" t="str">
        <f t="shared" ca="1" si="125"/>
        <v>-</v>
      </c>
      <c r="CH40" s="19" t="str">
        <f t="shared" ca="1" si="125"/>
        <v>-</v>
      </c>
      <c r="CI40" s="19" t="str">
        <f t="shared" ca="1" si="125"/>
        <v>-</v>
      </c>
      <c r="CJ40" s="19" t="str">
        <f t="shared" ca="1" si="125"/>
        <v>-</v>
      </c>
      <c r="CK40" s="19" t="str">
        <f t="shared" ca="1" si="125"/>
        <v>-</v>
      </c>
      <c r="CL40" s="19" t="str">
        <f t="shared" ca="1" si="125"/>
        <v>-</v>
      </c>
      <c r="CM40" s="19" t="str">
        <f t="shared" ca="1" si="125"/>
        <v>-</v>
      </c>
      <c r="CN40" s="19" t="str">
        <f t="shared" ca="1" si="125"/>
        <v>-</v>
      </c>
      <c r="CO40" s="19" t="str">
        <f t="shared" ca="1" si="125"/>
        <v>-</v>
      </c>
      <c r="CP40" s="19" t="str">
        <f t="shared" ca="1" si="125"/>
        <v>-</v>
      </c>
      <c r="CQ40" s="19" t="str">
        <f t="shared" ca="1" si="125"/>
        <v>-</v>
      </c>
      <c r="CR40" s="19" t="str">
        <f t="shared" ca="1" si="125"/>
        <v>-</v>
      </c>
      <c r="CS40" s="19" t="str">
        <f t="shared" ca="1" si="125"/>
        <v>-</v>
      </c>
      <c r="CT40" s="19" t="str">
        <f t="shared" ca="1" si="125"/>
        <v>-</v>
      </c>
      <c r="CU40" s="19" t="str">
        <f t="shared" ca="1" si="125"/>
        <v>-</v>
      </c>
      <c r="CV40" s="9"/>
      <c r="CW40" s="19" t="b">
        <f t="shared" ca="1" si="126"/>
        <v>1</v>
      </c>
      <c r="CX40" s="19" t="b">
        <f t="shared" ca="1" si="126"/>
        <v>1</v>
      </c>
      <c r="CY40" s="19" t="b">
        <f t="shared" ca="1" si="126"/>
        <v>1</v>
      </c>
      <c r="CZ40" s="571">
        <f ca="1">VALUE($N40&amp;$O40&amp;$P40&amp;$Q40&amp;IFERROR(VALUE($I40),0)&amp;$Z40&amp;IF($JX40=1,1,2)&amp;1)</f>
        <v>32112111</v>
      </c>
      <c r="DA40" s="19" t="b">
        <f t="shared" ca="1" si="127"/>
        <v>0</v>
      </c>
      <c r="DB40" s="19">
        <f t="shared" ca="1" si="127"/>
        <v>0</v>
      </c>
      <c r="DC40" s="19" t="str">
        <f t="shared" ca="1" si="127"/>
        <v>-</v>
      </c>
      <c r="DD40" s="570" t="str">
        <f t="shared" ca="1" si="127"/>
        <v>-</v>
      </c>
      <c r="DE40" s="428">
        <f t="shared" ca="1" si="128"/>
        <v>680</v>
      </c>
      <c r="DF40" s="428">
        <f t="shared" ca="1" si="128"/>
        <v>714</v>
      </c>
      <c r="DG40" s="428">
        <f t="shared" ca="1" si="128"/>
        <v>749</v>
      </c>
      <c r="DH40" s="143">
        <f t="shared" ca="1" si="129"/>
        <v>420</v>
      </c>
      <c r="DI40" s="143">
        <f t="shared" ca="1" si="129"/>
        <v>455</v>
      </c>
      <c r="DJ40" s="143">
        <f t="shared" ca="1" si="129"/>
        <v>490</v>
      </c>
      <c r="DK40" s="19" t="str">
        <f t="shared" ca="1" si="130"/>
        <v>-</v>
      </c>
      <c r="DL40" s="19" t="str">
        <f t="shared" ca="1" si="130"/>
        <v>-</v>
      </c>
      <c r="DM40" s="19" t="str">
        <f t="shared" ca="1" si="130"/>
        <v>-</v>
      </c>
      <c r="DN40" s="19" t="str">
        <f t="shared" ca="1" si="130"/>
        <v>-</v>
      </c>
      <c r="DO40" s="19" t="str">
        <f t="shared" ca="1" si="130"/>
        <v>-</v>
      </c>
      <c r="DP40" s="19" t="str">
        <f t="shared" ca="1" si="130"/>
        <v>-</v>
      </c>
      <c r="DQ40" s="19">
        <f t="shared" ca="1" si="130"/>
        <v>1</v>
      </c>
      <c r="DR40" s="19">
        <f t="shared" ca="1" si="130"/>
        <v>1</v>
      </c>
      <c r="DS40" s="19">
        <f t="shared" ca="1" si="130"/>
        <v>0</v>
      </c>
      <c r="DT40" s="19" t="str">
        <f t="shared" ca="1" si="130"/>
        <v>-</v>
      </c>
      <c r="DU40" s="19" t="str">
        <f t="shared" ca="1" si="130"/>
        <v>-</v>
      </c>
      <c r="DV40" s="19" t="str">
        <f t="shared" ca="1" si="130"/>
        <v>-</v>
      </c>
      <c r="DW40" s="19" t="str">
        <f t="shared" ca="1" si="130"/>
        <v>-</v>
      </c>
      <c r="DX40" s="19" t="str">
        <f t="shared" ca="1" si="130"/>
        <v>-</v>
      </c>
      <c r="DY40" s="19">
        <f t="shared" ca="1" si="130"/>
        <v>0</v>
      </c>
      <c r="DZ40" s="19" t="str">
        <f t="shared" ca="1" si="130"/>
        <v>-</v>
      </c>
      <c r="EA40" s="19" t="str">
        <f t="shared" ca="1" si="130"/>
        <v>-</v>
      </c>
      <c r="EB40" s="19" t="str">
        <f t="shared" ca="1" si="127"/>
        <v>-</v>
      </c>
      <c r="EC40" s="19">
        <f t="shared" ca="1" si="127"/>
        <v>0</v>
      </c>
      <c r="ED40" s="19">
        <f t="shared" ca="1" si="127"/>
        <v>0</v>
      </c>
      <c r="EE40" s="9"/>
      <c r="EF40" s="19" t="str">
        <f t="shared" ca="1" si="131"/>
        <v>-</v>
      </c>
      <c r="EG40" s="19" t="str">
        <f t="shared" ca="1" si="131"/>
        <v>-</v>
      </c>
      <c r="EH40" s="19" t="str">
        <f t="shared" ca="1" si="131"/>
        <v>-</v>
      </c>
      <c r="EI40" s="19" t="str">
        <f t="shared" ca="1" si="131"/>
        <v>-</v>
      </c>
      <c r="EJ40" s="19" t="str">
        <f t="shared" ca="1" si="131"/>
        <v>-</v>
      </c>
      <c r="EK40" s="19" t="str">
        <f t="shared" ca="1" si="131"/>
        <v>-</v>
      </c>
      <c r="EL40" s="19" t="str">
        <f t="shared" ca="1" si="131"/>
        <v>-</v>
      </c>
      <c r="EM40" s="19" t="str">
        <f t="shared" ca="1" si="131"/>
        <v>-</v>
      </c>
      <c r="EN40" s="19" t="str">
        <f t="shared" ca="1" si="131"/>
        <v>-</v>
      </c>
      <c r="EO40" s="19" t="str">
        <f t="shared" ca="1" si="131"/>
        <v>-</v>
      </c>
      <c r="EP40" s="19" t="str">
        <f t="shared" ca="1" si="131"/>
        <v>-</v>
      </c>
      <c r="EQ40" s="19" t="str">
        <f t="shared" ca="1" si="131"/>
        <v>-</v>
      </c>
      <c r="ER40" s="19">
        <f t="shared" ca="1" si="131"/>
        <v>0</v>
      </c>
      <c r="ES40" s="428">
        <f t="shared" ca="1" si="132"/>
        <v>0</v>
      </c>
      <c r="ET40" s="428">
        <f t="shared" ca="1" si="132"/>
        <v>0</v>
      </c>
      <c r="EU40" s="115">
        <f t="shared" ca="1" si="133"/>
        <v>0</v>
      </c>
      <c r="EV40" s="115">
        <f t="shared" ca="1" si="133"/>
        <v>0</v>
      </c>
      <c r="EW40" s="115">
        <f t="shared" ca="1" si="133"/>
        <v>0</v>
      </c>
      <c r="EX40" s="115">
        <f t="shared" ca="1" si="133"/>
        <v>0</v>
      </c>
      <c r="EY40" s="115">
        <f t="shared" ca="1" si="133"/>
        <v>0</v>
      </c>
      <c r="EZ40" s="530">
        <f t="shared" ca="1" si="134"/>
        <v>0</v>
      </c>
      <c r="FA40" s="115">
        <f t="shared" ca="1" si="135"/>
        <v>0</v>
      </c>
      <c r="FB40" s="115">
        <f t="shared" ca="1" si="135"/>
        <v>0</v>
      </c>
      <c r="FC40" s="115">
        <f t="shared" ca="1" si="135"/>
        <v>0</v>
      </c>
      <c r="FD40" s="115">
        <f t="shared" ca="1" si="135"/>
        <v>0</v>
      </c>
      <c r="FE40" s="115">
        <f t="shared" ca="1" si="135"/>
        <v>0</v>
      </c>
      <c r="FF40" s="530">
        <f t="shared" ca="1" si="136"/>
        <v>0</v>
      </c>
      <c r="FG40" s="115">
        <f t="shared" ca="1" si="137"/>
        <v>0</v>
      </c>
      <c r="FH40" s="115">
        <f t="shared" ca="1" si="137"/>
        <v>0</v>
      </c>
      <c r="FI40" s="115">
        <f t="shared" ca="1" si="137"/>
        <v>0</v>
      </c>
      <c r="FJ40" s="115">
        <f t="shared" ca="1" si="137"/>
        <v>0</v>
      </c>
      <c r="FK40" s="115">
        <f t="shared" ca="1" si="137"/>
        <v>0</v>
      </c>
      <c r="FL40" s="530">
        <f t="shared" ca="1" si="138"/>
        <v>0</v>
      </c>
      <c r="FM40" s="115">
        <f t="shared" ca="1" si="139"/>
        <v>0</v>
      </c>
      <c r="FN40" s="115">
        <f t="shared" ca="1" si="139"/>
        <v>0</v>
      </c>
      <c r="FO40" s="115">
        <f t="shared" ca="1" si="139"/>
        <v>0</v>
      </c>
      <c r="FP40" s="115">
        <f t="shared" ca="1" si="139"/>
        <v>0</v>
      </c>
      <c r="FQ40" s="115">
        <f t="shared" ca="1" si="139"/>
        <v>0</v>
      </c>
      <c r="FR40" s="530">
        <f t="shared" ca="1" si="140"/>
        <v>0</v>
      </c>
      <c r="FS40" s="115">
        <f t="shared" ca="1" si="141"/>
        <v>0</v>
      </c>
      <c r="FT40" s="115">
        <f t="shared" ca="1" si="141"/>
        <v>0</v>
      </c>
      <c r="FU40" s="115">
        <f t="shared" ca="1" si="141"/>
        <v>0</v>
      </c>
      <c r="FV40" s="115">
        <f t="shared" ca="1" si="141"/>
        <v>0</v>
      </c>
      <c r="FW40" s="115">
        <f t="shared" ca="1" si="141"/>
        <v>0</v>
      </c>
      <c r="FX40" s="530">
        <f t="shared" ca="1" si="142"/>
        <v>0</v>
      </c>
      <c r="FY40" s="115">
        <f t="shared" ca="1" si="143"/>
        <v>0</v>
      </c>
      <c r="FZ40" s="115">
        <f t="shared" ca="1" si="143"/>
        <v>0</v>
      </c>
      <c r="GA40" s="115">
        <f t="shared" ca="1" si="143"/>
        <v>0</v>
      </c>
      <c r="GB40" s="115">
        <f t="shared" ca="1" si="143"/>
        <v>0</v>
      </c>
      <c r="GC40" s="115">
        <f t="shared" ca="1" si="143"/>
        <v>0</v>
      </c>
      <c r="GD40" s="530">
        <f t="shared" ca="1" si="144"/>
        <v>0</v>
      </c>
      <c r="GE40" s="116">
        <f t="shared" ca="1" si="145"/>
        <v>0</v>
      </c>
      <c r="GF40" s="116">
        <f t="shared" ca="1" si="145"/>
        <v>0</v>
      </c>
      <c r="GG40" s="116">
        <f t="shared" ca="1" si="145"/>
        <v>0</v>
      </c>
      <c r="GH40" s="116">
        <f t="shared" ca="1" si="145"/>
        <v>0</v>
      </c>
      <c r="GI40" s="545">
        <f t="shared" ca="1" si="146"/>
        <v>0</v>
      </c>
      <c r="GJ40" s="545">
        <f t="shared" ca="1" si="146"/>
        <v>0</v>
      </c>
      <c r="GK40" s="545">
        <f t="shared" ca="1" si="146"/>
        <v>0</v>
      </c>
      <c r="GL40" s="545">
        <f t="shared" ca="1" si="146"/>
        <v>0</v>
      </c>
      <c r="GM40" s="545">
        <f t="shared" ca="1" si="146"/>
        <v>0</v>
      </c>
      <c r="GN40" s="545">
        <f t="shared" ca="1" si="146"/>
        <v>0</v>
      </c>
      <c r="GO40" s="545">
        <f t="shared" ca="1" si="146"/>
        <v>0</v>
      </c>
      <c r="GP40" s="545">
        <f t="shared" ca="1" si="146"/>
        <v>0</v>
      </c>
      <c r="GQ40" s="545">
        <f t="shared" ca="1" si="146"/>
        <v>0</v>
      </c>
      <c r="GR40" s="545">
        <f t="shared" ca="1" si="146"/>
        <v>0</v>
      </c>
      <c r="GS40" s="545">
        <f t="shared" ca="1" si="146"/>
        <v>0</v>
      </c>
      <c r="GT40" s="545">
        <f t="shared" ca="1" si="146"/>
        <v>0</v>
      </c>
      <c r="GU40" s="545">
        <f t="shared" ca="1" si="146"/>
        <v>0</v>
      </c>
      <c r="GV40" s="545">
        <f t="shared" ca="1" si="146"/>
        <v>0</v>
      </c>
      <c r="GW40" s="545">
        <f t="shared" ca="1" si="146"/>
        <v>0</v>
      </c>
      <c r="GX40" s="545">
        <f t="shared" ca="1" si="146"/>
        <v>0</v>
      </c>
      <c r="GY40" s="545">
        <f t="shared" ca="1" si="147"/>
        <v>0</v>
      </c>
      <c r="GZ40" s="545">
        <f t="shared" ca="1" si="147"/>
        <v>0</v>
      </c>
      <c r="HA40" s="545">
        <f t="shared" ca="1" si="147"/>
        <v>0</v>
      </c>
      <c r="HB40" s="545">
        <f t="shared" ca="1" si="147"/>
        <v>0</v>
      </c>
      <c r="HC40" s="19">
        <f t="shared" ca="1" si="148"/>
        <v>0</v>
      </c>
      <c r="HD40" s="115">
        <f t="shared" ca="1" si="149"/>
        <v>0</v>
      </c>
      <c r="HE40" s="115">
        <f t="shared" ca="1" si="149"/>
        <v>0</v>
      </c>
      <c r="HF40" s="115">
        <f t="shared" ca="1" si="149"/>
        <v>0</v>
      </c>
      <c r="HG40" s="115">
        <f t="shared" ca="1" si="149"/>
        <v>0</v>
      </c>
      <c r="HH40" s="115">
        <f t="shared" ca="1" si="149"/>
        <v>0</v>
      </c>
      <c r="HI40" s="530">
        <f t="shared" ca="1" si="150"/>
        <v>0</v>
      </c>
      <c r="HJ40" s="115">
        <f t="shared" ca="1" si="151"/>
        <v>0</v>
      </c>
      <c r="HK40" s="115">
        <f t="shared" ca="1" si="151"/>
        <v>0</v>
      </c>
      <c r="HL40" s="115">
        <f t="shared" ca="1" si="151"/>
        <v>0</v>
      </c>
      <c r="HM40" s="115">
        <f t="shared" ca="1" si="151"/>
        <v>0</v>
      </c>
      <c r="HN40" s="115">
        <f t="shared" ca="1" si="151"/>
        <v>0</v>
      </c>
      <c r="HO40" s="530">
        <f t="shared" ca="1" si="152"/>
        <v>0</v>
      </c>
      <c r="HP40" s="115">
        <f t="shared" ca="1" si="153"/>
        <v>0</v>
      </c>
      <c r="HQ40" s="115">
        <f t="shared" ca="1" si="153"/>
        <v>0</v>
      </c>
      <c r="HR40" s="115">
        <f t="shared" ca="1" si="153"/>
        <v>0</v>
      </c>
      <c r="HS40" s="115">
        <f t="shared" ca="1" si="153"/>
        <v>0</v>
      </c>
      <c r="HT40" s="115">
        <f t="shared" ca="1" si="153"/>
        <v>0</v>
      </c>
      <c r="HU40" s="530">
        <f t="shared" ca="1" si="154"/>
        <v>0</v>
      </c>
      <c r="HV40" s="115">
        <f t="shared" ca="1" si="155"/>
        <v>0</v>
      </c>
      <c r="HW40" s="115">
        <f t="shared" ca="1" si="155"/>
        <v>0</v>
      </c>
      <c r="HX40" s="115">
        <f t="shared" ca="1" si="155"/>
        <v>0</v>
      </c>
      <c r="HY40" s="115">
        <f t="shared" ca="1" si="155"/>
        <v>0</v>
      </c>
      <c r="HZ40" s="115">
        <f t="shared" ca="1" si="155"/>
        <v>0</v>
      </c>
      <c r="IA40" s="530">
        <f t="shared" ca="1" si="156"/>
        <v>0</v>
      </c>
      <c r="IB40" s="115">
        <f t="shared" ca="1" si="157"/>
        <v>0</v>
      </c>
      <c r="IC40" s="115">
        <f t="shared" ca="1" si="157"/>
        <v>0</v>
      </c>
      <c r="ID40" s="115">
        <f t="shared" ca="1" si="157"/>
        <v>0</v>
      </c>
      <c r="IE40" s="115">
        <f t="shared" ca="1" si="157"/>
        <v>0</v>
      </c>
      <c r="IF40" s="115">
        <f t="shared" ca="1" si="157"/>
        <v>0</v>
      </c>
      <c r="IG40" s="530">
        <f t="shared" ca="1" si="158"/>
        <v>0</v>
      </c>
      <c r="IH40" s="115">
        <f t="shared" ca="1" si="159"/>
        <v>0</v>
      </c>
      <c r="II40" s="115">
        <f t="shared" ca="1" si="159"/>
        <v>0</v>
      </c>
      <c r="IJ40" s="115">
        <f t="shared" ca="1" si="159"/>
        <v>0</v>
      </c>
      <c r="IK40" s="115">
        <f t="shared" ca="1" si="159"/>
        <v>0</v>
      </c>
      <c r="IL40" s="115">
        <f t="shared" ca="1" si="159"/>
        <v>0</v>
      </c>
      <c r="IM40" s="530">
        <f t="shared" ca="1" si="160"/>
        <v>0</v>
      </c>
      <c r="IN40" s="116">
        <f t="shared" ca="1" si="161"/>
        <v>0</v>
      </c>
      <c r="IO40" s="116">
        <f t="shared" ca="1" si="161"/>
        <v>0</v>
      </c>
      <c r="IP40" s="116">
        <f t="shared" ca="1" si="161"/>
        <v>0</v>
      </c>
      <c r="IQ40" s="116">
        <f t="shared" ca="1" si="161"/>
        <v>0</v>
      </c>
      <c r="IR40" s="545">
        <f t="shared" ca="1" si="162"/>
        <v>0</v>
      </c>
      <c r="IS40" s="545">
        <f t="shared" ca="1" si="162"/>
        <v>0</v>
      </c>
      <c r="IT40" s="545">
        <f t="shared" ca="1" si="162"/>
        <v>0</v>
      </c>
      <c r="IU40" s="545">
        <f t="shared" ca="1" si="162"/>
        <v>0</v>
      </c>
      <c r="IV40" s="545">
        <f t="shared" ca="1" si="162"/>
        <v>0</v>
      </c>
      <c r="IW40" s="545">
        <f t="shared" ca="1" si="162"/>
        <v>0</v>
      </c>
      <c r="IX40" s="545">
        <f t="shared" ca="1" si="162"/>
        <v>0</v>
      </c>
      <c r="IY40" s="545">
        <f t="shared" ca="1" si="162"/>
        <v>0</v>
      </c>
      <c r="IZ40" s="545">
        <f t="shared" ca="1" si="162"/>
        <v>0</v>
      </c>
      <c r="JA40" s="545">
        <f t="shared" ca="1" si="162"/>
        <v>0</v>
      </c>
      <c r="JB40" s="545">
        <f t="shared" ca="1" si="162"/>
        <v>0</v>
      </c>
      <c r="JC40" s="545">
        <f t="shared" ca="1" si="162"/>
        <v>0</v>
      </c>
      <c r="JD40" s="545">
        <f t="shared" ca="1" si="162"/>
        <v>0</v>
      </c>
      <c r="JE40" s="545">
        <f t="shared" ca="1" si="162"/>
        <v>0</v>
      </c>
      <c r="JF40" s="545">
        <f t="shared" ca="1" si="162"/>
        <v>0</v>
      </c>
      <c r="JG40" s="545">
        <f t="shared" ca="1" si="162"/>
        <v>0</v>
      </c>
      <c r="JH40" s="545">
        <f t="shared" ca="1" si="163"/>
        <v>0</v>
      </c>
      <c r="JI40" s="545">
        <f t="shared" ca="1" si="163"/>
        <v>0</v>
      </c>
      <c r="JJ40" s="545">
        <f t="shared" ca="1" si="163"/>
        <v>0</v>
      </c>
      <c r="JK40" s="545">
        <f t="shared" ca="1" si="163"/>
        <v>0</v>
      </c>
      <c r="JL40" s="19">
        <f t="shared" ca="1" si="164"/>
        <v>0</v>
      </c>
      <c r="JM40" s="5">
        <f t="shared" ca="1" si="165"/>
        <v>19</v>
      </c>
      <c r="JN40" s="9"/>
      <c r="JO40" s="5">
        <f t="shared" ca="1" si="166"/>
        <v>1</v>
      </c>
      <c r="JP40" s="5" t="b">
        <f t="shared" ca="1" si="166"/>
        <v>0</v>
      </c>
      <c r="JQ40" s="19">
        <f t="shared" ca="1" si="167"/>
        <v>0</v>
      </c>
      <c r="JR40" s="5">
        <f t="shared" ca="1" si="168"/>
        <v>0</v>
      </c>
      <c r="JS40" s="5">
        <f t="shared" ca="1" si="169"/>
        <v>0.01</v>
      </c>
      <c r="JT40" s="5">
        <f t="shared" si="170"/>
        <v>0</v>
      </c>
      <c r="JU40" s="19">
        <f t="shared" ca="1" si="167"/>
        <v>0</v>
      </c>
      <c r="JV40" s="5">
        <f t="shared" ca="1" si="171"/>
        <v>60</v>
      </c>
      <c r="JW40" s="5">
        <f t="shared" si="172"/>
        <v>1</v>
      </c>
      <c r="JX40" s="19">
        <f t="shared" ca="1" si="167"/>
        <v>1</v>
      </c>
      <c r="JY40" s="19">
        <f t="shared" ca="1" si="167"/>
        <v>1</v>
      </c>
      <c r="JZ40" s="19">
        <f t="shared" ca="1" si="167"/>
        <v>1</v>
      </c>
      <c r="KA40" s="19">
        <f t="shared" ca="1" si="167"/>
        <v>1</v>
      </c>
      <c r="KB40" s="19">
        <f t="shared" ca="1" si="167"/>
        <v>1</v>
      </c>
      <c r="KC40" s="19">
        <f t="shared" ca="1" si="167"/>
        <v>0</v>
      </c>
      <c r="KD40" s="19">
        <f t="shared" ca="1" si="167"/>
        <v>0</v>
      </c>
      <c r="KE40" s="19">
        <f t="shared" ca="1" si="167"/>
        <v>1</v>
      </c>
      <c r="KF40" s="19">
        <f t="shared" ca="1" si="167"/>
        <v>0</v>
      </c>
      <c r="KG40" s="19">
        <f t="shared" ca="1" si="167"/>
        <v>0</v>
      </c>
      <c r="KH40" s="19">
        <f t="shared" ca="1" si="167"/>
        <v>0</v>
      </c>
      <c r="KI40" s="19">
        <f t="shared" ca="1" si="167"/>
        <v>1</v>
      </c>
      <c r="KJ40" s="19">
        <f t="shared" ca="1" si="167"/>
        <v>0</v>
      </c>
      <c r="KK40" s="19">
        <f t="shared" ca="1" si="167"/>
        <v>1</v>
      </c>
      <c r="KL40" s="19">
        <f t="shared" ca="1" si="167"/>
        <v>0</v>
      </c>
      <c r="KM40" s="19">
        <f t="shared" ca="1" si="167"/>
        <v>0</v>
      </c>
      <c r="KN40" s="19">
        <f t="shared" ca="1" si="167"/>
        <v>0</v>
      </c>
      <c r="KO40" s="19">
        <f t="shared" ca="1" si="167"/>
        <v>0</v>
      </c>
      <c r="KP40" s="19">
        <f t="shared" ca="1" si="167"/>
        <v>0</v>
      </c>
      <c r="KQ40" s="19">
        <f t="shared" ca="1" si="167"/>
        <v>0</v>
      </c>
      <c r="KR40" s="19">
        <f t="shared" ca="1" si="167"/>
        <v>0</v>
      </c>
      <c r="KS40" s="19">
        <f t="shared" ca="1" si="167"/>
        <v>0</v>
      </c>
      <c r="KT40" s="19">
        <f t="shared" ca="1" si="167"/>
        <v>0</v>
      </c>
      <c r="KU40" s="19">
        <f t="shared" ca="1" si="167"/>
        <v>0</v>
      </c>
      <c r="KV40" s="19">
        <f t="shared" ca="1" si="167"/>
        <v>0</v>
      </c>
      <c r="KW40" s="19">
        <f t="shared" ca="1" si="167"/>
        <v>0</v>
      </c>
      <c r="KX40" s="19">
        <f t="shared" ca="1" si="167"/>
        <v>0</v>
      </c>
      <c r="KY40" s="19">
        <f t="shared" ca="1" si="167"/>
        <v>0</v>
      </c>
      <c r="KZ40" s="19">
        <f t="shared" ca="1" si="167"/>
        <v>0</v>
      </c>
      <c r="LA40" s="19">
        <f t="shared" ca="1" si="167"/>
        <v>0</v>
      </c>
      <c r="LB40" s="19">
        <f t="shared" ca="1" si="167"/>
        <v>0</v>
      </c>
      <c r="LC40" s="19">
        <f t="shared" ca="1" si="167"/>
        <v>0</v>
      </c>
      <c r="LD40" s="19">
        <f t="shared" ca="1" si="167"/>
        <v>0</v>
      </c>
      <c r="LE40" s="19">
        <f t="shared" ca="1" si="167"/>
        <v>0</v>
      </c>
      <c r="LF40" s="19">
        <f t="shared" ca="1" si="167"/>
        <v>0</v>
      </c>
      <c r="LG40" s="5">
        <f t="shared" ca="1" si="173"/>
        <v>0</v>
      </c>
      <c r="LH40" s="5">
        <f t="shared" ca="1" si="173"/>
        <v>0</v>
      </c>
      <c r="LI40" s="5">
        <f t="shared" ca="1" si="173"/>
        <v>0.05</v>
      </c>
      <c r="LJ40" s="5">
        <f t="shared" ca="1" si="173"/>
        <v>0.05</v>
      </c>
      <c r="LK40" s="19">
        <f t="shared" ca="1" si="167"/>
        <v>0</v>
      </c>
      <c r="LL40" s="19">
        <f t="shared" ca="1" si="167"/>
        <v>0</v>
      </c>
      <c r="LM40" s="19">
        <f t="shared" ca="1" si="167"/>
        <v>0</v>
      </c>
      <c r="LN40" s="19">
        <f t="shared" ca="1" si="167"/>
        <v>0</v>
      </c>
      <c r="LO40" s="19">
        <f t="shared" ca="1" si="167"/>
        <v>0</v>
      </c>
      <c r="LP40" s="19">
        <f t="shared" ca="1" si="167"/>
        <v>0</v>
      </c>
      <c r="LQ40" s="19">
        <f t="shared" ca="1" si="167"/>
        <v>0</v>
      </c>
      <c r="LR40" s="19">
        <f t="shared" ca="1" si="167"/>
        <v>1</v>
      </c>
      <c r="LS40" s="19">
        <f t="shared" ca="1" si="167"/>
        <v>0</v>
      </c>
      <c r="LT40" s="19">
        <f t="shared" ca="1" si="167"/>
        <v>0</v>
      </c>
      <c r="LU40" s="19">
        <f t="shared" ca="1" si="167"/>
        <v>0</v>
      </c>
      <c r="LV40" s="19">
        <f t="shared" ca="1" si="167"/>
        <v>0</v>
      </c>
      <c r="LW40" s="19">
        <f t="shared" ca="1" si="167"/>
        <v>1</v>
      </c>
      <c r="LX40" s="9"/>
      <c r="LY40" s="5" t="b">
        <f t="shared" ca="1" si="174"/>
        <v>0</v>
      </c>
      <c r="LZ40" s="19" t="str">
        <f t="shared" ca="1" si="175"/>
        <v>-</v>
      </c>
      <c r="MA40" s="19" t="str">
        <f t="shared" ca="1" si="175"/>
        <v>-</v>
      </c>
      <c r="MB40" s="19" t="str">
        <f t="shared" ca="1" si="175"/>
        <v>-</v>
      </c>
      <c r="MC40" s="5" t="b">
        <f t="shared" ca="1" si="176"/>
        <v>1</v>
      </c>
      <c r="MD40" s="5" t="b">
        <f t="shared" ca="1" si="176"/>
        <v>0</v>
      </c>
      <c r="ME40" s="5" t="b">
        <f t="shared" ca="1" si="176"/>
        <v>0</v>
      </c>
      <c r="MF40" s="135">
        <f t="shared" ca="1" si="177"/>
        <v>1</v>
      </c>
      <c r="MG40" s="135">
        <f t="shared" ca="1" si="177"/>
        <v>1</v>
      </c>
      <c r="MH40" s="5" t="b">
        <f t="shared" ca="1" si="178"/>
        <v>0</v>
      </c>
      <c r="MI40" s="5" t="b">
        <f t="shared" ca="1" si="178"/>
        <v>0</v>
      </c>
      <c r="MJ40" s="5" t="b">
        <f t="shared" ca="1" si="178"/>
        <v>1</v>
      </c>
      <c r="MK40" s="5" t="b">
        <f t="shared" ca="1" si="178"/>
        <v>0</v>
      </c>
      <c r="ML40" s="5">
        <f t="shared" ca="1" si="179"/>
        <v>1</v>
      </c>
      <c r="MM40" s="5">
        <f t="shared" ca="1" si="179"/>
        <v>0.66</v>
      </c>
      <c r="MN40" s="5" t="b">
        <f ca="1">AND(INDEX(i.dryman,($AP40-1)*4+$AO40,MN$26),($MG40&gt;0))</f>
        <v>1</v>
      </c>
      <c r="MO40" s="5" t="str" cm="1">
        <f t="array" aca="1" ref="MO40" ca="1">IF(OR(MP40:MP40&lt;&gt;"-"),TRUE,"-")</f>
        <v>-</v>
      </c>
      <c r="MP40" s="19" t="str">
        <f t="shared" ca="1" si="180"/>
        <v>-</v>
      </c>
      <c r="MQ40" s="5" t="str">
        <f t="array" aca="1" ref="MQ40" ca="1">IF(OR(MR40:MX40&lt;&gt;"-"),TRUE,"-")</f>
        <v>-</v>
      </c>
      <c r="MR40" s="19" t="str">
        <f t="shared" ca="1" si="181"/>
        <v>-</v>
      </c>
      <c r="MS40" s="19" t="str">
        <f t="shared" ca="1" si="181"/>
        <v>-</v>
      </c>
      <c r="MT40" s="19" t="str">
        <f t="shared" ca="1" si="181"/>
        <v>-</v>
      </c>
      <c r="MU40" s="19" t="str">
        <f t="shared" ca="1" si="181"/>
        <v>-</v>
      </c>
      <c r="MV40" s="19" t="str">
        <f t="shared" ca="1" si="181"/>
        <v>-</v>
      </c>
      <c r="MW40" s="19" t="str">
        <f t="shared" ca="1" si="181"/>
        <v>-</v>
      </c>
      <c r="MX40" s="19" t="str">
        <f t="shared" ca="1" si="181"/>
        <v>-</v>
      </c>
      <c r="MY40" s="19" t="str">
        <f t="shared" ca="1" si="181"/>
        <v>-</v>
      </c>
      <c r="MZ40" s="19" t="str">
        <f t="shared" ca="1" si="181"/>
        <v>-</v>
      </c>
      <c r="NA40" s="19" t="str">
        <f t="shared" ca="1" si="181"/>
        <v>-</v>
      </c>
      <c r="NB40" s="19" t="b">
        <f t="shared" ca="1" si="182"/>
        <v>1</v>
      </c>
      <c r="NC40" s="19">
        <f t="shared" ca="1" si="182"/>
        <v>0</v>
      </c>
      <c r="ND40" s="5" t="str">
        <f t="shared" ca="1" si="183"/>
        <v>-</v>
      </c>
      <c r="NE40" s="5" t="str">
        <f t="shared" ca="1" si="183"/>
        <v>-</v>
      </c>
      <c r="NF40" s="5" t="str">
        <f t="shared" ca="1" si="183"/>
        <v>-</v>
      </c>
      <c r="NG40" s="5" t="str">
        <f t="shared" ca="1" si="183"/>
        <v>-</v>
      </c>
      <c r="NH40" s="19" t="str">
        <f t="shared" ca="1" si="184"/>
        <v>-</v>
      </c>
      <c r="NI40" s="19" t="str">
        <f t="shared" ca="1" si="184"/>
        <v>-</v>
      </c>
      <c r="NJ40" s="19" t="str">
        <f t="shared" ca="1" si="184"/>
        <v>-</v>
      </c>
      <c r="NK40" s="19" t="str">
        <f t="shared" ca="1" si="184"/>
        <v>-</v>
      </c>
      <c r="NL40" s="19" t="str">
        <f t="shared" ca="1" si="184"/>
        <v>-</v>
      </c>
      <c r="NM40" s="19" t="str">
        <f t="shared" ca="1" si="184"/>
        <v>-</v>
      </c>
      <c r="NN40" s="5" t="str">
        <f t="shared" ca="1" si="185"/>
        <v>-</v>
      </c>
      <c r="NO40" s="5">
        <f t="shared" ca="1" si="185"/>
        <v>500</v>
      </c>
      <c r="NP40" s="5">
        <f t="shared" ca="1" si="185"/>
        <v>500</v>
      </c>
      <c r="NQ40" s="5" t="str">
        <f t="shared" ca="1" si="185"/>
        <v>-</v>
      </c>
      <c r="NR40" s="5" t="str">
        <f t="shared" ca="1" si="185"/>
        <v>-</v>
      </c>
      <c r="NS40" s="5" t="str">
        <f t="shared" ca="1" si="185"/>
        <v>-</v>
      </c>
      <c r="NT40" s="5">
        <f t="shared" ca="1" si="186"/>
        <v>1</v>
      </c>
      <c r="NU40" s="9"/>
      <c r="NV40" s="19">
        <f t="shared" ca="1" si="184"/>
        <v>70</v>
      </c>
      <c r="NW40" s="19">
        <f t="shared" ca="1" si="184"/>
        <v>50</v>
      </c>
      <c r="NX40" s="19">
        <f t="shared" ca="1" si="187"/>
        <v>65</v>
      </c>
      <c r="NY40" s="19">
        <f t="shared" ca="1" si="187"/>
        <v>65</v>
      </c>
      <c r="NZ40" s="5">
        <f t="shared" ca="1" si="188"/>
        <v>1</v>
      </c>
      <c r="OA40" s="5">
        <f t="shared" ca="1" si="189"/>
        <v>1</v>
      </c>
      <c r="OB40" s="5">
        <f t="shared" ca="1" si="190"/>
        <v>1</v>
      </c>
      <c r="OC40" s="9"/>
      <c r="OD40" s="19" t="b">
        <f t="shared" ca="1" si="187"/>
        <v>0</v>
      </c>
      <c r="OE40" s="19" t="b">
        <f t="shared" ca="1" si="187"/>
        <v>0</v>
      </c>
      <c r="OF40" s="19">
        <f t="shared" ca="1" si="187"/>
        <v>1</v>
      </c>
      <c r="OG40" s="135">
        <f t="shared" ca="1" si="192"/>
        <v>1</v>
      </c>
      <c r="OH40" s="135">
        <f t="shared" ca="1" si="192"/>
        <v>1</v>
      </c>
      <c r="OI40" s="135">
        <f t="shared" ca="1" si="192"/>
        <v>1</v>
      </c>
      <c r="OJ40" s="135">
        <f t="shared" ca="1" si="192"/>
        <v>1</v>
      </c>
      <c r="OK40" s="135">
        <f t="shared" ca="1" si="192"/>
        <v>1</v>
      </c>
      <c r="OL40" s="135">
        <f t="shared" ca="1" si="192"/>
        <v>1</v>
      </c>
      <c r="OM40" s="135">
        <f t="shared" ca="1" si="192"/>
        <v>1</v>
      </c>
      <c r="ON40" s="135">
        <f t="shared" ca="1" si="192"/>
        <v>1</v>
      </c>
      <c r="OO40" s="9"/>
      <c r="OP40" s="5" t="str" cm="1">
        <f t="array" aca="1" ref="OP40" ca="1">INDEX(i.LMU_Area,$K40,OP$26)</f>
        <v>-</v>
      </c>
      <c r="OQ40" s="5" t="str" cm="1">
        <f t="array" aca="1" ref="OQ40" ca="1">INDEX(i.LMU_Area,$K40,OQ$26)</f>
        <v>-</v>
      </c>
      <c r="OR40" s="5" t="str" cm="1">
        <f t="array" aca="1" ref="OR40" ca="1">INDEX(i.LMU_Area,$K40,OR$26)</f>
        <v>-</v>
      </c>
      <c r="OS40" s="5" t="str" cm="1">
        <f t="array" aca="1" ref="OS40" ca="1">INDEX(i.LMU_Area,$K40,OS$26)</f>
        <v>-</v>
      </c>
      <c r="OT40" s="5" t="str" cm="1">
        <f t="array" aca="1" ref="OT40" ca="1">INDEX(i.LMU_Area,$K40,OT$26)</f>
        <v>-</v>
      </c>
      <c r="OU40" s="5" t="str" cm="1">
        <f t="array" aca="1" ref="OU40" ca="1">INDEX(i.LMU_Area,$K40,OU$26)</f>
        <v>-</v>
      </c>
      <c r="OV40" s="5" t="str" cm="1">
        <f t="array" aca="1" ref="OV40" ca="1">INDEX(i.LMU_Area,$K40,OV$26)</f>
        <v>-</v>
      </c>
      <c r="OW40" s="5" t="str" cm="1">
        <f t="array" aca="1" ref="OW40" ca="1">INDEX(i.LMU_Area,$K40,OW$26)</f>
        <v>-</v>
      </c>
      <c r="OX40" s="5" t="str" cm="1">
        <f t="array" aca="1" ref="OX40" ca="1">INDEX(i.LMU_Area,$K40,OX$26)</f>
        <v>-</v>
      </c>
      <c r="OY40" s="5" t="str" cm="1">
        <f t="array" aca="1" ref="OY40" ca="1">INDEX(i.LMU_Area,$K40,OY$26)</f>
        <v>-</v>
      </c>
      <c r="OZ40" s="5" t="str" cm="1">
        <f t="array" aca="1" ref="OZ40" ca="1">INDEX(i.LMU_Area,$K40,OZ$26)</f>
        <v>-</v>
      </c>
      <c r="PA40" s="5" t="str" cm="1">
        <f t="array" aca="1" ref="PA40" ca="1">INDEX(i.LMU_Area,$K40,PA$26)</f>
        <v>-</v>
      </c>
      <c r="PB40" s="5" t="str" cm="1">
        <f t="array" aca="1" ref="PB40" ca="1">INDEX(i.LMU_Area,$K40,PB$26)</f>
        <v>-</v>
      </c>
      <c r="PC40" s="5" t="str" cm="1">
        <f t="array" aca="1" ref="PC40" ca="1">INDEX(i.LMU_Area,$K40,PC$26)</f>
        <v>-</v>
      </c>
      <c r="PD40" s="5" t="str" cm="1">
        <f t="array" aca="1" ref="PD40" ca="1">INDEX(i.LMU_Area,$K40,PD$26)</f>
        <v>-</v>
      </c>
      <c r="PE40" s="5" t="str" cm="1">
        <f t="array" aca="1" ref="PE40" ca="1">INDEX(i.LMU_Area,$K40,PE$26)</f>
        <v>-</v>
      </c>
      <c r="PF40" s="5" t="str" cm="1">
        <f t="array" aca="1" ref="PF40" ca="1">INDEX(i.LMU_Area,$K40,PF$26)</f>
        <v>-</v>
      </c>
      <c r="PG40" s="5" t="str" cm="1">
        <f t="array" aca="1" ref="PG40" ca="1">INDEX(i.LMU_Area,$K40,PG$26)</f>
        <v>-</v>
      </c>
      <c r="PH40" s="5" t="str" cm="1">
        <f t="array" aca="1" ref="PH40" ca="1">INDEX(i.LMU_Area,$K40,PH$26)</f>
        <v>-</v>
      </c>
      <c r="PI40" s="5" t="str" cm="1">
        <f t="array" aca="1" ref="PI40" ca="1">INDEX(i.LMU_Area,$K40,PI$26)</f>
        <v>-</v>
      </c>
      <c r="PJ40" s="5" t="str" cm="1">
        <f t="array" aca="1" ref="PJ40" ca="1">INDEX(i.LMU_Area,$K40,PJ$26)</f>
        <v>-</v>
      </c>
      <c r="PK40" s="5" t="str" cm="1">
        <f t="array" aca="1" ref="PK40" ca="1">INDEX(i.LMU_Area,$K40,PK$26)</f>
        <v>-</v>
      </c>
      <c r="PL40" s="5" t="str" cm="1">
        <f t="array" aca="1" ref="PL40" ca="1">INDEX(i.LMU_Area,$K40,PL$26)</f>
        <v>-</v>
      </c>
      <c r="PM40" s="5" t="str" cm="1">
        <f t="array" aca="1" ref="PM40" ca="1">INDEX(i.LMU_Area,$K40,PM$26)</f>
        <v>-</v>
      </c>
      <c r="PN40" s="5" t="str" cm="1">
        <f t="array" aca="1" ref="PN40" ca="1">INDEX(i.LMU_Area,$K40,PN$26)</f>
        <v>-</v>
      </c>
      <c r="PO40" s="5" t="str" cm="1">
        <f t="array" aca="1" ref="PO40" ca="1">INDEX(i.LMU_Area,$K40,PO$26)</f>
        <v>-</v>
      </c>
      <c r="PP40" s="5" t="str" cm="1">
        <f t="array" aca="1" ref="PP40" ca="1">INDEX(i.LMU_Area,$K40,PP$26)</f>
        <v>-</v>
      </c>
      <c r="PQ40" s="5" t="str" cm="1">
        <f t="array" aca="1" ref="PQ40" ca="1">INDEX(i.LMU_Area,$K40,PQ$26)</f>
        <v>-</v>
      </c>
      <c r="PR40" s="5" t="str" cm="1">
        <f t="array" aca="1" ref="PR40" ca="1">INDEX(i.LMU_Area,$K40,PR$26)</f>
        <v>-</v>
      </c>
      <c r="PS40" s="5" t="str" cm="1">
        <f t="array" aca="1" ref="PS40" ca="1">INDEX(i.LMU_Area,$K40,PS$26)</f>
        <v>-</v>
      </c>
      <c r="PT40" s="5" t="str" cm="1">
        <f t="array" aca="1" ref="PT40" ca="1">INDEX(i.LMU_Area,$K40,PT$26)</f>
        <v>-</v>
      </c>
      <c r="PU40" s="5" t="str" cm="1">
        <f t="array" aca="1" ref="PU40" ca="1">INDEX(i.LMU_Area,$K40,PU$26)</f>
        <v>-</v>
      </c>
      <c r="PV40" s="5" t="str" cm="1">
        <f t="array" aca="1" ref="PV40" ca="1">INDEX(i.LMU_Area,$K40,PV$26)</f>
        <v>-</v>
      </c>
      <c r="PW40" s="5" t="str" cm="1">
        <f t="array" aca="1" ref="PW40" ca="1">INDEX(i.LMU_Area,$K40,PW$26)</f>
        <v>-</v>
      </c>
      <c r="PX40" s="5" t="str" cm="1">
        <f t="array" aca="1" ref="PX40" ca="1">INDEX(i.LMU_Area,$K40,PX$26)</f>
        <v>-</v>
      </c>
      <c r="PY40" s="5" t="str" cm="1">
        <f t="array" aca="1" ref="PY40" ca="1">INDEX(i.LMU_Area,$K40,PY$26)</f>
        <v>-</v>
      </c>
      <c r="PZ40" s="5" t="str" cm="1">
        <f t="array" aca="1" ref="PZ40" ca="1">INDEX(i.LMU_Area,$K40,PZ$26)</f>
        <v>-</v>
      </c>
      <c r="QA40" s="5" t="str" cm="1">
        <f t="array" aca="1" ref="QA40" ca="1">INDEX(i.LMU_Area,$K40,QA$26)</f>
        <v>-</v>
      </c>
      <c r="QB40" s="5" t="str" cm="1">
        <f t="array" aca="1" ref="QB40" ca="1">INDEX(i.LMU_Area,$K40,QB$26)</f>
        <v>-</v>
      </c>
      <c r="QC40" s="5" t="str" cm="1">
        <f t="array" aca="1" ref="QC40" ca="1">INDEX(i.LMU_Area,$K40,QC$26)</f>
        <v>-</v>
      </c>
      <c r="QD40" s="5" t="str" cm="1">
        <f t="array" aca="1" ref="QD40" ca="1">INDEX(i.LMU_Area,$K40,QD$26)</f>
        <v>-</v>
      </c>
      <c r="QE40" s="5" t="str" cm="1">
        <f t="array" aca="1" ref="QE40" ca="1">INDEX(i.LMU_Area,$K40,QE$26)</f>
        <v>-</v>
      </c>
      <c r="QF40" s="5" t="str" cm="1">
        <f t="array" aca="1" ref="QF40" ca="1">INDEX(i.LMU_Area,$K40,QF$26)</f>
        <v>-</v>
      </c>
      <c r="QG40" s="5" t="str" cm="1">
        <f t="array" aca="1" ref="QG40" ca="1">INDEX(i.LMU_Area,$K40,QG$26)</f>
        <v>-</v>
      </c>
      <c r="QH40" s="5" t="str" cm="1">
        <f t="array" aca="1" ref="QH40" ca="1">INDEX(i.LMU_Area,$K40,QH$26)</f>
        <v>-</v>
      </c>
      <c r="QI40" s="5" t="str" cm="1">
        <f t="array" aca="1" ref="QI40" ca="1">INDEX(i.LMU_Area,$K40,QI$26)</f>
        <v>-</v>
      </c>
      <c r="QJ40" s="5" t="str" cm="1">
        <f t="array" aca="1" ref="QJ40" ca="1">INDEX(i.LMU_Area,$K40,QJ$26)</f>
        <v>-</v>
      </c>
      <c r="QK40" s="5" t="str" cm="1">
        <f t="array" aca="1" ref="QK40" ca="1">INDEX(i.LMU_Area,$K40,QK$26)</f>
        <v>-</v>
      </c>
      <c r="QL40" s="5" t="str" cm="1">
        <f t="array" aca="1" ref="QL40" ca="1">INDEX(i.LMU_Area,$K40,QL$26)</f>
        <v>-</v>
      </c>
      <c r="QM40" s="5" t="str" cm="1">
        <f t="array" aca="1" ref="QM40" ca="1">INDEX(i.LMU_Area,$K40,QM$26)</f>
        <v>-</v>
      </c>
      <c r="QN40" s="5" t="str" cm="1">
        <f t="array" aca="1" ref="QN40" ca="1">INDEX(i.LMU_Area,$K40,QN$26)</f>
        <v>-</v>
      </c>
      <c r="QO40" s="5" t="str" cm="1">
        <f t="array" aca="1" ref="QO40" ca="1">INDEX(i.LMU_Area,$K40,QO$26)</f>
        <v>-</v>
      </c>
      <c r="QP40" s="5" t="str" cm="1">
        <f t="array" aca="1" ref="QP40" ca="1">INDEX(i.LMU_Area,$K40,QP$26)</f>
        <v>-</v>
      </c>
      <c r="QQ40" s="5" t="str" cm="1">
        <f t="array" aca="1" ref="QQ40" ca="1">INDEX(i.LMU_Area,$K40,QQ$26)</f>
        <v>-</v>
      </c>
      <c r="QR40" s="5" t="str" cm="1">
        <f t="array" aca="1" ref="QR40" ca="1">INDEX(i.LMU_Area,$K40,QR$26)</f>
        <v>-</v>
      </c>
      <c r="QS40" s="5" t="str" cm="1">
        <f t="array" aca="1" ref="QS40" ca="1">INDEX(i.LMU_Area,$K40,QS$26)</f>
        <v>-</v>
      </c>
      <c r="QT40" s="5" t="str" cm="1">
        <f t="array" aca="1" ref="QT40" ca="1">INDEX(i.LMU_Area,$K40,QT$26)</f>
        <v>-</v>
      </c>
      <c r="QU40" s="5" t="str" cm="1">
        <f t="array" aca="1" ref="QU40" ca="1">INDEX(i.LMU_Area,$K40,QU$26)</f>
        <v>-</v>
      </c>
      <c r="QV40" s="5" t="str" cm="1">
        <f t="array" aca="1" ref="QV40" ca="1">INDEX(i.LMU_Area,$K40,QV$26)</f>
        <v>-</v>
      </c>
      <c r="QW40" s="5" t="str" cm="1">
        <f t="array" aca="1" ref="QW40" ca="1">INDEX(i.LMU_Area,$K40,QW$26)</f>
        <v>-</v>
      </c>
      <c r="QX40" s="5" t="str" cm="1">
        <f t="array" aca="1" ref="QX40" ca="1">INDEX(i.LMU_Area,$K40,QX$26)</f>
        <v>-</v>
      </c>
      <c r="QY40" s="5" t="str" cm="1">
        <f t="array" aca="1" ref="QY40" ca="1">INDEX(i.LMU_Area,$K40,QY$26)</f>
        <v>-</v>
      </c>
      <c r="QZ40" s="5" t="str" cm="1">
        <f t="array" aca="1" ref="QZ40" ca="1">INDEX(i.LMU_Area,$K40,QZ$26)</f>
        <v>-</v>
      </c>
      <c r="RA40" s="5" t="str" cm="1">
        <f t="array" aca="1" ref="RA40" ca="1">INDEX(i.LMU_Area,$K40,RA$26)</f>
        <v>-</v>
      </c>
      <c r="RB40" s="5" t="str" cm="1">
        <f t="array" aca="1" ref="RB40" ca="1">INDEX(i.LMU_Area,$K40,RB$26)</f>
        <v>-</v>
      </c>
      <c r="RC40" s="5" t="str" cm="1">
        <f t="array" aca="1" ref="RC40" ca="1">INDEX(i.LMU_Area,$K40,RC$26)</f>
        <v>-</v>
      </c>
      <c r="RD40" s="5" t="str" cm="1">
        <f t="array" aca="1" ref="RD40" ca="1">INDEX(i.LMU_Area,$K40,RD$26)</f>
        <v>-</v>
      </c>
      <c r="RE40" s="5" t="str" cm="1">
        <f t="array" aca="1" ref="RE40" ca="1">INDEX(i.LMU_Area,$K40,RE$26)</f>
        <v>-</v>
      </c>
      <c r="RF40" s="5" t="str" cm="1">
        <f t="array" aca="1" ref="RF40" ca="1">INDEX(i.LMU_Area,$K40,RF$26)</f>
        <v>-</v>
      </c>
      <c r="RG40" s="5" t="str" cm="1">
        <f t="array" aca="1" ref="RG40" ca="1">INDEX(i.LMU_Area,$K40,RG$26)</f>
        <v>-</v>
      </c>
      <c r="RH40" s="5" t="str" cm="1">
        <f t="array" aca="1" ref="RH40" ca="1">INDEX(i.LMU_Area,$K40,RH$26)</f>
        <v>-</v>
      </c>
      <c r="RI40" s="5" t="str" cm="1">
        <f t="array" aca="1" ref="RI40" ca="1">INDEX(i.LMU_Area,$K40,RI$26)</f>
        <v>-</v>
      </c>
      <c r="RJ40" s="5" t="str" cm="1">
        <f t="array" aca="1" ref="RJ40" ca="1">INDEX(i.LMU_Area,$K40,RJ$26)</f>
        <v>-</v>
      </c>
      <c r="RK40" s="5" t="str" cm="1">
        <f t="array" aca="1" ref="RK40" ca="1">INDEX(i.LMU_Area,$K40,RK$26)</f>
        <v>-</v>
      </c>
      <c r="RL40" s="5" t="str" cm="1">
        <f t="array" aca="1" ref="RL40" ca="1">INDEX(i.LMU_Area,$K40,RL$26)</f>
        <v>-</v>
      </c>
      <c r="RM40" s="5" t="str" cm="1">
        <f t="array" aca="1" ref="RM40" ca="1">INDEX(i.LMU_Area,$K40,RM$26)</f>
        <v>-</v>
      </c>
      <c r="RN40" s="5" t="str" cm="1">
        <f t="array" aca="1" ref="RN40" ca="1">INDEX(i.LMU_Area,$K40,RN$26)</f>
        <v>-</v>
      </c>
      <c r="RO40" s="5" t="str" cm="1">
        <f t="array" aca="1" ref="RO40" ca="1">INDEX(i.LMU_Area,$K40,RO$26)</f>
        <v>-</v>
      </c>
      <c r="RP40" s="5" t="str" cm="1">
        <f t="array" aca="1" ref="RP40" ca="1">INDEX(i.LMU_Area,$K40,RP$26)</f>
        <v>-</v>
      </c>
      <c r="RQ40" s="5" t="str" cm="1">
        <f t="array" aca="1" ref="RQ40" ca="1">INDEX(i.LMU_Area,$K40,RQ$26)</f>
        <v>-</v>
      </c>
      <c r="RR40" s="5" t="str" cm="1">
        <f t="array" aca="1" ref="RR40" ca="1">INDEX(i.LMU_Area,$K40,RR$26)</f>
        <v>-</v>
      </c>
      <c r="RS40" s="5" t="str" cm="1">
        <f t="array" aca="1" ref="RS40" ca="1">INDEX(i.LMU_Area,$K40,RS$26)</f>
        <v>-</v>
      </c>
      <c r="RT40" s="5" t="str" cm="1">
        <f t="array" aca="1" ref="RT40" ca="1">INDEX(i.LMU_Area,$K40,RT$26)</f>
        <v>-</v>
      </c>
      <c r="RU40" s="5" t="str" cm="1">
        <f t="array" aca="1" ref="RU40" ca="1">INDEX(i.LMU_Area,$K40,RU$26)</f>
        <v>-</v>
      </c>
      <c r="RV40" s="5" t="str" cm="1">
        <f t="array" aca="1" ref="RV40" ca="1">INDEX(i.LMU_Area,$K40,RV$26)</f>
        <v>-</v>
      </c>
      <c r="RW40" s="5" t="str" cm="1">
        <f t="array" aca="1" ref="RW40" ca="1">INDEX(i.LMU_Area,$K40,RW$26)</f>
        <v>-</v>
      </c>
      <c r="RX40" s="5" t="str" cm="1">
        <f t="array" aca="1" ref="RX40" ca="1">INDEX(i.LMU_Area,$K40,RX$26)</f>
        <v>-</v>
      </c>
      <c r="RY40" s="5" t="str" cm="1">
        <f t="array" aca="1" ref="RY40" ca="1">INDEX(i.LMU_Area,$K40,RY$26)</f>
        <v>-</v>
      </c>
      <c r="RZ40" s="5" t="str" cm="1">
        <f t="array" aca="1" ref="RZ40" ca="1">INDEX(i.LMU_Area,$K40,RZ$26)</f>
        <v>-</v>
      </c>
      <c r="SA40" s="5" t="str" cm="1">
        <f t="array" aca="1" ref="SA40" ca="1">INDEX(i.LMU_Area,$K40,SA$26)</f>
        <v>-</v>
      </c>
      <c r="SB40" s="5" t="str" cm="1">
        <f t="array" aca="1" ref="SB40" ca="1">INDEX(i.LMU_Area,$K40,SB$26)</f>
        <v>-</v>
      </c>
      <c r="SC40" s="5" t="str" cm="1">
        <f t="array" aca="1" ref="SC40" ca="1">INDEX(i.LMU_Area,$K40,SC$26)</f>
        <v>-</v>
      </c>
      <c r="SD40" s="5" t="str" cm="1">
        <f t="array" aca="1" ref="SD40" ca="1">INDEX(i.LMU_Area,$K40,SD$26)</f>
        <v>-</v>
      </c>
      <c r="SE40" s="5" t="str" cm="1">
        <f t="array" aca="1" ref="SE40" ca="1">INDEX(i.LMU_Area,$K40,SE$26)</f>
        <v>-</v>
      </c>
      <c r="SF40" s="5" t="str" cm="1">
        <f t="array" aca="1" ref="SF40" ca="1">INDEX(i.LMU_Area,$K40,SF$26)</f>
        <v>-</v>
      </c>
      <c r="SG40" s="5" t="str" cm="1">
        <f t="array" aca="1" ref="SG40" ca="1">INDEX(i.LMU_Area,$K40,SG$26)</f>
        <v>-</v>
      </c>
      <c r="SH40" s="5" t="str" cm="1">
        <f t="array" aca="1" ref="SH40" ca="1">INDEX(i.LMU_Area,$K40,SH$26)</f>
        <v>-</v>
      </c>
      <c r="SI40" s="5" t="str" cm="1">
        <f t="array" aca="1" ref="SI40" ca="1">INDEX(i.LMU_Area,$K40,SI$26)</f>
        <v>-</v>
      </c>
      <c r="SJ40" s="5" t="str" cm="1">
        <f t="array" aca="1" ref="SJ40" ca="1">INDEX(i.LMU_Area,$K40,SJ$26)</f>
        <v>-</v>
      </c>
      <c r="SK40" s="5" t="str" cm="1">
        <f t="array" aca="1" ref="SK40" ca="1">INDEX(i.LMU_Area,$K40,SK$26)</f>
        <v>-</v>
      </c>
      <c r="SL40" s="5" t="str" cm="1">
        <f t="array" aca="1" ref="SL40" ca="1">INDEX(i.LMU_Area,$K40,SL$26)</f>
        <v>-</v>
      </c>
      <c r="SM40" s="5" t="str" cm="1">
        <f t="array" aca="1" ref="SM40" ca="1">INDEX(i.LMU_Area,$K40,SM$26)</f>
        <v>-</v>
      </c>
      <c r="SN40" s="5" t="str" cm="1">
        <f t="array" aca="1" ref="SN40" ca="1">INDEX(i.LMU_Area,$K40,SN$26)</f>
        <v>-</v>
      </c>
      <c r="SO40" s="5" t="str" cm="1">
        <f t="array" aca="1" ref="SO40" ca="1">INDEX(i.LMU_Area,$K40,SO$26)</f>
        <v>-</v>
      </c>
      <c r="SP40" s="5" t="str" cm="1">
        <f t="array" aca="1" ref="SP40" ca="1">INDEX(i.LMU_Area,$K40,SP$26)</f>
        <v>-</v>
      </c>
      <c r="SQ40" s="5" t="str" cm="1">
        <f t="array" aca="1" ref="SQ40" ca="1">INDEX(i.LMU_Area,$K40,SQ$26)</f>
        <v>-</v>
      </c>
      <c r="SR40" s="5" t="str" cm="1">
        <f t="array" aca="1" ref="SR40" ca="1">INDEX(i.LMU_Area,$K40,SR$26)</f>
        <v>-</v>
      </c>
      <c r="SS40" s="5" t="str" cm="1">
        <f t="array" aca="1" ref="SS40" ca="1">INDEX(i.LMU_Area,$K40,SS$26)</f>
        <v>-</v>
      </c>
      <c r="ST40" s="5" t="str" cm="1">
        <f t="array" aca="1" ref="ST40" ca="1">INDEX(i.LMU_Area,$K40,ST$26)</f>
        <v>-</v>
      </c>
      <c r="SU40" s="5" t="str" cm="1">
        <f t="array" aca="1" ref="SU40" ca="1">INDEX(i.LMU_Area,$K40,SU$26)</f>
        <v>-</v>
      </c>
      <c r="SV40" s="5" t="str" cm="1">
        <f t="array" aca="1" ref="SV40" ca="1">INDEX(i.LMU_Area,$K40,SV$26)</f>
        <v>-</v>
      </c>
      <c r="SW40" s="5" t="str" cm="1">
        <f t="array" aca="1" ref="SW40" ca="1">INDEX(i.LMU_Area,$K40,SW$26)</f>
        <v>-</v>
      </c>
      <c r="SX40" s="5" t="str" cm="1">
        <f t="array" aca="1" ref="SX40" ca="1">INDEX(i.LMU_Area,$K40,SX$26)</f>
        <v>-</v>
      </c>
      <c r="SY40" s="5" t="str" cm="1">
        <f t="array" aca="1" ref="SY40" ca="1">INDEX(i.LMU_Area,$K40,SY$26)</f>
        <v>-</v>
      </c>
      <c r="SZ40" s="5" t="str" cm="1">
        <f t="array" aca="1" ref="SZ40" ca="1">INDEX(i.LMU_Area,$K40,SZ$26)</f>
        <v>-</v>
      </c>
      <c r="TA40" s="5" t="str" cm="1">
        <f t="array" aca="1" ref="TA40" ca="1">INDEX(i.LMU_Area,$K40,TA$26)</f>
        <v>-</v>
      </c>
      <c r="TB40" s="5" t="str" cm="1">
        <f t="array" aca="1" ref="TB40" ca="1">INDEX(i.LMU_Area,$K40,TB$26)</f>
        <v>-</v>
      </c>
      <c r="TC40" s="5" t="str" cm="1">
        <f t="array" aca="1" ref="TC40" ca="1">INDEX(i.LMU_Area,$K40,TC$26)</f>
        <v>-</v>
      </c>
      <c r="TD40" s="5" t="str" cm="1">
        <f t="array" aca="1" ref="TD40" ca="1">INDEX(i.LMU_Area,$K40,TD$26)</f>
        <v>-</v>
      </c>
      <c r="TE40" s="5" t="str" cm="1">
        <f t="array" aca="1" ref="TE40" ca="1">INDEX(i.LMU_Area,$K40,TE$26)</f>
        <v>-</v>
      </c>
      <c r="TF40" s="19">
        <f t="shared" ca="1" si="193"/>
        <v>1</v>
      </c>
      <c r="TG40" s="587">
        <v>0</v>
      </c>
    </row>
    <row r="41" spans="1:527" outlineLevel="2">
      <c r="A41" s="21">
        <f t="shared" si="85"/>
        <v>36</v>
      </c>
      <c r="B41" s="213">
        <f ca="1">OFFSET(B41,-1,0)</f>
        <v>34</v>
      </c>
      <c r="C41">
        <f>C40</f>
        <v>100</v>
      </c>
      <c r="D41" s="135" t="s">
        <v>1990</v>
      </c>
      <c r="E41" t="b">
        <v>0</v>
      </c>
      <c r="F41" t="b">
        <v>0</v>
      </c>
      <c r="G41" t="b">
        <f t="shared" si="111"/>
        <v>0</v>
      </c>
      <c r="H41" s="213">
        <f t="shared" ca="1" si="194"/>
        <v>2</v>
      </c>
      <c r="I41" s="19">
        <f t="shared" ca="1" si="195"/>
        <v>2</v>
      </c>
      <c r="J41" s="19">
        <f t="shared" ca="1" si="195"/>
        <v>1</v>
      </c>
      <c r="K41" s="19">
        <f t="shared" ca="1" si="195"/>
        <v>1</v>
      </c>
      <c r="L41" s="19">
        <f t="shared" ca="1" si="195"/>
        <v>1</v>
      </c>
      <c r="M41" s="19">
        <f t="shared" ca="1" si="195"/>
        <v>2</v>
      </c>
      <c r="N41" s="19">
        <f t="shared" ca="1" si="195"/>
        <v>3</v>
      </c>
      <c r="O41" s="19">
        <f t="shared" ca="1" si="195"/>
        <v>2</v>
      </c>
      <c r="P41" s="19">
        <f t="shared" ca="1" si="195"/>
        <v>1</v>
      </c>
      <c r="Q41" s="19">
        <f t="shared" ca="1" si="195"/>
        <v>1</v>
      </c>
      <c r="R41" s="19">
        <f t="shared" ca="1" si="195"/>
        <v>0</v>
      </c>
      <c r="S41" s="19">
        <f t="shared" ca="1" si="195"/>
        <v>0</v>
      </c>
      <c r="T41" s="19">
        <f t="shared" ca="1" si="195"/>
        <v>0</v>
      </c>
      <c r="U41" s="19">
        <f t="shared" ca="1" si="195"/>
        <v>0</v>
      </c>
      <c r="V41" s="19">
        <f t="shared" ca="1" si="195"/>
        <v>0</v>
      </c>
      <c r="W41" s="19">
        <f t="shared" ca="1" si="195"/>
        <v>0</v>
      </c>
      <c r="X41" s="19">
        <f t="shared" ca="1" si="195"/>
        <v>1</v>
      </c>
      <c r="Y41" s="19">
        <f t="shared" ca="1" si="195"/>
        <v>1</v>
      </c>
      <c r="Z41" s="19">
        <f t="shared" ca="1" si="195"/>
        <v>1</v>
      </c>
      <c r="AA41" s="209"/>
      <c r="AB41" s="209"/>
      <c r="AC41" s="209"/>
      <c r="AD41" s="209"/>
      <c r="AE41" s="209"/>
      <c r="AF41" s="19">
        <f ca="1">OFFSET(AF$5,$B41,0)</f>
        <v>0</v>
      </c>
      <c r="AG41" s="209"/>
      <c r="AH41" s="209"/>
      <c r="AI41" s="209"/>
      <c r="AJ41" s="209"/>
      <c r="AK41" s="209"/>
      <c r="AL41" s="209"/>
      <c r="AM41" s="209"/>
      <c r="AN41" s="209"/>
      <c r="AO41" s="135">
        <f t="shared" ca="1" si="113"/>
        <v>2</v>
      </c>
      <c r="AP41" s="135">
        <f ca="1">INDEX(CHOOSE($P41,DataAutumn!i.AdultDrys,DataWinter!i.AdultDrys,DataSpring!i.AdultDrys),1,$O41)</f>
        <v>4</v>
      </c>
      <c r="AQ41" s="5">
        <f t="shared" ca="1" si="114"/>
        <v>2</v>
      </c>
      <c r="AR41" s="5">
        <f t="shared" ca="1" si="114"/>
        <v>0</v>
      </c>
      <c r="AS41" s="5">
        <f t="shared" ca="1" si="115"/>
        <v>5</v>
      </c>
      <c r="AT41" s="209"/>
      <c r="AU41" s="209"/>
      <c r="AV41" s="209"/>
      <c r="AW41" s="351" t="str">
        <f ca="1">LEFT(OFFSET(AW41,-1,0),10)        &amp; TEXT($H41," 00000 ")
&amp; $D41        &amp; IF($JO41=0," FWM","")&amp;IF($JO41=1," MWM","")&amp;IF($JO41=5," Mat","")&amp;IF($JP41=TRUE,"&amp;BBT","    ")        &amp; " TOL"&amp;INDEX(i.DOY,$P41,1)
&amp; " Scan"&amp;$Q41&amp;"-"&amp;$S41&amp;$T41&amp;$U41&amp;$V41        &amp; CHOOSE($R41+1," CFS","    "," NFS")
&amp; " RR"&amp;TEXT(SUM($JR41:$JS41),"?00%;-00%;    ;@")       &amp; " REV"&amp;TEXT($K41,"00")
&amp; " GP"&amp;TEXT($OB41,"?00%")        &amp; " WP"&amp;TEXT($NZ41,"?00%")        &amp; " MP"&amp;TEXT($OA41,"?00%")
&amp; " T_" &amp; IF(AND($CW41,$CY41),"TRUE")        &amp; " (F"&amp;3+COUNTIF($DL41:$DO41,TRUE)&amp;3&amp;"N"&amp;$DQ41&amp;$DR41&amp;")"</f>
        <v>TemplateEx 00002 EWW MWM     TOL122 Scan1-0000 CFS RR 01% REV01 GP100% WP100% MP100% T_TRUE (F33N11)</v>
      </c>
      <c r="AX41" s="9" t="str">
        <f ca="1">IF(COUNTIF(AW$5:AW41,AW41)=1,"-","Dup")</f>
        <v>-</v>
      </c>
      <c r="AY41" s="9"/>
      <c r="AZ41" s="19" t="str">
        <f t="shared" ca="1" si="116"/>
        <v>-</v>
      </c>
      <c r="BA41" s="19" t="str">
        <f t="shared" ca="1" si="116"/>
        <v>-</v>
      </c>
      <c r="BB41" s="19" t="str">
        <f t="shared" ca="1" si="116"/>
        <v>-</v>
      </c>
      <c r="BC41" s="19" t="str">
        <f t="shared" ca="1" si="116"/>
        <v>-</v>
      </c>
      <c r="BD41" s="19" t="str">
        <f t="shared" ca="1" si="116"/>
        <v>-</v>
      </c>
      <c r="BE41" s="19" t="str">
        <f t="shared" ca="1" si="116"/>
        <v>-</v>
      </c>
      <c r="BF41" s="19" t="str">
        <f t="shared" ca="1" si="116"/>
        <v>-</v>
      </c>
      <c r="BG41" s="19" t="str">
        <f t="shared" ca="1" si="116"/>
        <v>-</v>
      </c>
      <c r="BH41" s="9"/>
      <c r="BI41" s="5" t="b">
        <f t="shared" ca="1" si="117"/>
        <v>0</v>
      </c>
      <c r="BJ41" s="5" t="str">
        <f t="shared" ca="1" si="117"/>
        <v>-</v>
      </c>
      <c r="BK41" s="5" t="b">
        <f t="shared" ca="1" si="117"/>
        <v>0</v>
      </c>
      <c r="BL41" s="5" t="b">
        <f t="shared" ca="1" si="117"/>
        <v>1</v>
      </c>
      <c r="BM41" s="5" t="b">
        <f t="shared" ca="1" si="117"/>
        <v>1</v>
      </c>
      <c r="BN41" s="135">
        <f t="shared" ca="1" si="117"/>
        <v>0</v>
      </c>
      <c r="BO41" s="12" t="b">
        <v>0</v>
      </c>
      <c r="BP41" s="5" cm="1">
        <f t="array" aca="1" ref="BP41" ca="1">INDEX(i.z_prob,$J41,BP$26)</f>
        <v>0.09</v>
      </c>
      <c r="BQ41" s="5" cm="1">
        <f t="array" aca="1" ref="BQ41" ca="1">INDEX(i.z_prob,$J41,BQ$26)</f>
        <v>0.16</v>
      </c>
      <c r="BR41" s="5" cm="1">
        <f t="array" aca="1" ref="BR41" ca="1">INDEX(i.z_prob,$J41,BR$26)</f>
        <v>0.14000000000000001</v>
      </c>
      <c r="BS41" s="5" cm="1">
        <f t="array" aca="1" ref="BS41" ca="1">INDEX(i.z_prob,$J41,BS$26)</f>
        <v>0.11</v>
      </c>
      <c r="BT41" s="5" cm="1">
        <f t="array" aca="1" ref="BT41" ca="1">INDEX(i.z_prob,$J41,BT$26)</f>
        <v>0.11</v>
      </c>
      <c r="BU41" s="5" cm="1">
        <f t="array" aca="1" ref="BU41" ca="1">INDEX(i.z_prob,$J41,BU$26)</f>
        <v>0.14000000000000001</v>
      </c>
      <c r="BV41" s="5" cm="1">
        <f t="array" aca="1" ref="BV41" ca="1">INDEX(i.z_prob,$J41,BV$26)</f>
        <v>0.16</v>
      </c>
      <c r="BW41" s="5" cm="1">
        <f t="array" aca="1" ref="BW41" ca="1">INDEX(i.z_prob,$J41,BW$26)</f>
        <v>0.09</v>
      </c>
      <c r="BX41" s="9"/>
      <c r="BY41" s="19" t="str">
        <f t="shared" ca="1" si="118"/>
        <v>-</v>
      </c>
      <c r="BZ41" s="5">
        <f t="shared" ca="1" si="119"/>
        <v>0</v>
      </c>
      <c r="CA41" s="5">
        <f t="shared" ca="1" si="120"/>
        <v>0</v>
      </c>
      <c r="CB41" s="5">
        <f t="shared" ca="1" si="121"/>
        <v>0</v>
      </c>
      <c r="CC41" s="5">
        <f t="shared" ca="1" si="122"/>
        <v>0</v>
      </c>
      <c r="CD41" s="9"/>
      <c r="CE41" s="5" t="b">
        <f t="shared" ca="1" si="123"/>
        <v>0</v>
      </c>
      <c r="CF41" s="12">
        <f t="shared" ca="1" si="124"/>
        <v>3211010</v>
      </c>
      <c r="CG41" s="19" t="str">
        <f t="shared" ca="1" si="125"/>
        <v>-</v>
      </c>
      <c r="CH41" s="19" t="str">
        <f t="shared" ca="1" si="125"/>
        <v>-</v>
      </c>
      <c r="CI41" s="19" t="str">
        <f t="shared" ca="1" si="125"/>
        <v>-</v>
      </c>
      <c r="CJ41" s="19" t="str">
        <f t="shared" ca="1" si="125"/>
        <v>-</v>
      </c>
      <c r="CK41" s="19" t="str">
        <f t="shared" ca="1" si="125"/>
        <v>-</v>
      </c>
      <c r="CL41" s="19" t="str">
        <f t="shared" ca="1" si="125"/>
        <v>-</v>
      </c>
      <c r="CM41" s="19" t="str">
        <f t="shared" ca="1" si="125"/>
        <v>-</v>
      </c>
      <c r="CN41" s="19" t="str">
        <f t="shared" ca="1" si="125"/>
        <v>-</v>
      </c>
      <c r="CO41" s="19" t="str">
        <f t="shared" ca="1" si="125"/>
        <v>-</v>
      </c>
      <c r="CP41" s="19" t="str">
        <f t="shared" ca="1" si="125"/>
        <v>-</v>
      </c>
      <c r="CQ41" s="19" t="str">
        <f t="shared" ca="1" si="125"/>
        <v>-</v>
      </c>
      <c r="CR41" s="19" t="str">
        <f t="shared" ca="1" si="125"/>
        <v>-</v>
      </c>
      <c r="CS41" s="19" t="str">
        <f t="shared" ca="1" si="125"/>
        <v>-</v>
      </c>
      <c r="CT41" s="19" t="str">
        <f t="shared" ca="1" si="125"/>
        <v>-</v>
      </c>
      <c r="CU41" s="19" t="str">
        <f t="shared" ca="1" si="125"/>
        <v>-</v>
      </c>
      <c r="CV41" s="9"/>
      <c r="CW41" s="19" t="b">
        <f t="shared" ca="1" si="126"/>
        <v>1</v>
      </c>
      <c r="CX41" s="19" t="b">
        <f t="shared" ca="1" si="126"/>
        <v>1</v>
      </c>
      <c r="CY41" s="19" t="b">
        <f t="shared" ca="1" si="126"/>
        <v>1</v>
      </c>
      <c r="CZ41" s="571">
        <f ca="1">VALUE($N41&amp;$O41&amp;$P41&amp;$Q41&amp;IFERROR(VALUE($I41),0)&amp;$Z41&amp;IF($JX41=1,1,2)&amp;1)</f>
        <v>32112111</v>
      </c>
      <c r="DA41" s="19" t="b">
        <f t="shared" ca="1" si="127"/>
        <v>0</v>
      </c>
      <c r="DB41" s="19">
        <f t="shared" ca="1" si="127"/>
        <v>0</v>
      </c>
      <c r="DC41" s="19" t="str">
        <f t="shared" ca="1" si="127"/>
        <v>-</v>
      </c>
      <c r="DD41" s="570" t="str">
        <f t="shared" ca="1" si="127"/>
        <v>-</v>
      </c>
      <c r="DE41" s="428">
        <f t="shared" ca="1" si="128"/>
        <v>680</v>
      </c>
      <c r="DF41" s="428">
        <f t="shared" ca="1" si="128"/>
        <v>714</v>
      </c>
      <c r="DG41" s="428">
        <f t="shared" ca="1" si="128"/>
        <v>749</v>
      </c>
      <c r="DH41" s="143">
        <f t="shared" ca="1" si="129"/>
        <v>420</v>
      </c>
      <c r="DI41" s="143">
        <f t="shared" ca="1" si="129"/>
        <v>455</v>
      </c>
      <c r="DJ41" s="143">
        <f t="shared" ca="1" si="129"/>
        <v>490</v>
      </c>
      <c r="DK41" s="19" t="str">
        <f t="shared" ca="1" si="130"/>
        <v>-</v>
      </c>
      <c r="DL41" s="19" t="str">
        <f t="shared" ca="1" si="130"/>
        <v>-</v>
      </c>
      <c r="DM41" s="19" t="str">
        <f t="shared" ca="1" si="130"/>
        <v>-</v>
      </c>
      <c r="DN41" s="19" t="str">
        <f t="shared" ca="1" si="130"/>
        <v>-</v>
      </c>
      <c r="DO41" s="19" t="str">
        <f t="shared" ca="1" si="130"/>
        <v>-</v>
      </c>
      <c r="DP41" s="19" t="str">
        <f t="shared" ca="1" si="130"/>
        <v>-</v>
      </c>
      <c r="DQ41" s="19">
        <f t="shared" ca="1" si="130"/>
        <v>1</v>
      </c>
      <c r="DR41" s="19">
        <f t="shared" ca="1" si="130"/>
        <v>1</v>
      </c>
      <c r="DS41" s="19">
        <f t="shared" ca="1" si="130"/>
        <v>0</v>
      </c>
      <c r="DT41" s="19" t="str">
        <f t="shared" ca="1" si="130"/>
        <v>-</v>
      </c>
      <c r="DU41" s="19" t="str">
        <f t="shared" ca="1" si="130"/>
        <v>-</v>
      </c>
      <c r="DV41" s="19" t="str">
        <f t="shared" ca="1" si="130"/>
        <v>-</v>
      </c>
      <c r="DW41" s="19" t="str">
        <f t="shared" ca="1" si="130"/>
        <v>-</v>
      </c>
      <c r="DX41" s="19" t="str">
        <f t="shared" ca="1" si="130"/>
        <v>-</v>
      </c>
      <c r="DY41" s="19">
        <f t="shared" ca="1" si="130"/>
        <v>0</v>
      </c>
      <c r="DZ41" s="19" t="str">
        <f t="shared" ca="1" si="130"/>
        <v>-</v>
      </c>
      <c r="EA41" s="19" t="str">
        <f t="shared" ca="1" si="130"/>
        <v>-</v>
      </c>
      <c r="EB41" s="19" t="str">
        <f t="shared" ca="1" si="127"/>
        <v>-</v>
      </c>
      <c r="EC41" s="19">
        <f t="shared" ca="1" si="127"/>
        <v>0</v>
      </c>
      <c r="ED41" s="19">
        <f t="shared" ca="1" si="127"/>
        <v>0</v>
      </c>
      <c r="EE41" s="9"/>
      <c r="EF41" s="19" t="str">
        <f t="shared" ca="1" si="131"/>
        <v>-</v>
      </c>
      <c r="EG41" s="19" t="str">
        <f t="shared" ca="1" si="131"/>
        <v>-</v>
      </c>
      <c r="EH41" s="19" t="str">
        <f t="shared" ca="1" si="131"/>
        <v>-</v>
      </c>
      <c r="EI41" s="19" t="str">
        <f t="shared" ca="1" si="131"/>
        <v>-</v>
      </c>
      <c r="EJ41" s="19" t="str">
        <f t="shared" ca="1" si="131"/>
        <v>-</v>
      </c>
      <c r="EK41" s="19" t="str">
        <f t="shared" ca="1" si="131"/>
        <v>-</v>
      </c>
      <c r="EL41" s="19" t="str">
        <f t="shared" ca="1" si="131"/>
        <v>-</v>
      </c>
      <c r="EM41" s="19" t="str">
        <f t="shared" ca="1" si="131"/>
        <v>-</v>
      </c>
      <c r="EN41" s="19" t="str">
        <f t="shared" ca="1" si="131"/>
        <v>-</v>
      </c>
      <c r="EO41" s="19" t="str">
        <f t="shared" ca="1" si="131"/>
        <v>-</v>
      </c>
      <c r="EP41" s="19" t="str">
        <f t="shared" ca="1" si="131"/>
        <v>-</v>
      </c>
      <c r="EQ41" s="19" t="str">
        <f t="shared" ca="1" si="131"/>
        <v>-</v>
      </c>
      <c r="ER41" s="19">
        <f t="shared" ca="1" si="131"/>
        <v>0</v>
      </c>
      <c r="ES41" s="428">
        <f t="shared" ca="1" si="132"/>
        <v>0</v>
      </c>
      <c r="ET41" s="428">
        <f t="shared" ca="1" si="132"/>
        <v>0</v>
      </c>
      <c r="EU41" s="115">
        <f t="shared" ca="1" si="133"/>
        <v>0</v>
      </c>
      <c r="EV41" s="115">
        <f t="shared" ca="1" si="133"/>
        <v>0</v>
      </c>
      <c r="EW41" s="115">
        <f t="shared" ca="1" si="133"/>
        <v>0</v>
      </c>
      <c r="EX41" s="115">
        <f t="shared" ca="1" si="133"/>
        <v>0</v>
      </c>
      <c r="EY41" s="115">
        <f t="shared" ca="1" si="133"/>
        <v>0</v>
      </c>
      <c r="EZ41" s="530">
        <f t="shared" ca="1" si="134"/>
        <v>0</v>
      </c>
      <c r="FA41" s="115">
        <f t="shared" ca="1" si="135"/>
        <v>0</v>
      </c>
      <c r="FB41" s="115">
        <f t="shared" ca="1" si="135"/>
        <v>0</v>
      </c>
      <c r="FC41" s="115">
        <f t="shared" ca="1" si="135"/>
        <v>0</v>
      </c>
      <c r="FD41" s="115">
        <f t="shared" ca="1" si="135"/>
        <v>0</v>
      </c>
      <c r="FE41" s="115">
        <f t="shared" ca="1" si="135"/>
        <v>0</v>
      </c>
      <c r="FF41" s="530">
        <f t="shared" ca="1" si="136"/>
        <v>0</v>
      </c>
      <c r="FG41" s="115">
        <f t="shared" ca="1" si="137"/>
        <v>0</v>
      </c>
      <c r="FH41" s="115">
        <f t="shared" ca="1" si="137"/>
        <v>0</v>
      </c>
      <c r="FI41" s="115">
        <f t="shared" ca="1" si="137"/>
        <v>0</v>
      </c>
      <c r="FJ41" s="115">
        <f t="shared" ca="1" si="137"/>
        <v>0</v>
      </c>
      <c r="FK41" s="115">
        <f t="shared" ca="1" si="137"/>
        <v>0</v>
      </c>
      <c r="FL41" s="530">
        <f t="shared" ca="1" si="138"/>
        <v>0</v>
      </c>
      <c r="FM41" s="115">
        <f t="shared" ca="1" si="139"/>
        <v>0</v>
      </c>
      <c r="FN41" s="115">
        <f t="shared" ca="1" si="139"/>
        <v>0</v>
      </c>
      <c r="FO41" s="115">
        <f t="shared" ca="1" si="139"/>
        <v>0</v>
      </c>
      <c r="FP41" s="115">
        <f t="shared" ca="1" si="139"/>
        <v>0</v>
      </c>
      <c r="FQ41" s="115">
        <f t="shared" ca="1" si="139"/>
        <v>0</v>
      </c>
      <c r="FR41" s="530">
        <f t="shared" ca="1" si="140"/>
        <v>0</v>
      </c>
      <c r="FS41" s="115">
        <f t="shared" ca="1" si="141"/>
        <v>0</v>
      </c>
      <c r="FT41" s="115">
        <f t="shared" ca="1" si="141"/>
        <v>0</v>
      </c>
      <c r="FU41" s="115">
        <f t="shared" ca="1" si="141"/>
        <v>0</v>
      </c>
      <c r="FV41" s="115">
        <f t="shared" ca="1" si="141"/>
        <v>0</v>
      </c>
      <c r="FW41" s="115">
        <f t="shared" ca="1" si="141"/>
        <v>0</v>
      </c>
      <c r="FX41" s="530">
        <f t="shared" ca="1" si="142"/>
        <v>0</v>
      </c>
      <c r="FY41" s="115">
        <f t="shared" ca="1" si="143"/>
        <v>0</v>
      </c>
      <c r="FZ41" s="115">
        <f t="shared" ca="1" si="143"/>
        <v>0</v>
      </c>
      <c r="GA41" s="115">
        <f t="shared" ca="1" si="143"/>
        <v>0</v>
      </c>
      <c r="GB41" s="115">
        <f t="shared" ca="1" si="143"/>
        <v>0</v>
      </c>
      <c r="GC41" s="115">
        <f t="shared" ca="1" si="143"/>
        <v>0</v>
      </c>
      <c r="GD41" s="530">
        <f t="shared" ca="1" si="144"/>
        <v>0</v>
      </c>
      <c r="GE41" s="116">
        <f t="shared" ca="1" si="145"/>
        <v>0</v>
      </c>
      <c r="GF41" s="116">
        <f t="shared" ca="1" si="145"/>
        <v>0</v>
      </c>
      <c r="GG41" s="116">
        <f t="shared" ca="1" si="145"/>
        <v>0</v>
      </c>
      <c r="GH41" s="116">
        <f t="shared" ca="1" si="145"/>
        <v>0</v>
      </c>
      <c r="GI41" s="545">
        <f t="shared" ca="1" si="146"/>
        <v>0</v>
      </c>
      <c r="GJ41" s="545">
        <f t="shared" ca="1" si="146"/>
        <v>0</v>
      </c>
      <c r="GK41" s="545">
        <f t="shared" ca="1" si="146"/>
        <v>0</v>
      </c>
      <c r="GL41" s="545">
        <f t="shared" ca="1" si="146"/>
        <v>0</v>
      </c>
      <c r="GM41" s="545">
        <f t="shared" ca="1" si="146"/>
        <v>0</v>
      </c>
      <c r="GN41" s="545">
        <f t="shared" ca="1" si="146"/>
        <v>0</v>
      </c>
      <c r="GO41" s="545">
        <f t="shared" ca="1" si="146"/>
        <v>0</v>
      </c>
      <c r="GP41" s="545">
        <f t="shared" ca="1" si="146"/>
        <v>0</v>
      </c>
      <c r="GQ41" s="545">
        <f t="shared" ca="1" si="146"/>
        <v>0</v>
      </c>
      <c r="GR41" s="545">
        <f t="shared" ca="1" si="146"/>
        <v>0</v>
      </c>
      <c r="GS41" s="545">
        <f t="shared" ca="1" si="146"/>
        <v>0</v>
      </c>
      <c r="GT41" s="545">
        <f t="shared" ca="1" si="146"/>
        <v>0</v>
      </c>
      <c r="GU41" s="545">
        <f t="shared" ca="1" si="146"/>
        <v>0</v>
      </c>
      <c r="GV41" s="545">
        <f t="shared" ca="1" si="146"/>
        <v>0</v>
      </c>
      <c r="GW41" s="545">
        <f t="shared" ca="1" si="146"/>
        <v>0</v>
      </c>
      <c r="GX41" s="545">
        <f t="shared" ca="1" si="146"/>
        <v>0</v>
      </c>
      <c r="GY41" s="545">
        <f t="shared" ca="1" si="147"/>
        <v>0</v>
      </c>
      <c r="GZ41" s="545">
        <f t="shared" ca="1" si="147"/>
        <v>0</v>
      </c>
      <c r="HA41" s="545">
        <f t="shared" ca="1" si="147"/>
        <v>0</v>
      </c>
      <c r="HB41" s="545">
        <f t="shared" ca="1" si="147"/>
        <v>0</v>
      </c>
      <c r="HC41" s="19">
        <f t="shared" ca="1" si="148"/>
        <v>0</v>
      </c>
      <c r="HD41" s="115">
        <f t="shared" ca="1" si="149"/>
        <v>0</v>
      </c>
      <c r="HE41" s="115">
        <f t="shared" ca="1" si="149"/>
        <v>0</v>
      </c>
      <c r="HF41" s="115">
        <f t="shared" ca="1" si="149"/>
        <v>0</v>
      </c>
      <c r="HG41" s="115">
        <f t="shared" ca="1" si="149"/>
        <v>0</v>
      </c>
      <c r="HH41" s="115">
        <f t="shared" ca="1" si="149"/>
        <v>0</v>
      </c>
      <c r="HI41" s="530">
        <f t="shared" ca="1" si="150"/>
        <v>0</v>
      </c>
      <c r="HJ41" s="115">
        <f t="shared" ca="1" si="151"/>
        <v>0</v>
      </c>
      <c r="HK41" s="115">
        <f t="shared" ca="1" si="151"/>
        <v>0</v>
      </c>
      <c r="HL41" s="115">
        <f t="shared" ca="1" si="151"/>
        <v>0</v>
      </c>
      <c r="HM41" s="115">
        <f t="shared" ca="1" si="151"/>
        <v>0</v>
      </c>
      <c r="HN41" s="115">
        <f t="shared" ca="1" si="151"/>
        <v>0</v>
      </c>
      <c r="HO41" s="530">
        <f t="shared" ca="1" si="152"/>
        <v>0</v>
      </c>
      <c r="HP41" s="115">
        <f t="shared" ca="1" si="153"/>
        <v>0</v>
      </c>
      <c r="HQ41" s="115">
        <f t="shared" ca="1" si="153"/>
        <v>0</v>
      </c>
      <c r="HR41" s="115">
        <f t="shared" ca="1" si="153"/>
        <v>0</v>
      </c>
      <c r="HS41" s="115">
        <f t="shared" ca="1" si="153"/>
        <v>0</v>
      </c>
      <c r="HT41" s="115">
        <f t="shared" ca="1" si="153"/>
        <v>0</v>
      </c>
      <c r="HU41" s="530">
        <f t="shared" ca="1" si="154"/>
        <v>0</v>
      </c>
      <c r="HV41" s="115">
        <f t="shared" ca="1" si="155"/>
        <v>0</v>
      </c>
      <c r="HW41" s="115">
        <f t="shared" ca="1" si="155"/>
        <v>0</v>
      </c>
      <c r="HX41" s="115">
        <f t="shared" ca="1" si="155"/>
        <v>0</v>
      </c>
      <c r="HY41" s="115">
        <f t="shared" ca="1" si="155"/>
        <v>0</v>
      </c>
      <c r="HZ41" s="115">
        <f t="shared" ca="1" si="155"/>
        <v>0</v>
      </c>
      <c r="IA41" s="530">
        <f t="shared" ca="1" si="156"/>
        <v>0</v>
      </c>
      <c r="IB41" s="115">
        <f t="shared" ca="1" si="157"/>
        <v>0</v>
      </c>
      <c r="IC41" s="115">
        <f t="shared" ca="1" si="157"/>
        <v>0</v>
      </c>
      <c r="ID41" s="115">
        <f t="shared" ca="1" si="157"/>
        <v>0</v>
      </c>
      <c r="IE41" s="115">
        <f t="shared" ca="1" si="157"/>
        <v>0</v>
      </c>
      <c r="IF41" s="115">
        <f t="shared" ca="1" si="157"/>
        <v>0</v>
      </c>
      <c r="IG41" s="530">
        <f t="shared" ca="1" si="158"/>
        <v>0</v>
      </c>
      <c r="IH41" s="115">
        <f t="shared" ca="1" si="159"/>
        <v>0</v>
      </c>
      <c r="II41" s="115">
        <f t="shared" ca="1" si="159"/>
        <v>0</v>
      </c>
      <c r="IJ41" s="115">
        <f t="shared" ca="1" si="159"/>
        <v>0</v>
      </c>
      <c r="IK41" s="115">
        <f t="shared" ca="1" si="159"/>
        <v>0</v>
      </c>
      <c r="IL41" s="115">
        <f t="shared" ca="1" si="159"/>
        <v>0</v>
      </c>
      <c r="IM41" s="530">
        <f t="shared" ca="1" si="160"/>
        <v>0</v>
      </c>
      <c r="IN41" s="116">
        <f t="shared" ca="1" si="161"/>
        <v>0</v>
      </c>
      <c r="IO41" s="116">
        <f t="shared" ca="1" si="161"/>
        <v>0</v>
      </c>
      <c r="IP41" s="116">
        <f t="shared" ca="1" si="161"/>
        <v>0</v>
      </c>
      <c r="IQ41" s="116">
        <f t="shared" ca="1" si="161"/>
        <v>0</v>
      </c>
      <c r="IR41" s="545">
        <f t="shared" ca="1" si="162"/>
        <v>0</v>
      </c>
      <c r="IS41" s="545">
        <f t="shared" ca="1" si="162"/>
        <v>0</v>
      </c>
      <c r="IT41" s="545">
        <f t="shared" ca="1" si="162"/>
        <v>0</v>
      </c>
      <c r="IU41" s="545">
        <f t="shared" ca="1" si="162"/>
        <v>0</v>
      </c>
      <c r="IV41" s="545">
        <f t="shared" ca="1" si="162"/>
        <v>0</v>
      </c>
      <c r="IW41" s="545">
        <f t="shared" ca="1" si="162"/>
        <v>0</v>
      </c>
      <c r="IX41" s="545">
        <f t="shared" ca="1" si="162"/>
        <v>0</v>
      </c>
      <c r="IY41" s="545">
        <f t="shared" ca="1" si="162"/>
        <v>0</v>
      </c>
      <c r="IZ41" s="545">
        <f t="shared" ca="1" si="162"/>
        <v>0</v>
      </c>
      <c r="JA41" s="545">
        <f t="shared" ca="1" si="162"/>
        <v>0</v>
      </c>
      <c r="JB41" s="545">
        <f t="shared" ca="1" si="162"/>
        <v>0</v>
      </c>
      <c r="JC41" s="545">
        <f t="shared" ca="1" si="162"/>
        <v>0</v>
      </c>
      <c r="JD41" s="545">
        <f t="shared" ca="1" si="162"/>
        <v>0</v>
      </c>
      <c r="JE41" s="545">
        <f t="shared" ca="1" si="162"/>
        <v>0</v>
      </c>
      <c r="JF41" s="545">
        <f t="shared" ca="1" si="162"/>
        <v>0</v>
      </c>
      <c r="JG41" s="545">
        <f t="shared" ca="1" si="162"/>
        <v>0</v>
      </c>
      <c r="JH41" s="545">
        <f t="shared" ca="1" si="163"/>
        <v>0</v>
      </c>
      <c r="JI41" s="545">
        <f t="shared" ca="1" si="163"/>
        <v>0</v>
      </c>
      <c r="JJ41" s="545">
        <f t="shared" ca="1" si="163"/>
        <v>0</v>
      </c>
      <c r="JK41" s="545">
        <f t="shared" ca="1" si="163"/>
        <v>0</v>
      </c>
      <c r="JL41" s="19">
        <f t="shared" ca="1" si="164"/>
        <v>0</v>
      </c>
      <c r="JM41" s="5">
        <f t="shared" ca="1" si="165"/>
        <v>19</v>
      </c>
      <c r="JN41" s="9"/>
      <c r="JO41" s="5">
        <f t="shared" ca="1" si="166"/>
        <v>1</v>
      </c>
      <c r="JP41" s="5" t="b">
        <f t="shared" ca="1" si="166"/>
        <v>0</v>
      </c>
      <c r="JQ41" s="19">
        <f t="shared" ca="1" si="167"/>
        <v>0</v>
      </c>
      <c r="JR41" s="5">
        <f t="shared" ca="1" si="168"/>
        <v>0</v>
      </c>
      <c r="JS41" s="5">
        <f t="shared" ca="1" si="169"/>
        <v>0.01</v>
      </c>
      <c r="JT41" s="5">
        <f t="shared" si="170"/>
        <v>0</v>
      </c>
      <c r="JU41" s="19">
        <f t="shared" ca="1" si="167"/>
        <v>0</v>
      </c>
      <c r="JV41" s="5">
        <f t="shared" ca="1" si="171"/>
        <v>60</v>
      </c>
      <c r="JW41" s="5">
        <f t="shared" si="172"/>
        <v>1</v>
      </c>
      <c r="JX41" s="19">
        <f t="shared" ca="1" si="167"/>
        <v>1</v>
      </c>
      <c r="JY41" s="19">
        <f t="shared" ca="1" si="167"/>
        <v>1</v>
      </c>
      <c r="JZ41" s="19">
        <f t="shared" ca="1" si="167"/>
        <v>1</v>
      </c>
      <c r="KA41" s="19">
        <f t="shared" ca="1" si="167"/>
        <v>1</v>
      </c>
      <c r="KB41" s="19">
        <f t="shared" ca="1" si="167"/>
        <v>1</v>
      </c>
      <c r="KC41" s="19">
        <f t="shared" ca="1" si="167"/>
        <v>0</v>
      </c>
      <c r="KD41" s="19">
        <f t="shared" ca="1" si="167"/>
        <v>0</v>
      </c>
      <c r="KE41" s="19">
        <f t="shared" ca="1" si="167"/>
        <v>1</v>
      </c>
      <c r="KF41" s="19">
        <f t="shared" ca="1" si="167"/>
        <v>0</v>
      </c>
      <c r="KG41" s="19">
        <f t="shared" ca="1" si="167"/>
        <v>0</v>
      </c>
      <c r="KH41" s="19">
        <f t="shared" ca="1" si="167"/>
        <v>0</v>
      </c>
      <c r="KI41" s="19">
        <f t="shared" ca="1" si="167"/>
        <v>1</v>
      </c>
      <c r="KJ41" s="19">
        <f t="shared" ca="1" si="167"/>
        <v>0</v>
      </c>
      <c r="KK41" s="19">
        <f t="shared" ca="1" si="167"/>
        <v>1</v>
      </c>
      <c r="KL41" s="19">
        <f t="shared" ca="1" si="167"/>
        <v>0</v>
      </c>
      <c r="KM41" s="19">
        <f t="shared" ca="1" si="167"/>
        <v>0</v>
      </c>
      <c r="KN41" s="19">
        <f t="shared" ca="1" si="167"/>
        <v>0</v>
      </c>
      <c r="KO41" s="19">
        <f t="shared" ca="1" si="167"/>
        <v>0</v>
      </c>
      <c r="KP41" s="19">
        <f t="shared" ca="1" si="167"/>
        <v>0</v>
      </c>
      <c r="KQ41" s="19">
        <f t="shared" ca="1" si="167"/>
        <v>0</v>
      </c>
      <c r="KR41" s="19">
        <f t="shared" ca="1" si="167"/>
        <v>0</v>
      </c>
      <c r="KS41" s="19">
        <f t="shared" ca="1" si="167"/>
        <v>0</v>
      </c>
      <c r="KT41" s="19">
        <f t="shared" ca="1" si="167"/>
        <v>0</v>
      </c>
      <c r="KU41" s="19">
        <f t="shared" ca="1" si="167"/>
        <v>0</v>
      </c>
      <c r="KV41" s="19">
        <f t="shared" ca="1" si="167"/>
        <v>0</v>
      </c>
      <c r="KW41" s="19">
        <f t="shared" ca="1" si="167"/>
        <v>0</v>
      </c>
      <c r="KX41" s="19">
        <f t="shared" ca="1" si="167"/>
        <v>0</v>
      </c>
      <c r="KY41" s="19">
        <f t="shared" ca="1" si="167"/>
        <v>0</v>
      </c>
      <c r="KZ41" s="19">
        <f t="shared" ca="1" si="167"/>
        <v>0</v>
      </c>
      <c r="LA41" s="19">
        <f t="shared" ca="1" si="167"/>
        <v>0</v>
      </c>
      <c r="LB41" s="19">
        <f t="shared" ca="1" si="167"/>
        <v>0</v>
      </c>
      <c r="LC41" s="19">
        <f t="shared" ca="1" si="167"/>
        <v>0</v>
      </c>
      <c r="LD41" s="19">
        <f t="shared" ca="1" si="167"/>
        <v>0</v>
      </c>
      <c r="LE41" s="19">
        <f t="shared" ca="1" si="167"/>
        <v>0</v>
      </c>
      <c r="LF41" s="19">
        <f t="shared" ca="1" si="167"/>
        <v>0</v>
      </c>
      <c r="LG41" s="5">
        <f t="shared" ca="1" si="173"/>
        <v>0</v>
      </c>
      <c r="LH41" s="5">
        <f t="shared" ca="1" si="173"/>
        <v>0</v>
      </c>
      <c r="LI41" s="5">
        <f t="shared" ca="1" si="173"/>
        <v>0.05</v>
      </c>
      <c r="LJ41" s="5">
        <f t="shared" ca="1" si="173"/>
        <v>0.05</v>
      </c>
      <c r="LK41" s="19">
        <f t="shared" ca="1" si="167"/>
        <v>0</v>
      </c>
      <c r="LL41" s="19">
        <f t="shared" ca="1" si="167"/>
        <v>0</v>
      </c>
      <c r="LM41" s="19">
        <f t="shared" ca="1" si="167"/>
        <v>0</v>
      </c>
      <c r="LN41" s="19">
        <f t="shared" ca="1" si="167"/>
        <v>0</v>
      </c>
      <c r="LO41" s="19">
        <f t="shared" ca="1" si="167"/>
        <v>0</v>
      </c>
      <c r="LP41" s="19">
        <f t="shared" ca="1" si="167"/>
        <v>0</v>
      </c>
      <c r="LQ41" s="19">
        <f t="shared" ca="1" si="167"/>
        <v>0</v>
      </c>
      <c r="LR41" s="19">
        <f t="shared" ca="1" si="167"/>
        <v>1</v>
      </c>
      <c r="LS41" s="19">
        <f t="shared" ca="1" si="167"/>
        <v>0</v>
      </c>
      <c r="LT41" s="19">
        <f t="shared" ca="1" si="167"/>
        <v>0</v>
      </c>
      <c r="LU41" s="19">
        <f t="shared" ca="1" si="167"/>
        <v>0</v>
      </c>
      <c r="LV41" s="19">
        <f t="shared" ca="1" si="167"/>
        <v>0</v>
      </c>
      <c r="LW41" s="19">
        <f t="shared" ca="1" si="167"/>
        <v>1</v>
      </c>
      <c r="LX41" s="9"/>
      <c r="LY41" s="5" t="b">
        <f t="shared" ca="1" si="174"/>
        <v>0</v>
      </c>
      <c r="LZ41" s="19" t="str">
        <f t="shared" ca="1" si="175"/>
        <v>-</v>
      </c>
      <c r="MA41" s="19" t="str">
        <f t="shared" ca="1" si="175"/>
        <v>-</v>
      </c>
      <c r="MB41" s="19" t="str">
        <f t="shared" ca="1" si="175"/>
        <v>-</v>
      </c>
      <c r="MC41" s="5" t="b">
        <f t="shared" ca="1" si="176"/>
        <v>1</v>
      </c>
      <c r="MD41" s="5" t="b">
        <f t="shared" ca="1" si="176"/>
        <v>0</v>
      </c>
      <c r="ME41" s="5" t="b">
        <f t="shared" ca="1" si="176"/>
        <v>0</v>
      </c>
      <c r="MF41" s="135">
        <f t="shared" ca="1" si="177"/>
        <v>1</v>
      </c>
      <c r="MG41" s="135">
        <f t="shared" ca="1" si="177"/>
        <v>1</v>
      </c>
      <c r="MH41" s="5" t="b">
        <f t="shared" ca="1" si="178"/>
        <v>0</v>
      </c>
      <c r="MI41" s="5" t="b">
        <f t="shared" ca="1" si="178"/>
        <v>0</v>
      </c>
      <c r="MJ41" s="5" t="b">
        <f t="shared" ca="1" si="178"/>
        <v>1</v>
      </c>
      <c r="MK41" s="5" t="b">
        <f t="shared" ca="1" si="178"/>
        <v>0</v>
      </c>
      <c r="ML41" s="5">
        <f t="shared" ca="1" si="179"/>
        <v>1</v>
      </c>
      <c r="MM41" s="5">
        <f t="shared" ca="1" si="179"/>
        <v>0.66</v>
      </c>
      <c r="MN41" s="5" t="b">
        <f ca="1">AND(INDEX(i.dryman,($AP41-1)*4+$AO41,MN$26),($MG41&gt;0))</f>
        <v>1</v>
      </c>
      <c r="MO41" s="5" t="str" cm="1">
        <f t="array" aca="1" ref="MO41" ca="1">IF(OR(MP41:MP41&lt;&gt;"-"),TRUE,"-")</f>
        <v>-</v>
      </c>
      <c r="MP41" s="19" t="str">
        <f t="shared" ca="1" si="180"/>
        <v>-</v>
      </c>
      <c r="MQ41" s="5" t="str">
        <f t="array" aca="1" ref="MQ41" ca="1">IF(OR(MR41:MX41&lt;&gt;"-"),TRUE,"-")</f>
        <v>-</v>
      </c>
      <c r="MR41" s="19" t="str">
        <f t="shared" ca="1" si="181"/>
        <v>-</v>
      </c>
      <c r="MS41" s="19" t="str">
        <f t="shared" ca="1" si="181"/>
        <v>-</v>
      </c>
      <c r="MT41" s="19" t="str">
        <f t="shared" ca="1" si="181"/>
        <v>-</v>
      </c>
      <c r="MU41" s="19" t="str">
        <f t="shared" ca="1" si="181"/>
        <v>-</v>
      </c>
      <c r="MV41" s="19" t="str">
        <f t="shared" ca="1" si="181"/>
        <v>-</v>
      </c>
      <c r="MW41" s="19" t="str">
        <f t="shared" ca="1" si="181"/>
        <v>-</v>
      </c>
      <c r="MX41" s="19" t="str">
        <f t="shared" ca="1" si="181"/>
        <v>-</v>
      </c>
      <c r="MY41" s="19" t="str">
        <f t="shared" ca="1" si="181"/>
        <v>-</v>
      </c>
      <c r="MZ41" s="19" t="str">
        <f t="shared" ca="1" si="181"/>
        <v>-</v>
      </c>
      <c r="NA41" s="19" t="str">
        <f t="shared" ca="1" si="181"/>
        <v>-</v>
      </c>
      <c r="NB41" s="19" t="b">
        <f t="shared" ca="1" si="182"/>
        <v>1</v>
      </c>
      <c r="NC41" s="19">
        <f t="shared" ca="1" si="182"/>
        <v>0</v>
      </c>
      <c r="ND41" s="5" t="str">
        <f t="shared" ca="1" si="183"/>
        <v>-</v>
      </c>
      <c r="NE41" s="5" t="str">
        <f t="shared" ca="1" si="183"/>
        <v>-</v>
      </c>
      <c r="NF41" s="5" t="str">
        <f t="shared" ca="1" si="183"/>
        <v>-</v>
      </c>
      <c r="NG41" s="5" t="str">
        <f t="shared" ca="1" si="183"/>
        <v>-</v>
      </c>
      <c r="NH41" s="19" t="str">
        <f t="shared" ca="1" si="184"/>
        <v>-</v>
      </c>
      <c r="NI41" s="19" t="str">
        <f t="shared" ca="1" si="184"/>
        <v>-</v>
      </c>
      <c r="NJ41" s="19" t="str">
        <f t="shared" ca="1" si="184"/>
        <v>-</v>
      </c>
      <c r="NK41" s="19" t="str">
        <f t="shared" ca="1" si="184"/>
        <v>-</v>
      </c>
      <c r="NL41" s="19" t="str">
        <f t="shared" ca="1" si="184"/>
        <v>-</v>
      </c>
      <c r="NM41" s="19" t="str">
        <f t="shared" ca="1" si="184"/>
        <v>-</v>
      </c>
      <c r="NN41" s="5" t="str">
        <f t="shared" ca="1" si="185"/>
        <v>-</v>
      </c>
      <c r="NO41" s="5">
        <f t="shared" ca="1" si="185"/>
        <v>500</v>
      </c>
      <c r="NP41" s="5">
        <f t="shared" ca="1" si="185"/>
        <v>500</v>
      </c>
      <c r="NQ41" s="5" t="str">
        <f t="shared" ca="1" si="185"/>
        <v>-</v>
      </c>
      <c r="NR41" s="5" t="str">
        <f t="shared" ca="1" si="185"/>
        <v>-</v>
      </c>
      <c r="NS41" s="5" t="str">
        <f t="shared" ca="1" si="185"/>
        <v>-</v>
      </c>
      <c r="NT41" s="5">
        <f t="shared" ca="1" si="186"/>
        <v>1</v>
      </c>
      <c r="NU41" s="9"/>
      <c r="NV41" s="19">
        <f t="shared" ca="1" si="184"/>
        <v>70</v>
      </c>
      <c r="NW41" s="19">
        <f t="shared" ca="1" si="184"/>
        <v>50</v>
      </c>
      <c r="NX41" s="19">
        <f t="shared" ca="1" si="187"/>
        <v>65</v>
      </c>
      <c r="NY41" s="19">
        <f t="shared" ca="1" si="187"/>
        <v>65</v>
      </c>
      <c r="NZ41" s="5">
        <f t="shared" ca="1" si="188"/>
        <v>1</v>
      </c>
      <c r="OA41" s="5">
        <f t="shared" ca="1" si="189"/>
        <v>1</v>
      </c>
      <c r="OB41" s="5">
        <f t="shared" ca="1" si="190"/>
        <v>1</v>
      </c>
      <c r="OC41" s="9"/>
      <c r="OD41" s="19" t="b">
        <f t="shared" ca="1" si="187"/>
        <v>0</v>
      </c>
      <c r="OE41" s="19" t="b">
        <f t="shared" ca="1" si="187"/>
        <v>0</v>
      </c>
      <c r="OF41" s="19">
        <f t="shared" ca="1" si="187"/>
        <v>1</v>
      </c>
      <c r="OG41" s="135">
        <f t="shared" ca="1" si="192"/>
        <v>1</v>
      </c>
      <c r="OH41" s="135">
        <f t="shared" ca="1" si="192"/>
        <v>1</v>
      </c>
      <c r="OI41" s="135">
        <f t="shared" ca="1" si="192"/>
        <v>1</v>
      </c>
      <c r="OJ41" s="135">
        <f t="shared" ca="1" si="192"/>
        <v>1</v>
      </c>
      <c r="OK41" s="135">
        <f t="shared" ca="1" si="192"/>
        <v>1</v>
      </c>
      <c r="OL41" s="135">
        <f t="shared" ca="1" si="192"/>
        <v>1</v>
      </c>
      <c r="OM41" s="135">
        <f t="shared" ca="1" si="192"/>
        <v>1</v>
      </c>
      <c r="ON41" s="135">
        <f t="shared" ca="1" si="192"/>
        <v>1</v>
      </c>
      <c r="OO41" s="9"/>
      <c r="OP41" s="5" t="str" cm="1">
        <f t="array" aca="1" ref="OP41" ca="1">INDEX(i.LMU_Area,$K41,OP$26)</f>
        <v>-</v>
      </c>
      <c r="OQ41" s="5" t="str" cm="1">
        <f t="array" aca="1" ref="OQ41" ca="1">INDEX(i.LMU_Area,$K41,OQ$26)</f>
        <v>-</v>
      </c>
      <c r="OR41" s="5" t="str" cm="1">
        <f t="array" aca="1" ref="OR41" ca="1">INDEX(i.LMU_Area,$K41,OR$26)</f>
        <v>-</v>
      </c>
      <c r="OS41" s="5" t="str" cm="1">
        <f t="array" aca="1" ref="OS41" ca="1">INDEX(i.LMU_Area,$K41,OS$26)</f>
        <v>-</v>
      </c>
      <c r="OT41" s="5" t="str" cm="1">
        <f t="array" aca="1" ref="OT41" ca="1">INDEX(i.LMU_Area,$K41,OT$26)</f>
        <v>-</v>
      </c>
      <c r="OU41" s="5" t="str" cm="1">
        <f t="array" aca="1" ref="OU41" ca="1">INDEX(i.LMU_Area,$K41,OU$26)</f>
        <v>-</v>
      </c>
      <c r="OV41" s="5" t="str" cm="1">
        <f t="array" aca="1" ref="OV41" ca="1">INDEX(i.LMU_Area,$K41,OV$26)</f>
        <v>-</v>
      </c>
      <c r="OW41" s="5" t="str" cm="1">
        <f t="array" aca="1" ref="OW41" ca="1">INDEX(i.LMU_Area,$K41,OW$26)</f>
        <v>-</v>
      </c>
      <c r="OX41" s="5" t="str" cm="1">
        <f t="array" aca="1" ref="OX41" ca="1">INDEX(i.LMU_Area,$K41,OX$26)</f>
        <v>-</v>
      </c>
      <c r="OY41" s="5" t="str" cm="1">
        <f t="array" aca="1" ref="OY41" ca="1">INDEX(i.LMU_Area,$K41,OY$26)</f>
        <v>-</v>
      </c>
      <c r="OZ41" s="5" t="str" cm="1">
        <f t="array" aca="1" ref="OZ41" ca="1">INDEX(i.LMU_Area,$K41,OZ$26)</f>
        <v>-</v>
      </c>
      <c r="PA41" s="5" t="str" cm="1">
        <f t="array" aca="1" ref="PA41" ca="1">INDEX(i.LMU_Area,$K41,PA$26)</f>
        <v>-</v>
      </c>
      <c r="PB41" s="5" t="str" cm="1">
        <f t="array" aca="1" ref="PB41" ca="1">INDEX(i.LMU_Area,$K41,PB$26)</f>
        <v>-</v>
      </c>
      <c r="PC41" s="5" t="str" cm="1">
        <f t="array" aca="1" ref="PC41" ca="1">INDEX(i.LMU_Area,$K41,PC$26)</f>
        <v>-</v>
      </c>
      <c r="PD41" s="5" t="str" cm="1">
        <f t="array" aca="1" ref="PD41" ca="1">INDEX(i.LMU_Area,$K41,PD$26)</f>
        <v>-</v>
      </c>
      <c r="PE41" s="5" t="str" cm="1">
        <f t="array" aca="1" ref="PE41" ca="1">INDEX(i.LMU_Area,$K41,PE$26)</f>
        <v>-</v>
      </c>
      <c r="PF41" s="5" t="str" cm="1">
        <f t="array" aca="1" ref="PF41" ca="1">INDEX(i.LMU_Area,$K41,PF$26)</f>
        <v>-</v>
      </c>
      <c r="PG41" s="5" t="str" cm="1">
        <f t="array" aca="1" ref="PG41" ca="1">INDEX(i.LMU_Area,$K41,PG$26)</f>
        <v>-</v>
      </c>
      <c r="PH41" s="5" t="str" cm="1">
        <f t="array" aca="1" ref="PH41" ca="1">INDEX(i.LMU_Area,$K41,PH$26)</f>
        <v>-</v>
      </c>
      <c r="PI41" s="5" t="str" cm="1">
        <f t="array" aca="1" ref="PI41" ca="1">INDEX(i.LMU_Area,$K41,PI$26)</f>
        <v>-</v>
      </c>
      <c r="PJ41" s="5" t="str" cm="1">
        <f t="array" aca="1" ref="PJ41" ca="1">INDEX(i.LMU_Area,$K41,PJ$26)</f>
        <v>-</v>
      </c>
      <c r="PK41" s="5" t="str" cm="1">
        <f t="array" aca="1" ref="PK41" ca="1">INDEX(i.LMU_Area,$K41,PK$26)</f>
        <v>-</v>
      </c>
      <c r="PL41" s="5" t="str" cm="1">
        <f t="array" aca="1" ref="PL41" ca="1">INDEX(i.LMU_Area,$K41,PL$26)</f>
        <v>-</v>
      </c>
      <c r="PM41" s="5" t="str" cm="1">
        <f t="array" aca="1" ref="PM41" ca="1">INDEX(i.LMU_Area,$K41,PM$26)</f>
        <v>-</v>
      </c>
      <c r="PN41" s="5" t="str" cm="1">
        <f t="array" aca="1" ref="PN41" ca="1">INDEX(i.LMU_Area,$K41,PN$26)</f>
        <v>-</v>
      </c>
      <c r="PO41" s="5" t="str" cm="1">
        <f t="array" aca="1" ref="PO41" ca="1">INDEX(i.LMU_Area,$K41,PO$26)</f>
        <v>-</v>
      </c>
      <c r="PP41" s="5" t="str" cm="1">
        <f t="array" aca="1" ref="PP41" ca="1">INDEX(i.LMU_Area,$K41,PP$26)</f>
        <v>-</v>
      </c>
      <c r="PQ41" s="5" t="str" cm="1">
        <f t="array" aca="1" ref="PQ41" ca="1">INDEX(i.LMU_Area,$K41,PQ$26)</f>
        <v>-</v>
      </c>
      <c r="PR41" s="5" t="str" cm="1">
        <f t="array" aca="1" ref="PR41" ca="1">INDEX(i.LMU_Area,$K41,PR$26)</f>
        <v>-</v>
      </c>
      <c r="PS41" s="5" t="str" cm="1">
        <f t="array" aca="1" ref="PS41" ca="1">INDEX(i.LMU_Area,$K41,PS$26)</f>
        <v>-</v>
      </c>
      <c r="PT41" s="5" t="str" cm="1">
        <f t="array" aca="1" ref="PT41" ca="1">INDEX(i.LMU_Area,$K41,PT$26)</f>
        <v>-</v>
      </c>
      <c r="PU41" s="5" t="str" cm="1">
        <f t="array" aca="1" ref="PU41" ca="1">INDEX(i.LMU_Area,$K41,PU$26)</f>
        <v>-</v>
      </c>
      <c r="PV41" s="5" t="str" cm="1">
        <f t="array" aca="1" ref="PV41" ca="1">INDEX(i.LMU_Area,$K41,PV$26)</f>
        <v>-</v>
      </c>
      <c r="PW41" s="5" t="str" cm="1">
        <f t="array" aca="1" ref="PW41" ca="1">INDEX(i.LMU_Area,$K41,PW$26)</f>
        <v>-</v>
      </c>
      <c r="PX41" s="5" t="str" cm="1">
        <f t="array" aca="1" ref="PX41" ca="1">INDEX(i.LMU_Area,$K41,PX$26)</f>
        <v>-</v>
      </c>
      <c r="PY41" s="5" t="str" cm="1">
        <f t="array" aca="1" ref="PY41" ca="1">INDEX(i.LMU_Area,$K41,PY$26)</f>
        <v>-</v>
      </c>
      <c r="PZ41" s="5" t="str" cm="1">
        <f t="array" aca="1" ref="PZ41" ca="1">INDEX(i.LMU_Area,$K41,PZ$26)</f>
        <v>-</v>
      </c>
      <c r="QA41" s="5" t="str" cm="1">
        <f t="array" aca="1" ref="QA41" ca="1">INDEX(i.LMU_Area,$K41,QA$26)</f>
        <v>-</v>
      </c>
      <c r="QB41" s="5" t="str" cm="1">
        <f t="array" aca="1" ref="QB41" ca="1">INDEX(i.LMU_Area,$K41,QB$26)</f>
        <v>-</v>
      </c>
      <c r="QC41" s="5" t="str" cm="1">
        <f t="array" aca="1" ref="QC41" ca="1">INDEX(i.LMU_Area,$K41,QC$26)</f>
        <v>-</v>
      </c>
      <c r="QD41" s="5" t="str" cm="1">
        <f t="array" aca="1" ref="QD41" ca="1">INDEX(i.LMU_Area,$K41,QD$26)</f>
        <v>-</v>
      </c>
      <c r="QE41" s="5" t="str" cm="1">
        <f t="array" aca="1" ref="QE41" ca="1">INDEX(i.LMU_Area,$K41,QE$26)</f>
        <v>-</v>
      </c>
      <c r="QF41" s="5" t="str" cm="1">
        <f t="array" aca="1" ref="QF41" ca="1">INDEX(i.LMU_Area,$K41,QF$26)</f>
        <v>-</v>
      </c>
      <c r="QG41" s="5" t="str" cm="1">
        <f t="array" aca="1" ref="QG41" ca="1">INDEX(i.LMU_Area,$K41,QG$26)</f>
        <v>-</v>
      </c>
      <c r="QH41" s="5" t="str" cm="1">
        <f t="array" aca="1" ref="QH41" ca="1">INDEX(i.LMU_Area,$K41,QH$26)</f>
        <v>-</v>
      </c>
      <c r="QI41" s="5" t="str" cm="1">
        <f t="array" aca="1" ref="QI41" ca="1">INDEX(i.LMU_Area,$K41,QI$26)</f>
        <v>-</v>
      </c>
      <c r="QJ41" s="5" t="str" cm="1">
        <f t="array" aca="1" ref="QJ41" ca="1">INDEX(i.LMU_Area,$K41,QJ$26)</f>
        <v>-</v>
      </c>
      <c r="QK41" s="5" t="str" cm="1">
        <f t="array" aca="1" ref="QK41" ca="1">INDEX(i.LMU_Area,$K41,QK$26)</f>
        <v>-</v>
      </c>
      <c r="QL41" s="5" t="str" cm="1">
        <f t="array" aca="1" ref="QL41" ca="1">INDEX(i.LMU_Area,$K41,QL$26)</f>
        <v>-</v>
      </c>
      <c r="QM41" s="5" t="str" cm="1">
        <f t="array" aca="1" ref="QM41" ca="1">INDEX(i.LMU_Area,$K41,QM$26)</f>
        <v>-</v>
      </c>
      <c r="QN41" s="5" t="str" cm="1">
        <f t="array" aca="1" ref="QN41" ca="1">INDEX(i.LMU_Area,$K41,QN$26)</f>
        <v>-</v>
      </c>
      <c r="QO41" s="5" t="str" cm="1">
        <f t="array" aca="1" ref="QO41" ca="1">INDEX(i.LMU_Area,$K41,QO$26)</f>
        <v>-</v>
      </c>
      <c r="QP41" s="5" t="str" cm="1">
        <f t="array" aca="1" ref="QP41" ca="1">INDEX(i.LMU_Area,$K41,QP$26)</f>
        <v>-</v>
      </c>
      <c r="QQ41" s="5" t="str" cm="1">
        <f t="array" aca="1" ref="QQ41" ca="1">INDEX(i.LMU_Area,$K41,QQ$26)</f>
        <v>-</v>
      </c>
      <c r="QR41" s="5" t="str" cm="1">
        <f t="array" aca="1" ref="QR41" ca="1">INDEX(i.LMU_Area,$K41,QR$26)</f>
        <v>-</v>
      </c>
      <c r="QS41" s="5" t="str" cm="1">
        <f t="array" aca="1" ref="QS41" ca="1">INDEX(i.LMU_Area,$K41,QS$26)</f>
        <v>-</v>
      </c>
      <c r="QT41" s="5" t="str" cm="1">
        <f t="array" aca="1" ref="QT41" ca="1">INDEX(i.LMU_Area,$K41,QT$26)</f>
        <v>-</v>
      </c>
      <c r="QU41" s="5" t="str" cm="1">
        <f t="array" aca="1" ref="QU41" ca="1">INDEX(i.LMU_Area,$K41,QU$26)</f>
        <v>-</v>
      </c>
      <c r="QV41" s="5" t="str" cm="1">
        <f t="array" aca="1" ref="QV41" ca="1">INDEX(i.LMU_Area,$K41,QV$26)</f>
        <v>-</v>
      </c>
      <c r="QW41" s="5" t="str" cm="1">
        <f t="array" aca="1" ref="QW41" ca="1">INDEX(i.LMU_Area,$K41,QW$26)</f>
        <v>-</v>
      </c>
      <c r="QX41" s="5" t="str" cm="1">
        <f t="array" aca="1" ref="QX41" ca="1">INDEX(i.LMU_Area,$K41,QX$26)</f>
        <v>-</v>
      </c>
      <c r="QY41" s="5" t="str" cm="1">
        <f t="array" aca="1" ref="QY41" ca="1">INDEX(i.LMU_Area,$K41,QY$26)</f>
        <v>-</v>
      </c>
      <c r="QZ41" s="5" t="str" cm="1">
        <f t="array" aca="1" ref="QZ41" ca="1">INDEX(i.LMU_Area,$K41,QZ$26)</f>
        <v>-</v>
      </c>
      <c r="RA41" s="5" t="str" cm="1">
        <f t="array" aca="1" ref="RA41" ca="1">INDEX(i.LMU_Area,$K41,RA$26)</f>
        <v>-</v>
      </c>
      <c r="RB41" s="5" t="str" cm="1">
        <f t="array" aca="1" ref="RB41" ca="1">INDEX(i.LMU_Area,$K41,RB$26)</f>
        <v>-</v>
      </c>
      <c r="RC41" s="5" t="str" cm="1">
        <f t="array" aca="1" ref="RC41" ca="1">INDEX(i.LMU_Area,$K41,RC$26)</f>
        <v>-</v>
      </c>
      <c r="RD41" s="5" t="str" cm="1">
        <f t="array" aca="1" ref="RD41" ca="1">INDEX(i.LMU_Area,$K41,RD$26)</f>
        <v>-</v>
      </c>
      <c r="RE41" s="5" t="str" cm="1">
        <f t="array" aca="1" ref="RE41" ca="1">INDEX(i.LMU_Area,$K41,RE$26)</f>
        <v>-</v>
      </c>
      <c r="RF41" s="5" t="str" cm="1">
        <f t="array" aca="1" ref="RF41" ca="1">INDEX(i.LMU_Area,$K41,RF$26)</f>
        <v>-</v>
      </c>
      <c r="RG41" s="5" t="str" cm="1">
        <f t="array" aca="1" ref="RG41" ca="1">INDEX(i.LMU_Area,$K41,RG$26)</f>
        <v>-</v>
      </c>
      <c r="RH41" s="5" t="str" cm="1">
        <f t="array" aca="1" ref="RH41" ca="1">INDEX(i.LMU_Area,$K41,RH$26)</f>
        <v>-</v>
      </c>
      <c r="RI41" s="5" t="str" cm="1">
        <f t="array" aca="1" ref="RI41" ca="1">INDEX(i.LMU_Area,$K41,RI$26)</f>
        <v>-</v>
      </c>
      <c r="RJ41" s="5" t="str" cm="1">
        <f t="array" aca="1" ref="RJ41" ca="1">INDEX(i.LMU_Area,$K41,RJ$26)</f>
        <v>-</v>
      </c>
      <c r="RK41" s="5" t="str" cm="1">
        <f t="array" aca="1" ref="RK41" ca="1">INDEX(i.LMU_Area,$K41,RK$26)</f>
        <v>-</v>
      </c>
      <c r="RL41" s="5" t="str" cm="1">
        <f t="array" aca="1" ref="RL41" ca="1">INDEX(i.LMU_Area,$K41,RL$26)</f>
        <v>-</v>
      </c>
      <c r="RM41" s="5" t="str" cm="1">
        <f t="array" aca="1" ref="RM41" ca="1">INDEX(i.LMU_Area,$K41,RM$26)</f>
        <v>-</v>
      </c>
      <c r="RN41" s="5" t="str" cm="1">
        <f t="array" aca="1" ref="RN41" ca="1">INDEX(i.LMU_Area,$K41,RN$26)</f>
        <v>-</v>
      </c>
      <c r="RO41" s="5" t="str" cm="1">
        <f t="array" aca="1" ref="RO41" ca="1">INDEX(i.LMU_Area,$K41,RO$26)</f>
        <v>-</v>
      </c>
      <c r="RP41" s="5" t="str" cm="1">
        <f t="array" aca="1" ref="RP41" ca="1">INDEX(i.LMU_Area,$K41,RP$26)</f>
        <v>-</v>
      </c>
      <c r="RQ41" s="5" t="str" cm="1">
        <f t="array" aca="1" ref="RQ41" ca="1">INDEX(i.LMU_Area,$K41,RQ$26)</f>
        <v>-</v>
      </c>
      <c r="RR41" s="5" t="str" cm="1">
        <f t="array" aca="1" ref="RR41" ca="1">INDEX(i.LMU_Area,$K41,RR$26)</f>
        <v>-</v>
      </c>
      <c r="RS41" s="5" t="str" cm="1">
        <f t="array" aca="1" ref="RS41" ca="1">INDEX(i.LMU_Area,$K41,RS$26)</f>
        <v>-</v>
      </c>
      <c r="RT41" s="5" t="str" cm="1">
        <f t="array" aca="1" ref="RT41" ca="1">INDEX(i.LMU_Area,$K41,RT$26)</f>
        <v>-</v>
      </c>
      <c r="RU41" s="5" t="str" cm="1">
        <f t="array" aca="1" ref="RU41" ca="1">INDEX(i.LMU_Area,$K41,RU$26)</f>
        <v>-</v>
      </c>
      <c r="RV41" s="5" t="str" cm="1">
        <f t="array" aca="1" ref="RV41" ca="1">INDEX(i.LMU_Area,$K41,RV$26)</f>
        <v>-</v>
      </c>
      <c r="RW41" s="5" t="str" cm="1">
        <f t="array" aca="1" ref="RW41" ca="1">INDEX(i.LMU_Area,$K41,RW$26)</f>
        <v>-</v>
      </c>
      <c r="RX41" s="5" t="str" cm="1">
        <f t="array" aca="1" ref="RX41" ca="1">INDEX(i.LMU_Area,$K41,RX$26)</f>
        <v>-</v>
      </c>
      <c r="RY41" s="5" t="str" cm="1">
        <f t="array" aca="1" ref="RY41" ca="1">INDEX(i.LMU_Area,$K41,RY$26)</f>
        <v>-</v>
      </c>
      <c r="RZ41" s="5" t="str" cm="1">
        <f t="array" aca="1" ref="RZ41" ca="1">INDEX(i.LMU_Area,$K41,RZ$26)</f>
        <v>-</v>
      </c>
      <c r="SA41" s="5" t="str" cm="1">
        <f t="array" aca="1" ref="SA41" ca="1">INDEX(i.LMU_Area,$K41,SA$26)</f>
        <v>-</v>
      </c>
      <c r="SB41" s="5" t="str" cm="1">
        <f t="array" aca="1" ref="SB41" ca="1">INDEX(i.LMU_Area,$K41,SB$26)</f>
        <v>-</v>
      </c>
      <c r="SC41" s="5" t="str" cm="1">
        <f t="array" aca="1" ref="SC41" ca="1">INDEX(i.LMU_Area,$K41,SC$26)</f>
        <v>-</v>
      </c>
      <c r="SD41" s="5" t="str" cm="1">
        <f t="array" aca="1" ref="SD41" ca="1">INDEX(i.LMU_Area,$K41,SD$26)</f>
        <v>-</v>
      </c>
      <c r="SE41" s="5" t="str" cm="1">
        <f t="array" aca="1" ref="SE41" ca="1">INDEX(i.LMU_Area,$K41,SE$26)</f>
        <v>-</v>
      </c>
      <c r="SF41" s="5" t="str" cm="1">
        <f t="array" aca="1" ref="SF41" ca="1">INDEX(i.LMU_Area,$K41,SF$26)</f>
        <v>-</v>
      </c>
      <c r="SG41" s="5" t="str" cm="1">
        <f t="array" aca="1" ref="SG41" ca="1">INDEX(i.LMU_Area,$K41,SG$26)</f>
        <v>-</v>
      </c>
      <c r="SH41" s="5" t="str" cm="1">
        <f t="array" aca="1" ref="SH41" ca="1">INDEX(i.LMU_Area,$K41,SH$26)</f>
        <v>-</v>
      </c>
      <c r="SI41" s="5" t="str" cm="1">
        <f t="array" aca="1" ref="SI41" ca="1">INDEX(i.LMU_Area,$K41,SI$26)</f>
        <v>-</v>
      </c>
      <c r="SJ41" s="5" t="str" cm="1">
        <f t="array" aca="1" ref="SJ41" ca="1">INDEX(i.LMU_Area,$K41,SJ$26)</f>
        <v>-</v>
      </c>
      <c r="SK41" s="5" t="str" cm="1">
        <f t="array" aca="1" ref="SK41" ca="1">INDEX(i.LMU_Area,$K41,SK$26)</f>
        <v>-</v>
      </c>
      <c r="SL41" s="5" t="str" cm="1">
        <f t="array" aca="1" ref="SL41" ca="1">INDEX(i.LMU_Area,$K41,SL$26)</f>
        <v>-</v>
      </c>
      <c r="SM41" s="5" t="str" cm="1">
        <f t="array" aca="1" ref="SM41" ca="1">INDEX(i.LMU_Area,$K41,SM$26)</f>
        <v>-</v>
      </c>
      <c r="SN41" s="5" t="str" cm="1">
        <f t="array" aca="1" ref="SN41" ca="1">INDEX(i.LMU_Area,$K41,SN$26)</f>
        <v>-</v>
      </c>
      <c r="SO41" s="5" t="str" cm="1">
        <f t="array" aca="1" ref="SO41" ca="1">INDEX(i.LMU_Area,$K41,SO$26)</f>
        <v>-</v>
      </c>
      <c r="SP41" s="5" t="str" cm="1">
        <f t="array" aca="1" ref="SP41" ca="1">INDEX(i.LMU_Area,$K41,SP$26)</f>
        <v>-</v>
      </c>
      <c r="SQ41" s="5" t="str" cm="1">
        <f t="array" aca="1" ref="SQ41" ca="1">INDEX(i.LMU_Area,$K41,SQ$26)</f>
        <v>-</v>
      </c>
      <c r="SR41" s="5" t="str" cm="1">
        <f t="array" aca="1" ref="SR41" ca="1">INDEX(i.LMU_Area,$K41,SR$26)</f>
        <v>-</v>
      </c>
      <c r="SS41" s="5" t="str" cm="1">
        <f t="array" aca="1" ref="SS41" ca="1">INDEX(i.LMU_Area,$K41,SS$26)</f>
        <v>-</v>
      </c>
      <c r="ST41" s="5" t="str" cm="1">
        <f t="array" aca="1" ref="ST41" ca="1">INDEX(i.LMU_Area,$K41,ST$26)</f>
        <v>-</v>
      </c>
      <c r="SU41" s="5" t="str" cm="1">
        <f t="array" aca="1" ref="SU41" ca="1">INDEX(i.LMU_Area,$K41,SU$26)</f>
        <v>-</v>
      </c>
      <c r="SV41" s="5" t="str" cm="1">
        <f t="array" aca="1" ref="SV41" ca="1">INDEX(i.LMU_Area,$K41,SV$26)</f>
        <v>-</v>
      </c>
      <c r="SW41" s="5" t="str" cm="1">
        <f t="array" aca="1" ref="SW41" ca="1">INDEX(i.LMU_Area,$K41,SW$26)</f>
        <v>-</v>
      </c>
      <c r="SX41" s="5" t="str" cm="1">
        <f t="array" aca="1" ref="SX41" ca="1">INDEX(i.LMU_Area,$K41,SX$26)</f>
        <v>-</v>
      </c>
      <c r="SY41" s="5" t="str" cm="1">
        <f t="array" aca="1" ref="SY41" ca="1">INDEX(i.LMU_Area,$K41,SY$26)</f>
        <v>-</v>
      </c>
      <c r="SZ41" s="5" t="str" cm="1">
        <f t="array" aca="1" ref="SZ41" ca="1">INDEX(i.LMU_Area,$K41,SZ$26)</f>
        <v>-</v>
      </c>
      <c r="TA41" s="5" t="str" cm="1">
        <f t="array" aca="1" ref="TA41" ca="1">INDEX(i.LMU_Area,$K41,TA$26)</f>
        <v>-</v>
      </c>
      <c r="TB41" s="5" t="str" cm="1">
        <f t="array" aca="1" ref="TB41" ca="1">INDEX(i.LMU_Area,$K41,TB$26)</f>
        <v>-</v>
      </c>
      <c r="TC41" s="5" t="str" cm="1">
        <f t="array" aca="1" ref="TC41" ca="1">INDEX(i.LMU_Area,$K41,TC$26)</f>
        <v>-</v>
      </c>
      <c r="TD41" s="5" t="str" cm="1">
        <f t="array" aca="1" ref="TD41" ca="1">INDEX(i.LMU_Area,$K41,TD$26)</f>
        <v>-</v>
      </c>
      <c r="TE41" s="5" t="str" cm="1">
        <f t="array" aca="1" ref="TE41" ca="1">INDEX(i.LMU_Area,$K41,TE$26)</f>
        <v>-</v>
      </c>
      <c r="TF41" s="19">
        <f t="shared" ca="1" si="193"/>
        <v>1</v>
      </c>
      <c r="TG41" s="587">
        <v>0</v>
      </c>
    </row>
    <row r="42" spans="1:527" collapsed="1">
      <c r="A42" s="21">
        <f t="shared" si="85"/>
        <v>37</v>
      </c>
      <c r="B42" s="21"/>
      <c r="D42" s="14"/>
      <c r="E42" t="b">
        <v>0</v>
      </c>
      <c r="AA42" s="209"/>
      <c r="AB42" s="209"/>
      <c r="AC42" s="209"/>
      <c r="AD42" s="209"/>
      <c r="AE42" s="209"/>
      <c r="AG42" s="209"/>
      <c r="AH42" s="209"/>
      <c r="AI42" s="209"/>
      <c r="AJ42" s="209"/>
      <c r="AK42" s="209"/>
      <c r="AL42" s="209"/>
      <c r="AM42" s="209"/>
      <c r="AN42" s="209"/>
      <c r="AW42" s="224" t="str">
        <f ca="1">"blank "&amp;TEXT(RAND(),"0.000")</f>
        <v>blank 0.078</v>
      </c>
      <c r="AX42" s="9" t="str">
        <f ca="1">IF(COUNTIF(AW$5:AW42,AW42)=1,"-","Dup")</f>
        <v>-</v>
      </c>
      <c r="AY42" s="9"/>
      <c r="AZ42" s="14"/>
      <c r="BA42" s="14"/>
      <c r="BB42" s="14"/>
      <c r="BC42" s="14"/>
      <c r="BD42" s="14"/>
      <c r="BE42" s="14"/>
      <c r="BF42" s="14"/>
      <c r="BG42" s="14"/>
      <c r="BH42" s="9"/>
      <c r="BI42" s="14"/>
      <c r="BJ42" s="14"/>
      <c r="BK42" s="14"/>
      <c r="BL42" s="14"/>
      <c r="BM42" s="14"/>
      <c r="BN42" s="14"/>
      <c r="BO42" s="14"/>
      <c r="BP42" s="555"/>
      <c r="BQ42" s="555"/>
      <c r="BR42" s="555"/>
      <c r="BS42" s="555"/>
      <c r="BT42" s="555"/>
      <c r="BU42" s="555"/>
      <c r="BV42" s="555"/>
      <c r="BW42" s="555"/>
      <c r="BX42" s="9"/>
      <c r="BY42" s="14"/>
      <c r="BZ42" s="14"/>
      <c r="CA42" s="14"/>
      <c r="CB42" s="14"/>
      <c r="CC42" s="14"/>
      <c r="CD42" s="9"/>
      <c r="CE42" s="14"/>
      <c r="CF42" s="14"/>
      <c r="CG42" s="14"/>
      <c r="CH42" s="14"/>
      <c r="CI42" s="14"/>
      <c r="CJ42" s="14"/>
      <c r="CK42" s="14"/>
      <c r="CL42" s="14"/>
      <c r="CM42" s="14"/>
      <c r="CN42" s="14"/>
      <c r="CO42" s="14"/>
      <c r="CP42" s="14"/>
      <c r="CQ42" s="14"/>
      <c r="CR42" s="14"/>
      <c r="CS42" s="14"/>
      <c r="CT42" s="14"/>
      <c r="CU42" s="14"/>
      <c r="CV42" s="9"/>
      <c r="CW42" s="14"/>
      <c r="CX42" s="14"/>
      <c r="CY42" s="14"/>
      <c r="CZ42" s="567"/>
      <c r="DA42" s="14"/>
      <c r="DB42" s="144"/>
      <c r="DC42" s="14"/>
      <c r="DD42" s="567"/>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9"/>
      <c r="EF42" s="14"/>
      <c r="EG42" s="14"/>
      <c r="EH42" s="14"/>
      <c r="EI42" s="14"/>
      <c r="EJ42" s="14"/>
      <c r="EK42" s="14"/>
      <c r="EL42" s="14"/>
      <c r="EM42" s="14"/>
      <c r="EN42" s="14"/>
      <c r="EO42" s="14"/>
      <c r="EP42" s="14"/>
      <c r="EQ42" s="14"/>
      <c r="ER42" s="309"/>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9"/>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14"/>
      <c r="LK42" s="14"/>
      <c r="LL42" s="14"/>
      <c r="LM42" s="14"/>
      <c r="LN42" s="14"/>
      <c r="LO42" s="14"/>
      <c r="LP42" s="14"/>
      <c r="LQ42" s="14"/>
      <c r="LR42" s="14"/>
      <c r="LS42" s="14"/>
      <c r="LT42" s="14"/>
      <c r="LU42" s="14"/>
      <c r="LV42" s="14"/>
      <c r="LW42" s="14"/>
      <c r="LX42" s="9"/>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9"/>
      <c r="NV42" s="14"/>
      <c r="NW42" s="14"/>
      <c r="NX42" s="14"/>
      <c r="NY42" s="14"/>
      <c r="NZ42" s="14"/>
      <c r="OA42" s="14"/>
      <c r="OB42" s="14"/>
      <c r="OC42" s="9"/>
      <c r="OD42" s="14"/>
      <c r="OE42" s="14"/>
      <c r="OF42" s="14"/>
      <c r="OG42" s="14"/>
      <c r="OH42" s="14"/>
      <c r="OI42" s="14"/>
      <c r="OJ42" s="14"/>
      <c r="OK42" s="14"/>
      <c r="OL42" s="14"/>
      <c r="OM42" s="14"/>
      <c r="ON42" s="14"/>
      <c r="OO42" s="9"/>
      <c r="OP42" s="14"/>
      <c r="OQ42" s="14"/>
      <c r="OR42" s="14"/>
      <c r="OS42" s="14"/>
      <c r="OT42" s="14"/>
      <c r="OU42" s="14"/>
      <c r="OV42" s="14"/>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587">
        <v>0</v>
      </c>
    </row>
    <row r="43" spans="1:527">
      <c r="A43" s="21">
        <f>ROW(A43)-5</f>
        <v>38</v>
      </c>
      <c r="B43" s="21"/>
      <c r="D43" s="499"/>
      <c r="E43" t="b">
        <v>0</v>
      </c>
      <c r="G43" s="29" t="s">
        <v>1823</v>
      </c>
      <c r="R43" s="264">
        <v>2</v>
      </c>
      <c r="AA43" s="209"/>
      <c r="AB43" s="209"/>
      <c r="AC43" s="209"/>
      <c r="AD43" s="209"/>
      <c r="AE43" s="209"/>
      <c r="AG43" s="209"/>
      <c r="AH43" s="209"/>
      <c r="AI43" s="209"/>
      <c r="AJ43" s="209"/>
      <c r="AK43" s="209"/>
      <c r="AL43" s="264">
        <v>1</v>
      </c>
      <c r="AM43" s="264">
        <v>1</v>
      </c>
      <c r="AN43" s="209"/>
      <c r="AU43" s="264">
        <v>70</v>
      </c>
      <c r="AV43" s="209"/>
      <c r="AW43" s="26" t="s">
        <v>1989</v>
      </c>
      <c r="AX43" s="9" t="str">
        <f ca="1">IF(COUNTIF(AW$5:AW43,AW43)=1,"-","Dup")</f>
        <v>-</v>
      </c>
      <c r="AY43" s="9"/>
      <c r="AZ43" s="499"/>
      <c r="BA43" s="499"/>
      <c r="BB43" s="499"/>
      <c r="BC43" s="499"/>
      <c r="BD43" s="499"/>
      <c r="BE43" s="499"/>
      <c r="BF43" s="499"/>
      <c r="BG43" s="499"/>
      <c r="BH43" s="9"/>
      <c r="BI43" s="499"/>
      <c r="BJ43" s="499"/>
      <c r="BK43" s="499"/>
      <c r="BL43" s="499"/>
      <c r="BM43" s="499"/>
      <c r="BN43" s="499"/>
      <c r="BO43" s="499"/>
      <c r="BP43" s="555"/>
      <c r="BQ43" s="555"/>
      <c r="BR43" s="555"/>
      <c r="BS43" s="555"/>
      <c r="BT43" s="555"/>
      <c r="BU43" s="555"/>
      <c r="BV43" s="555"/>
      <c r="BW43" s="555"/>
      <c r="BX43" s="9"/>
      <c r="BY43" s="499"/>
      <c r="BZ43" s="499"/>
      <c r="CA43" s="499"/>
      <c r="CB43" s="499"/>
      <c r="CC43" s="499"/>
      <c r="CD43" s="9"/>
      <c r="CE43" s="499"/>
      <c r="CF43" s="499"/>
      <c r="CG43" s="499"/>
      <c r="CH43" s="499"/>
      <c r="CI43" s="499"/>
      <c r="CJ43" s="499"/>
      <c r="CK43" s="499"/>
      <c r="CL43" s="499"/>
      <c r="CM43" s="499"/>
      <c r="CN43" s="499"/>
      <c r="CO43" s="499"/>
      <c r="CP43" s="499"/>
      <c r="CQ43" s="499"/>
      <c r="CR43" s="499"/>
      <c r="CS43" s="499"/>
      <c r="CT43" s="499"/>
      <c r="CU43" s="499"/>
      <c r="CV43" s="9"/>
      <c r="CW43" s="499"/>
      <c r="CX43" s="499"/>
      <c r="CY43" s="499"/>
      <c r="CZ43" s="572"/>
      <c r="DA43" s="499"/>
      <c r="DB43" s="499"/>
      <c r="DC43" s="499"/>
      <c r="DD43" s="572"/>
      <c r="DE43" s="499"/>
      <c r="DF43" s="499"/>
      <c r="DG43" s="499"/>
      <c r="DH43" s="499"/>
      <c r="DI43" s="499"/>
      <c r="DJ43" s="499"/>
      <c r="DK43" s="499"/>
      <c r="DL43" s="499"/>
      <c r="DM43" s="499"/>
      <c r="DN43" s="499"/>
      <c r="DO43" s="499"/>
      <c r="DP43" s="499"/>
      <c r="DQ43" s="499"/>
      <c r="DR43" s="499"/>
      <c r="DS43" s="499"/>
      <c r="DT43" s="499"/>
      <c r="DU43" s="499"/>
      <c r="DV43" s="499"/>
      <c r="DW43" s="499"/>
      <c r="DX43" s="499"/>
      <c r="DY43" s="499"/>
      <c r="DZ43" s="499"/>
      <c r="EA43" s="499"/>
      <c r="EB43" s="499"/>
      <c r="EC43" s="499"/>
      <c r="ED43" s="499"/>
      <c r="EE43" s="9"/>
      <c r="EF43" s="499"/>
      <c r="EG43" s="499"/>
      <c r="EH43" s="499"/>
      <c r="EI43" s="499"/>
      <c r="EJ43" s="499"/>
      <c r="EK43" s="499"/>
      <c r="EL43" s="499"/>
      <c r="EM43" s="499"/>
      <c r="EN43" s="499"/>
      <c r="EO43" s="499"/>
      <c r="EP43" s="499"/>
      <c r="EQ43" s="499"/>
      <c r="ER43" s="500"/>
      <c r="ES43" s="499"/>
      <c r="ET43" s="499"/>
      <c r="EU43" s="499"/>
      <c r="EV43" s="499"/>
      <c r="EW43" s="499"/>
      <c r="EX43" s="499"/>
      <c r="EY43" s="499"/>
      <c r="EZ43" s="499"/>
      <c r="FA43" s="499"/>
      <c r="FB43" s="499"/>
      <c r="FC43" s="499"/>
      <c r="FD43" s="499"/>
      <c r="FE43" s="499"/>
      <c r="FF43" s="499"/>
      <c r="FG43" s="499"/>
      <c r="FH43" s="499"/>
      <c r="FI43" s="499"/>
      <c r="FJ43" s="499"/>
      <c r="FK43" s="499"/>
      <c r="FL43" s="499"/>
      <c r="FM43" s="499"/>
      <c r="FN43" s="499"/>
      <c r="FO43" s="499"/>
      <c r="FP43" s="499"/>
      <c r="FQ43" s="499"/>
      <c r="FR43" s="499"/>
      <c r="FS43" s="499"/>
      <c r="FT43" s="499"/>
      <c r="FU43" s="499"/>
      <c r="FV43" s="499"/>
      <c r="FW43" s="499"/>
      <c r="FX43" s="499"/>
      <c r="FY43" s="499"/>
      <c r="FZ43" s="499"/>
      <c r="GA43" s="499"/>
      <c r="GB43" s="499"/>
      <c r="GC43" s="499"/>
      <c r="GD43" s="499"/>
      <c r="GE43" s="499"/>
      <c r="GF43" s="499"/>
      <c r="GG43" s="499"/>
      <c r="GH43" s="499"/>
      <c r="GI43" s="499"/>
      <c r="GJ43" s="499"/>
      <c r="GK43" s="499"/>
      <c r="GL43" s="499"/>
      <c r="GM43" s="499"/>
      <c r="GN43" s="499"/>
      <c r="GO43" s="499"/>
      <c r="GP43" s="499"/>
      <c r="GQ43" s="499"/>
      <c r="GR43" s="499"/>
      <c r="GS43" s="499"/>
      <c r="GT43" s="499"/>
      <c r="GU43" s="499"/>
      <c r="GV43" s="499"/>
      <c r="GW43" s="499"/>
      <c r="GX43" s="499"/>
      <c r="GY43" s="499"/>
      <c r="GZ43" s="499"/>
      <c r="HA43" s="499"/>
      <c r="HB43" s="499"/>
      <c r="HC43" s="499"/>
      <c r="HD43" s="499"/>
      <c r="HE43" s="499"/>
      <c r="HF43" s="499"/>
      <c r="HG43" s="499"/>
      <c r="HH43" s="499"/>
      <c r="HI43" s="499"/>
      <c r="HJ43" s="499"/>
      <c r="HK43" s="499"/>
      <c r="HL43" s="499"/>
      <c r="HM43" s="499"/>
      <c r="HN43" s="499"/>
      <c r="HO43" s="499"/>
      <c r="HP43" s="499"/>
      <c r="HQ43" s="499"/>
      <c r="HR43" s="499"/>
      <c r="HS43" s="499"/>
      <c r="HT43" s="499"/>
      <c r="HU43" s="499"/>
      <c r="HV43" s="499"/>
      <c r="HW43" s="499"/>
      <c r="HX43" s="499"/>
      <c r="HY43" s="499"/>
      <c r="HZ43" s="499"/>
      <c r="IA43" s="499"/>
      <c r="IB43" s="499"/>
      <c r="IC43" s="499"/>
      <c r="ID43" s="499"/>
      <c r="IE43" s="499"/>
      <c r="IF43" s="499"/>
      <c r="IG43" s="499"/>
      <c r="IH43" s="499"/>
      <c r="II43" s="499"/>
      <c r="IJ43" s="499"/>
      <c r="IK43" s="499"/>
      <c r="IL43" s="499"/>
      <c r="IM43" s="499"/>
      <c r="IN43" s="499"/>
      <c r="IO43" s="499"/>
      <c r="IP43" s="499"/>
      <c r="IQ43" s="499"/>
      <c r="IR43" s="499"/>
      <c r="IS43" s="499"/>
      <c r="IT43" s="499"/>
      <c r="IU43" s="499"/>
      <c r="IV43" s="499"/>
      <c r="IW43" s="499"/>
      <c r="IX43" s="499"/>
      <c r="IY43" s="499"/>
      <c r="IZ43" s="499"/>
      <c r="JA43" s="499"/>
      <c r="JB43" s="499"/>
      <c r="JC43" s="499"/>
      <c r="JD43" s="499"/>
      <c r="JE43" s="499"/>
      <c r="JF43" s="499"/>
      <c r="JG43" s="499"/>
      <c r="JH43" s="499"/>
      <c r="JI43" s="499"/>
      <c r="JJ43" s="499"/>
      <c r="JK43" s="499"/>
      <c r="JL43" s="499"/>
      <c r="JM43" s="499"/>
      <c r="JN43" s="9"/>
      <c r="JO43" s="499"/>
      <c r="JP43" s="499"/>
      <c r="JQ43" s="499"/>
      <c r="JR43" s="499"/>
      <c r="JS43" s="499"/>
      <c r="JT43" s="499"/>
      <c r="JU43" s="499"/>
      <c r="JV43" s="499"/>
      <c r="JW43" s="499"/>
      <c r="JX43" s="499"/>
      <c r="JY43" s="499"/>
      <c r="JZ43" s="499"/>
      <c r="KA43" s="499"/>
      <c r="KB43" s="499"/>
      <c r="KC43" s="499"/>
      <c r="KD43" s="499"/>
      <c r="KE43" s="499"/>
      <c r="KF43" s="499"/>
      <c r="KG43" s="499"/>
      <c r="KH43" s="499"/>
      <c r="KI43" s="499"/>
      <c r="KJ43" s="499"/>
      <c r="KK43" s="499"/>
      <c r="KL43" s="499"/>
      <c r="KM43" s="499"/>
      <c r="KN43" s="499"/>
      <c r="KO43" s="499"/>
      <c r="KP43" s="499"/>
      <c r="KQ43" s="499"/>
      <c r="KR43" s="499"/>
      <c r="KS43" s="499"/>
      <c r="KT43" s="499"/>
      <c r="KU43" s="499"/>
      <c r="KV43" s="499"/>
      <c r="KW43" s="499"/>
      <c r="KX43" s="499"/>
      <c r="KY43" s="499"/>
      <c r="KZ43" s="499"/>
      <c r="LA43" s="499"/>
      <c r="LB43" s="499"/>
      <c r="LC43" s="499"/>
      <c r="LD43" s="499"/>
      <c r="LE43" s="499"/>
      <c r="LF43" s="499"/>
      <c r="LG43" s="499"/>
      <c r="LH43" s="499"/>
      <c r="LI43" s="499"/>
      <c r="LJ43" s="499"/>
      <c r="LK43" s="499"/>
      <c r="LL43" s="499"/>
      <c r="LM43" s="499"/>
      <c r="LN43" s="499"/>
      <c r="LO43" s="499"/>
      <c r="LP43" s="499"/>
      <c r="LQ43" s="499"/>
      <c r="LR43" s="499"/>
      <c r="LS43" s="499"/>
      <c r="LT43" s="499"/>
      <c r="LU43" s="499"/>
      <c r="LV43" s="499"/>
      <c r="LW43" s="499"/>
      <c r="LX43" s="9"/>
      <c r="LY43" s="499"/>
      <c r="LZ43" s="499"/>
      <c r="MA43" s="499"/>
      <c r="MB43" s="499"/>
      <c r="MC43" s="499"/>
      <c r="MD43" s="499"/>
      <c r="ME43" s="499"/>
      <c r="MF43" s="499"/>
      <c r="MG43" s="499"/>
      <c r="MH43" s="499"/>
      <c r="MI43" s="499"/>
      <c r="MJ43" s="499"/>
      <c r="MK43" s="499"/>
      <c r="ML43" s="499"/>
      <c r="MM43" s="499"/>
      <c r="MN43" s="499"/>
      <c r="MO43" s="499"/>
      <c r="MP43" s="499"/>
      <c r="MQ43" s="499"/>
      <c r="MR43" s="499"/>
      <c r="MS43" s="499"/>
      <c r="MT43" s="499"/>
      <c r="MU43" s="499"/>
      <c r="MV43" s="499"/>
      <c r="MW43" s="499"/>
      <c r="MX43" s="499"/>
      <c r="MY43" s="499"/>
      <c r="MZ43" s="499"/>
      <c r="NA43" s="499"/>
      <c r="NB43" s="499"/>
      <c r="NC43" s="499"/>
      <c r="ND43" s="499"/>
      <c r="NE43" s="499"/>
      <c r="NF43" s="499"/>
      <c r="NG43" s="499"/>
      <c r="NH43" s="499"/>
      <c r="NI43" s="499"/>
      <c r="NJ43" s="499"/>
      <c r="NK43" s="499"/>
      <c r="NL43" s="499"/>
      <c r="NM43" s="499"/>
      <c r="NN43" s="499"/>
      <c r="NO43" s="499"/>
      <c r="NP43" s="499"/>
      <c r="NQ43" s="499"/>
      <c r="NR43" s="499"/>
      <c r="NS43" s="499"/>
      <c r="NT43" s="499"/>
      <c r="NU43" s="9"/>
      <c r="NV43" s="499"/>
      <c r="NW43" s="499"/>
      <c r="NX43" s="499"/>
      <c r="NY43" s="499"/>
      <c r="NZ43" s="499"/>
      <c r="OA43" s="499"/>
      <c r="OB43" s="499"/>
      <c r="OC43" s="9"/>
      <c r="OD43" s="499"/>
      <c r="OE43" s="499"/>
      <c r="OF43" s="499"/>
      <c r="OG43" s="499"/>
      <c r="OH43" s="499"/>
      <c r="OI43" s="499"/>
      <c r="OJ43" s="499"/>
      <c r="OK43" s="499"/>
      <c r="OL43" s="499"/>
      <c r="OM43" s="499"/>
      <c r="ON43" s="499"/>
      <c r="OO43" s="9"/>
      <c r="OP43" s="499"/>
      <c r="OQ43" s="499"/>
      <c r="OR43" s="499"/>
      <c r="OS43" s="499"/>
      <c r="OT43" s="499"/>
      <c r="OU43" s="499"/>
      <c r="OV43" s="499"/>
      <c r="OW43" s="499"/>
      <c r="OX43" s="499"/>
      <c r="OY43" s="499"/>
      <c r="OZ43" s="499"/>
      <c r="PA43" s="499"/>
      <c r="PB43" s="499"/>
      <c r="PC43" s="499"/>
      <c r="PD43" s="499"/>
      <c r="PE43" s="499"/>
      <c r="PF43" s="499"/>
      <c r="PG43" s="499"/>
      <c r="PH43" s="499"/>
      <c r="PI43" s="499"/>
      <c r="PJ43" s="499"/>
      <c r="PK43" s="499"/>
      <c r="PL43" s="499"/>
      <c r="PM43" s="499"/>
      <c r="PN43" s="499"/>
      <c r="PO43" s="499"/>
      <c r="PP43" s="499"/>
      <c r="PQ43" s="499"/>
      <c r="PR43" s="499"/>
      <c r="PS43" s="499"/>
      <c r="PT43" s="499"/>
      <c r="PU43" s="499"/>
      <c r="PV43" s="499"/>
      <c r="PW43" s="499"/>
      <c r="PX43" s="499"/>
      <c r="PY43" s="499"/>
      <c r="PZ43" s="499"/>
      <c r="QA43" s="499"/>
      <c r="QB43" s="499"/>
      <c r="QC43" s="499"/>
      <c r="QD43" s="499"/>
      <c r="QE43" s="499"/>
      <c r="QF43" s="499"/>
      <c r="QG43" s="499"/>
      <c r="QH43" s="499"/>
      <c r="QI43" s="499"/>
      <c r="QJ43" s="499"/>
      <c r="QK43" s="499"/>
      <c r="QL43" s="499"/>
      <c r="QM43" s="499"/>
      <c r="QN43" s="499"/>
      <c r="QO43" s="499"/>
      <c r="QP43" s="499"/>
      <c r="QQ43" s="499"/>
      <c r="QR43" s="499"/>
      <c r="QS43" s="499"/>
      <c r="QT43" s="499"/>
      <c r="QU43" s="499"/>
      <c r="QV43" s="499"/>
      <c r="QW43" s="499"/>
      <c r="QX43" s="499"/>
      <c r="QY43" s="499"/>
      <c r="QZ43" s="499"/>
      <c r="RA43" s="499"/>
      <c r="RB43" s="499"/>
      <c r="RC43" s="499"/>
      <c r="RD43" s="499"/>
      <c r="RE43" s="499"/>
      <c r="RF43" s="499"/>
      <c r="RG43" s="499"/>
      <c r="RH43" s="499"/>
      <c r="RI43" s="499"/>
      <c r="RJ43" s="499"/>
      <c r="RK43" s="499"/>
      <c r="RL43" s="499"/>
      <c r="RM43" s="499"/>
      <c r="RN43" s="499"/>
      <c r="RO43" s="499"/>
      <c r="RP43" s="499"/>
      <c r="RQ43" s="499"/>
      <c r="RR43" s="499"/>
      <c r="RS43" s="499"/>
      <c r="RT43" s="499"/>
      <c r="RU43" s="499"/>
      <c r="RV43" s="499"/>
      <c r="RW43" s="499"/>
      <c r="RX43" s="499"/>
      <c r="RY43" s="499"/>
      <c r="RZ43" s="499"/>
      <c r="SA43" s="499"/>
      <c r="SB43" s="499"/>
      <c r="SC43" s="499"/>
      <c r="SD43" s="499"/>
      <c r="SE43" s="499"/>
      <c r="SF43" s="499"/>
      <c r="SG43" s="499"/>
      <c r="SH43" s="499"/>
      <c r="SI43" s="499"/>
      <c r="SJ43" s="499"/>
      <c r="SK43" s="499"/>
      <c r="SL43" s="499"/>
      <c r="SM43" s="499"/>
      <c r="SN43" s="499"/>
      <c r="SO43" s="499"/>
      <c r="SP43" s="499"/>
      <c r="SQ43" s="499"/>
      <c r="SR43" s="499"/>
      <c r="SS43" s="499"/>
      <c r="ST43" s="499"/>
      <c r="SU43" s="499"/>
      <c r="SV43" s="499"/>
      <c r="SW43" s="499"/>
      <c r="SX43" s="499"/>
      <c r="SY43" s="499"/>
      <c r="SZ43" s="499"/>
      <c r="TA43" s="499"/>
      <c r="TB43" s="499"/>
      <c r="TC43" s="499"/>
      <c r="TD43" s="499"/>
      <c r="TE43" s="499"/>
      <c r="TF43" s="499"/>
      <c r="TG43" s="587">
        <v>0</v>
      </c>
    </row>
    <row r="44" spans="1:527" outlineLevel="1">
      <c r="A44" s="21">
        <f>ROW(A44)-5</f>
        <v>39</v>
      </c>
      <c r="B44" s="21"/>
      <c r="D44" s="499"/>
      <c r="E44" t="b">
        <v>0</v>
      </c>
      <c r="G44" s="29" t="s">
        <v>1713</v>
      </c>
      <c r="R44" s="578">
        <f>PRODUCT($AU43:$AU44)</f>
        <v>70</v>
      </c>
      <c r="AA44" s="209"/>
      <c r="AB44" s="209"/>
      <c r="AC44" s="209"/>
      <c r="AD44" s="209"/>
      <c r="AE44" s="209"/>
      <c r="AG44" s="209"/>
      <c r="AH44" s="209"/>
      <c r="AI44" s="209"/>
      <c r="AJ44" s="209"/>
      <c r="AK44" s="264">
        <v>3</v>
      </c>
      <c r="AL44" s="264">
        <v>5</v>
      </c>
      <c r="AM44" s="264">
        <v>5</v>
      </c>
      <c r="AN44" s="264">
        <v>5</v>
      </c>
      <c r="AU44" s="264">
        <v>1</v>
      </c>
      <c r="AV44">
        <f>PRODUCT($H43:$AV43)</f>
        <v>140</v>
      </c>
      <c r="AW44" s="541" t="str">
        <f>AW43&amp;" "&amp;$AV44&amp;" trials (if complete)"</f>
        <v>FS Optimisation 140 trials (if complete)</v>
      </c>
      <c r="AX44" s="9" t="str">
        <f ca="1">IF(COUNTIF(AW$5:AW44,AW44)=1,"-","Dup")</f>
        <v>-</v>
      </c>
      <c r="AY44" s="9"/>
      <c r="AZ44" s="14"/>
      <c r="BA44" s="14"/>
      <c r="BB44" s="14"/>
      <c r="BC44" s="14"/>
      <c r="BD44" s="14"/>
      <c r="BE44" s="14"/>
      <c r="BF44" s="14"/>
      <c r="BG44" s="14"/>
      <c r="BH44" s="9"/>
      <c r="BI44" s="14"/>
      <c r="BJ44" s="14"/>
      <c r="BK44" s="14"/>
      <c r="BL44" s="14"/>
      <c r="BM44" s="14"/>
      <c r="BN44" s="14"/>
      <c r="BO44" s="14"/>
      <c r="BP44" s="555"/>
      <c r="BQ44" s="555"/>
      <c r="BR44" s="555"/>
      <c r="BS44" s="555"/>
      <c r="BT44" s="555"/>
      <c r="BU44" s="555"/>
      <c r="BV44" s="555"/>
      <c r="BW44" s="555"/>
      <c r="BX44" s="9"/>
      <c r="BY44" s="14"/>
      <c r="BZ44" s="14"/>
      <c r="CA44" s="14"/>
      <c r="CB44" s="14"/>
      <c r="CC44" s="14"/>
      <c r="CD44" s="9"/>
      <c r="CE44" s="14"/>
      <c r="CF44" s="14"/>
      <c r="CG44" s="14"/>
      <c r="CH44" s="14"/>
      <c r="CI44" s="14"/>
      <c r="CJ44" s="14"/>
      <c r="CK44" s="14"/>
      <c r="CL44" s="14"/>
      <c r="CM44" s="14"/>
      <c r="CN44" s="14"/>
      <c r="CO44" s="14"/>
      <c r="CP44" s="14"/>
      <c r="CQ44" s="14"/>
      <c r="CR44" s="14"/>
      <c r="CS44" s="14"/>
      <c r="CT44" s="14"/>
      <c r="CU44" s="14"/>
      <c r="CV44" s="9"/>
      <c r="CW44" s="14"/>
      <c r="CX44" s="14"/>
      <c r="CY44" s="14"/>
      <c r="CZ44" s="567"/>
      <c r="DA44" s="14"/>
      <c r="DB44" s="144"/>
      <c r="DC44" s="14"/>
      <c r="DD44" s="567"/>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9"/>
      <c r="EF44" s="14"/>
      <c r="EG44" s="14"/>
      <c r="EH44" s="14"/>
      <c r="EI44" s="14"/>
      <c r="EJ44" s="14"/>
      <c r="EK44" s="14"/>
      <c r="EL44" s="14"/>
      <c r="EM44" s="14"/>
      <c r="EN44" s="14"/>
      <c r="EO44" s="14"/>
      <c r="EP44" s="14"/>
      <c r="EQ44" s="14"/>
      <c r="ER44" s="309"/>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9"/>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14"/>
      <c r="LK44" s="14"/>
      <c r="LL44" s="14"/>
      <c r="LM44" s="14"/>
      <c r="LN44" s="14"/>
      <c r="LO44" s="14"/>
      <c r="LP44" s="14"/>
      <c r="LQ44" s="14"/>
      <c r="LR44" s="14"/>
      <c r="LS44" s="14"/>
      <c r="LT44" s="14"/>
      <c r="LU44" s="14"/>
      <c r="LV44" s="14"/>
      <c r="LW44" s="14"/>
      <c r="LX44" s="9"/>
      <c r="LY44" s="14"/>
      <c r="LZ44" s="14"/>
      <c r="MA44" s="14"/>
      <c r="MB44" s="14"/>
      <c r="MC44" s="14"/>
      <c r="MD44" s="14"/>
      <c r="ME44" s="14"/>
      <c r="MF44" s="14"/>
      <c r="MG44" s="14"/>
      <c r="MH44" s="14"/>
      <c r="MI44" s="14"/>
      <c r="MJ44" s="14"/>
      <c r="MK44" s="14"/>
      <c r="ML44" s="14"/>
      <c r="MM44" s="14"/>
      <c r="MN44" s="14"/>
      <c r="MO44" s="14"/>
      <c r="MP44" s="14"/>
      <c r="MQ44" s="14"/>
      <c r="MR44" s="14"/>
      <c r="MS44" s="14"/>
      <c r="MT44" s="14"/>
      <c r="MU44" s="14"/>
      <c r="MV44" s="14"/>
      <c r="MW44" s="14"/>
      <c r="MX44" s="14"/>
      <c r="MY44" s="14"/>
      <c r="MZ44" s="14"/>
      <c r="NA44" s="14"/>
      <c r="NB44" s="14"/>
      <c r="NC44" s="14"/>
      <c r="ND44" s="14"/>
      <c r="NE44" s="14"/>
      <c r="NF44" s="14"/>
      <c r="NG44" s="14"/>
      <c r="NH44" s="14"/>
      <c r="NI44" s="14"/>
      <c r="NJ44" s="14"/>
      <c r="NK44" s="14"/>
      <c r="NL44" s="14"/>
      <c r="NM44" s="14"/>
      <c r="NN44" s="14"/>
      <c r="NO44" s="14"/>
      <c r="NP44" s="14"/>
      <c r="NQ44" s="14"/>
      <c r="NR44" s="14"/>
      <c r="NS44" s="14"/>
      <c r="NT44" s="14"/>
      <c r="NU44" s="9"/>
      <c r="NV44" s="14"/>
      <c r="NW44" s="14"/>
      <c r="NX44" s="14"/>
      <c r="NY44" s="14"/>
      <c r="NZ44" s="14"/>
      <c r="OA44" s="14"/>
      <c r="OB44" s="14"/>
      <c r="OC44" s="9"/>
      <c r="OD44" s="14"/>
      <c r="OE44" s="14"/>
      <c r="OF44" s="14"/>
      <c r="OG44" s="14"/>
      <c r="OH44" s="14"/>
      <c r="OI44" s="14"/>
      <c r="OJ44" s="14"/>
      <c r="OK44" s="14"/>
      <c r="OL44" s="14"/>
      <c r="OM44" s="14"/>
      <c r="ON44" s="14"/>
      <c r="OO44" s="9"/>
      <c r="OP44" s="14"/>
      <c r="OQ44" s="14"/>
      <c r="OR44" s="14"/>
      <c r="OS44" s="14"/>
      <c r="OT44" s="14"/>
      <c r="OU44" s="14"/>
      <c r="OV44" s="14"/>
      <c r="OW44" s="14"/>
      <c r="OX44" s="14"/>
      <c r="OY44" s="14"/>
      <c r="OZ44" s="14"/>
      <c r="PA44" s="14"/>
      <c r="PB44" s="14"/>
      <c r="PC44" s="14"/>
      <c r="PD44" s="14"/>
      <c r="PE44" s="14"/>
      <c r="PF44" s="14"/>
      <c r="PG44" s="14"/>
      <c r="PH44" s="14"/>
      <c r="PI44" s="14"/>
      <c r="PJ44" s="14"/>
      <c r="PK44" s="14"/>
      <c r="PL44" s="14"/>
      <c r="PM44" s="14"/>
      <c r="PN44" s="14"/>
      <c r="PO44" s="14"/>
      <c r="PP44" s="14"/>
      <c r="PQ44" s="14"/>
      <c r="PR44" s="14"/>
      <c r="PS44" s="14"/>
      <c r="PT44" s="14"/>
      <c r="PU44" s="14"/>
      <c r="PV44" s="14"/>
      <c r="PW44" s="14"/>
      <c r="PX44" s="14"/>
      <c r="PY44" s="14"/>
      <c r="PZ44" s="14"/>
      <c r="QA44" s="14"/>
      <c r="QB44" s="14"/>
      <c r="QC44" s="14"/>
      <c r="QD44" s="14"/>
      <c r="QE44" s="14"/>
      <c r="QF44" s="14"/>
      <c r="QG44" s="14"/>
      <c r="QH44" s="14"/>
      <c r="QI44" s="14"/>
      <c r="QJ44" s="14"/>
      <c r="QK44" s="14"/>
      <c r="QL44" s="14"/>
      <c r="QM44" s="14"/>
      <c r="QN44" s="14"/>
      <c r="QO44" s="14"/>
      <c r="QP44" s="14"/>
      <c r="QQ44" s="14"/>
      <c r="QR44" s="14"/>
      <c r="QS44" s="14"/>
      <c r="QT44" s="14"/>
      <c r="QU44" s="14"/>
      <c r="QV44" s="14"/>
      <c r="QW44" s="14"/>
      <c r="QX44" s="14"/>
      <c r="QY44" s="14"/>
      <c r="QZ44" s="14"/>
      <c r="RA44" s="14"/>
      <c r="RB44" s="14"/>
      <c r="RC44" s="14"/>
      <c r="RD44" s="14"/>
      <c r="RE44" s="14"/>
      <c r="RF44" s="14"/>
      <c r="RG44" s="14"/>
      <c r="RH44" s="14"/>
      <c r="RI44" s="14"/>
      <c r="RJ44" s="14"/>
      <c r="RK44" s="14"/>
      <c r="RL44" s="14"/>
      <c r="RM44" s="14"/>
      <c r="RN44" s="14"/>
      <c r="RO44" s="14"/>
      <c r="RP44" s="14"/>
      <c r="RQ44" s="14"/>
      <c r="RR44" s="14"/>
      <c r="RS44" s="14"/>
      <c r="RT44" s="14"/>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587">
        <v>0</v>
      </c>
    </row>
    <row r="45" spans="1:527" outlineLevel="1">
      <c r="A45" s="21">
        <f t="shared" si="85"/>
        <v>40</v>
      </c>
      <c r="B45" s="26">
        <f>$A$34</f>
        <v>29</v>
      </c>
      <c r="C45">
        <f>202</f>
        <v>202</v>
      </c>
      <c r="D45" s="135" t="str">
        <f t="shared" ref="D45:D61" ca="1" si="196">INDEX(i.Region_Desc,$N45,1)</f>
        <v>EWW</v>
      </c>
      <c r="E45" t="b">
        <v>1</v>
      </c>
      <c r="F45" t="b">
        <v>0</v>
      </c>
      <c r="G45" s="346" t="b">
        <v>0</v>
      </c>
      <c r="H45" s="26">
        <v>0</v>
      </c>
      <c r="I45" s="26">
        <v>2</v>
      </c>
      <c r="J45" s="19">
        <f t="shared" ref="J45:Z45" ca="1" si="197">OFFSET(J$5,$B45,0)</f>
        <v>1</v>
      </c>
      <c r="K45" s="19">
        <f t="shared" ca="1" si="197"/>
        <v>1</v>
      </c>
      <c r="L45" s="19">
        <f t="shared" ca="1" si="197"/>
        <v>1</v>
      </c>
      <c r="M45" s="19">
        <f t="shared" ca="1" si="197"/>
        <v>2</v>
      </c>
      <c r="N45" s="19">
        <f t="shared" ca="1" si="197"/>
        <v>3</v>
      </c>
      <c r="O45" s="19">
        <f t="shared" ca="1" si="197"/>
        <v>2</v>
      </c>
      <c r="P45" s="19">
        <f t="shared" ca="1" si="197"/>
        <v>1</v>
      </c>
      <c r="Q45" s="19">
        <f ca="1">OFFSET(Q$5,$B45,0)</f>
        <v>1</v>
      </c>
      <c r="R45" s="19">
        <f ca="1">OFFSET(R$5,$B45,0)</f>
        <v>0</v>
      </c>
      <c r="S45" s="19">
        <f t="shared" ca="1" si="197"/>
        <v>0</v>
      </c>
      <c r="T45" s="19">
        <f t="shared" ca="1" si="197"/>
        <v>0</v>
      </c>
      <c r="U45" s="19">
        <f t="shared" ca="1" si="197"/>
        <v>0</v>
      </c>
      <c r="V45" s="19">
        <f t="shared" ca="1" si="197"/>
        <v>0</v>
      </c>
      <c r="W45" s="19">
        <f t="shared" ca="1" si="197"/>
        <v>0</v>
      </c>
      <c r="X45" s="19">
        <f t="shared" ca="1" si="197"/>
        <v>1</v>
      </c>
      <c r="Y45" s="19">
        <f t="shared" ca="1" si="197"/>
        <v>1</v>
      </c>
      <c r="Z45" s="19">
        <f t="shared" ca="1" si="197"/>
        <v>1</v>
      </c>
      <c r="AA45" s="21"/>
      <c r="AB45" s="21"/>
      <c r="AC45" s="21"/>
      <c r="AD45" s="21"/>
      <c r="AE45" s="21"/>
      <c r="AF45" s="19">
        <f t="shared" ref="AF45" ca="1" si="198">OFFSET(AF$5,$B45,0)</f>
        <v>0</v>
      </c>
      <c r="AG45" s="21"/>
      <c r="AH45" s="19">
        <f t="shared" ref="AH45:AN45" ca="1" si="199">OFFSET(AH$5,$B45,0)</f>
        <v>0</v>
      </c>
      <c r="AI45" s="19">
        <f t="shared" ca="1" si="199"/>
        <v>0</v>
      </c>
      <c r="AJ45" s="19">
        <f t="shared" ca="1" si="199"/>
        <v>0</v>
      </c>
      <c r="AK45" s="19">
        <f t="shared" ca="1" si="199"/>
        <v>0</v>
      </c>
      <c r="AL45" s="19">
        <f t="shared" ca="1" si="199"/>
        <v>0</v>
      </c>
      <c r="AM45" s="19">
        <f t="shared" ca="1" si="199"/>
        <v>0</v>
      </c>
      <c r="AN45" s="19">
        <f t="shared" ca="1" si="199"/>
        <v>0</v>
      </c>
      <c r="AO45" s="135">
        <f t="shared" ref="AO45:AO61" ca="1" si="200">INDEX(i.StdELMan,($N45-1)*12+($O45-1)*3+$P45,AO$27)</f>
        <v>2</v>
      </c>
      <c r="AP45" s="135">
        <f ca="1">INDEX(CHOOSE($P45,DataAutumn!i.AdultDrys,DataWinter!i.AdultDrys,DataSpring!i.AdultDrys),1,$O45)</f>
        <v>4</v>
      </c>
      <c r="AQ45" s="5">
        <f t="shared" ref="AQ45:AR61" ca="1" si="201">INDEX(i.FlkStrctr,$O45,AQ$26)</f>
        <v>2</v>
      </c>
      <c r="AR45" s="5">
        <f t="shared" ca="1" si="201"/>
        <v>0</v>
      </c>
      <c r="AS45" s="5">
        <f t="shared" ref="AS45:AS61" ca="1" si="202">INDEX(i.StdELMan,($N45-1)*12+($O45-1)*3+$P45,AS$26)</f>
        <v>5</v>
      </c>
      <c r="AT45">
        <f t="shared" ref="AT45:AT61" ca="1" si="203">IFERROR(MOD($CZ45,100),0)</f>
        <v>0</v>
      </c>
      <c r="AW45" s="351" t="str">
        <f t="shared" ref="AW45:AW78" ca="1" si="204">LEFT(OFFSET(AW45,-1,0),10)        &amp; TEXT($H45," 00000 ")
&amp; $D45        &amp; IF($JO45=0," FWM","")&amp;IF($JO45=1," MWM","")&amp;IF($JO45=5," Mat","")&amp;IF($JP45=TRUE,"&amp;BBT","    ")        &amp; " TOL"&amp;INDEX(i.DOY,$P45,1)
&amp; " Scan"&amp;$Q45&amp;"-"&amp;$S45&amp;$T45&amp;$U45&amp;$V45        &amp; CHOOSE($R45+1," CFS","    "," NFS")
&amp; " RR"&amp;TEXT(SUM($JR45:$JS45),"?00%;-00%;    ;@")       &amp; " REV"&amp;TEXT($K45,"00")
&amp; " GP"&amp;TEXT($OB45,"?00%")        &amp; " WP"&amp;TEXT($NZ45,"?00%")        &amp; " MP"&amp;TEXT($OA45,"?00%")
&amp; " T_" &amp; IF(AND($CW45,$CY45),"TRUE")        &amp; " (F"&amp;3+COUNTIF($DL45:$DO45,TRUE)&amp;3&amp;"N"&amp;$DQ45&amp;$DR45&amp;")"</f>
        <v>FS Optimis 00000 EWW MWM     TOL122 Scan1-0000 CFS RR 01% REV01 GP100% WP100% MP100% T_FALSE (F33N11)</v>
      </c>
      <c r="AX45" s="9" t="str">
        <f ca="1">IF(COUNTIF(AW$5:AW45,AW45)=1,"-","Dup")</f>
        <v>-</v>
      </c>
      <c r="AY45" s="9"/>
      <c r="AZ45" s="12" t="b">
        <v>0</v>
      </c>
      <c r="BA45" s="12" t="b">
        <v>0</v>
      </c>
      <c r="BB45" s="12" t="b">
        <v>0</v>
      </c>
      <c r="BC45" s="12" t="b">
        <v>0</v>
      </c>
      <c r="BD45" s="12" t="b">
        <v>0</v>
      </c>
      <c r="BE45" s="12" t="b">
        <v>0</v>
      </c>
      <c r="BF45" s="12" t="b">
        <v>0</v>
      </c>
      <c r="BG45" s="12" t="b">
        <v>0</v>
      </c>
      <c r="BH45" s="9"/>
      <c r="BI45" s="5" t="b">
        <f t="shared" ref="BI45:BN78" si="205">INDEX(i.model_structure,$I45,BI$26)</f>
        <v>0</v>
      </c>
      <c r="BJ45" s="5" t="str">
        <f t="shared" si="205"/>
        <v>-</v>
      </c>
      <c r="BK45" s="5" t="b">
        <f t="shared" si="205"/>
        <v>0</v>
      </c>
      <c r="BL45" s="5" t="b">
        <f t="shared" si="205"/>
        <v>1</v>
      </c>
      <c r="BM45" s="5" t="b">
        <f t="shared" si="205"/>
        <v>1</v>
      </c>
      <c r="BN45" s="135">
        <f t="shared" si="205"/>
        <v>0</v>
      </c>
      <c r="BO45" s="12" t="b">
        <v>1</v>
      </c>
      <c r="BP45" s="5" cm="1">
        <f t="array" aca="1" ref="BP45" ca="1">INDEX(i.z_prob,$J45,BP$26)</f>
        <v>0.09</v>
      </c>
      <c r="BQ45" s="5" cm="1">
        <f t="array" aca="1" ref="BQ45" ca="1">INDEX(i.z_prob,$J45,BQ$26)</f>
        <v>0.16</v>
      </c>
      <c r="BR45" s="5" cm="1">
        <f t="array" aca="1" ref="BR45" ca="1">INDEX(i.z_prob,$J45,BR$26)</f>
        <v>0.14000000000000001</v>
      </c>
      <c r="BS45" s="5" cm="1">
        <f t="array" aca="1" ref="BS45" ca="1">INDEX(i.z_prob,$J45,BS$26)</f>
        <v>0.11</v>
      </c>
      <c r="BT45" s="5" cm="1">
        <f t="array" aca="1" ref="BT45" ca="1">INDEX(i.z_prob,$J45,BT$26)</f>
        <v>0.11</v>
      </c>
      <c r="BU45" s="5" cm="1">
        <f t="array" aca="1" ref="BU45" ca="1">INDEX(i.z_prob,$J45,BU$26)</f>
        <v>0.14000000000000001</v>
      </c>
      <c r="BV45" s="5" cm="1">
        <f t="array" aca="1" ref="BV45" ca="1">INDEX(i.z_prob,$J45,BV$26)</f>
        <v>0.16</v>
      </c>
      <c r="BW45" s="5" cm="1">
        <f t="array" aca="1" ref="BW45" ca="1">INDEX(i.z_prob,$J45,BW$26)</f>
        <v>0.09</v>
      </c>
      <c r="BX45" s="9"/>
      <c r="BY45" s="19" t="str">
        <f t="shared" ref="BY45:BY61" ca="1" si="206">OFFSET(BY$5,$B45,0)</f>
        <v>-</v>
      </c>
      <c r="BZ45" s="5">
        <f t="shared" ref="BZ45:BZ61" ca="1" si="207">$R45</f>
        <v>0</v>
      </c>
      <c r="CA45" s="5">
        <f t="shared" ref="CA45:CA61" ca="1" si="208">$R45</f>
        <v>0</v>
      </c>
      <c r="CB45" s="5">
        <f t="shared" ref="CB45:CB61" ca="1" si="209">$R45</f>
        <v>0</v>
      </c>
      <c r="CC45" s="5">
        <f t="shared" ref="CC45:CC61" ca="1" si="210">$R45</f>
        <v>0</v>
      </c>
      <c r="CD45" s="9"/>
      <c r="CE45" s="19" t="str">
        <f t="shared" ref="CE45:CN60" ca="1" si="211">OFFSET(CE$5,$B45,0)</f>
        <v>-</v>
      </c>
      <c r="CF45" s="19" t="str">
        <f t="shared" ca="1" si="211"/>
        <v>-</v>
      </c>
      <c r="CG45" s="19" t="str">
        <f t="shared" ca="1" si="211"/>
        <v>-</v>
      </c>
      <c r="CH45" s="19" t="str">
        <f t="shared" ca="1" si="211"/>
        <v>-</v>
      </c>
      <c r="CI45" s="19" t="str">
        <f t="shared" ca="1" si="211"/>
        <v>-</v>
      </c>
      <c r="CJ45" s="19" t="str">
        <f t="shared" ca="1" si="211"/>
        <v>-</v>
      </c>
      <c r="CK45" s="19" t="str">
        <f t="shared" ca="1" si="211"/>
        <v>-</v>
      </c>
      <c r="CL45" s="19" t="str">
        <f t="shared" ca="1" si="211"/>
        <v>-</v>
      </c>
      <c r="CM45" s="19" t="str">
        <f t="shared" ca="1" si="211"/>
        <v>-</v>
      </c>
      <c r="CN45" s="19" t="str">
        <f t="shared" ca="1" si="211"/>
        <v>-</v>
      </c>
      <c r="CO45" s="19" t="str">
        <f t="shared" ref="CO45:CU56" ca="1" si="212">OFFSET(CO$5,$B45,0)</f>
        <v>-</v>
      </c>
      <c r="CP45" s="19" t="str">
        <f t="shared" ca="1" si="212"/>
        <v>-</v>
      </c>
      <c r="CQ45" s="19" t="str">
        <f t="shared" ca="1" si="212"/>
        <v>-</v>
      </c>
      <c r="CR45" s="19" t="str">
        <f t="shared" ca="1" si="212"/>
        <v>-</v>
      </c>
      <c r="CS45" s="19" t="str">
        <f t="shared" ca="1" si="212"/>
        <v>-</v>
      </c>
      <c r="CT45" s="19" t="str">
        <f t="shared" ca="1" si="212"/>
        <v>-</v>
      </c>
      <c r="CU45" s="19" t="str">
        <f t="shared" ca="1" si="212"/>
        <v>-</v>
      </c>
      <c r="CV45" s="9"/>
      <c r="CW45" s="135" t="b">
        <f t="shared" ref="CW45:CW61" si="213">$CY45</f>
        <v>0</v>
      </c>
      <c r="CX45" s="12" t="b">
        <v>0</v>
      </c>
      <c r="CY45" s="12" t="b">
        <v>0</v>
      </c>
      <c r="CZ45" s="570" t="str">
        <f t="shared" ref="CZ45:DD45" ca="1" si="214">OFFSET(CZ$5,$B45,0)</f>
        <v>-</v>
      </c>
      <c r="DA45" s="570" t="b">
        <f t="shared" ca="1" si="214"/>
        <v>1</v>
      </c>
      <c r="DB45" s="570">
        <f t="shared" ca="1" si="214"/>
        <v>0</v>
      </c>
      <c r="DC45" s="570" t="str">
        <f t="shared" ca="1" si="214"/>
        <v>-</v>
      </c>
      <c r="DD45" s="570" t="str">
        <f t="shared" ca="1" si="214"/>
        <v>-</v>
      </c>
      <c r="DE45" s="428">
        <f t="shared" ref="DE45:DG61" ca="1" si="215">INDEX(i.UserPeriod0,$AS45,DE$26)</f>
        <v>680</v>
      </c>
      <c r="DF45" s="428">
        <f t="shared" ca="1" si="215"/>
        <v>714</v>
      </c>
      <c r="DG45" s="428">
        <f t="shared" ca="1" si="215"/>
        <v>749</v>
      </c>
      <c r="DH45" s="143">
        <f t="shared" ref="DH45:DJ61" ca="1" si="216">7*INDEX(i.end_joining,1,DH$26+($AS45-1)*3)</f>
        <v>420</v>
      </c>
      <c r="DI45" s="143">
        <f t="shared" ca="1" si="216"/>
        <v>455</v>
      </c>
      <c r="DJ45" s="143">
        <f t="shared" ca="1" si="216"/>
        <v>490</v>
      </c>
      <c r="DK45" s="19" t="str">
        <f t="shared" ref="DK45:DP57" ca="1" si="217">OFFSET(DK$5,$B45,0)</f>
        <v>-</v>
      </c>
      <c r="DL45" s="19" t="str">
        <f t="shared" ca="1" si="217"/>
        <v>-</v>
      </c>
      <c r="DM45" s="19" t="str">
        <f t="shared" ca="1" si="217"/>
        <v>-</v>
      </c>
      <c r="DN45" s="19" t="str">
        <f t="shared" ca="1" si="217"/>
        <v>-</v>
      </c>
      <c r="DO45" s="19" t="str">
        <f t="shared" ca="1" si="217"/>
        <v>-</v>
      </c>
      <c r="DP45" s="19" t="str">
        <f t="shared" ca="1" si="217"/>
        <v>-</v>
      </c>
      <c r="DQ45" s="12">
        <v>1</v>
      </c>
      <c r="DR45" s="12">
        <v>1</v>
      </c>
      <c r="DS45" s="19">
        <f t="shared" ref="DS45:DU61" ca="1" si="218">OFFSET(DS$5,$B45,0)</f>
        <v>0</v>
      </c>
      <c r="DT45" s="19" t="str">
        <f t="shared" ca="1" si="218"/>
        <v>-</v>
      </c>
      <c r="DU45" s="19" t="str">
        <f t="shared" ca="1" si="218"/>
        <v>-</v>
      </c>
      <c r="DV45" s="19" t="str">
        <f t="shared" ref="DV45:EA46" ca="1" si="219">OFFSET(DV$5,$B45,0)</f>
        <v>-</v>
      </c>
      <c r="DW45" s="19" t="str">
        <f t="shared" ca="1" si="219"/>
        <v>-</v>
      </c>
      <c r="DX45" s="19" t="str">
        <f t="shared" ca="1" si="219"/>
        <v>-</v>
      </c>
      <c r="DY45" s="19">
        <f t="shared" ca="1" si="219"/>
        <v>0</v>
      </c>
      <c r="DZ45" s="19" t="str">
        <f t="shared" ca="1" si="219"/>
        <v>-</v>
      </c>
      <c r="EA45" s="19" t="str">
        <f t="shared" ca="1" si="219"/>
        <v>-</v>
      </c>
      <c r="EB45" s="19" t="str">
        <f t="shared" ref="EB45:ED61" ca="1" si="220">OFFSET(EB$5,$B45,0)</f>
        <v>-</v>
      </c>
      <c r="EC45" s="19">
        <f t="shared" ca="1" si="220"/>
        <v>0</v>
      </c>
      <c r="ED45" s="19">
        <f t="shared" ca="1" si="220"/>
        <v>0</v>
      </c>
      <c r="EE45" s="9"/>
      <c r="EF45" s="19" t="str">
        <f t="shared" ref="EF45:ER60" ca="1" si="221">OFFSET(EF$5,$B45,0)</f>
        <v>-</v>
      </c>
      <c r="EG45" s="19" t="str">
        <f t="shared" ca="1" si="221"/>
        <v>-</v>
      </c>
      <c r="EH45" s="19" t="str">
        <f t="shared" ca="1" si="221"/>
        <v>-</v>
      </c>
      <c r="EI45" s="19" t="str">
        <f t="shared" ca="1" si="221"/>
        <v>-</v>
      </c>
      <c r="EJ45" s="19" t="str">
        <f t="shared" ca="1" si="221"/>
        <v>-</v>
      </c>
      <c r="EK45" s="19" t="str">
        <f t="shared" ca="1" si="221"/>
        <v>-</v>
      </c>
      <c r="EL45" s="19" t="str">
        <f t="shared" ca="1" si="221"/>
        <v>-</v>
      </c>
      <c r="EM45" s="19" t="str">
        <f t="shared" ca="1" si="221"/>
        <v>-</v>
      </c>
      <c r="EN45" s="19" t="str">
        <f t="shared" ca="1" si="221"/>
        <v>-</v>
      </c>
      <c r="EO45" s="19" t="str">
        <f t="shared" ca="1" si="221"/>
        <v>-</v>
      </c>
      <c r="EP45" s="19" t="str">
        <f t="shared" ca="1" si="221"/>
        <v>-</v>
      </c>
      <c r="EQ45" s="19" t="str">
        <f t="shared" ca="1" si="221"/>
        <v>-</v>
      </c>
      <c r="ER45" s="19">
        <f t="shared" ca="1" si="221"/>
        <v>0</v>
      </c>
      <c r="ES45" s="19">
        <f t="shared" ref="ES45:FO60" ca="1" si="222">OFFSET(ES$5,$B45,0)</f>
        <v>0</v>
      </c>
      <c r="ET45" s="19">
        <f t="shared" ca="1" si="222"/>
        <v>0</v>
      </c>
      <c r="EU45" s="19">
        <f t="shared" ca="1" si="222"/>
        <v>0</v>
      </c>
      <c r="EV45" s="19">
        <f t="shared" ca="1" si="222"/>
        <v>0</v>
      </c>
      <c r="EW45" s="19">
        <f t="shared" ca="1" si="222"/>
        <v>0</v>
      </c>
      <c r="EX45" s="19">
        <f t="shared" ca="1" si="222"/>
        <v>0</v>
      </c>
      <c r="EY45" s="19">
        <f t="shared" ca="1" si="222"/>
        <v>0</v>
      </c>
      <c r="EZ45" s="19">
        <f t="shared" ca="1" si="222"/>
        <v>0</v>
      </c>
      <c r="FA45" s="19">
        <f t="shared" ca="1" si="222"/>
        <v>0</v>
      </c>
      <c r="FB45" s="19">
        <f t="shared" ca="1" si="222"/>
        <v>0</v>
      </c>
      <c r="FC45" s="19">
        <f t="shared" ca="1" si="222"/>
        <v>0</v>
      </c>
      <c r="FD45" s="19">
        <f t="shared" ca="1" si="222"/>
        <v>0</v>
      </c>
      <c r="FE45" s="19">
        <f t="shared" ca="1" si="222"/>
        <v>0</v>
      </c>
      <c r="FF45" s="19">
        <f t="shared" ca="1" si="222"/>
        <v>0</v>
      </c>
      <c r="FG45" s="19">
        <f t="shared" ca="1" si="222"/>
        <v>0</v>
      </c>
      <c r="FH45" s="19">
        <f t="shared" ca="1" si="222"/>
        <v>0</v>
      </c>
      <c r="FI45" s="19">
        <f t="shared" ca="1" si="222"/>
        <v>0</v>
      </c>
      <c r="FJ45" s="19">
        <f t="shared" ca="1" si="222"/>
        <v>0</v>
      </c>
      <c r="FK45" s="19">
        <f t="shared" ca="1" si="222"/>
        <v>0</v>
      </c>
      <c r="FL45" s="19">
        <f t="shared" ca="1" si="222"/>
        <v>0</v>
      </c>
      <c r="FM45" s="19">
        <f t="shared" ca="1" si="222"/>
        <v>0</v>
      </c>
      <c r="FN45" s="19">
        <f t="shared" ca="1" si="222"/>
        <v>0</v>
      </c>
      <c r="FO45" s="19">
        <f t="shared" ca="1" si="222"/>
        <v>0</v>
      </c>
      <c r="FP45" s="19">
        <f t="shared" ref="EV45:HC52" ca="1" si="223">OFFSET(FP$5,$B45,0)</f>
        <v>0</v>
      </c>
      <c r="FQ45" s="19">
        <f t="shared" ca="1" si="223"/>
        <v>0</v>
      </c>
      <c r="FR45" s="19">
        <f t="shared" ca="1" si="223"/>
        <v>0</v>
      </c>
      <c r="FS45" s="19">
        <f t="shared" ca="1" si="223"/>
        <v>0</v>
      </c>
      <c r="FT45" s="19">
        <f t="shared" ca="1" si="223"/>
        <v>0</v>
      </c>
      <c r="FU45" s="19">
        <f t="shared" ref="FU45:GD52" ca="1" si="224">OFFSET(FU$5,$B45,0)</f>
        <v>0</v>
      </c>
      <c r="FV45" s="19">
        <f t="shared" ca="1" si="224"/>
        <v>0</v>
      </c>
      <c r="FW45" s="19">
        <f t="shared" ca="1" si="224"/>
        <v>0</v>
      </c>
      <c r="FX45" s="19">
        <f t="shared" ca="1" si="224"/>
        <v>0</v>
      </c>
      <c r="FY45" s="19">
        <f t="shared" ca="1" si="224"/>
        <v>0</v>
      </c>
      <c r="FZ45" s="19">
        <f t="shared" ca="1" si="224"/>
        <v>0</v>
      </c>
      <c r="GA45" s="19">
        <f t="shared" ca="1" si="224"/>
        <v>0</v>
      </c>
      <c r="GB45" s="19">
        <f t="shared" ca="1" si="224"/>
        <v>0</v>
      </c>
      <c r="GC45" s="19">
        <f t="shared" ca="1" si="224"/>
        <v>0</v>
      </c>
      <c r="GD45" s="19">
        <f t="shared" ca="1" si="224"/>
        <v>0</v>
      </c>
      <c r="GE45" s="19">
        <f t="shared" ca="1" si="223"/>
        <v>0</v>
      </c>
      <c r="GF45" s="19">
        <f t="shared" ca="1" si="223"/>
        <v>0</v>
      </c>
      <c r="GG45" s="19">
        <f t="shared" ca="1" si="223"/>
        <v>0</v>
      </c>
      <c r="GH45" s="19">
        <f t="shared" ca="1" si="223"/>
        <v>0</v>
      </c>
      <c r="GI45" s="19">
        <f t="shared" ca="1" si="223"/>
        <v>0</v>
      </c>
      <c r="GJ45" s="19">
        <f t="shared" ca="1" si="223"/>
        <v>0</v>
      </c>
      <c r="GK45" s="19">
        <f t="shared" ca="1" si="223"/>
        <v>0</v>
      </c>
      <c r="GL45" s="19">
        <f t="shared" ca="1" si="223"/>
        <v>0</v>
      </c>
      <c r="GM45" s="19">
        <f t="shared" ca="1" si="223"/>
        <v>0</v>
      </c>
      <c r="GN45" s="19">
        <f t="shared" ca="1" si="223"/>
        <v>0</v>
      </c>
      <c r="GO45" s="19">
        <f t="shared" ca="1" si="223"/>
        <v>0</v>
      </c>
      <c r="GP45" s="19">
        <f t="shared" ca="1" si="223"/>
        <v>0</v>
      </c>
      <c r="GQ45" s="19">
        <f t="shared" ca="1" si="223"/>
        <v>0</v>
      </c>
      <c r="GR45" s="19">
        <f t="shared" ca="1" si="223"/>
        <v>0</v>
      </c>
      <c r="GS45" s="19">
        <f t="shared" ca="1" si="223"/>
        <v>0</v>
      </c>
      <c r="GT45" s="19">
        <f t="shared" ca="1" si="223"/>
        <v>0</v>
      </c>
      <c r="GU45" s="19">
        <f t="shared" ca="1" si="223"/>
        <v>0</v>
      </c>
      <c r="GV45" s="19">
        <f t="shared" ca="1" si="223"/>
        <v>0</v>
      </c>
      <c r="GW45" s="19">
        <f t="shared" ca="1" si="223"/>
        <v>0</v>
      </c>
      <c r="GX45" s="19">
        <f t="shared" ca="1" si="223"/>
        <v>0</v>
      </c>
      <c r="GY45" s="19">
        <f t="shared" ca="1" si="223"/>
        <v>0</v>
      </c>
      <c r="GZ45" s="19">
        <f t="shared" ca="1" si="223"/>
        <v>0</v>
      </c>
      <c r="HA45" s="19">
        <f t="shared" ca="1" si="223"/>
        <v>0</v>
      </c>
      <c r="HB45" s="19">
        <f t="shared" ca="1" si="223"/>
        <v>0</v>
      </c>
      <c r="HC45" s="19">
        <f t="shared" ca="1" si="223"/>
        <v>0</v>
      </c>
      <c r="HD45" s="19">
        <f t="shared" ref="HD45:HZ60" ca="1" si="225">OFFSET(HD$5,$B45,0)</f>
        <v>0</v>
      </c>
      <c r="HE45" s="19">
        <f t="shared" ca="1" si="225"/>
        <v>0</v>
      </c>
      <c r="HF45" s="19">
        <f t="shared" ca="1" si="225"/>
        <v>0</v>
      </c>
      <c r="HG45" s="19">
        <f t="shared" ca="1" si="225"/>
        <v>0</v>
      </c>
      <c r="HH45" s="19">
        <f t="shared" ca="1" si="225"/>
        <v>0</v>
      </c>
      <c r="HI45" s="19">
        <f t="shared" ca="1" si="225"/>
        <v>0</v>
      </c>
      <c r="HJ45" s="19">
        <f t="shared" ca="1" si="225"/>
        <v>0</v>
      </c>
      <c r="HK45" s="19">
        <f t="shared" ca="1" si="225"/>
        <v>0</v>
      </c>
      <c r="HL45" s="19">
        <f t="shared" ca="1" si="225"/>
        <v>0</v>
      </c>
      <c r="HM45" s="19">
        <f t="shared" ca="1" si="225"/>
        <v>0</v>
      </c>
      <c r="HN45" s="19">
        <f t="shared" ca="1" si="225"/>
        <v>0</v>
      </c>
      <c r="HO45" s="19">
        <f t="shared" ca="1" si="225"/>
        <v>0</v>
      </c>
      <c r="HP45" s="19">
        <f t="shared" ca="1" si="225"/>
        <v>0</v>
      </c>
      <c r="HQ45" s="19">
        <f t="shared" ca="1" si="225"/>
        <v>0</v>
      </c>
      <c r="HR45" s="19">
        <f t="shared" ca="1" si="225"/>
        <v>0</v>
      </c>
      <c r="HS45" s="19">
        <f t="shared" ca="1" si="225"/>
        <v>0</v>
      </c>
      <c r="HT45" s="19">
        <f t="shared" ca="1" si="225"/>
        <v>0</v>
      </c>
      <c r="HU45" s="19">
        <f t="shared" ca="1" si="225"/>
        <v>0</v>
      </c>
      <c r="HV45" s="19">
        <f t="shared" ca="1" si="225"/>
        <v>0</v>
      </c>
      <c r="HW45" s="19">
        <f t="shared" ca="1" si="225"/>
        <v>0</v>
      </c>
      <c r="HX45" s="19">
        <f t="shared" ca="1" si="225"/>
        <v>0</v>
      </c>
      <c r="HY45" s="19">
        <f t="shared" ca="1" si="225"/>
        <v>0</v>
      </c>
      <c r="HZ45" s="19">
        <f t="shared" ca="1" si="225"/>
        <v>0</v>
      </c>
      <c r="IA45" s="19">
        <f t="shared" ref="IA45:JL60" ca="1" si="226">OFFSET(IA$5,$B45,0)</f>
        <v>0</v>
      </c>
      <c r="IB45" s="19">
        <f t="shared" ca="1" si="226"/>
        <v>0</v>
      </c>
      <c r="IC45" s="19">
        <f t="shared" ca="1" si="226"/>
        <v>0</v>
      </c>
      <c r="ID45" s="19">
        <f t="shared" ref="ID45:IM61" ca="1" si="227">OFFSET(ID$5,$B45,0)</f>
        <v>0</v>
      </c>
      <c r="IE45" s="19">
        <f t="shared" ca="1" si="227"/>
        <v>0</v>
      </c>
      <c r="IF45" s="19">
        <f t="shared" ca="1" si="227"/>
        <v>0</v>
      </c>
      <c r="IG45" s="19">
        <f t="shared" ca="1" si="227"/>
        <v>0</v>
      </c>
      <c r="IH45" s="19">
        <f t="shared" ca="1" si="227"/>
        <v>0</v>
      </c>
      <c r="II45" s="19">
        <f t="shared" ca="1" si="227"/>
        <v>0</v>
      </c>
      <c r="IJ45" s="19">
        <f t="shared" ca="1" si="227"/>
        <v>0</v>
      </c>
      <c r="IK45" s="19">
        <f t="shared" ca="1" si="227"/>
        <v>0</v>
      </c>
      <c r="IL45" s="19">
        <f t="shared" ca="1" si="227"/>
        <v>0</v>
      </c>
      <c r="IM45" s="19">
        <f t="shared" ca="1" si="227"/>
        <v>0</v>
      </c>
      <c r="IN45" s="19">
        <f t="shared" ca="1" si="226"/>
        <v>0</v>
      </c>
      <c r="IO45" s="19">
        <f t="shared" ca="1" si="226"/>
        <v>0</v>
      </c>
      <c r="IP45" s="19">
        <f t="shared" ca="1" si="226"/>
        <v>0</v>
      </c>
      <c r="IQ45" s="19">
        <f t="shared" ca="1" si="226"/>
        <v>0</v>
      </c>
      <c r="IR45" s="19">
        <f t="shared" ca="1" si="226"/>
        <v>0</v>
      </c>
      <c r="IS45" s="19">
        <f t="shared" ca="1" si="226"/>
        <v>0</v>
      </c>
      <c r="IT45" s="19">
        <f t="shared" ca="1" si="226"/>
        <v>0</v>
      </c>
      <c r="IU45" s="19">
        <f t="shared" ca="1" si="226"/>
        <v>0</v>
      </c>
      <c r="IV45" s="19">
        <f t="shared" ca="1" si="226"/>
        <v>0</v>
      </c>
      <c r="IW45" s="19">
        <f t="shared" ca="1" si="226"/>
        <v>0</v>
      </c>
      <c r="IX45" s="19">
        <f t="shared" ca="1" si="226"/>
        <v>0</v>
      </c>
      <c r="IY45" s="19">
        <f t="shared" ca="1" si="226"/>
        <v>0</v>
      </c>
      <c r="IZ45" s="19">
        <f t="shared" ca="1" si="226"/>
        <v>0</v>
      </c>
      <c r="JA45" s="19">
        <f t="shared" ca="1" si="226"/>
        <v>0</v>
      </c>
      <c r="JB45" s="19">
        <f t="shared" ca="1" si="226"/>
        <v>0</v>
      </c>
      <c r="JC45" s="19">
        <f t="shared" ca="1" si="226"/>
        <v>0</v>
      </c>
      <c r="JD45" s="19">
        <f t="shared" ca="1" si="226"/>
        <v>0</v>
      </c>
      <c r="JE45" s="19">
        <f t="shared" ca="1" si="226"/>
        <v>0</v>
      </c>
      <c r="JF45" s="19">
        <f t="shared" ca="1" si="226"/>
        <v>0</v>
      </c>
      <c r="JG45" s="19">
        <f t="shared" ca="1" si="226"/>
        <v>0</v>
      </c>
      <c r="JH45" s="19">
        <f t="shared" ca="1" si="226"/>
        <v>0</v>
      </c>
      <c r="JI45" s="19">
        <f t="shared" ca="1" si="226"/>
        <v>0</v>
      </c>
      <c r="JJ45" s="19">
        <f t="shared" ca="1" si="226"/>
        <v>0</v>
      </c>
      <c r="JK45" s="19">
        <f t="shared" ca="1" si="226"/>
        <v>0</v>
      </c>
      <c r="JL45" s="19">
        <f t="shared" ca="1" si="226"/>
        <v>0</v>
      </c>
      <c r="JM45" s="5">
        <f t="shared" ref="JM45:JM61" ca="1" si="228">INDEX(i.TOL,$P45,JM$26)</f>
        <v>19</v>
      </c>
      <c r="JN45" s="9"/>
      <c r="JO45" s="5">
        <f t="shared" ref="JO45:JP61" ca="1" si="229">INDEX(i.FlkStrctr,$O45,JO$26)</f>
        <v>1</v>
      </c>
      <c r="JP45" s="5" t="b">
        <f t="shared" ca="1" si="229"/>
        <v>0</v>
      </c>
      <c r="JQ45" s="19">
        <f t="shared" ref="JQ45:LW60" ca="1" si="230">OFFSET(JQ$5,$B45,0)</f>
        <v>0</v>
      </c>
      <c r="JR45" s="5">
        <f t="shared" ref="JR45:JR61" ca="1" si="231">IF($W45=0,JR$5,INDEX(i.RR_scenario,$W45,$O45))</f>
        <v>0</v>
      </c>
      <c r="JS45" s="5">
        <f t="shared" ref="JS45:JS61" ca="1" si="232">INDEX(i.dryman,($AP45-1)*4+$AO45,JS$26)</f>
        <v>0.01</v>
      </c>
      <c r="JT45" s="19">
        <f t="shared" ref="JT45:JV61" ca="1" si="233">OFFSET(JT$5,$B45,0)</f>
        <v>0</v>
      </c>
      <c r="JU45" s="19">
        <f t="shared" ca="1" si="233"/>
        <v>0</v>
      </c>
      <c r="JV45" s="19" t="str">
        <f t="shared" ca="1" si="233"/>
        <v>-</v>
      </c>
      <c r="JW45" s="19">
        <f t="shared" ref="JW45:KD45" ca="1" si="234">OFFSET(JW$5,$B45,0)</f>
        <v>1</v>
      </c>
      <c r="JX45" s="19">
        <f t="shared" ca="1" si="230"/>
        <v>1</v>
      </c>
      <c r="JY45" s="19">
        <f t="shared" ca="1" si="234"/>
        <v>1</v>
      </c>
      <c r="JZ45" s="19">
        <f t="shared" ca="1" si="234"/>
        <v>1</v>
      </c>
      <c r="KA45" s="19">
        <f t="shared" ca="1" si="234"/>
        <v>1</v>
      </c>
      <c r="KB45" s="19">
        <f t="shared" ca="1" si="234"/>
        <v>1</v>
      </c>
      <c r="KC45" s="19">
        <f t="shared" ca="1" si="234"/>
        <v>0</v>
      </c>
      <c r="KD45" s="19">
        <f t="shared" ca="1" si="234"/>
        <v>0</v>
      </c>
      <c r="KE45" s="19">
        <f t="shared" ref="KE45:KK45" ca="1" si="235">OFFSET(KE$5,$B45,0)</f>
        <v>1</v>
      </c>
      <c r="KF45" s="19">
        <f t="shared" ca="1" si="235"/>
        <v>0</v>
      </c>
      <c r="KG45" s="19">
        <f t="shared" ca="1" si="235"/>
        <v>0</v>
      </c>
      <c r="KH45" s="19">
        <f t="shared" ca="1" si="235"/>
        <v>0</v>
      </c>
      <c r="KI45" s="19">
        <f t="shared" ca="1" si="235"/>
        <v>1</v>
      </c>
      <c r="KJ45" s="19">
        <f t="shared" ca="1" si="235"/>
        <v>0</v>
      </c>
      <c r="KK45" s="19">
        <f t="shared" ca="1" si="235"/>
        <v>1</v>
      </c>
      <c r="KL45" s="19">
        <f t="shared" ca="1" si="230"/>
        <v>0</v>
      </c>
      <c r="KM45" s="19">
        <f t="shared" ca="1" si="230"/>
        <v>0</v>
      </c>
      <c r="KN45" s="19">
        <f t="shared" ca="1" si="230"/>
        <v>0</v>
      </c>
      <c r="KO45" s="19">
        <f t="shared" ref="KO45:KP46" ca="1" si="236">OFFSET(KO$5,$B45,0)</f>
        <v>0</v>
      </c>
      <c r="KP45" s="19">
        <f t="shared" ca="1" si="236"/>
        <v>0</v>
      </c>
      <c r="KQ45" s="19">
        <f t="shared" ca="1" si="230"/>
        <v>0</v>
      </c>
      <c r="KR45" s="19">
        <f t="shared" ca="1" si="230"/>
        <v>0</v>
      </c>
      <c r="KS45" s="19">
        <f t="shared" ca="1" si="230"/>
        <v>0</v>
      </c>
      <c r="KT45" s="19">
        <f t="shared" ca="1" si="230"/>
        <v>0</v>
      </c>
      <c r="KU45" s="19">
        <f t="shared" ca="1" si="230"/>
        <v>0</v>
      </c>
      <c r="KV45" s="19">
        <f t="shared" ca="1" si="230"/>
        <v>0</v>
      </c>
      <c r="KW45" s="19">
        <f t="shared" ca="1" si="230"/>
        <v>0</v>
      </c>
      <c r="KX45" s="19">
        <f t="shared" ca="1" si="230"/>
        <v>0</v>
      </c>
      <c r="KY45" s="19">
        <f t="shared" ca="1" si="230"/>
        <v>0</v>
      </c>
      <c r="KZ45" s="19">
        <f t="shared" ca="1" si="230"/>
        <v>0</v>
      </c>
      <c r="LA45" s="19">
        <f t="shared" ca="1" si="230"/>
        <v>0</v>
      </c>
      <c r="LB45" s="19">
        <f t="shared" ca="1" si="230"/>
        <v>0</v>
      </c>
      <c r="LC45" s="19">
        <f t="shared" ca="1" si="230"/>
        <v>0</v>
      </c>
      <c r="LD45" s="19">
        <f t="shared" ca="1" si="230"/>
        <v>0</v>
      </c>
      <c r="LE45" s="19">
        <f t="shared" ca="1" si="230"/>
        <v>0</v>
      </c>
      <c r="LF45" s="19">
        <f t="shared" ca="1" si="230"/>
        <v>0</v>
      </c>
      <c r="LG45" s="5">
        <f t="shared" ref="LG45:LJ61" ca="1" si="237">INDEX(i.dryman,($AP45-1)*4+$AO45,LG$27)</f>
        <v>0</v>
      </c>
      <c r="LH45" s="5">
        <f t="shared" ca="1" si="237"/>
        <v>0</v>
      </c>
      <c r="LI45" s="5">
        <f t="shared" ca="1" si="237"/>
        <v>0.05</v>
      </c>
      <c r="LJ45" s="5">
        <f t="shared" ca="1" si="237"/>
        <v>0.05</v>
      </c>
      <c r="LK45" s="19">
        <f t="shared" ref="LK45:LK61" ca="1" si="238">OFFSET(LK$5,$B45,0)</f>
        <v>0</v>
      </c>
      <c r="LL45" s="19">
        <f t="shared" ca="1" si="230"/>
        <v>0</v>
      </c>
      <c r="LM45" s="19">
        <f t="shared" ref="LM45:LP61" ca="1" si="239">OFFSET(LM$5,$B45,0)</f>
        <v>0</v>
      </c>
      <c r="LN45" s="19">
        <f t="shared" ca="1" si="239"/>
        <v>0</v>
      </c>
      <c r="LO45" s="19">
        <f t="shared" ca="1" si="239"/>
        <v>0</v>
      </c>
      <c r="LP45" s="19">
        <f t="shared" ca="1" si="239"/>
        <v>0</v>
      </c>
      <c r="LQ45" s="19">
        <f t="shared" ca="1" si="230"/>
        <v>0</v>
      </c>
      <c r="LR45" s="19">
        <f t="shared" ca="1" si="230"/>
        <v>1</v>
      </c>
      <c r="LS45" s="19">
        <f t="shared" ref="LS45:LU61" ca="1" si="240">OFFSET(LS$5,$B45,0)</f>
        <v>0</v>
      </c>
      <c r="LT45" s="19">
        <f t="shared" ca="1" si="240"/>
        <v>0</v>
      </c>
      <c r="LU45" s="19">
        <f t="shared" ca="1" si="240"/>
        <v>0</v>
      </c>
      <c r="LV45" s="19">
        <f t="shared" ca="1" si="230"/>
        <v>0</v>
      </c>
      <c r="LW45" s="19">
        <f t="shared" ca="1" si="230"/>
        <v>1</v>
      </c>
      <c r="LX45" s="9"/>
      <c r="LY45" s="5" t="b">
        <f t="shared" ref="LY45:LY61" ca="1" si="241">IF($M45&lt;&gt;0,INDEX(i.cropgraze_inc,$M45,LY$26),OFFSET(LY$5,$B45,0))</f>
        <v>0</v>
      </c>
      <c r="LZ45" s="19" t="str">
        <f t="shared" ref="LZ45:MB78" ca="1" si="242">OFFSET(LZ$5,$B45,0)</f>
        <v>-</v>
      </c>
      <c r="MA45" s="19" t="str">
        <f t="shared" ca="1" si="242"/>
        <v>-</v>
      </c>
      <c r="MB45" s="19" t="str">
        <f t="shared" ca="1" si="242"/>
        <v>-</v>
      </c>
      <c r="MC45" s="5" t="b">
        <f t="shared" ref="MC45:ME61" ca="1" si="243">($P45=MC$30)</f>
        <v>1</v>
      </c>
      <c r="MD45" s="5" t="b">
        <f t="shared" ca="1" si="243"/>
        <v>0</v>
      </c>
      <c r="ME45" s="5" t="b">
        <f t="shared" ca="1" si="243"/>
        <v>0</v>
      </c>
      <c r="MF45" s="135">
        <f ca="1">$Q45</f>
        <v>1</v>
      </c>
      <c r="MG45" s="135">
        <f t="shared" ref="MF45:MG61" ca="1" si="244">$Q45</f>
        <v>1</v>
      </c>
      <c r="MH45" s="5" t="b">
        <f t="shared" ref="MH45:MK45" ca="1" si="245">INDEX(i.dryman,($AP45-1)*4+$AO45,MH$26)</f>
        <v>0</v>
      </c>
      <c r="MI45" s="5" t="b">
        <f t="shared" ca="1" si="245"/>
        <v>0</v>
      </c>
      <c r="MJ45" s="5" t="b">
        <f t="shared" ca="1" si="245"/>
        <v>1</v>
      </c>
      <c r="MK45" s="5" t="b">
        <f t="shared" ca="1" si="245"/>
        <v>0</v>
      </c>
      <c r="ML45" s="5">
        <f ca="1">INDEX(i.dryman,($AP45-1)*4+$AO45,ML$26+$O45-1)</f>
        <v>1</v>
      </c>
      <c r="MM45" s="5">
        <f ca="1">INDEX(i.dryman,($AP45-1)*4+$AO45,MM$26+$O45-1)</f>
        <v>0.66</v>
      </c>
      <c r="MN45" s="5" t="b">
        <f ca="1">AND(INDEX(i.dryman,($AP45-1)*4+$AO45,MN$26),($MG45&gt;0))</f>
        <v>1</v>
      </c>
      <c r="MO45" s="5" t="str" cm="1">
        <f t="array" aca="1" ref="MO45" ca="1">IF(OR(MP45:MP45&lt;&gt;"-"),TRUE,"-")</f>
        <v>-</v>
      </c>
      <c r="MP45" s="19" t="str">
        <f t="shared" ref="MH45:MR57" ca="1" si="246">OFFSET(MP$5,$B45,0)</f>
        <v>-</v>
      </c>
      <c r="MQ45" s="5" t="str">
        <f t="array" aca="1" ref="MQ45" ca="1">IF(OR(MR45:MX45&lt;&gt;"-"),TRUE,"-")</f>
        <v>-</v>
      </c>
      <c r="MR45" s="19" t="str">
        <f t="shared" ca="1" si="246"/>
        <v>-</v>
      </c>
      <c r="MS45" s="19" t="str">
        <f t="shared" ref="MS45:MX45" ca="1" si="247">OFFSET(MS$5,$B45,0)</f>
        <v>-</v>
      </c>
      <c r="MT45" s="19" t="str">
        <f t="shared" ca="1" si="247"/>
        <v>-</v>
      </c>
      <c r="MU45" s="19" t="str">
        <f t="shared" ca="1" si="247"/>
        <v>-</v>
      </c>
      <c r="MV45" s="19" t="str">
        <f t="shared" ca="1" si="247"/>
        <v>-</v>
      </c>
      <c r="MW45" s="19" t="str">
        <f t="shared" ca="1" si="247"/>
        <v>-</v>
      </c>
      <c r="MX45" s="19" t="str">
        <f t="shared" ca="1" si="247"/>
        <v>-</v>
      </c>
      <c r="MY45" s="5" t="str">
        <f t="array" aca="1" ref="MY45" ca="1">IF(OR(MZ45:NA45&lt;&gt;"-"),TRUE,"-")</f>
        <v>-</v>
      </c>
      <c r="MZ45" s="19" t="str">
        <f t="shared" ref="MZ45:NC55" ca="1" si="248">OFFSET(MZ$5,$B45,0)</f>
        <v>-</v>
      </c>
      <c r="NA45" s="19" t="str">
        <f t="shared" ca="1" si="248"/>
        <v>-</v>
      </c>
      <c r="NB45" s="19" t="b">
        <f t="shared" ca="1" si="248"/>
        <v>1</v>
      </c>
      <c r="NC45" s="19">
        <f t="shared" ca="1" si="248"/>
        <v>0</v>
      </c>
      <c r="ND45" s="5" t="str">
        <f t="shared" ref="ND45:NG61" ca="1" si="249">INDEX(i.FlkStrctr,$O45,ND$26)</f>
        <v>-</v>
      </c>
      <c r="NE45" s="5" t="str">
        <f t="shared" ca="1" si="249"/>
        <v>-</v>
      </c>
      <c r="NF45" s="5" t="str">
        <f t="shared" ca="1" si="249"/>
        <v>-</v>
      </c>
      <c r="NG45" s="5" t="str">
        <f t="shared" ca="1" si="249"/>
        <v>-</v>
      </c>
      <c r="NH45" s="19" t="str">
        <f t="shared" ref="NH45:NQ45" ca="1" si="250">OFFSET(NH$5,$B45,0)</f>
        <v>-</v>
      </c>
      <c r="NI45" s="19" t="str">
        <f t="shared" ca="1" si="250"/>
        <v>-</v>
      </c>
      <c r="NJ45" s="19" t="str">
        <f t="shared" ca="1" si="250"/>
        <v>-</v>
      </c>
      <c r="NK45" s="19" t="str">
        <f t="shared" ca="1" si="250"/>
        <v>-</v>
      </c>
      <c r="NL45" s="19" t="str">
        <f t="shared" ca="1" si="250"/>
        <v>-</v>
      </c>
      <c r="NM45" s="19" t="str">
        <f t="shared" ca="1" si="250"/>
        <v>-</v>
      </c>
      <c r="NN45" s="19" t="str">
        <f t="shared" ca="1" si="250"/>
        <v>-</v>
      </c>
      <c r="NO45" s="19">
        <f t="shared" ca="1" si="250"/>
        <v>500</v>
      </c>
      <c r="NP45" s="19">
        <f t="shared" ca="1" si="250"/>
        <v>500</v>
      </c>
      <c r="NQ45" s="19" t="str">
        <f t="shared" ca="1" si="250"/>
        <v>-</v>
      </c>
      <c r="NR45" s="19" t="str">
        <f t="shared" ref="NH45:NW61" ca="1" si="251">OFFSET(NR$5,$B45,0)</f>
        <v>-</v>
      </c>
      <c r="NS45" s="19" t="str">
        <f t="shared" ca="1" si="251"/>
        <v>-</v>
      </c>
      <c r="NT45" s="5">
        <f t="shared" ref="NT45:NT61" ca="1" si="252">INDEX(i.conservation,$AF45+1,$P45)</f>
        <v>1</v>
      </c>
      <c r="NU45" s="9"/>
      <c r="NV45" s="19">
        <f t="shared" ref="NV45:TF61" ca="1" si="253">OFFSET(NV$5,$B45,0)</f>
        <v>70</v>
      </c>
      <c r="NW45" s="19">
        <f t="shared" ca="1" si="253"/>
        <v>50</v>
      </c>
      <c r="NX45" s="19">
        <f t="shared" ca="1" si="253"/>
        <v>65</v>
      </c>
      <c r="NY45" s="19">
        <f t="shared" ca="1" si="253"/>
        <v>65</v>
      </c>
      <c r="NZ45" s="19">
        <f t="shared" ca="1" si="253"/>
        <v>1</v>
      </c>
      <c r="OA45" s="5">
        <f t="shared" ref="OA45:OA61" ca="1" si="254">INDEX(i.MeatPrices,$Z45,OA$26)</f>
        <v>1</v>
      </c>
      <c r="OB45" s="19">
        <f t="shared" ref="OB45:OB78" ca="1" si="255">OFFSET(OB$5,$B45,0)</f>
        <v>1</v>
      </c>
      <c r="OC45" s="9"/>
      <c r="OD45" s="19" t="b">
        <f t="shared" ref="OD45:OE63" ca="1" si="256">OFFSET(OD$5,$B45,0)</f>
        <v>0</v>
      </c>
      <c r="OE45" s="19" t="b">
        <f t="shared" ca="1" si="256"/>
        <v>0</v>
      </c>
      <c r="OF45" s="19">
        <f ca="1">OFFSET(OF$5,$B45,0)</f>
        <v>1</v>
      </c>
      <c r="OG45" s="19">
        <f t="shared" ref="OG45:OM46" ca="1" si="257">OFFSET(OG$5,$B45,0)</f>
        <v>1</v>
      </c>
      <c r="OH45" s="19">
        <f t="shared" ca="1" si="257"/>
        <v>1</v>
      </c>
      <c r="OI45" s="19">
        <f t="shared" ca="1" si="257"/>
        <v>1</v>
      </c>
      <c r="OJ45" s="19">
        <f t="shared" ca="1" si="257"/>
        <v>1</v>
      </c>
      <c r="OK45" s="19">
        <f t="shared" ca="1" si="257"/>
        <v>1</v>
      </c>
      <c r="OL45" s="19">
        <f t="shared" ca="1" si="257"/>
        <v>1</v>
      </c>
      <c r="OM45" s="19">
        <f t="shared" ca="1" si="257"/>
        <v>1</v>
      </c>
      <c r="ON45" s="19">
        <f t="shared" ca="1" si="253"/>
        <v>1</v>
      </c>
      <c r="OO45" s="9"/>
      <c r="OP45" s="5" t="str" cm="1">
        <f t="array" aca="1" ref="OP45" ca="1">INDEX(i.LMU_Area,$K45,OP$26)</f>
        <v>-</v>
      </c>
      <c r="OQ45" s="5" t="str" cm="1">
        <f t="array" aca="1" ref="OQ45" ca="1">INDEX(i.LMU_Area,$K45,OQ$26)</f>
        <v>-</v>
      </c>
      <c r="OR45" s="5" t="str" cm="1">
        <f t="array" aca="1" ref="OR45" ca="1">INDEX(i.LMU_Area,$K45,OR$26)</f>
        <v>-</v>
      </c>
      <c r="OS45" s="5" t="str" cm="1">
        <f t="array" aca="1" ref="OS45" ca="1">INDEX(i.LMU_Area,$K45,OS$26)</f>
        <v>-</v>
      </c>
      <c r="OT45" s="5" t="str" cm="1">
        <f t="array" aca="1" ref="OT45" ca="1">INDEX(i.LMU_Area,$K45,OT$26)</f>
        <v>-</v>
      </c>
      <c r="OU45" s="5" t="str" cm="1">
        <f t="array" aca="1" ref="OU45" ca="1">INDEX(i.LMU_Area,$K45,OU$26)</f>
        <v>-</v>
      </c>
      <c r="OV45" s="5" t="str" cm="1">
        <f t="array" aca="1" ref="OV45" ca="1">INDEX(i.LMU_Area,$K45,OV$26)</f>
        <v>-</v>
      </c>
      <c r="OW45" s="5" t="str" cm="1">
        <f t="array" aca="1" ref="OW45" ca="1">INDEX(i.LMU_Area,$K45,OW$26)</f>
        <v>-</v>
      </c>
      <c r="OX45" s="5" t="str" cm="1">
        <f t="array" aca="1" ref="OX45" ca="1">INDEX(i.LMU_Area,$K45,OX$26)</f>
        <v>-</v>
      </c>
      <c r="OY45" s="5" t="str" cm="1">
        <f t="array" aca="1" ref="OY45" ca="1">INDEX(i.LMU_Area,$K45,OY$26)</f>
        <v>-</v>
      </c>
      <c r="OZ45" s="5" t="str" cm="1">
        <f t="array" aca="1" ref="OZ45" ca="1">INDEX(i.LMU_Area,$K45,OZ$26)</f>
        <v>-</v>
      </c>
      <c r="PA45" s="5" t="str" cm="1">
        <f t="array" aca="1" ref="PA45" ca="1">INDEX(i.LMU_Area,$K45,PA$26)</f>
        <v>-</v>
      </c>
      <c r="PB45" s="5" t="str" cm="1">
        <f t="array" aca="1" ref="PB45" ca="1">INDEX(i.LMU_Area,$K45,PB$26)</f>
        <v>-</v>
      </c>
      <c r="PC45" s="5" t="str" cm="1">
        <f t="array" aca="1" ref="PC45" ca="1">INDEX(i.LMU_Area,$K45,PC$26)</f>
        <v>-</v>
      </c>
      <c r="PD45" s="5" t="str" cm="1">
        <f t="array" aca="1" ref="PD45" ca="1">INDEX(i.LMU_Area,$K45,PD$26)</f>
        <v>-</v>
      </c>
      <c r="PE45" s="5" t="str" cm="1">
        <f t="array" aca="1" ref="PE45" ca="1">INDEX(i.LMU_Area,$K45,PE$26)</f>
        <v>-</v>
      </c>
      <c r="PF45" s="5" t="str" cm="1">
        <f t="array" aca="1" ref="PF45" ca="1">INDEX(i.LMU_Area,$K45,PF$26)</f>
        <v>-</v>
      </c>
      <c r="PG45" s="5" t="str" cm="1">
        <f t="array" aca="1" ref="PG45" ca="1">INDEX(i.LMU_Area,$K45,PG$26)</f>
        <v>-</v>
      </c>
      <c r="PH45" s="5" t="str" cm="1">
        <f t="array" aca="1" ref="PH45" ca="1">INDEX(i.LMU_Area,$K45,PH$26)</f>
        <v>-</v>
      </c>
      <c r="PI45" s="5" t="str" cm="1">
        <f t="array" aca="1" ref="PI45" ca="1">INDEX(i.LMU_Area,$K45,PI$26)</f>
        <v>-</v>
      </c>
      <c r="PJ45" s="5" t="str" cm="1">
        <f t="array" aca="1" ref="PJ45" ca="1">INDEX(i.LMU_Area,$K45,PJ$26)</f>
        <v>-</v>
      </c>
      <c r="PK45" s="5" t="str" cm="1">
        <f t="array" aca="1" ref="PK45" ca="1">INDEX(i.LMU_Area,$K45,PK$26)</f>
        <v>-</v>
      </c>
      <c r="PL45" s="5" t="str" cm="1">
        <f t="array" aca="1" ref="PL45" ca="1">INDEX(i.LMU_Area,$K45,PL$26)</f>
        <v>-</v>
      </c>
      <c r="PM45" s="5" t="str" cm="1">
        <f t="array" aca="1" ref="PM45" ca="1">INDEX(i.LMU_Area,$K45,PM$26)</f>
        <v>-</v>
      </c>
      <c r="PN45" s="5" t="str" cm="1">
        <f t="array" aca="1" ref="PN45" ca="1">INDEX(i.LMU_Area,$K45,PN$26)</f>
        <v>-</v>
      </c>
      <c r="PO45" s="5" t="str" cm="1">
        <f t="array" aca="1" ref="PO45" ca="1">INDEX(i.LMU_Area,$K45,PO$26)</f>
        <v>-</v>
      </c>
      <c r="PP45" s="5" t="str" cm="1">
        <f t="array" aca="1" ref="PP45" ca="1">INDEX(i.LMU_Area,$K45,PP$26)</f>
        <v>-</v>
      </c>
      <c r="PQ45" s="5" t="str" cm="1">
        <f t="array" aca="1" ref="PQ45" ca="1">INDEX(i.LMU_Area,$K45,PQ$26)</f>
        <v>-</v>
      </c>
      <c r="PR45" s="5" t="str" cm="1">
        <f t="array" aca="1" ref="PR45" ca="1">INDEX(i.LMU_Area,$K45,PR$26)</f>
        <v>-</v>
      </c>
      <c r="PS45" s="5" t="str" cm="1">
        <f t="array" aca="1" ref="PS45" ca="1">INDEX(i.LMU_Area,$K45,PS$26)</f>
        <v>-</v>
      </c>
      <c r="PT45" s="5" t="str" cm="1">
        <f t="array" aca="1" ref="PT45" ca="1">INDEX(i.LMU_Area,$K45,PT$26)</f>
        <v>-</v>
      </c>
      <c r="PU45" s="5" t="str" cm="1">
        <f t="array" aca="1" ref="PU45" ca="1">INDEX(i.LMU_Area,$K45,PU$26)</f>
        <v>-</v>
      </c>
      <c r="PV45" s="5" t="str" cm="1">
        <f t="array" aca="1" ref="PV45" ca="1">INDEX(i.LMU_Area,$K45,PV$26)</f>
        <v>-</v>
      </c>
      <c r="PW45" s="5" t="str" cm="1">
        <f t="array" aca="1" ref="PW45" ca="1">INDEX(i.LMU_Area,$K45,PW$26)</f>
        <v>-</v>
      </c>
      <c r="PX45" s="5" t="str" cm="1">
        <f t="array" aca="1" ref="PX45" ca="1">INDEX(i.LMU_Area,$K45,PX$26)</f>
        <v>-</v>
      </c>
      <c r="PY45" s="5" t="str" cm="1">
        <f t="array" aca="1" ref="PY45" ca="1">INDEX(i.LMU_Area,$K45,PY$26)</f>
        <v>-</v>
      </c>
      <c r="PZ45" s="5" t="str" cm="1">
        <f t="array" aca="1" ref="PZ45" ca="1">INDEX(i.LMU_Area,$K45,PZ$26)</f>
        <v>-</v>
      </c>
      <c r="QA45" s="5" t="str" cm="1">
        <f t="array" aca="1" ref="QA45" ca="1">INDEX(i.LMU_Area,$K45,QA$26)</f>
        <v>-</v>
      </c>
      <c r="QB45" s="5" t="str" cm="1">
        <f t="array" aca="1" ref="QB45" ca="1">INDEX(i.LMU_Area,$K45,QB$26)</f>
        <v>-</v>
      </c>
      <c r="QC45" s="5" t="str" cm="1">
        <f t="array" aca="1" ref="QC45" ca="1">INDEX(i.LMU_Area,$K45,QC$26)</f>
        <v>-</v>
      </c>
      <c r="QD45" s="5" t="str" cm="1">
        <f t="array" aca="1" ref="QD45" ca="1">INDEX(i.LMU_Area,$K45,QD$26)</f>
        <v>-</v>
      </c>
      <c r="QE45" s="5" t="str" cm="1">
        <f t="array" aca="1" ref="QE45" ca="1">INDEX(i.LMU_Area,$K45,QE$26)</f>
        <v>-</v>
      </c>
      <c r="QF45" s="5" t="str" cm="1">
        <f t="array" aca="1" ref="QF45" ca="1">INDEX(i.LMU_Area,$K45,QF$26)</f>
        <v>-</v>
      </c>
      <c r="QG45" s="5" t="str" cm="1">
        <f t="array" aca="1" ref="QG45" ca="1">INDEX(i.LMU_Area,$K45,QG$26)</f>
        <v>-</v>
      </c>
      <c r="QH45" s="5" t="str" cm="1">
        <f t="array" aca="1" ref="QH45" ca="1">INDEX(i.LMU_Area,$K45,QH$26)</f>
        <v>-</v>
      </c>
      <c r="QI45" s="5" t="str" cm="1">
        <f t="array" aca="1" ref="QI45" ca="1">INDEX(i.LMU_Area,$K45,QI$26)</f>
        <v>-</v>
      </c>
      <c r="QJ45" s="5" t="str" cm="1">
        <f t="array" aca="1" ref="QJ45" ca="1">INDEX(i.LMU_Area,$K45,QJ$26)</f>
        <v>-</v>
      </c>
      <c r="QK45" s="5" t="str" cm="1">
        <f t="array" aca="1" ref="QK45" ca="1">INDEX(i.LMU_Area,$K45,QK$26)</f>
        <v>-</v>
      </c>
      <c r="QL45" s="5" t="str" cm="1">
        <f t="array" aca="1" ref="QL45" ca="1">INDEX(i.LMU_Area,$K45,QL$26)</f>
        <v>-</v>
      </c>
      <c r="QM45" s="5" t="str" cm="1">
        <f t="array" aca="1" ref="QM45" ca="1">INDEX(i.LMU_Area,$K45,QM$26)</f>
        <v>-</v>
      </c>
      <c r="QN45" s="5" t="str" cm="1">
        <f t="array" aca="1" ref="QN45" ca="1">INDEX(i.LMU_Area,$K45,QN$26)</f>
        <v>-</v>
      </c>
      <c r="QO45" s="5" t="str" cm="1">
        <f t="array" aca="1" ref="QO45" ca="1">INDEX(i.LMU_Area,$K45,QO$26)</f>
        <v>-</v>
      </c>
      <c r="QP45" s="5" t="str" cm="1">
        <f t="array" aca="1" ref="QP45" ca="1">INDEX(i.LMU_Area,$K45,QP$26)</f>
        <v>-</v>
      </c>
      <c r="QQ45" s="5" t="str" cm="1">
        <f t="array" aca="1" ref="QQ45" ca="1">INDEX(i.LMU_Area,$K45,QQ$26)</f>
        <v>-</v>
      </c>
      <c r="QR45" s="5" t="str" cm="1">
        <f t="array" aca="1" ref="QR45" ca="1">INDEX(i.LMU_Area,$K45,QR$26)</f>
        <v>-</v>
      </c>
      <c r="QS45" s="5" t="str" cm="1">
        <f t="array" aca="1" ref="QS45" ca="1">INDEX(i.LMU_Area,$K45,QS$26)</f>
        <v>-</v>
      </c>
      <c r="QT45" s="5" t="str" cm="1">
        <f t="array" aca="1" ref="QT45" ca="1">INDEX(i.LMU_Area,$K45,QT$26)</f>
        <v>-</v>
      </c>
      <c r="QU45" s="5" t="str" cm="1">
        <f t="array" aca="1" ref="QU45" ca="1">INDEX(i.LMU_Area,$K45,QU$26)</f>
        <v>-</v>
      </c>
      <c r="QV45" s="5" t="str" cm="1">
        <f t="array" aca="1" ref="QV45" ca="1">INDEX(i.LMU_Area,$K45,QV$26)</f>
        <v>-</v>
      </c>
      <c r="QW45" s="5" t="str" cm="1">
        <f t="array" aca="1" ref="QW45" ca="1">INDEX(i.LMU_Area,$K45,QW$26)</f>
        <v>-</v>
      </c>
      <c r="QX45" s="5" t="str" cm="1">
        <f t="array" aca="1" ref="QX45" ca="1">INDEX(i.LMU_Area,$K45,QX$26)</f>
        <v>-</v>
      </c>
      <c r="QY45" s="5" t="str" cm="1">
        <f t="array" aca="1" ref="QY45" ca="1">INDEX(i.LMU_Area,$K45,QY$26)</f>
        <v>-</v>
      </c>
      <c r="QZ45" s="5" t="str" cm="1">
        <f t="array" aca="1" ref="QZ45" ca="1">INDEX(i.LMU_Area,$K45,QZ$26)</f>
        <v>-</v>
      </c>
      <c r="RA45" s="5" t="str" cm="1">
        <f t="array" aca="1" ref="RA45" ca="1">INDEX(i.LMU_Area,$K45,RA$26)</f>
        <v>-</v>
      </c>
      <c r="RB45" s="5" t="str" cm="1">
        <f t="array" aca="1" ref="RB45" ca="1">INDEX(i.LMU_Area,$K45,RB$26)</f>
        <v>-</v>
      </c>
      <c r="RC45" s="5" t="str" cm="1">
        <f t="array" aca="1" ref="RC45" ca="1">INDEX(i.LMU_Area,$K45,RC$26)</f>
        <v>-</v>
      </c>
      <c r="RD45" s="5" t="str" cm="1">
        <f t="array" aca="1" ref="RD45" ca="1">INDEX(i.LMU_Area,$K45,RD$26)</f>
        <v>-</v>
      </c>
      <c r="RE45" s="5" t="str" cm="1">
        <f t="array" aca="1" ref="RE45" ca="1">INDEX(i.LMU_Area,$K45,RE$26)</f>
        <v>-</v>
      </c>
      <c r="RF45" s="5" t="str" cm="1">
        <f t="array" aca="1" ref="RF45" ca="1">INDEX(i.LMU_Area,$K45,RF$26)</f>
        <v>-</v>
      </c>
      <c r="RG45" s="5" t="str" cm="1">
        <f t="array" aca="1" ref="RG45" ca="1">INDEX(i.LMU_Area,$K45,RG$26)</f>
        <v>-</v>
      </c>
      <c r="RH45" s="5" t="str" cm="1">
        <f t="array" aca="1" ref="RH45" ca="1">INDEX(i.LMU_Area,$K45,RH$26)</f>
        <v>-</v>
      </c>
      <c r="RI45" s="5" t="str" cm="1">
        <f t="array" aca="1" ref="RI45" ca="1">INDEX(i.LMU_Area,$K45,RI$26)</f>
        <v>-</v>
      </c>
      <c r="RJ45" s="5" t="str" cm="1">
        <f t="array" aca="1" ref="RJ45" ca="1">INDEX(i.LMU_Area,$K45,RJ$26)</f>
        <v>-</v>
      </c>
      <c r="RK45" s="5" t="str" cm="1">
        <f t="array" aca="1" ref="RK45" ca="1">INDEX(i.LMU_Area,$K45,RK$26)</f>
        <v>-</v>
      </c>
      <c r="RL45" s="5" t="str" cm="1">
        <f t="array" aca="1" ref="RL45" ca="1">INDEX(i.LMU_Area,$K45,RL$26)</f>
        <v>-</v>
      </c>
      <c r="RM45" s="5" t="str" cm="1">
        <f t="array" aca="1" ref="RM45" ca="1">INDEX(i.LMU_Area,$K45,RM$26)</f>
        <v>-</v>
      </c>
      <c r="RN45" s="5" t="str" cm="1">
        <f t="array" aca="1" ref="RN45" ca="1">INDEX(i.LMU_Area,$K45,RN$26)</f>
        <v>-</v>
      </c>
      <c r="RO45" s="5" t="str" cm="1">
        <f t="array" aca="1" ref="RO45" ca="1">INDEX(i.LMU_Area,$K45,RO$26)</f>
        <v>-</v>
      </c>
      <c r="RP45" s="5" t="str" cm="1">
        <f t="array" aca="1" ref="RP45" ca="1">INDEX(i.LMU_Area,$K45,RP$26)</f>
        <v>-</v>
      </c>
      <c r="RQ45" s="5" t="str" cm="1">
        <f t="array" aca="1" ref="RQ45" ca="1">INDEX(i.LMU_Area,$K45,RQ$26)</f>
        <v>-</v>
      </c>
      <c r="RR45" s="5" t="str" cm="1">
        <f t="array" aca="1" ref="RR45" ca="1">INDEX(i.LMU_Area,$K45,RR$26)</f>
        <v>-</v>
      </c>
      <c r="RS45" s="5" t="str" cm="1">
        <f t="array" aca="1" ref="RS45" ca="1">INDEX(i.LMU_Area,$K45,RS$26)</f>
        <v>-</v>
      </c>
      <c r="RT45" s="5" t="str" cm="1">
        <f t="array" aca="1" ref="RT45" ca="1">INDEX(i.LMU_Area,$K45,RT$26)</f>
        <v>-</v>
      </c>
      <c r="RU45" s="5" t="str" cm="1">
        <f t="array" aca="1" ref="RU45" ca="1">INDEX(i.LMU_Area,$K45,RU$26)</f>
        <v>-</v>
      </c>
      <c r="RV45" s="5" t="str" cm="1">
        <f t="array" aca="1" ref="RV45" ca="1">INDEX(i.LMU_Area,$K45,RV$26)</f>
        <v>-</v>
      </c>
      <c r="RW45" s="5" t="str" cm="1">
        <f t="array" aca="1" ref="RW45" ca="1">INDEX(i.LMU_Area,$K45,RW$26)</f>
        <v>-</v>
      </c>
      <c r="RX45" s="5" t="str" cm="1">
        <f t="array" aca="1" ref="RX45" ca="1">INDEX(i.LMU_Area,$K45,RX$26)</f>
        <v>-</v>
      </c>
      <c r="RY45" s="5" t="str" cm="1">
        <f t="array" aca="1" ref="RY45" ca="1">INDEX(i.LMU_Area,$K45,RY$26)</f>
        <v>-</v>
      </c>
      <c r="RZ45" s="5" t="str" cm="1">
        <f t="array" aca="1" ref="RZ45" ca="1">INDEX(i.LMU_Area,$K45,RZ$26)</f>
        <v>-</v>
      </c>
      <c r="SA45" s="5" t="str" cm="1">
        <f t="array" aca="1" ref="SA45" ca="1">INDEX(i.LMU_Area,$K45,SA$26)</f>
        <v>-</v>
      </c>
      <c r="SB45" s="5" t="str" cm="1">
        <f t="array" aca="1" ref="SB45" ca="1">INDEX(i.LMU_Area,$K45,SB$26)</f>
        <v>-</v>
      </c>
      <c r="SC45" s="5" t="str" cm="1">
        <f t="array" aca="1" ref="SC45" ca="1">INDEX(i.LMU_Area,$K45,SC$26)</f>
        <v>-</v>
      </c>
      <c r="SD45" s="5" t="str" cm="1">
        <f t="array" aca="1" ref="SD45" ca="1">INDEX(i.LMU_Area,$K45,SD$26)</f>
        <v>-</v>
      </c>
      <c r="SE45" s="5" t="str" cm="1">
        <f t="array" aca="1" ref="SE45" ca="1">INDEX(i.LMU_Area,$K45,SE$26)</f>
        <v>-</v>
      </c>
      <c r="SF45" s="5" t="str" cm="1">
        <f t="array" aca="1" ref="SF45" ca="1">INDEX(i.LMU_Area,$K45,SF$26)</f>
        <v>-</v>
      </c>
      <c r="SG45" s="5" t="str" cm="1">
        <f t="array" aca="1" ref="SG45" ca="1">INDEX(i.LMU_Area,$K45,SG$26)</f>
        <v>-</v>
      </c>
      <c r="SH45" s="5" t="str" cm="1">
        <f t="array" aca="1" ref="SH45" ca="1">INDEX(i.LMU_Area,$K45,SH$26)</f>
        <v>-</v>
      </c>
      <c r="SI45" s="5" t="str" cm="1">
        <f t="array" aca="1" ref="SI45" ca="1">INDEX(i.LMU_Area,$K45,SI$26)</f>
        <v>-</v>
      </c>
      <c r="SJ45" s="5" t="str" cm="1">
        <f t="array" aca="1" ref="SJ45" ca="1">INDEX(i.LMU_Area,$K45,SJ$26)</f>
        <v>-</v>
      </c>
      <c r="SK45" s="5" t="str" cm="1">
        <f t="array" aca="1" ref="SK45" ca="1">INDEX(i.LMU_Area,$K45,SK$26)</f>
        <v>-</v>
      </c>
      <c r="SL45" s="5" t="str" cm="1">
        <f t="array" aca="1" ref="SL45" ca="1">INDEX(i.LMU_Area,$K45,SL$26)</f>
        <v>-</v>
      </c>
      <c r="SM45" s="5" t="str" cm="1">
        <f t="array" aca="1" ref="SM45" ca="1">INDEX(i.LMU_Area,$K45,SM$26)</f>
        <v>-</v>
      </c>
      <c r="SN45" s="5" t="str" cm="1">
        <f t="array" aca="1" ref="SN45" ca="1">INDEX(i.LMU_Area,$K45,SN$26)</f>
        <v>-</v>
      </c>
      <c r="SO45" s="5" t="str" cm="1">
        <f t="array" aca="1" ref="SO45" ca="1">INDEX(i.LMU_Area,$K45,SO$26)</f>
        <v>-</v>
      </c>
      <c r="SP45" s="5" t="str" cm="1">
        <f t="array" aca="1" ref="SP45" ca="1">INDEX(i.LMU_Area,$K45,SP$26)</f>
        <v>-</v>
      </c>
      <c r="SQ45" s="5" t="str" cm="1">
        <f t="array" aca="1" ref="SQ45" ca="1">INDEX(i.LMU_Area,$K45,SQ$26)</f>
        <v>-</v>
      </c>
      <c r="SR45" s="5" t="str" cm="1">
        <f t="array" aca="1" ref="SR45" ca="1">INDEX(i.LMU_Area,$K45,SR$26)</f>
        <v>-</v>
      </c>
      <c r="SS45" s="5" t="str" cm="1">
        <f t="array" aca="1" ref="SS45" ca="1">INDEX(i.LMU_Area,$K45,SS$26)</f>
        <v>-</v>
      </c>
      <c r="ST45" s="5" t="str" cm="1">
        <f t="array" aca="1" ref="ST45" ca="1">INDEX(i.LMU_Area,$K45,ST$26)</f>
        <v>-</v>
      </c>
      <c r="SU45" s="5" t="str" cm="1">
        <f t="array" aca="1" ref="SU45" ca="1">INDEX(i.LMU_Area,$K45,SU$26)</f>
        <v>-</v>
      </c>
      <c r="SV45" s="5" t="str" cm="1">
        <f t="array" aca="1" ref="SV45" ca="1">INDEX(i.LMU_Area,$K45,SV$26)</f>
        <v>-</v>
      </c>
      <c r="SW45" s="5" t="str" cm="1">
        <f t="array" aca="1" ref="SW45" ca="1">INDEX(i.LMU_Area,$K45,SW$26)</f>
        <v>-</v>
      </c>
      <c r="SX45" s="5" t="str" cm="1">
        <f t="array" aca="1" ref="SX45" ca="1">INDEX(i.LMU_Area,$K45,SX$26)</f>
        <v>-</v>
      </c>
      <c r="SY45" s="5" t="str" cm="1">
        <f t="array" aca="1" ref="SY45" ca="1">INDEX(i.LMU_Area,$K45,SY$26)</f>
        <v>-</v>
      </c>
      <c r="SZ45" s="5" t="str" cm="1">
        <f t="array" aca="1" ref="SZ45" ca="1">INDEX(i.LMU_Area,$K45,SZ$26)</f>
        <v>-</v>
      </c>
      <c r="TA45" s="5" t="str" cm="1">
        <f t="array" aca="1" ref="TA45" ca="1">INDEX(i.LMU_Area,$K45,TA$26)</f>
        <v>-</v>
      </c>
      <c r="TB45" s="5" t="str" cm="1">
        <f t="array" aca="1" ref="TB45" ca="1">INDEX(i.LMU_Area,$K45,TB$26)</f>
        <v>-</v>
      </c>
      <c r="TC45" s="5" t="str" cm="1">
        <f t="array" aca="1" ref="TC45" ca="1">INDEX(i.LMU_Area,$K45,TC$26)</f>
        <v>-</v>
      </c>
      <c r="TD45" s="5" t="str" cm="1">
        <f t="array" aca="1" ref="TD45" ca="1">INDEX(i.LMU_Area,$K45,TD$26)</f>
        <v>-</v>
      </c>
      <c r="TE45" s="5" t="str" cm="1">
        <f t="array" aca="1" ref="TE45" ca="1">INDEX(i.LMU_Area,$K45,TE$26)</f>
        <v>-</v>
      </c>
      <c r="TF45" s="19">
        <f t="shared" ca="1" si="253"/>
        <v>1</v>
      </c>
      <c r="TG45" s="587">
        <v>0</v>
      </c>
    </row>
    <row r="46" spans="1:527" outlineLevel="1">
      <c r="A46" s="21">
        <f t="shared" ref="A46" si="258">ROW(A46)-5</f>
        <v>41</v>
      </c>
      <c r="B46" s="26">
        <f>$A$34</f>
        <v>29</v>
      </c>
      <c r="C46">
        <f>202</f>
        <v>202</v>
      </c>
      <c r="D46" s="135" t="str">
        <f t="shared" ca="1" si="196"/>
        <v>EWW</v>
      </c>
      <c r="E46" t="b">
        <v>1</v>
      </c>
      <c r="F46" t="b">
        <v>0</v>
      </c>
      <c r="G46" s="347" t="b">
        <v>1</v>
      </c>
      <c r="H46" s="226">
        <f ca="1">OFFSET(H46,-1,0)+1</f>
        <v>1</v>
      </c>
      <c r="I46" s="226">
        <f t="shared" ref="I46:W61" ca="1" si="259">OFFSET(I46,-1,0)</f>
        <v>2</v>
      </c>
      <c r="J46" s="226">
        <f t="shared" ca="1" si="259"/>
        <v>1</v>
      </c>
      <c r="K46" s="226">
        <f t="shared" ca="1" si="259"/>
        <v>1</v>
      </c>
      <c r="L46" s="226">
        <f t="shared" ca="1" si="259"/>
        <v>1</v>
      </c>
      <c r="M46" s="226">
        <f t="shared" ca="1" si="259"/>
        <v>2</v>
      </c>
      <c r="N46" s="226">
        <f t="shared" ref="N46:N61" ca="1" si="260">OFFSET(N46,-1,0)</f>
        <v>3</v>
      </c>
      <c r="O46" s="226">
        <f t="shared" ref="O46:O61" ca="1" si="261">OFFSET(O46,-1,0)</f>
        <v>2</v>
      </c>
      <c r="P46" s="226">
        <f t="shared" ref="P46:Z61" ca="1" si="262">OFFSET(P46,-1,0)</f>
        <v>1</v>
      </c>
      <c r="Q46" s="226">
        <f t="shared" ref="Q46:V61" ca="1" si="263">OFFSET(Q46,-1,0)</f>
        <v>1</v>
      </c>
      <c r="R46" s="115">
        <f t="shared" ref="R46:R78" ca="1" si="264">INDEX(R$7:R$24,MOD(INT($H46/R$44),R$43)+1,1)</f>
        <v>0</v>
      </c>
      <c r="S46" s="226">
        <f t="shared" ca="1" si="263"/>
        <v>0</v>
      </c>
      <c r="T46" s="226">
        <f t="shared" ca="1" si="263"/>
        <v>0</v>
      </c>
      <c r="U46" s="226">
        <f t="shared" ca="1" si="263"/>
        <v>0</v>
      </c>
      <c r="V46" s="226">
        <f t="shared" ca="1" si="263"/>
        <v>0</v>
      </c>
      <c r="W46" s="226">
        <f t="shared" ca="1" si="262"/>
        <v>0</v>
      </c>
      <c r="X46" s="226">
        <f t="shared" ref="X46:X61" ca="1" si="265">OFFSET(X46,-1,0)</f>
        <v>1</v>
      </c>
      <c r="Y46" s="226">
        <f t="shared" ca="1" si="262"/>
        <v>1</v>
      </c>
      <c r="Z46" s="226">
        <f t="shared" ca="1" si="262"/>
        <v>1</v>
      </c>
      <c r="AA46" s="263"/>
      <c r="AB46" s="263"/>
      <c r="AC46" s="263"/>
      <c r="AD46" s="263"/>
      <c r="AE46" s="263"/>
      <c r="AF46" s="226">
        <f t="shared" ref="AF46:AF61" ca="1" si="266">OFFSET(AF46,-1,0)</f>
        <v>0</v>
      </c>
      <c r="AG46" s="263"/>
      <c r="AH46" s="263">
        <f t="shared" ref="AH46:AN61" ca="1" si="267">OFFSET(AH46,-1,0)</f>
        <v>0</v>
      </c>
      <c r="AI46" s="263">
        <f t="shared" ca="1" si="267"/>
        <v>0</v>
      </c>
      <c r="AJ46" s="263">
        <f t="shared" ca="1" si="267"/>
        <v>0</v>
      </c>
      <c r="AK46" s="263">
        <f t="shared" ca="1" si="267"/>
        <v>0</v>
      </c>
      <c r="AL46" s="263">
        <f t="shared" ca="1" si="267"/>
        <v>0</v>
      </c>
      <c r="AM46" s="263">
        <f t="shared" ca="1" si="267"/>
        <v>0</v>
      </c>
      <c r="AN46" s="263">
        <f t="shared" ca="1" si="267"/>
        <v>0</v>
      </c>
      <c r="AO46" s="135">
        <f t="shared" ca="1" si="200"/>
        <v>2</v>
      </c>
      <c r="AP46" s="135">
        <f ca="1">INDEX(CHOOSE($P46,DataAutumn!i.AdultDrys,DataWinter!i.AdultDrys,DataSpring!i.AdultDrys),1,$O46)</f>
        <v>4</v>
      </c>
      <c r="AQ46" s="5">
        <f t="shared" ca="1" si="201"/>
        <v>2</v>
      </c>
      <c r="AR46" s="5">
        <f t="shared" ca="1" si="201"/>
        <v>0</v>
      </c>
      <c r="AS46" s="5">
        <f t="shared" ca="1" si="202"/>
        <v>5</v>
      </c>
      <c r="AT46">
        <f t="shared" ca="1" si="203"/>
        <v>11</v>
      </c>
      <c r="AW46" s="351" t="str">
        <f t="shared" ca="1" si="204"/>
        <v>FS Optimis 00001 EWW MWM     TOL122 Scan1-0000 CFS RR 01% REV01 GP100% WP100% MP100% T_FALSE (F33N33)</v>
      </c>
      <c r="AX46" s="9" t="str">
        <f ca="1">IF(COUNTIF(AW$5:AW46,AW46)=1,"-","Dup")</f>
        <v>-</v>
      </c>
      <c r="AY46" s="9"/>
      <c r="AZ46" s="12" t="b">
        <v>0</v>
      </c>
      <c r="BA46" s="12" t="b">
        <v>0</v>
      </c>
      <c r="BB46" s="12" t="b">
        <v>0</v>
      </c>
      <c r="BC46" s="12" t="b">
        <v>0</v>
      </c>
      <c r="BD46" s="12" t="b">
        <v>0</v>
      </c>
      <c r="BE46" s="12" t="b">
        <v>0</v>
      </c>
      <c r="BF46" s="12" t="b">
        <v>0</v>
      </c>
      <c r="BG46" s="12" t="b">
        <v>0</v>
      </c>
      <c r="BH46" s="9"/>
      <c r="BI46" s="5" t="b">
        <f t="shared" ca="1" si="205"/>
        <v>0</v>
      </c>
      <c r="BJ46" s="5" t="str">
        <f t="shared" ca="1" si="205"/>
        <v>-</v>
      </c>
      <c r="BK46" s="5" t="b">
        <f t="shared" ca="1" si="205"/>
        <v>0</v>
      </c>
      <c r="BL46" s="5" t="b">
        <f t="shared" ca="1" si="205"/>
        <v>1</v>
      </c>
      <c r="BM46" s="5" t="b">
        <f t="shared" ca="1" si="205"/>
        <v>1</v>
      </c>
      <c r="BN46" s="135">
        <f t="shared" ca="1" si="205"/>
        <v>0</v>
      </c>
      <c r="BO46" s="12" t="b">
        <v>1</v>
      </c>
      <c r="BP46" s="5" cm="1">
        <f t="array" aca="1" ref="BP46" ca="1">INDEX(i.z_prob,$J46,BP$26)</f>
        <v>0.09</v>
      </c>
      <c r="BQ46" s="5" cm="1">
        <f t="array" aca="1" ref="BQ46" ca="1">INDEX(i.z_prob,$J46,BQ$26)</f>
        <v>0.16</v>
      </c>
      <c r="BR46" s="5" cm="1">
        <f t="array" aca="1" ref="BR46" ca="1">INDEX(i.z_prob,$J46,BR$26)</f>
        <v>0.14000000000000001</v>
      </c>
      <c r="BS46" s="5" cm="1">
        <f t="array" aca="1" ref="BS46" ca="1">INDEX(i.z_prob,$J46,BS$26)</f>
        <v>0.11</v>
      </c>
      <c r="BT46" s="5" cm="1">
        <f t="array" aca="1" ref="BT46" ca="1">INDEX(i.z_prob,$J46,BT$26)</f>
        <v>0.11</v>
      </c>
      <c r="BU46" s="5" cm="1">
        <f t="array" aca="1" ref="BU46" ca="1">INDEX(i.z_prob,$J46,BU$26)</f>
        <v>0.14000000000000001</v>
      </c>
      <c r="BV46" s="5" cm="1">
        <f t="array" aca="1" ref="BV46" ca="1">INDEX(i.z_prob,$J46,BV$26)</f>
        <v>0.16</v>
      </c>
      <c r="BW46" s="5" cm="1">
        <f t="array" aca="1" ref="BW46" ca="1">INDEX(i.z_prob,$J46,BW$26)</f>
        <v>0.09</v>
      </c>
      <c r="BX46" s="9"/>
      <c r="BY46" s="19" t="str">
        <f t="shared" ca="1" si="206"/>
        <v>-</v>
      </c>
      <c r="BZ46" s="5">
        <f t="shared" ca="1" si="207"/>
        <v>0</v>
      </c>
      <c r="CA46" s="5">
        <f t="shared" ca="1" si="208"/>
        <v>0</v>
      </c>
      <c r="CB46" s="5">
        <f t="shared" ca="1" si="209"/>
        <v>0</v>
      </c>
      <c r="CC46" s="5">
        <f t="shared" ca="1" si="210"/>
        <v>0</v>
      </c>
      <c r="CD46" s="9"/>
      <c r="CE46" s="19" t="str">
        <f t="shared" ca="1" si="211"/>
        <v>-</v>
      </c>
      <c r="CF46" s="19" t="str">
        <f t="shared" ca="1" si="211"/>
        <v>-</v>
      </c>
      <c r="CG46" s="19" t="str">
        <f t="shared" ca="1" si="211"/>
        <v>-</v>
      </c>
      <c r="CH46" s="19" t="str">
        <f t="shared" ca="1" si="211"/>
        <v>-</v>
      </c>
      <c r="CI46" s="19" t="str">
        <f t="shared" ca="1" si="211"/>
        <v>-</v>
      </c>
      <c r="CJ46" s="19" t="str">
        <f t="shared" ca="1" si="211"/>
        <v>-</v>
      </c>
      <c r="CK46" s="19" t="str">
        <f t="shared" ca="1" si="211"/>
        <v>-</v>
      </c>
      <c r="CL46" s="19" t="str">
        <f t="shared" ca="1" si="211"/>
        <v>-</v>
      </c>
      <c r="CM46" s="19" t="str">
        <f t="shared" ca="1" si="211"/>
        <v>-</v>
      </c>
      <c r="CN46" s="19" t="str">
        <f t="shared" ca="1" si="211"/>
        <v>-</v>
      </c>
      <c r="CO46" s="19" t="str">
        <f t="shared" ca="1" si="212"/>
        <v>-</v>
      </c>
      <c r="CP46" s="19" t="str">
        <f t="shared" ca="1" si="212"/>
        <v>-</v>
      </c>
      <c r="CQ46" s="19" t="str">
        <f t="shared" ca="1" si="212"/>
        <v>-</v>
      </c>
      <c r="CR46" s="19" t="str">
        <f t="shared" ca="1" si="212"/>
        <v>-</v>
      </c>
      <c r="CS46" s="19" t="str">
        <f t="shared" ca="1" si="212"/>
        <v>-</v>
      </c>
      <c r="CT46" s="19" t="str">
        <f t="shared" ca="1" si="212"/>
        <v>-</v>
      </c>
      <c r="CU46" s="19" t="str">
        <f t="shared" ca="1" si="212"/>
        <v>-</v>
      </c>
      <c r="CV46" s="9"/>
      <c r="CW46" s="135" t="b">
        <f t="shared" si="213"/>
        <v>0</v>
      </c>
      <c r="CX46" s="12" t="b">
        <v>0</v>
      </c>
      <c r="CY46" s="12" t="b">
        <v>0</v>
      </c>
      <c r="CZ46" s="571">
        <f ca="1">VALUE($N46&amp;$O46&amp;$P46&amp;$Q46&amp;IFERROR(VALUE($I46),0)&amp;$Z46&amp;IF($JX46=1,1,2)&amp;1)</f>
        <v>32112111</v>
      </c>
      <c r="DA46" s="135" t="b">
        <f>NOT(CY46)</f>
        <v>1</v>
      </c>
      <c r="DB46" s="12" t="s">
        <v>31</v>
      </c>
      <c r="DC46" s="12" t="b">
        <v>1</v>
      </c>
      <c r="DD46" s="577">
        <f ca="1">VALUE($N46&amp;$O46&amp;$P46&amp;$Q46&amp;IFERROR(VALUE($I46),0)&amp;$Z46&amp;IF($JX46=1,1,2)&amp;"01")</f>
        <v>321121101</v>
      </c>
      <c r="DE46" s="428">
        <f t="shared" ca="1" si="215"/>
        <v>680</v>
      </c>
      <c r="DF46" s="428">
        <f t="shared" ca="1" si="215"/>
        <v>714</v>
      </c>
      <c r="DG46" s="428">
        <f t="shared" ca="1" si="215"/>
        <v>749</v>
      </c>
      <c r="DH46" s="143">
        <f t="shared" ca="1" si="216"/>
        <v>420</v>
      </c>
      <c r="DI46" s="143">
        <f t="shared" ca="1" si="216"/>
        <v>455</v>
      </c>
      <c r="DJ46" s="143">
        <f t="shared" ca="1" si="216"/>
        <v>490</v>
      </c>
      <c r="DK46" s="19" t="str">
        <f t="shared" ca="1" si="217"/>
        <v>-</v>
      </c>
      <c r="DL46" s="19" t="str">
        <f t="shared" ca="1" si="217"/>
        <v>-</v>
      </c>
      <c r="DM46" s="19" t="str">
        <f t="shared" ca="1" si="217"/>
        <v>-</v>
      </c>
      <c r="DN46" s="19" t="str">
        <f t="shared" ca="1" si="217"/>
        <v>-</v>
      </c>
      <c r="DO46" s="19" t="str">
        <f t="shared" ca="1" si="217"/>
        <v>-</v>
      </c>
      <c r="DP46" s="19" t="str">
        <f t="shared" ca="1" si="217"/>
        <v>-</v>
      </c>
      <c r="DQ46" s="12">
        <v>3</v>
      </c>
      <c r="DR46" s="12">
        <v>3</v>
      </c>
      <c r="DS46" s="12">
        <v>0</v>
      </c>
      <c r="DT46" s="12">
        <v>2</v>
      </c>
      <c r="DU46" s="12">
        <v>-2</v>
      </c>
      <c r="DV46" s="19" t="str">
        <f t="shared" ca="1" si="219"/>
        <v>-</v>
      </c>
      <c r="DW46" s="19" t="str">
        <f t="shared" ca="1" si="219"/>
        <v>-</v>
      </c>
      <c r="DX46" s="19" t="str">
        <f t="shared" ca="1" si="219"/>
        <v>-</v>
      </c>
      <c r="DY46" s="239">
        <f t="shared" ref="DY46" si="268">DS46</f>
        <v>0</v>
      </c>
      <c r="DZ46" s="239">
        <f>DT46</f>
        <v>2</v>
      </c>
      <c r="EA46" s="239">
        <f t="shared" ref="EA46" si="269">DU46</f>
        <v>-2</v>
      </c>
      <c r="EB46" s="19" t="str">
        <f t="shared" ca="1" si="220"/>
        <v>-</v>
      </c>
      <c r="EC46" s="19">
        <f t="shared" ca="1" si="220"/>
        <v>0</v>
      </c>
      <c r="ED46" s="19">
        <f t="shared" ca="1" si="220"/>
        <v>0</v>
      </c>
      <c r="EE46" s="9"/>
      <c r="EF46" s="19" t="str">
        <f t="shared" ca="1" si="221"/>
        <v>-</v>
      </c>
      <c r="EG46" s="19" t="str">
        <f t="shared" ca="1" si="221"/>
        <v>-</v>
      </c>
      <c r="EH46" s="19" t="str">
        <f t="shared" ca="1" si="221"/>
        <v>-</v>
      </c>
      <c r="EI46" s="19" t="str">
        <f t="shared" ca="1" si="221"/>
        <v>-</v>
      </c>
      <c r="EJ46" s="19" t="str">
        <f t="shared" ca="1" si="221"/>
        <v>-</v>
      </c>
      <c r="EK46" s="19" t="str">
        <f t="shared" ca="1" si="221"/>
        <v>-</v>
      </c>
      <c r="EL46" s="19" t="str">
        <f t="shared" ca="1" si="221"/>
        <v>-</v>
      </c>
      <c r="EM46" s="19" t="str">
        <f t="shared" ca="1" si="221"/>
        <v>-</v>
      </c>
      <c r="EN46" s="19" t="str">
        <f t="shared" ca="1" si="221"/>
        <v>-</v>
      </c>
      <c r="EO46" s="19" t="str">
        <f t="shared" ca="1" si="221"/>
        <v>-</v>
      </c>
      <c r="EP46" s="19" t="str">
        <f t="shared" ca="1" si="221"/>
        <v>-</v>
      </c>
      <c r="EQ46" s="19" t="str">
        <f t="shared" ca="1" si="221"/>
        <v>-</v>
      </c>
      <c r="ER46" s="19">
        <f t="shared" ca="1" si="221"/>
        <v>0</v>
      </c>
      <c r="ES46" s="19">
        <f t="shared" ca="1" si="222"/>
        <v>0</v>
      </c>
      <c r="ET46" s="19">
        <f t="shared" ca="1" si="222"/>
        <v>0</v>
      </c>
      <c r="EU46" s="19">
        <f t="shared" ca="1" si="222"/>
        <v>0</v>
      </c>
      <c r="EV46" s="19">
        <f t="shared" ca="1" si="222"/>
        <v>0</v>
      </c>
      <c r="EW46" s="19">
        <f t="shared" ca="1" si="222"/>
        <v>0</v>
      </c>
      <c r="EX46" s="19">
        <f t="shared" ca="1" si="222"/>
        <v>0</v>
      </c>
      <c r="EY46" s="19">
        <f t="shared" ca="1" si="222"/>
        <v>0</v>
      </c>
      <c r="EZ46" s="19">
        <f t="shared" ca="1" si="222"/>
        <v>0</v>
      </c>
      <c r="FA46" s="19">
        <f t="shared" ca="1" si="222"/>
        <v>0</v>
      </c>
      <c r="FB46" s="19">
        <f t="shared" ca="1" si="222"/>
        <v>0</v>
      </c>
      <c r="FC46" s="19">
        <f t="shared" ca="1" si="222"/>
        <v>0</v>
      </c>
      <c r="FD46" s="19">
        <f t="shared" ca="1" si="222"/>
        <v>0</v>
      </c>
      <c r="FE46" s="19">
        <f t="shared" ca="1" si="222"/>
        <v>0</v>
      </c>
      <c r="FF46" s="19">
        <f t="shared" ca="1" si="222"/>
        <v>0</v>
      </c>
      <c r="FG46" s="19">
        <f t="shared" ca="1" si="222"/>
        <v>0</v>
      </c>
      <c r="FH46" s="19">
        <f t="shared" ca="1" si="222"/>
        <v>0</v>
      </c>
      <c r="FI46" s="19">
        <f t="shared" ca="1" si="222"/>
        <v>0</v>
      </c>
      <c r="FJ46" s="19">
        <f t="shared" ca="1" si="222"/>
        <v>0</v>
      </c>
      <c r="FK46" s="19">
        <f t="shared" ca="1" si="222"/>
        <v>0</v>
      </c>
      <c r="FL46" s="19">
        <f t="shared" ca="1" si="222"/>
        <v>0</v>
      </c>
      <c r="FM46" s="19">
        <f t="shared" ca="1" si="222"/>
        <v>0</v>
      </c>
      <c r="FN46" s="19">
        <f t="shared" ca="1" si="222"/>
        <v>0</v>
      </c>
      <c r="FO46" s="19">
        <f t="shared" ca="1" si="222"/>
        <v>0</v>
      </c>
      <c r="FP46" s="19">
        <f t="shared" ref="FP46:HC47" ca="1" si="270">OFFSET(FP$5,$B46,0)</f>
        <v>0</v>
      </c>
      <c r="FQ46" s="19">
        <f t="shared" ca="1" si="270"/>
        <v>0</v>
      </c>
      <c r="FR46" s="19">
        <f t="shared" ca="1" si="270"/>
        <v>0</v>
      </c>
      <c r="FS46" s="19">
        <f t="shared" ca="1" si="270"/>
        <v>0</v>
      </c>
      <c r="FT46" s="19">
        <f t="shared" ca="1" si="270"/>
        <v>0</v>
      </c>
      <c r="FU46" s="19">
        <f t="shared" ca="1" si="224"/>
        <v>0</v>
      </c>
      <c r="FV46" s="19">
        <f t="shared" ca="1" si="224"/>
        <v>0</v>
      </c>
      <c r="FW46" s="19">
        <f t="shared" ca="1" si="224"/>
        <v>0</v>
      </c>
      <c r="FX46" s="19">
        <f t="shared" ca="1" si="224"/>
        <v>0</v>
      </c>
      <c r="FY46" s="19">
        <f t="shared" ca="1" si="224"/>
        <v>0</v>
      </c>
      <c r="FZ46" s="19">
        <f t="shared" ca="1" si="224"/>
        <v>0</v>
      </c>
      <c r="GA46" s="19">
        <f t="shared" ca="1" si="224"/>
        <v>0</v>
      </c>
      <c r="GB46" s="19">
        <f t="shared" ca="1" si="224"/>
        <v>0</v>
      </c>
      <c r="GC46" s="19">
        <f t="shared" ca="1" si="224"/>
        <v>0</v>
      </c>
      <c r="GD46" s="19">
        <f t="shared" ca="1" si="224"/>
        <v>0</v>
      </c>
      <c r="GE46" s="19">
        <f t="shared" ca="1" si="270"/>
        <v>0</v>
      </c>
      <c r="GF46" s="19">
        <f t="shared" ca="1" si="270"/>
        <v>0</v>
      </c>
      <c r="GG46" s="19">
        <f t="shared" ca="1" si="270"/>
        <v>0</v>
      </c>
      <c r="GH46" s="19">
        <f t="shared" ca="1" si="270"/>
        <v>0</v>
      </c>
      <c r="GI46" s="19">
        <f t="shared" ca="1" si="270"/>
        <v>0</v>
      </c>
      <c r="GJ46" s="19">
        <f t="shared" ca="1" si="270"/>
        <v>0</v>
      </c>
      <c r="GK46" s="19">
        <f t="shared" ca="1" si="270"/>
        <v>0</v>
      </c>
      <c r="GL46" s="19">
        <f t="shared" ca="1" si="270"/>
        <v>0</v>
      </c>
      <c r="GM46" s="19">
        <f t="shared" ca="1" si="270"/>
        <v>0</v>
      </c>
      <c r="GN46" s="19">
        <f t="shared" ca="1" si="270"/>
        <v>0</v>
      </c>
      <c r="GO46" s="19">
        <f t="shared" ca="1" si="270"/>
        <v>0</v>
      </c>
      <c r="GP46" s="19">
        <f t="shared" ca="1" si="270"/>
        <v>0</v>
      </c>
      <c r="GQ46" s="19">
        <f t="shared" ca="1" si="270"/>
        <v>0</v>
      </c>
      <c r="GR46" s="19">
        <f t="shared" ca="1" si="270"/>
        <v>0</v>
      </c>
      <c r="GS46" s="19">
        <f t="shared" ca="1" si="270"/>
        <v>0</v>
      </c>
      <c r="GT46" s="19">
        <f t="shared" ca="1" si="270"/>
        <v>0</v>
      </c>
      <c r="GU46" s="19">
        <f t="shared" ca="1" si="270"/>
        <v>0</v>
      </c>
      <c r="GV46" s="19">
        <f t="shared" ca="1" si="270"/>
        <v>0</v>
      </c>
      <c r="GW46" s="19">
        <f t="shared" ca="1" si="270"/>
        <v>0</v>
      </c>
      <c r="GX46" s="19">
        <f t="shared" ca="1" si="270"/>
        <v>0</v>
      </c>
      <c r="GY46" s="19">
        <f t="shared" ca="1" si="270"/>
        <v>0</v>
      </c>
      <c r="GZ46" s="19">
        <f t="shared" ca="1" si="270"/>
        <v>0</v>
      </c>
      <c r="HA46" s="19">
        <f t="shared" ca="1" si="270"/>
        <v>0</v>
      </c>
      <c r="HB46" s="19">
        <f t="shared" ca="1" si="270"/>
        <v>0</v>
      </c>
      <c r="HC46" s="19">
        <f t="shared" ca="1" si="270"/>
        <v>0</v>
      </c>
      <c r="HD46" s="19">
        <f t="shared" ca="1" si="225"/>
        <v>0</v>
      </c>
      <c r="HE46" s="19">
        <f t="shared" ca="1" si="225"/>
        <v>0</v>
      </c>
      <c r="HF46" s="19">
        <f t="shared" ca="1" si="225"/>
        <v>0</v>
      </c>
      <c r="HG46" s="19">
        <f t="shared" ca="1" si="225"/>
        <v>0</v>
      </c>
      <c r="HH46" s="19">
        <f t="shared" ca="1" si="225"/>
        <v>0</v>
      </c>
      <c r="HI46" s="19">
        <f t="shared" ca="1" si="225"/>
        <v>0</v>
      </c>
      <c r="HJ46" s="19">
        <f t="shared" ca="1" si="225"/>
        <v>0</v>
      </c>
      <c r="HK46" s="19">
        <f t="shared" ca="1" si="225"/>
        <v>0</v>
      </c>
      <c r="HL46" s="19">
        <f t="shared" ca="1" si="225"/>
        <v>0</v>
      </c>
      <c r="HM46" s="19">
        <f t="shared" ca="1" si="225"/>
        <v>0</v>
      </c>
      <c r="HN46" s="19">
        <f t="shared" ca="1" si="225"/>
        <v>0</v>
      </c>
      <c r="HO46" s="19">
        <f t="shared" ca="1" si="225"/>
        <v>0</v>
      </c>
      <c r="HP46" s="19">
        <f t="shared" ca="1" si="225"/>
        <v>0</v>
      </c>
      <c r="HQ46" s="19">
        <f t="shared" ca="1" si="225"/>
        <v>0</v>
      </c>
      <c r="HR46" s="19">
        <f t="shared" ca="1" si="225"/>
        <v>0</v>
      </c>
      <c r="HS46" s="19">
        <f t="shared" ca="1" si="225"/>
        <v>0</v>
      </c>
      <c r="HT46" s="19">
        <f t="shared" ca="1" si="225"/>
        <v>0</v>
      </c>
      <c r="HU46" s="19">
        <f t="shared" ca="1" si="225"/>
        <v>0</v>
      </c>
      <c r="HV46" s="19">
        <f t="shared" ca="1" si="225"/>
        <v>0</v>
      </c>
      <c r="HW46" s="19">
        <f t="shared" ca="1" si="225"/>
        <v>0</v>
      </c>
      <c r="HX46" s="19">
        <f t="shared" ca="1" si="225"/>
        <v>0</v>
      </c>
      <c r="HY46" s="19">
        <f t="shared" ca="1" si="225"/>
        <v>0</v>
      </c>
      <c r="HZ46" s="19">
        <f t="shared" ca="1" si="225"/>
        <v>0</v>
      </c>
      <c r="IA46" s="19">
        <f t="shared" ref="IA46:JL47" ca="1" si="271">OFFSET(IA$5,$B46,0)</f>
        <v>0</v>
      </c>
      <c r="IB46" s="19">
        <f t="shared" ca="1" si="271"/>
        <v>0</v>
      </c>
      <c r="IC46" s="19">
        <f t="shared" ca="1" si="271"/>
        <v>0</v>
      </c>
      <c r="ID46" s="19">
        <f t="shared" ca="1" si="227"/>
        <v>0</v>
      </c>
      <c r="IE46" s="19">
        <f t="shared" ca="1" si="227"/>
        <v>0</v>
      </c>
      <c r="IF46" s="19">
        <f t="shared" ca="1" si="227"/>
        <v>0</v>
      </c>
      <c r="IG46" s="19">
        <f t="shared" ca="1" si="227"/>
        <v>0</v>
      </c>
      <c r="IH46" s="19">
        <f t="shared" ca="1" si="227"/>
        <v>0</v>
      </c>
      <c r="II46" s="19">
        <f t="shared" ca="1" si="227"/>
        <v>0</v>
      </c>
      <c r="IJ46" s="19">
        <f t="shared" ca="1" si="227"/>
        <v>0</v>
      </c>
      <c r="IK46" s="19">
        <f t="shared" ca="1" si="227"/>
        <v>0</v>
      </c>
      <c r="IL46" s="19">
        <f t="shared" ca="1" si="227"/>
        <v>0</v>
      </c>
      <c r="IM46" s="19">
        <f t="shared" ca="1" si="227"/>
        <v>0</v>
      </c>
      <c r="IN46" s="19">
        <f t="shared" ca="1" si="271"/>
        <v>0</v>
      </c>
      <c r="IO46" s="19">
        <f t="shared" ca="1" si="271"/>
        <v>0</v>
      </c>
      <c r="IP46" s="19">
        <f t="shared" ca="1" si="271"/>
        <v>0</v>
      </c>
      <c r="IQ46" s="19">
        <f t="shared" ca="1" si="271"/>
        <v>0</v>
      </c>
      <c r="IR46" s="19">
        <f t="shared" ca="1" si="271"/>
        <v>0</v>
      </c>
      <c r="IS46" s="19">
        <f t="shared" ca="1" si="271"/>
        <v>0</v>
      </c>
      <c r="IT46" s="19">
        <f t="shared" ca="1" si="271"/>
        <v>0</v>
      </c>
      <c r="IU46" s="19">
        <f t="shared" ca="1" si="271"/>
        <v>0</v>
      </c>
      <c r="IV46" s="19">
        <f t="shared" ca="1" si="271"/>
        <v>0</v>
      </c>
      <c r="IW46" s="19">
        <f t="shared" ca="1" si="271"/>
        <v>0</v>
      </c>
      <c r="IX46" s="19">
        <f t="shared" ca="1" si="271"/>
        <v>0</v>
      </c>
      <c r="IY46" s="19">
        <f t="shared" ca="1" si="271"/>
        <v>0</v>
      </c>
      <c r="IZ46" s="19">
        <f t="shared" ca="1" si="271"/>
        <v>0</v>
      </c>
      <c r="JA46" s="19">
        <f t="shared" ca="1" si="271"/>
        <v>0</v>
      </c>
      <c r="JB46" s="19">
        <f t="shared" ca="1" si="271"/>
        <v>0</v>
      </c>
      <c r="JC46" s="19">
        <f t="shared" ca="1" si="271"/>
        <v>0</v>
      </c>
      <c r="JD46" s="19">
        <f t="shared" ca="1" si="271"/>
        <v>0</v>
      </c>
      <c r="JE46" s="19">
        <f t="shared" ca="1" si="271"/>
        <v>0</v>
      </c>
      <c r="JF46" s="19">
        <f t="shared" ca="1" si="271"/>
        <v>0</v>
      </c>
      <c r="JG46" s="19">
        <f t="shared" ca="1" si="271"/>
        <v>0</v>
      </c>
      <c r="JH46" s="19">
        <f t="shared" ca="1" si="271"/>
        <v>0</v>
      </c>
      <c r="JI46" s="19">
        <f t="shared" ca="1" si="271"/>
        <v>0</v>
      </c>
      <c r="JJ46" s="19">
        <f t="shared" ca="1" si="271"/>
        <v>0</v>
      </c>
      <c r="JK46" s="19">
        <f t="shared" ca="1" si="271"/>
        <v>0</v>
      </c>
      <c r="JL46" s="19">
        <f t="shared" ca="1" si="271"/>
        <v>0</v>
      </c>
      <c r="JM46" s="5">
        <f t="shared" ca="1" si="228"/>
        <v>19</v>
      </c>
      <c r="JN46" s="9"/>
      <c r="JO46" s="5">
        <f t="shared" ca="1" si="229"/>
        <v>1</v>
      </c>
      <c r="JP46" s="5" t="b">
        <f t="shared" ca="1" si="229"/>
        <v>0</v>
      </c>
      <c r="JQ46" s="19">
        <f t="shared" ref="JQ46:LW57" ca="1" si="272">OFFSET(JQ$5,$B46,0)</f>
        <v>0</v>
      </c>
      <c r="JR46" s="5">
        <f t="shared" ca="1" si="231"/>
        <v>0</v>
      </c>
      <c r="JS46" s="5">
        <f t="shared" ca="1" si="232"/>
        <v>0.01</v>
      </c>
      <c r="JT46" s="19">
        <f t="shared" ca="1" si="233"/>
        <v>0</v>
      </c>
      <c r="JU46" s="19">
        <f t="shared" ca="1" si="233"/>
        <v>0</v>
      </c>
      <c r="JV46" s="19" t="str">
        <f t="shared" ca="1" si="233"/>
        <v>-</v>
      </c>
      <c r="JW46" s="19">
        <f t="shared" ca="1" si="272"/>
        <v>1</v>
      </c>
      <c r="JX46" s="19">
        <f t="shared" ca="1" si="272"/>
        <v>1</v>
      </c>
      <c r="JY46" s="19">
        <f t="shared" ca="1" si="272"/>
        <v>1</v>
      </c>
      <c r="JZ46" s="19">
        <f t="shared" ca="1" si="272"/>
        <v>1</v>
      </c>
      <c r="KA46" s="19">
        <f t="shared" ca="1" si="272"/>
        <v>1</v>
      </c>
      <c r="KB46" s="19">
        <f t="shared" ca="1" si="272"/>
        <v>1</v>
      </c>
      <c r="KC46" s="19">
        <f t="shared" ca="1" si="272"/>
        <v>0</v>
      </c>
      <c r="KD46" s="19">
        <f t="shared" ca="1" si="272"/>
        <v>0</v>
      </c>
      <c r="KE46" s="19">
        <f t="shared" ca="1" si="272"/>
        <v>1</v>
      </c>
      <c r="KF46" s="19">
        <f t="shared" ca="1" si="272"/>
        <v>0</v>
      </c>
      <c r="KG46" s="19">
        <f t="shared" ca="1" si="272"/>
        <v>0</v>
      </c>
      <c r="KH46" s="19">
        <f t="shared" ca="1" si="272"/>
        <v>0</v>
      </c>
      <c r="KI46" s="19">
        <f t="shared" ca="1" si="272"/>
        <v>1</v>
      </c>
      <c r="KJ46" s="19">
        <f t="shared" ca="1" si="272"/>
        <v>0</v>
      </c>
      <c r="KK46" s="19">
        <f t="shared" ca="1" si="272"/>
        <v>1</v>
      </c>
      <c r="KL46" s="19">
        <f t="shared" ca="1" si="272"/>
        <v>0</v>
      </c>
      <c r="KM46" s="19">
        <f t="shared" ca="1" si="272"/>
        <v>0</v>
      </c>
      <c r="KN46" s="19">
        <f t="shared" ca="1" si="272"/>
        <v>0</v>
      </c>
      <c r="KO46" s="19">
        <f t="shared" ca="1" si="236"/>
        <v>0</v>
      </c>
      <c r="KP46" s="19">
        <f t="shared" ca="1" si="236"/>
        <v>0</v>
      </c>
      <c r="KQ46" s="19">
        <f t="shared" ca="1" si="272"/>
        <v>0</v>
      </c>
      <c r="KR46" s="19">
        <f t="shared" ca="1" si="272"/>
        <v>0</v>
      </c>
      <c r="KS46" s="19">
        <f t="shared" ca="1" si="272"/>
        <v>0</v>
      </c>
      <c r="KT46" s="19">
        <f t="shared" ca="1" si="272"/>
        <v>0</v>
      </c>
      <c r="KU46" s="19">
        <f t="shared" ca="1" si="272"/>
        <v>0</v>
      </c>
      <c r="KV46" s="19">
        <f t="shared" ca="1" si="272"/>
        <v>0</v>
      </c>
      <c r="KW46" s="19">
        <f t="shared" ca="1" si="272"/>
        <v>0</v>
      </c>
      <c r="KX46" s="19">
        <f t="shared" ca="1" si="272"/>
        <v>0</v>
      </c>
      <c r="KY46" s="19">
        <f t="shared" ca="1" si="272"/>
        <v>0</v>
      </c>
      <c r="KZ46" s="19">
        <f t="shared" ca="1" si="272"/>
        <v>0</v>
      </c>
      <c r="LA46" s="19">
        <f t="shared" ca="1" si="272"/>
        <v>0</v>
      </c>
      <c r="LB46" s="19">
        <f t="shared" ca="1" si="272"/>
        <v>0</v>
      </c>
      <c r="LC46" s="19">
        <f t="shared" ca="1" si="272"/>
        <v>0</v>
      </c>
      <c r="LD46" s="19">
        <f t="shared" ca="1" si="272"/>
        <v>0</v>
      </c>
      <c r="LE46" s="19">
        <f t="shared" ca="1" si="272"/>
        <v>0</v>
      </c>
      <c r="LF46" s="19">
        <f t="shared" ca="1" si="272"/>
        <v>0</v>
      </c>
      <c r="LG46" s="5">
        <f t="shared" ca="1" si="237"/>
        <v>0</v>
      </c>
      <c r="LH46" s="5">
        <f t="shared" ca="1" si="237"/>
        <v>0</v>
      </c>
      <c r="LI46" s="5">
        <f t="shared" ca="1" si="237"/>
        <v>0.05</v>
      </c>
      <c r="LJ46" s="5">
        <f t="shared" ca="1" si="237"/>
        <v>0.05</v>
      </c>
      <c r="LK46" s="19">
        <f t="shared" ca="1" si="238"/>
        <v>0</v>
      </c>
      <c r="LL46" s="19">
        <f t="shared" ca="1" si="272"/>
        <v>0</v>
      </c>
      <c r="LM46" s="19">
        <f t="shared" ca="1" si="239"/>
        <v>0</v>
      </c>
      <c r="LN46" s="19">
        <f t="shared" ca="1" si="239"/>
        <v>0</v>
      </c>
      <c r="LO46" s="19">
        <f t="shared" ca="1" si="239"/>
        <v>0</v>
      </c>
      <c r="LP46" s="19">
        <f t="shared" ca="1" si="239"/>
        <v>0</v>
      </c>
      <c r="LQ46" s="19">
        <f t="shared" ca="1" si="272"/>
        <v>0</v>
      </c>
      <c r="LR46" s="19">
        <f t="shared" ca="1" si="272"/>
        <v>1</v>
      </c>
      <c r="LS46" s="19">
        <f t="shared" ca="1" si="240"/>
        <v>0</v>
      </c>
      <c r="LT46" s="19">
        <f t="shared" ca="1" si="240"/>
        <v>0</v>
      </c>
      <c r="LU46" s="19">
        <f t="shared" ca="1" si="240"/>
        <v>0</v>
      </c>
      <c r="LV46" s="19">
        <f t="shared" ca="1" si="272"/>
        <v>0</v>
      </c>
      <c r="LW46" s="19">
        <f t="shared" ca="1" si="272"/>
        <v>1</v>
      </c>
      <c r="LX46" s="9"/>
      <c r="LY46" s="5" t="b">
        <f t="shared" ca="1" si="241"/>
        <v>0</v>
      </c>
      <c r="LZ46" s="19" t="s">
        <v>31</v>
      </c>
      <c r="MA46" s="19" t="s">
        <v>31</v>
      </c>
      <c r="MB46" s="19" t="s">
        <v>31</v>
      </c>
      <c r="MC46" s="5" t="b">
        <f t="shared" ca="1" si="243"/>
        <v>1</v>
      </c>
      <c r="MD46" s="5" t="b">
        <f t="shared" ca="1" si="243"/>
        <v>0</v>
      </c>
      <c r="ME46" s="5" t="b">
        <f t="shared" ca="1" si="243"/>
        <v>0</v>
      </c>
      <c r="MF46" s="135">
        <f t="shared" ca="1" si="244"/>
        <v>1</v>
      </c>
      <c r="MG46" s="135">
        <f t="shared" ca="1" si="244"/>
        <v>1</v>
      </c>
      <c r="MH46" s="12" t="s">
        <v>31</v>
      </c>
      <c r="MI46" s="12" t="s">
        <v>31</v>
      </c>
      <c r="MJ46" s="12" t="s">
        <v>31</v>
      </c>
      <c r="MK46" s="12" t="s">
        <v>31</v>
      </c>
      <c r="ML46" s="12">
        <v>1</v>
      </c>
      <c r="MM46" s="12">
        <v>0.66</v>
      </c>
      <c r="MN46" s="232" t="s">
        <v>31</v>
      </c>
      <c r="MO46" s="5" t="b" cm="1">
        <f t="array" ref="MO46">IF(OR(MP46:MP46&lt;&gt;"-"),TRUE,"-")</f>
        <v>1</v>
      </c>
      <c r="MP46" s="12">
        <v>2</v>
      </c>
      <c r="MQ46" s="5" t="str">
        <f t="array" ref="MQ46">IF(OR(MR46:MX46&lt;&gt;"-"),TRUE,"-")</f>
        <v>-</v>
      </c>
      <c r="MR46" s="12" t="s">
        <v>31</v>
      </c>
      <c r="MS46" s="12" t="s">
        <v>31</v>
      </c>
      <c r="MT46" s="12" t="s">
        <v>31</v>
      </c>
      <c r="MU46" s="12" t="s">
        <v>31</v>
      </c>
      <c r="MV46" s="12" t="s">
        <v>31</v>
      </c>
      <c r="MW46" s="12" t="s">
        <v>31</v>
      </c>
      <c r="MX46" s="12" t="s">
        <v>31</v>
      </c>
      <c r="MY46" s="5" t="b">
        <f t="array" aca="1" ref="MY46" ca="1">IF(OR(MZ46:NA46&lt;&gt;"-"),TRUE,"-")</f>
        <v>1</v>
      </c>
      <c r="MZ46" s="135">
        <f ca="1">IF($AS46=6,0,$NA46)</f>
        <v>2</v>
      </c>
      <c r="NA46" s="12">
        <v>2</v>
      </c>
      <c r="NB46" s="12" t="b">
        <v>0</v>
      </c>
      <c r="NC46" s="12" t="s">
        <v>31</v>
      </c>
      <c r="ND46" s="5" t="str">
        <f t="shared" ca="1" si="249"/>
        <v>-</v>
      </c>
      <c r="NE46" s="5" t="str">
        <f t="shared" ca="1" si="249"/>
        <v>-</v>
      </c>
      <c r="NF46" s="5" t="str">
        <f t="shared" ca="1" si="249"/>
        <v>-</v>
      </c>
      <c r="NG46" s="5" t="str">
        <f t="shared" ca="1" si="249"/>
        <v>-</v>
      </c>
      <c r="NH46" s="232" t="s">
        <v>31</v>
      </c>
      <c r="NI46" s="232" t="s">
        <v>31</v>
      </c>
      <c r="NJ46" s="12" t="b">
        <v>1</v>
      </c>
      <c r="NK46" s="12">
        <v>0.75</v>
      </c>
      <c r="NL46" s="135">
        <f>NK46</f>
        <v>0.75</v>
      </c>
      <c r="NM46" s="12">
        <v>0.99</v>
      </c>
      <c r="NN46" s="12">
        <v>0.5</v>
      </c>
      <c r="NO46" s="12">
        <v>0</v>
      </c>
      <c r="NP46" s="12">
        <v>0</v>
      </c>
      <c r="NQ46" s="12" t="s">
        <v>31</v>
      </c>
      <c r="NR46" s="19" t="str">
        <f t="shared" ca="1" si="251"/>
        <v>-</v>
      </c>
      <c r="NS46" s="19" t="str">
        <f t="shared" ca="1" si="251"/>
        <v>-</v>
      </c>
      <c r="NT46" s="5">
        <f t="shared" ca="1" si="252"/>
        <v>1</v>
      </c>
      <c r="NU46" s="9"/>
      <c r="NV46" s="19">
        <f t="shared" ca="1" si="253"/>
        <v>70</v>
      </c>
      <c r="NW46" s="19">
        <f t="shared" ca="1" si="253"/>
        <v>50</v>
      </c>
      <c r="NX46" s="19">
        <f t="shared" ca="1" si="253"/>
        <v>65</v>
      </c>
      <c r="NY46" s="19">
        <f t="shared" ca="1" si="253"/>
        <v>65</v>
      </c>
      <c r="NZ46" s="19">
        <f t="shared" ca="1" si="253"/>
        <v>1</v>
      </c>
      <c r="OA46" s="5">
        <f t="shared" ca="1" si="254"/>
        <v>1</v>
      </c>
      <c r="OB46" s="19">
        <f t="shared" ca="1" si="255"/>
        <v>1</v>
      </c>
      <c r="OC46" s="9"/>
      <c r="OD46" s="19" t="b">
        <f t="shared" ca="1" si="256"/>
        <v>0</v>
      </c>
      <c r="OE46" s="19" t="b">
        <f t="shared" ca="1" si="256"/>
        <v>0</v>
      </c>
      <c r="OF46" s="19">
        <f ca="1">OFFSET(OF$5,$B46,0)</f>
        <v>1</v>
      </c>
      <c r="OG46" s="19">
        <f t="shared" ca="1" si="257"/>
        <v>1</v>
      </c>
      <c r="OH46" s="19">
        <f t="shared" ca="1" si="257"/>
        <v>1</v>
      </c>
      <c r="OI46" s="19">
        <f t="shared" ca="1" si="257"/>
        <v>1</v>
      </c>
      <c r="OJ46" s="19">
        <f t="shared" ca="1" si="257"/>
        <v>1</v>
      </c>
      <c r="OK46" s="19">
        <f t="shared" ca="1" si="257"/>
        <v>1</v>
      </c>
      <c r="OL46" s="19">
        <f t="shared" ca="1" si="257"/>
        <v>1</v>
      </c>
      <c r="OM46" s="19">
        <f t="shared" ca="1" si="257"/>
        <v>1</v>
      </c>
      <c r="ON46" s="19">
        <f t="shared" ca="1" si="253"/>
        <v>1</v>
      </c>
      <c r="OO46" s="9"/>
      <c r="OP46" s="5" t="str" cm="1">
        <f t="array" aca="1" ref="OP46" ca="1">INDEX(i.LMU_Area,$K46,OP$26)</f>
        <v>-</v>
      </c>
      <c r="OQ46" s="5" t="str" cm="1">
        <f t="array" aca="1" ref="OQ46" ca="1">INDEX(i.LMU_Area,$K46,OQ$26)</f>
        <v>-</v>
      </c>
      <c r="OR46" s="5" t="str" cm="1">
        <f t="array" aca="1" ref="OR46" ca="1">INDEX(i.LMU_Area,$K46,OR$26)</f>
        <v>-</v>
      </c>
      <c r="OS46" s="5" t="str" cm="1">
        <f t="array" aca="1" ref="OS46" ca="1">INDEX(i.LMU_Area,$K46,OS$26)</f>
        <v>-</v>
      </c>
      <c r="OT46" s="5" t="str" cm="1">
        <f t="array" aca="1" ref="OT46" ca="1">INDEX(i.LMU_Area,$K46,OT$26)</f>
        <v>-</v>
      </c>
      <c r="OU46" s="5" t="str" cm="1">
        <f t="array" aca="1" ref="OU46" ca="1">INDEX(i.LMU_Area,$K46,OU$26)</f>
        <v>-</v>
      </c>
      <c r="OV46" s="5" t="str" cm="1">
        <f t="array" aca="1" ref="OV46" ca="1">INDEX(i.LMU_Area,$K46,OV$26)</f>
        <v>-</v>
      </c>
      <c r="OW46" s="5" t="str" cm="1">
        <f t="array" aca="1" ref="OW46" ca="1">INDEX(i.LMU_Area,$K46,OW$26)</f>
        <v>-</v>
      </c>
      <c r="OX46" s="5" t="str" cm="1">
        <f t="array" aca="1" ref="OX46" ca="1">INDEX(i.LMU_Area,$K46,OX$26)</f>
        <v>-</v>
      </c>
      <c r="OY46" s="5" t="str" cm="1">
        <f t="array" aca="1" ref="OY46" ca="1">INDEX(i.LMU_Area,$K46,OY$26)</f>
        <v>-</v>
      </c>
      <c r="OZ46" s="5" t="str" cm="1">
        <f t="array" aca="1" ref="OZ46" ca="1">INDEX(i.LMU_Area,$K46,OZ$26)</f>
        <v>-</v>
      </c>
      <c r="PA46" s="5" t="str" cm="1">
        <f t="array" aca="1" ref="PA46" ca="1">INDEX(i.LMU_Area,$K46,PA$26)</f>
        <v>-</v>
      </c>
      <c r="PB46" s="5" t="str" cm="1">
        <f t="array" aca="1" ref="PB46" ca="1">INDEX(i.LMU_Area,$K46,PB$26)</f>
        <v>-</v>
      </c>
      <c r="PC46" s="5" t="str" cm="1">
        <f t="array" aca="1" ref="PC46" ca="1">INDEX(i.LMU_Area,$K46,PC$26)</f>
        <v>-</v>
      </c>
      <c r="PD46" s="5" t="str" cm="1">
        <f t="array" aca="1" ref="PD46" ca="1">INDEX(i.LMU_Area,$K46,PD$26)</f>
        <v>-</v>
      </c>
      <c r="PE46" s="5" t="str" cm="1">
        <f t="array" aca="1" ref="PE46" ca="1">INDEX(i.LMU_Area,$K46,PE$26)</f>
        <v>-</v>
      </c>
      <c r="PF46" s="5" t="str" cm="1">
        <f t="array" aca="1" ref="PF46" ca="1">INDEX(i.LMU_Area,$K46,PF$26)</f>
        <v>-</v>
      </c>
      <c r="PG46" s="5" t="str" cm="1">
        <f t="array" aca="1" ref="PG46" ca="1">INDEX(i.LMU_Area,$K46,PG$26)</f>
        <v>-</v>
      </c>
      <c r="PH46" s="5" t="str" cm="1">
        <f t="array" aca="1" ref="PH46" ca="1">INDEX(i.LMU_Area,$K46,PH$26)</f>
        <v>-</v>
      </c>
      <c r="PI46" s="5" t="str" cm="1">
        <f t="array" aca="1" ref="PI46" ca="1">INDEX(i.LMU_Area,$K46,PI$26)</f>
        <v>-</v>
      </c>
      <c r="PJ46" s="5" t="str" cm="1">
        <f t="array" aca="1" ref="PJ46" ca="1">INDEX(i.LMU_Area,$K46,PJ$26)</f>
        <v>-</v>
      </c>
      <c r="PK46" s="5" t="str" cm="1">
        <f t="array" aca="1" ref="PK46" ca="1">INDEX(i.LMU_Area,$K46,PK$26)</f>
        <v>-</v>
      </c>
      <c r="PL46" s="5" t="str" cm="1">
        <f t="array" aca="1" ref="PL46" ca="1">INDEX(i.LMU_Area,$K46,PL$26)</f>
        <v>-</v>
      </c>
      <c r="PM46" s="5" t="str" cm="1">
        <f t="array" aca="1" ref="PM46" ca="1">INDEX(i.LMU_Area,$K46,PM$26)</f>
        <v>-</v>
      </c>
      <c r="PN46" s="5" t="str" cm="1">
        <f t="array" aca="1" ref="PN46" ca="1">INDEX(i.LMU_Area,$K46,PN$26)</f>
        <v>-</v>
      </c>
      <c r="PO46" s="5" t="str" cm="1">
        <f t="array" aca="1" ref="PO46" ca="1">INDEX(i.LMU_Area,$K46,PO$26)</f>
        <v>-</v>
      </c>
      <c r="PP46" s="5" t="str" cm="1">
        <f t="array" aca="1" ref="PP46" ca="1">INDEX(i.LMU_Area,$K46,PP$26)</f>
        <v>-</v>
      </c>
      <c r="PQ46" s="5" t="str" cm="1">
        <f t="array" aca="1" ref="PQ46" ca="1">INDEX(i.LMU_Area,$K46,PQ$26)</f>
        <v>-</v>
      </c>
      <c r="PR46" s="5" t="str" cm="1">
        <f t="array" aca="1" ref="PR46" ca="1">INDEX(i.LMU_Area,$K46,PR$26)</f>
        <v>-</v>
      </c>
      <c r="PS46" s="5" t="str" cm="1">
        <f t="array" aca="1" ref="PS46" ca="1">INDEX(i.LMU_Area,$K46,PS$26)</f>
        <v>-</v>
      </c>
      <c r="PT46" s="5" t="str" cm="1">
        <f t="array" aca="1" ref="PT46" ca="1">INDEX(i.LMU_Area,$K46,PT$26)</f>
        <v>-</v>
      </c>
      <c r="PU46" s="5" t="str" cm="1">
        <f t="array" aca="1" ref="PU46" ca="1">INDEX(i.LMU_Area,$K46,PU$26)</f>
        <v>-</v>
      </c>
      <c r="PV46" s="5" t="str" cm="1">
        <f t="array" aca="1" ref="PV46" ca="1">INDEX(i.LMU_Area,$K46,PV$26)</f>
        <v>-</v>
      </c>
      <c r="PW46" s="5" t="str" cm="1">
        <f t="array" aca="1" ref="PW46" ca="1">INDEX(i.LMU_Area,$K46,PW$26)</f>
        <v>-</v>
      </c>
      <c r="PX46" s="5" t="str" cm="1">
        <f t="array" aca="1" ref="PX46" ca="1">INDEX(i.LMU_Area,$K46,PX$26)</f>
        <v>-</v>
      </c>
      <c r="PY46" s="5" t="str" cm="1">
        <f t="array" aca="1" ref="PY46" ca="1">INDEX(i.LMU_Area,$K46,PY$26)</f>
        <v>-</v>
      </c>
      <c r="PZ46" s="5" t="str" cm="1">
        <f t="array" aca="1" ref="PZ46" ca="1">INDEX(i.LMU_Area,$K46,PZ$26)</f>
        <v>-</v>
      </c>
      <c r="QA46" s="5" t="str" cm="1">
        <f t="array" aca="1" ref="QA46" ca="1">INDEX(i.LMU_Area,$K46,QA$26)</f>
        <v>-</v>
      </c>
      <c r="QB46" s="5" t="str" cm="1">
        <f t="array" aca="1" ref="QB46" ca="1">INDEX(i.LMU_Area,$K46,QB$26)</f>
        <v>-</v>
      </c>
      <c r="QC46" s="5" t="str" cm="1">
        <f t="array" aca="1" ref="QC46" ca="1">INDEX(i.LMU_Area,$K46,QC$26)</f>
        <v>-</v>
      </c>
      <c r="QD46" s="5" t="str" cm="1">
        <f t="array" aca="1" ref="QD46" ca="1">INDEX(i.LMU_Area,$K46,QD$26)</f>
        <v>-</v>
      </c>
      <c r="QE46" s="5" t="str" cm="1">
        <f t="array" aca="1" ref="QE46" ca="1">INDEX(i.LMU_Area,$K46,QE$26)</f>
        <v>-</v>
      </c>
      <c r="QF46" s="5" t="str" cm="1">
        <f t="array" aca="1" ref="QF46" ca="1">INDEX(i.LMU_Area,$K46,QF$26)</f>
        <v>-</v>
      </c>
      <c r="QG46" s="5" t="str" cm="1">
        <f t="array" aca="1" ref="QG46" ca="1">INDEX(i.LMU_Area,$K46,QG$26)</f>
        <v>-</v>
      </c>
      <c r="QH46" s="5" t="str" cm="1">
        <f t="array" aca="1" ref="QH46" ca="1">INDEX(i.LMU_Area,$K46,QH$26)</f>
        <v>-</v>
      </c>
      <c r="QI46" s="5" t="str" cm="1">
        <f t="array" aca="1" ref="QI46" ca="1">INDEX(i.LMU_Area,$K46,QI$26)</f>
        <v>-</v>
      </c>
      <c r="QJ46" s="5" t="str" cm="1">
        <f t="array" aca="1" ref="QJ46" ca="1">INDEX(i.LMU_Area,$K46,QJ$26)</f>
        <v>-</v>
      </c>
      <c r="QK46" s="5" t="str" cm="1">
        <f t="array" aca="1" ref="QK46" ca="1">INDEX(i.LMU_Area,$K46,QK$26)</f>
        <v>-</v>
      </c>
      <c r="QL46" s="5" t="str" cm="1">
        <f t="array" aca="1" ref="QL46" ca="1">INDEX(i.LMU_Area,$K46,QL$26)</f>
        <v>-</v>
      </c>
      <c r="QM46" s="5" t="str" cm="1">
        <f t="array" aca="1" ref="QM46" ca="1">INDEX(i.LMU_Area,$K46,QM$26)</f>
        <v>-</v>
      </c>
      <c r="QN46" s="5" t="str" cm="1">
        <f t="array" aca="1" ref="QN46" ca="1">INDEX(i.LMU_Area,$K46,QN$26)</f>
        <v>-</v>
      </c>
      <c r="QO46" s="5" t="str" cm="1">
        <f t="array" aca="1" ref="QO46" ca="1">INDEX(i.LMU_Area,$K46,QO$26)</f>
        <v>-</v>
      </c>
      <c r="QP46" s="5" t="str" cm="1">
        <f t="array" aca="1" ref="QP46" ca="1">INDEX(i.LMU_Area,$K46,QP$26)</f>
        <v>-</v>
      </c>
      <c r="QQ46" s="5" t="str" cm="1">
        <f t="array" aca="1" ref="QQ46" ca="1">INDEX(i.LMU_Area,$K46,QQ$26)</f>
        <v>-</v>
      </c>
      <c r="QR46" s="5" t="str" cm="1">
        <f t="array" aca="1" ref="QR46" ca="1">INDEX(i.LMU_Area,$K46,QR$26)</f>
        <v>-</v>
      </c>
      <c r="QS46" s="5" t="str" cm="1">
        <f t="array" aca="1" ref="QS46" ca="1">INDEX(i.LMU_Area,$K46,QS$26)</f>
        <v>-</v>
      </c>
      <c r="QT46" s="5" t="str" cm="1">
        <f t="array" aca="1" ref="QT46" ca="1">INDEX(i.LMU_Area,$K46,QT$26)</f>
        <v>-</v>
      </c>
      <c r="QU46" s="5" t="str" cm="1">
        <f t="array" aca="1" ref="QU46" ca="1">INDEX(i.LMU_Area,$K46,QU$26)</f>
        <v>-</v>
      </c>
      <c r="QV46" s="5" t="str" cm="1">
        <f t="array" aca="1" ref="QV46" ca="1">INDEX(i.LMU_Area,$K46,QV$26)</f>
        <v>-</v>
      </c>
      <c r="QW46" s="5" t="str" cm="1">
        <f t="array" aca="1" ref="QW46" ca="1">INDEX(i.LMU_Area,$K46,QW$26)</f>
        <v>-</v>
      </c>
      <c r="QX46" s="5" t="str" cm="1">
        <f t="array" aca="1" ref="QX46" ca="1">INDEX(i.LMU_Area,$K46,QX$26)</f>
        <v>-</v>
      </c>
      <c r="QY46" s="5" t="str" cm="1">
        <f t="array" aca="1" ref="QY46" ca="1">INDEX(i.LMU_Area,$K46,QY$26)</f>
        <v>-</v>
      </c>
      <c r="QZ46" s="5" t="str" cm="1">
        <f t="array" aca="1" ref="QZ46" ca="1">INDEX(i.LMU_Area,$K46,QZ$26)</f>
        <v>-</v>
      </c>
      <c r="RA46" s="5" t="str" cm="1">
        <f t="array" aca="1" ref="RA46" ca="1">INDEX(i.LMU_Area,$K46,RA$26)</f>
        <v>-</v>
      </c>
      <c r="RB46" s="5" t="str" cm="1">
        <f t="array" aca="1" ref="RB46" ca="1">INDEX(i.LMU_Area,$K46,RB$26)</f>
        <v>-</v>
      </c>
      <c r="RC46" s="5" t="str" cm="1">
        <f t="array" aca="1" ref="RC46" ca="1">INDEX(i.LMU_Area,$K46,RC$26)</f>
        <v>-</v>
      </c>
      <c r="RD46" s="5" t="str" cm="1">
        <f t="array" aca="1" ref="RD46" ca="1">INDEX(i.LMU_Area,$K46,RD$26)</f>
        <v>-</v>
      </c>
      <c r="RE46" s="5" t="str" cm="1">
        <f t="array" aca="1" ref="RE46" ca="1">INDEX(i.LMU_Area,$K46,RE$26)</f>
        <v>-</v>
      </c>
      <c r="RF46" s="5" t="str" cm="1">
        <f t="array" aca="1" ref="RF46" ca="1">INDEX(i.LMU_Area,$K46,RF$26)</f>
        <v>-</v>
      </c>
      <c r="RG46" s="5" t="str" cm="1">
        <f t="array" aca="1" ref="RG46" ca="1">INDEX(i.LMU_Area,$K46,RG$26)</f>
        <v>-</v>
      </c>
      <c r="RH46" s="5" t="str" cm="1">
        <f t="array" aca="1" ref="RH46" ca="1">INDEX(i.LMU_Area,$K46,RH$26)</f>
        <v>-</v>
      </c>
      <c r="RI46" s="5" t="str" cm="1">
        <f t="array" aca="1" ref="RI46" ca="1">INDEX(i.LMU_Area,$K46,RI$26)</f>
        <v>-</v>
      </c>
      <c r="RJ46" s="5" t="str" cm="1">
        <f t="array" aca="1" ref="RJ46" ca="1">INDEX(i.LMU_Area,$K46,RJ$26)</f>
        <v>-</v>
      </c>
      <c r="RK46" s="5" t="str" cm="1">
        <f t="array" aca="1" ref="RK46" ca="1">INDEX(i.LMU_Area,$K46,RK$26)</f>
        <v>-</v>
      </c>
      <c r="RL46" s="5" t="str" cm="1">
        <f t="array" aca="1" ref="RL46" ca="1">INDEX(i.LMU_Area,$K46,RL$26)</f>
        <v>-</v>
      </c>
      <c r="RM46" s="5" t="str" cm="1">
        <f t="array" aca="1" ref="RM46" ca="1">INDEX(i.LMU_Area,$K46,RM$26)</f>
        <v>-</v>
      </c>
      <c r="RN46" s="5" t="str" cm="1">
        <f t="array" aca="1" ref="RN46" ca="1">INDEX(i.LMU_Area,$K46,RN$26)</f>
        <v>-</v>
      </c>
      <c r="RO46" s="5" t="str" cm="1">
        <f t="array" aca="1" ref="RO46" ca="1">INDEX(i.LMU_Area,$K46,RO$26)</f>
        <v>-</v>
      </c>
      <c r="RP46" s="5" t="str" cm="1">
        <f t="array" aca="1" ref="RP46" ca="1">INDEX(i.LMU_Area,$K46,RP$26)</f>
        <v>-</v>
      </c>
      <c r="RQ46" s="5" t="str" cm="1">
        <f t="array" aca="1" ref="RQ46" ca="1">INDEX(i.LMU_Area,$K46,RQ$26)</f>
        <v>-</v>
      </c>
      <c r="RR46" s="5" t="str" cm="1">
        <f t="array" aca="1" ref="RR46" ca="1">INDEX(i.LMU_Area,$K46,RR$26)</f>
        <v>-</v>
      </c>
      <c r="RS46" s="5" t="str" cm="1">
        <f t="array" aca="1" ref="RS46" ca="1">INDEX(i.LMU_Area,$K46,RS$26)</f>
        <v>-</v>
      </c>
      <c r="RT46" s="5" t="str" cm="1">
        <f t="array" aca="1" ref="RT46" ca="1">INDEX(i.LMU_Area,$K46,RT$26)</f>
        <v>-</v>
      </c>
      <c r="RU46" s="5" t="str" cm="1">
        <f t="array" aca="1" ref="RU46" ca="1">INDEX(i.LMU_Area,$K46,RU$26)</f>
        <v>-</v>
      </c>
      <c r="RV46" s="5" t="str" cm="1">
        <f t="array" aca="1" ref="RV46" ca="1">INDEX(i.LMU_Area,$K46,RV$26)</f>
        <v>-</v>
      </c>
      <c r="RW46" s="5" t="str" cm="1">
        <f t="array" aca="1" ref="RW46" ca="1">INDEX(i.LMU_Area,$K46,RW$26)</f>
        <v>-</v>
      </c>
      <c r="RX46" s="5" t="str" cm="1">
        <f t="array" aca="1" ref="RX46" ca="1">INDEX(i.LMU_Area,$K46,RX$26)</f>
        <v>-</v>
      </c>
      <c r="RY46" s="5" t="str" cm="1">
        <f t="array" aca="1" ref="RY46" ca="1">INDEX(i.LMU_Area,$K46,RY$26)</f>
        <v>-</v>
      </c>
      <c r="RZ46" s="5" t="str" cm="1">
        <f t="array" aca="1" ref="RZ46" ca="1">INDEX(i.LMU_Area,$K46,RZ$26)</f>
        <v>-</v>
      </c>
      <c r="SA46" s="5" t="str" cm="1">
        <f t="array" aca="1" ref="SA46" ca="1">INDEX(i.LMU_Area,$K46,SA$26)</f>
        <v>-</v>
      </c>
      <c r="SB46" s="5" t="str" cm="1">
        <f t="array" aca="1" ref="SB46" ca="1">INDEX(i.LMU_Area,$K46,SB$26)</f>
        <v>-</v>
      </c>
      <c r="SC46" s="5" t="str" cm="1">
        <f t="array" aca="1" ref="SC46" ca="1">INDEX(i.LMU_Area,$K46,SC$26)</f>
        <v>-</v>
      </c>
      <c r="SD46" s="5" t="str" cm="1">
        <f t="array" aca="1" ref="SD46" ca="1">INDEX(i.LMU_Area,$K46,SD$26)</f>
        <v>-</v>
      </c>
      <c r="SE46" s="5" t="str" cm="1">
        <f t="array" aca="1" ref="SE46" ca="1">INDEX(i.LMU_Area,$K46,SE$26)</f>
        <v>-</v>
      </c>
      <c r="SF46" s="5" t="str" cm="1">
        <f t="array" aca="1" ref="SF46" ca="1">INDEX(i.LMU_Area,$K46,SF$26)</f>
        <v>-</v>
      </c>
      <c r="SG46" s="5" t="str" cm="1">
        <f t="array" aca="1" ref="SG46" ca="1">INDEX(i.LMU_Area,$K46,SG$26)</f>
        <v>-</v>
      </c>
      <c r="SH46" s="5" t="str" cm="1">
        <f t="array" aca="1" ref="SH46" ca="1">INDEX(i.LMU_Area,$K46,SH$26)</f>
        <v>-</v>
      </c>
      <c r="SI46" s="5" t="str" cm="1">
        <f t="array" aca="1" ref="SI46" ca="1">INDEX(i.LMU_Area,$K46,SI$26)</f>
        <v>-</v>
      </c>
      <c r="SJ46" s="5" t="str" cm="1">
        <f t="array" aca="1" ref="SJ46" ca="1">INDEX(i.LMU_Area,$K46,SJ$26)</f>
        <v>-</v>
      </c>
      <c r="SK46" s="5" t="str" cm="1">
        <f t="array" aca="1" ref="SK46" ca="1">INDEX(i.LMU_Area,$K46,SK$26)</f>
        <v>-</v>
      </c>
      <c r="SL46" s="5" t="str" cm="1">
        <f t="array" aca="1" ref="SL46" ca="1">INDEX(i.LMU_Area,$K46,SL$26)</f>
        <v>-</v>
      </c>
      <c r="SM46" s="5" t="str" cm="1">
        <f t="array" aca="1" ref="SM46" ca="1">INDEX(i.LMU_Area,$K46,SM$26)</f>
        <v>-</v>
      </c>
      <c r="SN46" s="5" t="str" cm="1">
        <f t="array" aca="1" ref="SN46" ca="1">INDEX(i.LMU_Area,$K46,SN$26)</f>
        <v>-</v>
      </c>
      <c r="SO46" s="5" t="str" cm="1">
        <f t="array" aca="1" ref="SO46" ca="1">INDEX(i.LMU_Area,$K46,SO$26)</f>
        <v>-</v>
      </c>
      <c r="SP46" s="5" t="str" cm="1">
        <f t="array" aca="1" ref="SP46" ca="1">INDEX(i.LMU_Area,$K46,SP$26)</f>
        <v>-</v>
      </c>
      <c r="SQ46" s="5" t="str" cm="1">
        <f t="array" aca="1" ref="SQ46" ca="1">INDEX(i.LMU_Area,$K46,SQ$26)</f>
        <v>-</v>
      </c>
      <c r="SR46" s="5" t="str" cm="1">
        <f t="array" aca="1" ref="SR46" ca="1">INDEX(i.LMU_Area,$K46,SR$26)</f>
        <v>-</v>
      </c>
      <c r="SS46" s="5" t="str" cm="1">
        <f t="array" aca="1" ref="SS46" ca="1">INDEX(i.LMU_Area,$K46,SS$26)</f>
        <v>-</v>
      </c>
      <c r="ST46" s="5" t="str" cm="1">
        <f t="array" aca="1" ref="ST46" ca="1">INDEX(i.LMU_Area,$K46,ST$26)</f>
        <v>-</v>
      </c>
      <c r="SU46" s="5" t="str" cm="1">
        <f t="array" aca="1" ref="SU46" ca="1">INDEX(i.LMU_Area,$K46,SU$26)</f>
        <v>-</v>
      </c>
      <c r="SV46" s="5" t="str" cm="1">
        <f t="array" aca="1" ref="SV46" ca="1">INDEX(i.LMU_Area,$K46,SV$26)</f>
        <v>-</v>
      </c>
      <c r="SW46" s="5" t="str" cm="1">
        <f t="array" aca="1" ref="SW46" ca="1">INDEX(i.LMU_Area,$K46,SW$26)</f>
        <v>-</v>
      </c>
      <c r="SX46" s="5" t="str" cm="1">
        <f t="array" aca="1" ref="SX46" ca="1">INDEX(i.LMU_Area,$K46,SX$26)</f>
        <v>-</v>
      </c>
      <c r="SY46" s="5" t="str" cm="1">
        <f t="array" aca="1" ref="SY46" ca="1">INDEX(i.LMU_Area,$K46,SY$26)</f>
        <v>-</v>
      </c>
      <c r="SZ46" s="5" t="str" cm="1">
        <f t="array" aca="1" ref="SZ46" ca="1">INDEX(i.LMU_Area,$K46,SZ$26)</f>
        <v>-</v>
      </c>
      <c r="TA46" s="5" t="str" cm="1">
        <f t="array" aca="1" ref="TA46" ca="1">INDEX(i.LMU_Area,$K46,TA$26)</f>
        <v>-</v>
      </c>
      <c r="TB46" s="5" t="str" cm="1">
        <f t="array" aca="1" ref="TB46" ca="1">INDEX(i.LMU_Area,$K46,TB$26)</f>
        <v>-</v>
      </c>
      <c r="TC46" s="5" t="str" cm="1">
        <f t="array" aca="1" ref="TC46" ca="1">INDEX(i.LMU_Area,$K46,TC$26)</f>
        <v>-</v>
      </c>
      <c r="TD46" s="5" t="str" cm="1">
        <f t="array" aca="1" ref="TD46" ca="1">INDEX(i.LMU_Area,$K46,TD$26)</f>
        <v>-</v>
      </c>
      <c r="TE46" s="5" t="str" cm="1">
        <f t="array" aca="1" ref="TE46" ca="1">INDEX(i.LMU_Area,$K46,TE$26)</f>
        <v>-</v>
      </c>
      <c r="TF46" s="19">
        <f t="shared" ca="1" si="253"/>
        <v>1</v>
      </c>
      <c r="TG46" s="587">
        <v>0</v>
      </c>
    </row>
    <row r="47" spans="1:527" outlineLevel="2">
      <c r="A47" s="21">
        <f t="shared" ref="A47:A61" si="273">ROW(A47)-5</f>
        <v>42</v>
      </c>
      <c r="B47" s="554">
        <f t="shared" ref="B47:B48" ca="1" si="274">OFFSET(B47,-2,-1)</f>
        <v>40</v>
      </c>
      <c r="C47">
        <f>202</f>
        <v>202</v>
      </c>
      <c r="D47" s="135" t="str">
        <f t="shared" ca="1" si="196"/>
        <v>EWW</v>
      </c>
      <c r="E47" t="b">
        <v>1</v>
      </c>
      <c r="F47" t="b">
        <v>0</v>
      </c>
      <c r="G47" s="347" t="b">
        <f>G46</f>
        <v>1</v>
      </c>
      <c r="H47" s="226">
        <f ca="1">OFFSET(H47,-1,0)+1</f>
        <v>2</v>
      </c>
      <c r="I47" s="226">
        <f t="shared" ca="1" si="259"/>
        <v>2</v>
      </c>
      <c r="J47" s="226">
        <f t="shared" ca="1" si="259"/>
        <v>1</v>
      </c>
      <c r="K47" s="226">
        <f t="shared" ca="1" si="259"/>
        <v>1</v>
      </c>
      <c r="L47" s="226">
        <f t="shared" ca="1" si="259"/>
        <v>1</v>
      </c>
      <c r="M47" s="226">
        <f t="shared" ca="1" si="259"/>
        <v>2</v>
      </c>
      <c r="N47" s="226">
        <f t="shared" ca="1" si="260"/>
        <v>3</v>
      </c>
      <c r="O47" s="226">
        <f t="shared" ca="1" si="261"/>
        <v>2</v>
      </c>
      <c r="P47" s="226">
        <f t="shared" ca="1" si="262"/>
        <v>1</v>
      </c>
      <c r="Q47" s="226">
        <f t="shared" ca="1" si="263"/>
        <v>1</v>
      </c>
      <c r="R47" s="115">
        <f t="shared" ca="1" si="264"/>
        <v>0</v>
      </c>
      <c r="S47" s="226">
        <f t="shared" ca="1" si="263"/>
        <v>0</v>
      </c>
      <c r="T47" s="226">
        <f t="shared" ca="1" si="263"/>
        <v>0</v>
      </c>
      <c r="U47" s="226">
        <f t="shared" ca="1" si="263"/>
        <v>0</v>
      </c>
      <c r="V47" s="226">
        <f t="shared" ca="1" si="263"/>
        <v>0</v>
      </c>
      <c r="W47" s="226">
        <f t="shared" ca="1" si="262"/>
        <v>0</v>
      </c>
      <c r="X47" s="226">
        <f t="shared" ca="1" si="265"/>
        <v>1</v>
      </c>
      <c r="Y47" s="226">
        <f t="shared" ca="1" si="262"/>
        <v>1</v>
      </c>
      <c r="Z47" s="226">
        <f t="shared" ca="1" si="262"/>
        <v>1</v>
      </c>
      <c r="AA47" s="263"/>
      <c r="AB47" s="263"/>
      <c r="AC47" s="263"/>
      <c r="AD47" s="263"/>
      <c r="AE47" s="263"/>
      <c r="AF47" s="226">
        <f t="shared" ca="1" si="266"/>
        <v>0</v>
      </c>
      <c r="AG47" s="263"/>
      <c r="AH47" s="263">
        <f t="shared" ca="1" si="267"/>
        <v>0</v>
      </c>
      <c r="AI47" s="263">
        <f t="shared" ca="1" si="267"/>
        <v>0</v>
      </c>
      <c r="AJ47" s="263">
        <f t="shared" ca="1" si="267"/>
        <v>0</v>
      </c>
      <c r="AK47" s="263">
        <f t="shared" ca="1" si="267"/>
        <v>0</v>
      </c>
      <c r="AL47" s="263">
        <f t="shared" ca="1" si="267"/>
        <v>0</v>
      </c>
      <c r="AM47" s="263">
        <f t="shared" ca="1" si="267"/>
        <v>0</v>
      </c>
      <c r="AN47" s="263">
        <f t="shared" ca="1" si="267"/>
        <v>0</v>
      </c>
      <c r="AO47" s="135">
        <f t="shared" ca="1" si="200"/>
        <v>2</v>
      </c>
      <c r="AP47" s="135">
        <f ca="1">INDEX(CHOOSE($P47,DataAutumn!i.AdultDrys,DataWinter!i.AdultDrys,DataSpring!i.AdultDrys),1,$O47)</f>
        <v>4</v>
      </c>
      <c r="AQ47" s="5">
        <f t="shared" ca="1" si="201"/>
        <v>2</v>
      </c>
      <c r="AR47" s="5">
        <f t="shared" ca="1" si="201"/>
        <v>0</v>
      </c>
      <c r="AS47" s="5">
        <f t="shared" ca="1" si="202"/>
        <v>5</v>
      </c>
      <c r="AT47">
        <f t="shared" ca="1" si="203"/>
        <v>1</v>
      </c>
      <c r="AW47" s="222" t="str">
        <f t="shared" ca="1" si="204"/>
        <v>FS Optimis 00002 EWW MWM     TOL122 Scan1-0000 CFS RR 01% REV01 GP100% WP100% MP100% T_TRUE (F33N11)</v>
      </c>
      <c r="AX47" s="9" t="str">
        <f ca="1">IF(COUNTIF(AW$5:AW47,AW47)=1,"-","Dup")</f>
        <v>-</v>
      </c>
      <c r="AY47" s="9"/>
      <c r="AZ47" s="19" t="b">
        <f t="shared" ref="AZ47:BG47" ca="1" si="275">OFFSET(AZ$5,$B47,0)</f>
        <v>0</v>
      </c>
      <c r="BA47" s="19" t="b">
        <f t="shared" ca="1" si="275"/>
        <v>0</v>
      </c>
      <c r="BB47" s="19" t="b">
        <f t="shared" ca="1" si="275"/>
        <v>0</v>
      </c>
      <c r="BC47" s="19" t="b">
        <f t="shared" ca="1" si="275"/>
        <v>0</v>
      </c>
      <c r="BD47" s="19" t="b">
        <f t="shared" ca="1" si="275"/>
        <v>0</v>
      </c>
      <c r="BE47" s="19" t="b">
        <f t="shared" ca="1" si="275"/>
        <v>0</v>
      </c>
      <c r="BF47" s="19" t="b">
        <f t="shared" ca="1" si="275"/>
        <v>0</v>
      </c>
      <c r="BG47" s="19" t="b">
        <f t="shared" ca="1" si="275"/>
        <v>0</v>
      </c>
      <c r="BH47" s="9"/>
      <c r="BI47" s="5" t="b">
        <f t="shared" ca="1" si="205"/>
        <v>0</v>
      </c>
      <c r="BJ47" s="5" t="str">
        <f t="shared" ca="1" si="205"/>
        <v>-</v>
      </c>
      <c r="BK47" s="5" t="b">
        <f t="shared" ca="1" si="205"/>
        <v>0</v>
      </c>
      <c r="BL47" s="5" t="b">
        <f t="shared" ca="1" si="205"/>
        <v>1</v>
      </c>
      <c r="BM47" s="5" t="b">
        <f t="shared" ca="1" si="205"/>
        <v>1</v>
      </c>
      <c r="BN47" s="135">
        <f t="shared" ca="1" si="205"/>
        <v>0</v>
      </c>
      <c r="BO47" s="12" t="b">
        <v>1</v>
      </c>
      <c r="BP47" s="5" cm="1">
        <f t="array" aca="1" ref="BP47" ca="1">INDEX(i.z_prob,$J47,BP$26)</f>
        <v>0.09</v>
      </c>
      <c r="BQ47" s="5" cm="1">
        <f t="array" aca="1" ref="BQ47" ca="1">INDEX(i.z_prob,$J47,BQ$26)</f>
        <v>0.16</v>
      </c>
      <c r="BR47" s="5" cm="1">
        <f t="array" aca="1" ref="BR47" ca="1">INDEX(i.z_prob,$J47,BR$26)</f>
        <v>0.14000000000000001</v>
      </c>
      <c r="BS47" s="5" cm="1">
        <f t="array" aca="1" ref="BS47" ca="1">INDEX(i.z_prob,$J47,BS$26)</f>
        <v>0.11</v>
      </c>
      <c r="BT47" s="5" cm="1">
        <f t="array" aca="1" ref="BT47" ca="1">INDEX(i.z_prob,$J47,BT$26)</f>
        <v>0.11</v>
      </c>
      <c r="BU47" s="5" cm="1">
        <f t="array" aca="1" ref="BU47" ca="1">INDEX(i.z_prob,$J47,BU$26)</f>
        <v>0.14000000000000001</v>
      </c>
      <c r="BV47" s="5" cm="1">
        <f t="array" aca="1" ref="BV47" ca="1">INDEX(i.z_prob,$J47,BV$26)</f>
        <v>0.16</v>
      </c>
      <c r="BW47" s="5" cm="1">
        <f t="array" aca="1" ref="BW47" ca="1">INDEX(i.z_prob,$J47,BW$26)</f>
        <v>0.09</v>
      </c>
      <c r="BX47" s="9"/>
      <c r="BY47" s="19" t="str">
        <f t="shared" ca="1" si="206"/>
        <v>-</v>
      </c>
      <c r="BZ47" s="5">
        <f t="shared" ca="1" si="207"/>
        <v>0</v>
      </c>
      <c r="CA47" s="5">
        <f t="shared" ca="1" si="208"/>
        <v>0</v>
      </c>
      <c r="CB47" s="5">
        <f t="shared" ca="1" si="209"/>
        <v>0</v>
      </c>
      <c r="CC47" s="5">
        <f t="shared" ca="1" si="210"/>
        <v>0</v>
      </c>
      <c r="CD47" s="9"/>
      <c r="CE47" s="19" t="str">
        <f t="shared" ca="1" si="211"/>
        <v>-</v>
      </c>
      <c r="CF47" s="19" t="str">
        <f t="shared" ca="1" si="211"/>
        <v>-</v>
      </c>
      <c r="CG47" s="19" t="str">
        <f t="shared" ca="1" si="211"/>
        <v>-</v>
      </c>
      <c r="CH47" s="19" t="str">
        <f t="shared" ca="1" si="211"/>
        <v>-</v>
      </c>
      <c r="CI47" s="19" t="str">
        <f t="shared" ca="1" si="211"/>
        <v>-</v>
      </c>
      <c r="CJ47" s="19" t="str">
        <f t="shared" ca="1" si="211"/>
        <v>-</v>
      </c>
      <c r="CK47" s="19" t="str">
        <f t="shared" ca="1" si="211"/>
        <v>-</v>
      </c>
      <c r="CL47" s="19" t="str">
        <f t="shared" ca="1" si="211"/>
        <v>-</v>
      </c>
      <c r="CM47" s="19" t="str">
        <f t="shared" ca="1" si="211"/>
        <v>-</v>
      </c>
      <c r="CN47" s="19" t="str">
        <f t="shared" ca="1" si="211"/>
        <v>-</v>
      </c>
      <c r="CO47" s="19" t="str">
        <f t="shared" ca="1" si="212"/>
        <v>-</v>
      </c>
      <c r="CP47" s="19" t="str">
        <f t="shared" ca="1" si="212"/>
        <v>-</v>
      </c>
      <c r="CQ47" s="19" t="str">
        <f t="shared" ca="1" si="212"/>
        <v>-</v>
      </c>
      <c r="CR47" s="19" t="str">
        <f t="shared" ca="1" si="212"/>
        <v>-</v>
      </c>
      <c r="CS47" s="19" t="str">
        <f t="shared" ca="1" si="212"/>
        <v>-</v>
      </c>
      <c r="CT47" s="19" t="str">
        <f t="shared" ca="1" si="212"/>
        <v>-</v>
      </c>
      <c r="CU47" s="19" t="str">
        <f t="shared" ca="1" si="212"/>
        <v>-</v>
      </c>
      <c r="CV47" s="9"/>
      <c r="CW47" s="135" t="b">
        <f t="shared" si="213"/>
        <v>1</v>
      </c>
      <c r="CX47" s="226" t="b">
        <f ca="1">OFFSET(CX47,-1,0)</f>
        <v>0</v>
      </c>
      <c r="CY47" s="12" t="b">
        <v>1</v>
      </c>
      <c r="CZ47" s="573">
        <f ca="1">OFFSET($DD47,-1,0)</f>
        <v>321121101</v>
      </c>
      <c r="DA47" s="12" t="b">
        <v>0</v>
      </c>
      <c r="DB47" s="12" t="s">
        <v>31</v>
      </c>
      <c r="DC47" s="19" t="str">
        <f t="shared" ref="DC47:DC61" ca="1" si="276">OFFSET(DC$5,$B47,0)</f>
        <v>-</v>
      </c>
      <c r="DD47" s="575">
        <f ca="1">OFFSET(DD47,-1,0)+IF($DC47=TRUE,1,0)</f>
        <v>321121101</v>
      </c>
      <c r="DE47" s="428">
        <f t="shared" ca="1" si="215"/>
        <v>680</v>
      </c>
      <c r="DF47" s="428">
        <f t="shared" ca="1" si="215"/>
        <v>714</v>
      </c>
      <c r="DG47" s="428">
        <f t="shared" ca="1" si="215"/>
        <v>749</v>
      </c>
      <c r="DH47" s="143">
        <f t="shared" ca="1" si="216"/>
        <v>420</v>
      </c>
      <c r="DI47" s="143">
        <f t="shared" ca="1" si="216"/>
        <v>455</v>
      </c>
      <c r="DJ47" s="143">
        <f t="shared" ca="1" si="216"/>
        <v>490</v>
      </c>
      <c r="DK47" s="19" t="str">
        <f t="shared" ref="DK47:DP61" ca="1" si="277">OFFSET(DK$5,$B47,0)</f>
        <v>-</v>
      </c>
      <c r="DL47" s="19" t="str">
        <f t="shared" ca="1" si="217"/>
        <v>-</v>
      </c>
      <c r="DM47" s="19" t="str">
        <f t="shared" ca="1" si="217"/>
        <v>-</v>
      </c>
      <c r="DN47" s="19" t="str">
        <f t="shared" ca="1" si="217"/>
        <v>-</v>
      </c>
      <c r="DO47" s="19" t="str">
        <f t="shared" ca="1" si="217"/>
        <v>-</v>
      </c>
      <c r="DP47" s="19" t="str">
        <f t="shared" ca="1" si="217"/>
        <v>-</v>
      </c>
      <c r="DQ47" s="12">
        <v>1</v>
      </c>
      <c r="DR47" s="12">
        <v>1</v>
      </c>
      <c r="DS47" s="19">
        <f t="shared" ca="1" si="218"/>
        <v>0</v>
      </c>
      <c r="DT47" s="19" t="str">
        <f t="shared" ca="1" si="218"/>
        <v>-</v>
      </c>
      <c r="DU47" s="19" t="str">
        <f t="shared" ca="1" si="218"/>
        <v>-</v>
      </c>
      <c r="DV47" s="19" t="str">
        <f t="shared" ref="DV47:EA61" ca="1" si="278">OFFSET(DV$5,$B47,0)</f>
        <v>-</v>
      </c>
      <c r="DW47" s="19" t="str">
        <f t="shared" ca="1" si="278"/>
        <v>-</v>
      </c>
      <c r="DX47" s="19" t="str">
        <f t="shared" ca="1" si="278"/>
        <v>-</v>
      </c>
      <c r="DY47" s="19">
        <f t="shared" ca="1" si="278"/>
        <v>0</v>
      </c>
      <c r="DZ47" s="19" t="str">
        <f t="shared" ca="1" si="278"/>
        <v>-</v>
      </c>
      <c r="EA47" s="19" t="str">
        <f t="shared" ca="1" si="278"/>
        <v>-</v>
      </c>
      <c r="EB47" s="19" t="str">
        <f t="shared" ca="1" si="220"/>
        <v>-</v>
      </c>
      <c r="EC47" s="19">
        <f t="shared" ca="1" si="220"/>
        <v>0</v>
      </c>
      <c r="ED47" s="19">
        <f t="shared" ca="1" si="220"/>
        <v>0</v>
      </c>
      <c r="EE47" s="9"/>
      <c r="EF47" s="19" t="str">
        <f t="shared" ca="1" si="221"/>
        <v>-</v>
      </c>
      <c r="EG47" s="19" t="str">
        <f t="shared" ca="1" si="221"/>
        <v>-</v>
      </c>
      <c r="EH47" s="19" t="str">
        <f t="shared" ca="1" si="221"/>
        <v>-</v>
      </c>
      <c r="EI47" s="19" t="str">
        <f t="shared" ca="1" si="221"/>
        <v>-</v>
      </c>
      <c r="EJ47" s="19" t="str">
        <f t="shared" ca="1" si="221"/>
        <v>-</v>
      </c>
      <c r="EK47" s="19" t="str">
        <f t="shared" ca="1" si="221"/>
        <v>-</v>
      </c>
      <c r="EL47" s="19" t="str">
        <f t="shared" ca="1" si="221"/>
        <v>-</v>
      </c>
      <c r="EM47" s="19" t="str">
        <f t="shared" ca="1" si="221"/>
        <v>-</v>
      </c>
      <c r="EN47" s="19" t="str">
        <f t="shared" ca="1" si="221"/>
        <v>-</v>
      </c>
      <c r="EO47" s="19" t="str">
        <f t="shared" ca="1" si="221"/>
        <v>-</v>
      </c>
      <c r="EP47" s="19" t="str">
        <f t="shared" ca="1" si="221"/>
        <v>-</v>
      </c>
      <c r="EQ47" s="19" t="str">
        <f t="shared" ca="1" si="221"/>
        <v>-</v>
      </c>
      <c r="ER47" s="19">
        <f t="shared" ref="ER47:FG61" ca="1" si="279">OFFSET(ER$5,$B47,0)</f>
        <v>0</v>
      </c>
      <c r="ES47" s="19">
        <f t="shared" ca="1" si="222"/>
        <v>0</v>
      </c>
      <c r="ET47" s="19">
        <f t="shared" ca="1" si="222"/>
        <v>0</v>
      </c>
      <c r="EU47" s="19">
        <f t="shared" ca="1" si="222"/>
        <v>0</v>
      </c>
      <c r="EV47" s="19">
        <f t="shared" ca="1" si="222"/>
        <v>0</v>
      </c>
      <c r="EW47" s="19">
        <f t="shared" ca="1" si="222"/>
        <v>0</v>
      </c>
      <c r="EX47" s="19">
        <f t="shared" ca="1" si="222"/>
        <v>0</v>
      </c>
      <c r="EY47" s="19">
        <f t="shared" ca="1" si="222"/>
        <v>0</v>
      </c>
      <c r="EZ47" s="19">
        <f t="shared" ca="1" si="222"/>
        <v>0</v>
      </c>
      <c r="FA47" s="19">
        <f t="shared" ca="1" si="222"/>
        <v>0</v>
      </c>
      <c r="FB47" s="19">
        <f t="shared" ca="1" si="222"/>
        <v>0</v>
      </c>
      <c r="FC47" s="19">
        <f t="shared" ca="1" si="222"/>
        <v>0</v>
      </c>
      <c r="FD47" s="19">
        <f t="shared" ca="1" si="222"/>
        <v>0</v>
      </c>
      <c r="FE47" s="19">
        <f t="shared" ca="1" si="222"/>
        <v>0</v>
      </c>
      <c r="FF47" s="19">
        <f t="shared" ca="1" si="222"/>
        <v>0</v>
      </c>
      <c r="FG47" s="19">
        <f t="shared" ca="1" si="222"/>
        <v>0</v>
      </c>
      <c r="FH47" s="19">
        <f t="shared" ca="1" si="222"/>
        <v>0</v>
      </c>
      <c r="FI47" s="19">
        <f t="shared" ca="1" si="222"/>
        <v>0</v>
      </c>
      <c r="FJ47" s="19">
        <f t="shared" ca="1" si="222"/>
        <v>0</v>
      </c>
      <c r="FK47" s="19">
        <f t="shared" ca="1" si="222"/>
        <v>0</v>
      </c>
      <c r="FL47" s="19">
        <f t="shared" ca="1" si="222"/>
        <v>0</v>
      </c>
      <c r="FM47" s="19">
        <f t="shared" ca="1" si="222"/>
        <v>0</v>
      </c>
      <c r="FN47" s="19">
        <f t="shared" ca="1" si="222"/>
        <v>0</v>
      </c>
      <c r="FO47" s="19">
        <f t="shared" ca="1" si="222"/>
        <v>0</v>
      </c>
      <c r="FP47" s="19">
        <f t="shared" ca="1" si="270"/>
        <v>0</v>
      </c>
      <c r="FQ47" s="19">
        <f t="shared" ca="1" si="270"/>
        <v>0</v>
      </c>
      <c r="FR47" s="19">
        <f t="shared" ca="1" si="270"/>
        <v>0</v>
      </c>
      <c r="FS47" s="19">
        <f t="shared" ca="1" si="270"/>
        <v>0</v>
      </c>
      <c r="FT47" s="19">
        <f t="shared" ca="1" si="270"/>
        <v>0</v>
      </c>
      <c r="FU47" s="19">
        <f t="shared" ca="1" si="224"/>
        <v>0</v>
      </c>
      <c r="FV47" s="19">
        <f t="shared" ca="1" si="224"/>
        <v>0</v>
      </c>
      <c r="FW47" s="19">
        <f t="shared" ca="1" si="224"/>
        <v>0</v>
      </c>
      <c r="FX47" s="19">
        <f t="shared" ca="1" si="224"/>
        <v>0</v>
      </c>
      <c r="FY47" s="19">
        <f t="shared" ca="1" si="224"/>
        <v>0</v>
      </c>
      <c r="FZ47" s="19">
        <f t="shared" ca="1" si="224"/>
        <v>0</v>
      </c>
      <c r="GA47" s="19">
        <f t="shared" ca="1" si="224"/>
        <v>0</v>
      </c>
      <c r="GB47" s="19">
        <f t="shared" ca="1" si="224"/>
        <v>0</v>
      </c>
      <c r="GC47" s="19">
        <f t="shared" ca="1" si="224"/>
        <v>0</v>
      </c>
      <c r="GD47" s="19">
        <f t="shared" ca="1" si="224"/>
        <v>0</v>
      </c>
      <c r="GE47" s="19">
        <f t="shared" ca="1" si="270"/>
        <v>0</v>
      </c>
      <c r="GF47" s="19">
        <f t="shared" ca="1" si="270"/>
        <v>0</v>
      </c>
      <c r="GG47" s="19">
        <f t="shared" ca="1" si="270"/>
        <v>0</v>
      </c>
      <c r="GH47" s="19">
        <f t="shared" ca="1" si="270"/>
        <v>0</v>
      </c>
      <c r="GI47" s="19">
        <f t="shared" ca="1" si="270"/>
        <v>0</v>
      </c>
      <c r="GJ47" s="19">
        <f t="shared" ca="1" si="270"/>
        <v>0</v>
      </c>
      <c r="GK47" s="19">
        <f t="shared" ca="1" si="270"/>
        <v>0</v>
      </c>
      <c r="GL47" s="19">
        <f t="shared" ca="1" si="270"/>
        <v>0</v>
      </c>
      <c r="GM47" s="19">
        <f t="shared" ca="1" si="270"/>
        <v>0</v>
      </c>
      <c r="GN47" s="19">
        <f t="shared" ca="1" si="270"/>
        <v>0</v>
      </c>
      <c r="GO47" s="19">
        <f t="shared" ca="1" si="270"/>
        <v>0</v>
      </c>
      <c r="GP47" s="19">
        <f t="shared" ca="1" si="270"/>
        <v>0</v>
      </c>
      <c r="GQ47" s="19">
        <f t="shared" ca="1" si="270"/>
        <v>0</v>
      </c>
      <c r="GR47" s="19">
        <f t="shared" ca="1" si="270"/>
        <v>0</v>
      </c>
      <c r="GS47" s="19">
        <f t="shared" ca="1" si="270"/>
        <v>0</v>
      </c>
      <c r="GT47" s="19">
        <f t="shared" ca="1" si="270"/>
        <v>0</v>
      </c>
      <c r="GU47" s="19">
        <f t="shared" ca="1" si="270"/>
        <v>0</v>
      </c>
      <c r="GV47" s="19">
        <f t="shared" ca="1" si="270"/>
        <v>0</v>
      </c>
      <c r="GW47" s="19">
        <f t="shared" ca="1" si="270"/>
        <v>0</v>
      </c>
      <c r="GX47" s="19">
        <f t="shared" ca="1" si="270"/>
        <v>0</v>
      </c>
      <c r="GY47" s="19">
        <f t="shared" ca="1" si="270"/>
        <v>0</v>
      </c>
      <c r="GZ47" s="19">
        <f t="shared" ca="1" si="270"/>
        <v>0</v>
      </c>
      <c r="HA47" s="19">
        <f t="shared" ca="1" si="270"/>
        <v>0</v>
      </c>
      <c r="HB47" s="19">
        <f t="shared" ca="1" si="270"/>
        <v>0</v>
      </c>
      <c r="HC47" s="19">
        <f t="shared" ca="1" si="270"/>
        <v>0</v>
      </c>
      <c r="HD47" s="19">
        <f t="shared" ca="1" si="225"/>
        <v>0</v>
      </c>
      <c r="HE47" s="19">
        <f t="shared" ca="1" si="225"/>
        <v>0</v>
      </c>
      <c r="HF47" s="19">
        <f t="shared" ref="HF47:HZ47" ca="1" si="280">OFFSET(HF$5,$B47,0)</f>
        <v>0</v>
      </c>
      <c r="HG47" s="19">
        <f t="shared" ca="1" si="280"/>
        <v>0</v>
      </c>
      <c r="HH47" s="19">
        <f t="shared" ca="1" si="280"/>
        <v>0</v>
      </c>
      <c r="HI47" s="19">
        <f t="shared" ca="1" si="280"/>
        <v>0</v>
      </c>
      <c r="HJ47" s="19">
        <f t="shared" ca="1" si="280"/>
        <v>0</v>
      </c>
      <c r="HK47" s="19">
        <f t="shared" ca="1" si="280"/>
        <v>0</v>
      </c>
      <c r="HL47" s="19">
        <f t="shared" ca="1" si="280"/>
        <v>0</v>
      </c>
      <c r="HM47" s="19">
        <f t="shared" ca="1" si="280"/>
        <v>0</v>
      </c>
      <c r="HN47" s="19">
        <f t="shared" ca="1" si="280"/>
        <v>0</v>
      </c>
      <c r="HO47" s="19">
        <f t="shared" ca="1" si="280"/>
        <v>0</v>
      </c>
      <c r="HP47" s="19">
        <f t="shared" ca="1" si="280"/>
        <v>0</v>
      </c>
      <c r="HQ47" s="19">
        <f t="shared" ca="1" si="280"/>
        <v>0</v>
      </c>
      <c r="HR47" s="19">
        <f t="shared" ca="1" si="280"/>
        <v>0</v>
      </c>
      <c r="HS47" s="19">
        <f t="shared" ca="1" si="280"/>
        <v>0</v>
      </c>
      <c r="HT47" s="19">
        <f t="shared" ca="1" si="280"/>
        <v>0</v>
      </c>
      <c r="HU47" s="19">
        <f t="shared" ca="1" si="280"/>
        <v>0</v>
      </c>
      <c r="HV47" s="19">
        <f t="shared" ca="1" si="280"/>
        <v>0</v>
      </c>
      <c r="HW47" s="19">
        <f t="shared" ca="1" si="280"/>
        <v>0</v>
      </c>
      <c r="HX47" s="19">
        <f t="shared" ca="1" si="280"/>
        <v>0</v>
      </c>
      <c r="HY47" s="19">
        <f t="shared" ca="1" si="280"/>
        <v>0</v>
      </c>
      <c r="HZ47" s="19">
        <f t="shared" ca="1" si="280"/>
        <v>0</v>
      </c>
      <c r="IA47" s="19">
        <f t="shared" ca="1" si="271"/>
        <v>0</v>
      </c>
      <c r="IB47" s="19">
        <f t="shared" ca="1" si="271"/>
        <v>0</v>
      </c>
      <c r="IC47" s="19">
        <f t="shared" ca="1" si="271"/>
        <v>0</v>
      </c>
      <c r="ID47" s="19">
        <f t="shared" ca="1" si="227"/>
        <v>0</v>
      </c>
      <c r="IE47" s="19">
        <f t="shared" ca="1" si="227"/>
        <v>0</v>
      </c>
      <c r="IF47" s="19">
        <f t="shared" ca="1" si="227"/>
        <v>0</v>
      </c>
      <c r="IG47" s="19">
        <f t="shared" ca="1" si="227"/>
        <v>0</v>
      </c>
      <c r="IH47" s="19">
        <f t="shared" ca="1" si="227"/>
        <v>0</v>
      </c>
      <c r="II47" s="19">
        <f t="shared" ca="1" si="227"/>
        <v>0</v>
      </c>
      <c r="IJ47" s="19">
        <f t="shared" ca="1" si="227"/>
        <v>0</v>
      </c>
      <c r="IK47" s="19">
        <f t="shared" ca="1" si="227"/>
        <v>0</v>
      </c>
      <c r="IL47" s="19">
        <f t="shared" ca="1" si="227"/>
        <v>0</v>
      </c>
      <c r="IM47" s="19">
        <f t="shared" ca="1" si="227"/>
        <v>0</v>
      </c>
      <c r="IN47" s="19">
        <f t="shared" ca="1" si="271"/>
        <v>0</v>
      </c>
      <c r="IO47" s="19">
        <f t="shared" ca="1" si="271"/>
        <v>0</v>
      </c>
      <c r="IP47" s="19">
        <f t="shared" ca="1" si="271"/>
        <v>0</v>
      </c>
      <c r="IQ47" s="19">
        <f t="shared" ca="1" si="271"/>
        <v>0</v>
      </c>
      <c r="IR47" s="19">
        <f t="shared" ca="1" si="271"/>
        <v>0</v>
      </c>
      <c r="IS47" s="19">
        <f t="shared" ca="1" si="271"/>
        <v>0</v>
      </c>
      <c r="IT47" s="19">
        <f t="shared" ca="1" si="271"/>
        <v>0</v>
      </c>
      <c r="IU47" s="19">
        <f t="shared" ca="1" si="271"/>
        <v>0</v>
      </c>
      <c r="IV47" s="19">
        <f t="shared" ca="1" si="271"/>
        <v>0</v>
      </c>
      <c r="IW47" s="19">
        <f t="shared" ca="1" si="271"/>
        <v>0</v>
      </c>
      <c r="IX47" s="19">
        <f t="shared" ca="1" si="271"/>
        <v>0</v>
      </c>
      <c r="IY47" s="19">
        <f t="shared" ca="1" si="271"/>
        <v>0</v>
      </c>
      <c r="IZ47" s="19">
        <f t="shared" ca="1" si="271"/>
        <v>0</v>
      </c>
      <c r="JA47" s="19">
        <f t="shared" ca="1" si="271"/>
        <v>0</v>
      </c>
      <c r="JB47" s="19">
        <f t="shared" ca="1" si="271"/>
        <v>0</v>
      </c>
      <c r="JC47" s="19">
        <f t="shared" ca="1" si="271"/>
        <v>0</v>
      </c>
      <c r="JD47" s="19">
        <f t="shared" ca="1" si="271"/>
        <v>0</v>
      </c>
      <c r="JE47" s="19">
        <f t="shared" ca="1" si="271"/>
        <v>0</v>
      </c>
      <c r="JF47" s="19">
        <f t="shared" ca="1" si="271"/>
        <v>0</v>
      </c>
      <c r="JG47" s="19">
        <f t="shared" ca="1" si="271"/>
        <v>0</v>
      </c>
      <c r="JH47" s="19">
        <f t="shared" ca="1" si="271"/>
        <v>0</v>
      </c>
      <c r="JI47" s="19">
        <f t="shared" ca="1" si="271"/>
        <v>0</v>
      </c>
      <c r="JJ47" s="19">
        <f t="shared" ca="1" si="271"/>
        <v>0</v>
      </c>
      <c r="JK47" s="19">
        <f t="shared" ca="1" si="271"/>
        <v>0</v>
      </c>
      <c r="JL47" s="19">
        <f t="shared" ca="1" si="271"/>
        <v>0</v>
      </c>
      <c r="JM47" s="5">
        <f t="shared" ca="1" si="228"/>
        <v>19</v>
      </c>
      <c r="JN47" s="9"/>
      <c r="JO47" s="5">
        <f t="shared" ca="1" si="229"/>
        <v>1</v>
      </c>
      <c r="JP47" s="5" t="b">
        <f t="shared" ca="1" si="229"/>
        <v>0</v>
      </c>
      <c r="JQ47" s="19">
        <f t="shared" ref="JQ47:KX60" ca="1" si="281">OFFSET(JQ$5,$B47,0)</f>
        <v>0</v>
      </c>
      <c r="JR47" s="5">
        <f t="shared" ca="1" si="231"/>
        <v>0</v>
      </c>
      <c r="JS47" s="5">
        <f t="shared" ca="1" si="232"/>
        <v>0.01</v>
      </c>
      <c r="JT47" s="19">
        <f t="shared" ca="1" si="233"/>
        <v>0</v>
      </c>
      <c r="JU47" s="19">
        <f t="shared" ca="1" si="233"/>
        <v>0</v>
      </c>
      <c r="JV47" s="19" t="str">
        <f t="shared" ca="1" si="233"/>
        <v>-</v>
      </c>
      <c r="JW47" s="19">
        <f t="shared" ca="1" si="272"/>
        <v>1</v>
      </c>
      <c r="JX47" s="19">
        <f t="shared" ca="1" si="281"/>
        <v>1</v>
      </c>
      <c r="JY47" s="19">
        <f t="shared" ca="1" si="272"/>
        <v>1</v>
      </c>
      <c r="JZ47" s="19">
        <f t="shared" ca="1" si="272"/>
        <v>1</v>
      </c>
      <c r="KA47" s="19">
        <f t="shared" ca="1" si="272"/>
        <v>1</v>
      </c>
      <c r="KB47" s="19">
        <f t="shared" ca="1" si="272"/>
        <v>1</v>
      </c>
      <c r="KC47" s="19">
        <f t="shared" ca="1" si="272"/>
        <v>0</v>
      </c>
      <c r="KD47" s="19">
        <f t="shared" ca="1" si="272"/>
        <v>0</v>
      </c>
      <c r="KE47" s="19">
        <f t="shared" ca="1" si="272"/>
        <v>1</v>
      </c>
      <c r="KF47" s="19">
        <f t="shared" ca="1" si="272"/>
        <v>0</v>
      </c>
      <c r="KG47" s="19">
        <f t="shared" ca="1" si="272"/>
        <v>0</v>
      </c>
      <c r="KH47" s="19">
        <f t="shared" ca="1" si="272"/>
        <v>0</v>
      </c>
      <c r="KI47" s="19">
        <f t="shared" ca="1" si="272"/>
        <v>1</v>
      </c>
      <c r="KJ47" s="19">
        <f t="shared" ca="1" si="272"/>
        <v>0</v>
      </c>
      <c r="KK47" s="19">
        <f t="shared" ca="1" si="272"/>
        <v>1</v>
      </c>
      <c r="KL47" s="19">
        <f t="shared" ca="1" si="281"/>
        <v>0</v>
      </c>
      <c r="KM47" s="19">
        <f t="shared" ca="1" si="281"/>
        <v>0</v>
      </c>
      <c r="KN47" s="19">
        <f t="shared" ca="1" si="281"/>
        <v>0</v>
      </c>
      <c r="KO47" s="19">
        <f t="shared" ca="1" si="281"/>
        <v>0</v>
      </c>
      <c r="KP47" s="19">
        <f t="shared" ca="1" si="281"/>
        <v>0</v>
      </c>
      <c r="KQ47" s="19">
        <f t="shared" ca="1" si="281"/>
        <v>0</v>
      </c>
      <c r="KR47" s="19">
        <f t="shared" ca="1" si="281"/>
        <v>0</v>
      </c>
      <c r="KS47" s="19">
        <f t="shared" ca="1" si="281"/>
        <v>0</v>
      </c>
      <c r="KT47" s="19">
        <f t="shared" ca="1" si="281"/>
        <v>0</v>
      </c>
      <c r="KU47" s="19">
        <f t="shared" ca="1" si="281"/>
        <v>0</v>
      </c>
      <c r="KV47" s="19">
        <f t="shared" ca="1" si="281"/>
        <v>0</v>
      </c>
      <c r="KW47" s="19">
        <f t="shared" ca="1" si="281"/>
        <v>0</v>
      </c>
      <c r="KX47" s="19">
        <f t="shared" ca="1" si="281"/>
        <v>0</v>
      </c>
      <c r="KY47" s="19">
        <f t="shared" ca="1" si="272"/>
        <v>0</v>
      </c>
      <c r="KZ47" s="19">
        <f t="shared" ca="1" si="272"/>
        <v>0</v>
      </c>
      <c r="LA47" s="19">
        <f t="shared" ca="1" si="272"/>
        <v>0</v>
      </c>
      <c r="LB47" s="19">
        <f t="shared" ca="1" si="272"/>
        <v>0</v>
      </c>
      <c r="LC47" s="19">
        <f t="shared" ca="1" si="272"/>
        <v>0</v>
      </c>
      <c r="LD47" s="19">
        <f t="shared" ca="1" si="272"/>
        <v>0</v>
      </c>
      <c r="LE47" s="19">
        <f t="shared" ca="1" si="272"/>
        <v>0</v>
      </c>
      <c r="LF47" s="19">
        <f t="shared" ca="1" si="272"/>
        <v>0</v>
      </c>
      <c r="LG47" s="5">
        <f t="shared" ca="1" si="237"/>
        <v>0</v>
      </c>
      <c r="LH47" s="5">
        <f t="shared" ca="1" si="237"/>
        <v>0</v>
      </c>
      <c r="LI47" s="5">
        <f t="shared" ca="1" si="237"/>
        <v>0.05</v>
      </c>
      <c r="LJ47" s="5">
        <f t="shared" ca="1" si="237"/>
        <v>0.05</v>
      </c>
      <c r="LK47" s="19">
        <f t="shared" ca="1" si="238"/>
        <v>0</v>
      </c>
      <c r="LL47" s="19">
        <f t="shared" ca="1" si="272"/>
        <v>0</v>
      </c>
      <c r="LM47" s="19">
        <f t="shared" ca="1" si="239"/>
        <v>0</v>
      </c>
      <c r="LN47" s="19">
        <f t="shared" ca="1" si="239"/>
        <v>0</v>
      </c>
      <c r="LO47" s="19">
        <f t="shared" ca="1" si="239"/>
        <v>0</v>
      </c>
      <c r="LP47" s="19">
        <f t="shared" ca="1" si="239"/>
        <v>0</v>
      </c>
      <c r="LQ47" s="19">
        <f t="shared" ca="1" si="272"/>
        <v>0</v>
      </c>
      <c r="LR47" s="19">
        <f t="shared" ca="1" si="272"/>
        <v>1</v>
      </c>
      <c r="LS47" s="19">
        <f t="shared" ca="1" si="240"/>
        <v>0</v>
      </c>
      <c r="LT47" s="19">
        <f t="shared" ca="1" si="240"/>
        <v>0</v>
      </c>
      <c r="LU47" s="19">
        <f t="shared" ca="1" si="240"/>
        <v>0</v>
      </c>
      <c r="LV47" s="19">
        <f t="shared" ca="1" si="272"/>
        <v>0</v>
      </c>
      <c r="LW47" s="19">
        <f t="shared" ca="1" si="272"/>
        <v>1</v>
      </c>
      <c r="LX47" s="9"/>
      <c r="LY47" s="5" t="b">
        <f t="shared" ca="1" si="241"/>
        <v>0</v>
      </c>
      <c r="LZ47" s="19" t="str">
        <f t="shared" ca="1" si="242"/>
        <v>-</v>
      </c>
      <c r="MA47" s="19" t="str">
        <f t="shared" ca="1" si="242"/>
        <v>-</v>
      </c>
      <c r="MB47" s="19" t="str">
        <f t="shared" ca="1" si="242"/>
        <v>-</v>
      </c>
      <c r="MC47" s="5" t="b">
        <f t="shared" ca="1" si="243"/>
        <v>1</v>
      </c>
      <c r="MD47" s="5" t="b">
        <f t="shared" ca="1" si="243"/>
        <v>0</v>
      </c>
      <c r="ME47" s="5" t="b">
        <f t="shared" ca="1" si="243"/>
        <v>0</v>
      </c>
      <c r="MF47" s="135">
        <f t="shared" ca="1" si="244"/>
        <v>1</v>
      </c>
      <c r="MG47" s="135">
        <f t="shared" ca="1" si="244"/>
        <v>1</v>
      </c>
      <c r="MH47" s="5" t="b">
        <f t="shared" ref="MH47:MK47" ca="1" si="282">INDEX(i.dryman,($AP47-1)*4+$AO47,MH$26)</f>
        <v>0</v>
      </c>
      <c r="MI47" s="5" t="b">
        <f t="shared" ca="1" si="282"/>
        <v>0</v>
      </c>
      <c r="MJ47" s="5" t="b">
        <f t="shared" ca="1" si="282"/>
        <v>1</v>
      </c>
      <c r="MK47" s="5" t="b">
        <f t="shared" ca="1" si="282"/>
        <v>0</v>
      </c>
      <c r="ML47" s="5">
        <f ca="1">INDEX(i.dryman,($AP47-1)*4+$AO47,ML$26+$O47-1)</f>
        <v>1</v>
      </c>
      <c r="MM47" s="5">
        <f ca="1">INDEX(i.dryman,($AP47-1)*4+$AO47,MM$26+$O47-1)</f>
        <v>0.66</v>
      </c>
      <c r="MN47" s="5" t="b">
        <f ca="1">AND(INDEX(i.dryman,($AP47-1)*4+$AO47,MN$26),($MG47&gt;0))</f>
        <v>1</v>
      </c>
      <c r="MO47" s="5" t="str" cm="1">
        <f t="array" aca="1" ref="MO47" ca="1">IF(OR(MP47:MP47&lt;&gt;"-"),TRUE,"-")</f>
        <v>-</v>
      </c>
      <c r="MP47" s="19" t="str">
        <f t="shared" ca="1" si="246"/>
        <v>-</v>
      </c>
      <c r="MQ47" s="5" t="str">
        <f t="array" aca="1" ref="MQ47" ca="1">IF(OR(MR47:MX47&lt;&gt;"-"),TRUE,"-")</f>
        <v>-</v>
      </c>
      <c r="MR47" s="19" t="str">
        <f t="shared" ref="MR47:NC61" ca="1" si="283">OFFSET(MR$5,$B47,0)</f>
        <v>-</v>
      </c>
      <c r="MS47" s="19" t="str">
        <f t="shared" ca="1" si="283"/>
        <v>-</v>
      </c>
      <c r="MT47" s="19" t="str">
        <f t="shared" ca="1" si="283"/>
        <v>-</v>
      </c>
      <c r="MU47" s="19" t="str">
        <f t="shared" ca="1" si="283"/>
        <v>-</v>
      </c>
      <c r="MV47" s="19" t="str">
        <f t="shared" ca="1" si="283"/>
        <v>-</v>
      </c>
      <c r="MW47" s="19" t="str">
        <f t="shared" ca="1" si="283"/>
        <v>-</v>
      </c>
      <c r="MX47" s="19" t="str">
        <f t="shared" ca="1" si="283"/>
        <v>-</v>
      </c>
      <c r="MY47" s="5" t="str">
        <f t="array" aca="1" ref="MY47" ca="1">IF(OR(MZ47:NA47&lt;&gt;"-"),TRUE,"-")</f>
        <v>-</v>
      </c>
      <c r="MZ47" s="19" t="str">
        <f t="shared" ca="1" si="248"/>
        <v>-</v>
      </c>
      <c r="NA47" s="19" t="str">
        <f t="shared" ref="NA47:NA54" ca="1" si="284">OFFSET(NA$5,$B47,0)</f>
        <v>-</v>
      </c>
      <c r="NB47" s="19" t="b">
        <f t="shared" ref="NB47:NB54" ca="1" si="285">OFFSET(NB$5,$B47,0)</f>
        <v>1</v>
      </c>
      <c r="NC47" s="19">
        <f t="shared" ref="NC47:NC54" ca="1" si="286">OFFSET(NC$5,$B47,0)</f>
        <v>0</v>
      </c>
      <c r="ND47" s="5" t="str">
        <f t="shared" ca="1" si="249"/>
        <v>-</v>
      </c>
      <c r="NE47" s="5" t="str">
        <f t="shared" ca="1" si="249"/>
        <v>-</v>
      </c>
      <c r="NF47" s="5" t="str">
        <f t="shared" ca="1" si="249"/>
        <v>-</v>
      </c>
      <c r="NG47" s="5" t="str">
        <f t="shared" ca="1" si="249"/>
        <v>-</v>
      </c>
      <c r="NH47" s="19" t="str">
        <f t="shared" ca="1" si="251"/>
        <v>-</v>
      </c>
      <c r="NI47" s="19" t="str">
        <f t="shared" ref="NI47:NJ48" ca="1" si="287">OFFSET(NI$5,$B47,0)</f>
        <v>-</v>
      </c>
      <c r="NJ47" s="19" t="str">
        <f t="shared" ca="1" si="287"/>
        <v>-</v>
      </c>
      <c r="NK47" s="19" t="str">
        <f t="shared" ca="1" si="251"/>
        <v>-</v>
      </c>
      <c r="NL47" s="19" t="str">
        <f t="shared" ca="1" si="251"/>
        <v>-</v>
      </c>
      <c r="NM47" s="19" t="str">
        <f t="shared" ca="1" si="251"/>
        <v>-</v>
      </c>
      <c r="NN47" s="19" t="str">
        <f t="shared" ca="1" si="251"/>
        <v>-</v>
      </c>
      <c r="NO47" s="19">
        <f t="shared" ca="1" si="251"/>
        <v>500</v>
      </c>
      <c r="NP47" s="19">
        <f t="shared" ca="1" si="251"/>
        <v>500</v>
      </c>
      <c r="NQ47" s="19" t="str">
        <f t="shared" ca="1" si="251"/>
        <v>-</v>
      </c>
      <c r="NR47" s="19" t="str">
        <f t="shared" ca="1" si="251"/>
        <v>-</v>
      </c>
      <c r="NS47" s="19" t="str">
        <f t="shared" ca="1" si="251"/>
        <v>-</v>
      </c>
      <c r="NT47" s="5">
        <f t="shared" ca="1" si="252"/>
        <v>1</v>
      </c>
      <c r="NU47" s="9"/>
      <c r="NV47" s="19">
        <f t="shared" ca="1" si="251"/>
        <v>70</v>
      </c>
      <c r="NW47" s="19">
        <f t="shared" ref="NW47:ON60" ca="1" si="288">OFFSET(NW$5,$B47,0)</f>
        <v>50</v>
      </c>
      <c r="NX47" s="19">
        <f t="shared" ca="1" si="288"/>
        <v>65</v>
      </c>
      <c r="NY47" s="19">
        <f t="shared" ca="1" si="288"/>
        <v>65</v>
      </c>
      <c r="NZ47" s="19">
        <f t="shared" ca="1" si="253"/>
        <v>1</v>
      </c>
      <c r="OA47" s="5">
        <f t="shared" ca="1" si="254"/>
        <v>1</v>
      </c>
      <c r="OB47" s="19">
        <f t="shared" ca="1" si="255"/>
        <v>1</v>
      </c>
      <c r="OC47" s="9"/>
      <c r="OD47" s="19" t="b">
        <f t="shared" ca="1" si="288"/>
        <v>0</v>
      </c>
      <c r="OE47" s="19" t="b">
        <f t="shared" ca="1" si="288"/>
        <v>0</v>
      </c>
      <c r="OF47" s="19">
        <f t="shared" ca="1" si="288"/>
        <v>1</v>
      </c>
      <c r="OG47" s="19">
        <f t="shared" ca="1" si="288"/>
        <v>1</v>
      </c>
      <c r="OH47" s="19">
        <f t="shared" ca="1" si="288"/>
        <v>1</v>
      </c>
      <c r="OI47" s="19">
        <f t="shared" ca="1" si="288"/>
        <v>1</v>
      </c>
      <c r="OJ47" s="19">
        <f t="shared" ca="1" si="288"/>
        <v>1</v>
      </c>
      <c r="OK47" s="19">
        <f t="shared" ca="1" si="288"/>
        <v>1</v>
      </c>
      <c r="OL47" s="19">
        <f t="shared" ca="1" si="288"/>
        <v>1</v>
      </c>
      <c r="OM47" s="19">
        <f t="shared" ca="1" si="288"/>
        <v>1</v>
      </c>
      <c r="ON47" s="19">
        <f t="shared" ca="1" si="288"/>
        <v>1</v>
      </c>
      <c r="OO47" s="9"/>
      <c r="OP47" s="5" t="str" cm="1">
        <f t="array" aca="1" ref="OP47" ca="1">INDEX(i.LMU_Area,$K47,OP$26)</f>
        <v>-</v>
      </c>
      <c r="OQ47" s="5" t="str" cm="1">
        <f t="array" aca="1" ref="OQ47" ca="1">INDEX(i.LMU_Area,$K47,OQ$26)</f>
        <v>-</v>
      </c>
      <c r="OR47" s="5" t="str" cm="1">
        <f t="array" aca="1" ref="OR47" ca="1">INDEX(i.LMU_Area,$K47,OR$26)</f>
        <v>-</v>
      </c>
      <c r="OS47" s="5" t="str" cm="1">
        <f t="array" aca="1" ref="OS47" ca="1">INDEX(i.LMU_Area,$K47,OS$26)</f>
        <v>-</v>
      </c>
      <c r="OT47" s="5" t="str" cm="1">
        <f t="array" aca="1" ref="OT47" ca="1">INDEX(i.LMU_Area,$K47,OT$26)</f>
        <v>-</v>
      </c>
      <c r="OU47" s="5" t="str" cm="1">
        <f t="array" aca="1" ref="OU47" ca="1">INDEX(i.LMU_Area,$K47,OU$26)</f>
        <v>-</v>
      </c>
      <c r="OV47" s="5" t="str" cm="1">
        <f t="array" aca="1" ref="OV47" ca="1">INDEX(i.LMU_Area,$K47,OV$26)</f>
        <v>-</v>
      </c>
      <c r="OW47" s="5" t="str" cm="1">
        <f t="array" aca="1" ref="OW47" ca="1">INDEX(i.LMU_Area,$K47,OW$26)</f>
        <v>-</v>
      </c>
      <c r="OX47" s="5" t="str" cm="1">
        <f t="array" aca="1" ref="OX47" ca="1">INDEX(i.LMU_Area,$K47,OX$26)</f>
        <v>-</v>
      </c>
      <c r="OY47" s="5" t="str" cm="1">
        <f t="array" aca="1" ref="OY47" ca="1">INDEX(i.LMU_Area,$K47,OY$26)</f>
        <v>-</v>
      </c>
      <c r="OZ47" s="5" t="str" cm="1">
        <f t="array" aca="1" ref="OZ47" ca="1">INDEX(i.LMU_Area,$K47,OZ$26)</f>
        <v>-</v>
      </c>
      <c r="PA47" s="5" t="str" cm="1">
        <f t="array" aca="1" ref="PA47" ca="1">INDEX(i.LMU_Area,$K47,PA$26)</f>
        <v>-</v>
      </c>
      <c r="PB47" s="5" t="str" cm="1">
        <f t="array" aca="1" ref="PB47" ca="1">INDEX(i.LMU_Area,$K47,PB$26)</f>
        <v>-</v>
      </c>
      <c r="PC47" s="5" t="str" cm="1">
        <f t="array" aca="1" ref="PC47" ca="1">INDEX(i.LMU_Area,$K47,PC$26)</f>
        <v>-</v>
      </c>
      <c r="PD47" s="5" t="str" cm="1">
        <f t="array" aca="1" ref="PD47" ca="1">INDEX(i.LMU_Area,$K47,PD$26)</f>
        <v>-</v>
      </c>
      <c r="PE47" s="5" t="str" cm="1">
        <f t="array" aca="1" ref="PE47" ca="1">INDEX(i.LMU_Area,$K47,PE$26)</f>
        <v>-</v>
      </c>
      <c r="PF47" s="5" t="str" cm="1">
        <f t="array" aca="1" ref="PF47" ca="1">INDEX(i.LMU_Area,$K47,PF$26)</f>
        <v>-</v>
      </c>
      <c r="PG47" s="5" t="str" cm="1">
        <f t="array" aca="1" ref="PG47" ca="1">INDEX(i.LMU_Area,$K47,PG$26)</f>
        <v>-</v>
      </c>
      <c r="PH47" s="5" t="str" cm="1">
        <f t="array" aca="1" ref="PH47" ca="1">INDEX(i.LMU_Area,$K47,PH$26)</f>
        <v>-</v>
      </c>
      <c r="PI47" s="5" t="str" cm="1">
        <f t="array" aca="1" ref="PI47" ca="1">INDEX(i.LMU_Area,$K47,PI$26)</f>
        <v>-</v>
      </c>
      <c r="PJ47" s="5" t="str" cm="1">
        <f t="array" aca="1" ref="PJ47" ca="1">INDEX(i.LMU_Area,$K47,PJ$26)</f>
        <v>-</v>
      </c>
      <c r="PK47" s="5" t="str" cm="1">
        <f t="array" aca="1" ref="PK47" ca="1">INDEX(i.LMU_Area,$K47,PK$26)</f>
        <v>-</v>
      </c>
      <c r="PL47" s="5" t="str" cm="1">
        <f t="array" aca="1" ref="PL47" ca="1">INDEX(i.LMU_Area,$K47,PL$26)</f>
        <v>-</v>
      </c>
      <c r="PM47" s="5" t="str" cm="1">
        <f t="array" aca="1" ref="PM47" ca="1">INDEX(i.LMU_Area,$K47,PM$26)</f>
        <v>-</v>
      </c>
      <c r="PN47" s="5" t="str" cm="1">
        <f t="array" aca="1" ref="PN47" ca="1">INDEX(i.LMU_Area,$K47,PN$26)</f>
        <v>-</v>
      </c>
      <c r="PO47" s="5" t="str" cm="1">
        <f t="array" aca="1" ref="PO47" ca="1">INDEX(i.LMU_Area,$K47,PO$26)</f>
        <v>-</v>
      </c>
      <c r="PP47" s="5" t="str" cm="1">
        <f t="array" aca="1" ref="PP47" ca="1">INDEX(i.LMU_Area,$K47,PP$26)</f>
        <v>-</v>
      </c>
      <c r="PQ47" s="5" t="str" cm="1">
        <f t="array" aca="1" ref="PQ47" ca="1">INDEX(i.LMU_Area,$K47,PQ$26)</f>
        <v>-</v>
      </c>
      <c r="PR47" s="5" t="str" cm="1">
        <f t="array" aca="1" ref="PR47" ca="1">INDEX(i.LMU_Area,$K47,PR$26)</f>
        <v>-</v>
      </c>
      <c r="PS47" s="5" t="str" cm="1">
        <f t="array" aca="1" ref="PS47" ca="1">INDEX(i.LMU_Area,$K47,PS$26)</f>
        <v>-</v>
      </c>
      <c r="PT47" s="5" t="str" cm="1">
        <f t="array" aca="1" ref="PT47" ca="1">INDEX(i.LMU_Area,$K47,PT$26)</f>
        <v>-</v>
      </c>
      <c r="PU47" s="5" t="str" cm="1">
        <f t="array" aca="1" ref="PU47" ca="1">INDEX(i.LMU_Area,$K47,PU$26)</f>
        <v>-</v>
      </c>
      <c r="PV47" s="5" t="str" cm="1">
        <f t="array" aca="1" ref="PV47" ca="1">INDEX(i.LMU_Area,$K47,PV$26)</f>
        <v>-</v>
      </c>
      <c r="PW47" s="5" t="str" cm="1">
        <f t="array" aca="1" ref="PW47" ca="1">INDEX(i.LMU_Area,$K47,PW$26)</f>
        <v>-</v>
      </c>
      <c r="PX47" s="5" t="str" cm="1">
        <f t="array" aca="1" ref="PX47" ca="1">INDEX(i.LMU_Area,$K47,PX$26)</f>
        <v>-</v>
      </c>
      <c r="PY47" s="5" t="str" cm="1">
        <f t="array" aca="1" ref="PY47" ca="1">INDEX(i.LMU_Area,$K47,PY$26)</f>
        <v>-</v>
      </c>
      <c r="PZ47" s="5" t="str" cm="1">
        <f t="array" aca="1" ref="PZ47" ca="1">INDEX(i.LMU_Area,$K47,PZ$26)</f>
        <v>-</v>
      </c>
      <c r="QA47" s="5" t="str" cm="1">
        <f t="array" aca="1" ref="QA47" ca="1">INDEX(i.LMU_Area,$K47,QA$26)</f>
        <v>-</v>
      </c>
      <c r="QB47" s="5" t="str" cm="1">
        <f t="array" aca="1" ref="QB47" ca="1">INDEX(i.LMU_Area,$K47,QB$26)</f>
        <v>-</v>
      </c>
      <c r="QC47" s="5" t="str" cm="1">
        <f t="array" aca="1" ref="QC47" ca="1">INDEX(i.LMU_Area,$K47,QC$26)</f>
        <v>-</v>
      </c>
      <c r="QD47" s="5" t="str" cm="1">
        <f t="array" aca="1" ref="QD47" ca="1">INDEX(i.LMU_Area,$K47,QD$26)</f>
        <v>-</v>
      </c>
      <c r="QE47" s="5" t="str" cm="1">
        <f t="array" aca="1" ref="QE47" ca="1">INDEX(i.LMU_Area,$K47,QE$26)</f>
        <v>-</v>
      </c>
      <c r="QF47" s="5" t="str" cm="1">
        <f t="array" aca="1" ref="QF47" ca="1">INDEX(i.LMU_Area,$K47,QF$26)</f>
        <v>-</v>
      </c>
      <c r="QG47" s="5" t="str" cm="1">
        <f t="array" aca="1" ref="QG47" ca="1">INDEX(i.LMU_Area,$K47,QG$26)</f>
        <v>-</v>
      </c>
      <c r="QH47" s="5" t="str" cm="1">
        <f t="array" aca="1" ref="QH47" ca="1">INDEX(i.LMU_Area,$K47,QH$26)</f>
        <v>-</v>
      </c>
      <c r="QI47" s="5" t="str" cm="1">
        <f t="array" aca="1" ref="QI47" ca="1">INDEX(i.LMU_Area,$K47,QI$26)</f>
        <v>-</v>
      </c>
      <c r="QJ47" s="5" t="str" cm="1">
        <f t="array" aca="1" ref="QJ47" ca="1">INDEX(i.LMU_Area,$K47,QJ$26)</f>
        <v>-</v>
      </c>
      <c r="QK47" s="5" t="str" cm="1">
        <f t="array" aca="1" ref="QK47" ca="1">INDEX(i.LMU_Area,$K47,QK$26)</f>
        <v>-</v>
      </c>
      <c r="QL47" s="5" t="str" cm="1">
        <f t="array" aca="1" ref="QL47" ca="1">INDEX(i.LMU_Area,$K47,QL$26)</f>
        <v>-</v>
      </c>
      <c r="QM47" s="5" t="str" cm="1">
        <f t="array" aca="1" ref="QM47" ca="1">INDEX(i.LMU_Area,$K47,QM$26)</f>
        <v>-</v>
      </c>
      <c r="QN47" s="5" t="str" cm="1">
        <f t="array" aca="1" ref="QN47" ca="1">INDEX(i.LMU_Area,$K47,QN$26)</f>
        <v>-</v>
      </c>
      <c r="QO47" s="5" t="str" cm="1">
        <f t="array" aca="1" ref="QO47" ca="1">INDEX(i.LMU_Area,$K47,QO$26)</f>
        <v>-</v>
      </c>
      <c r="QP47" s="5" t="str" cm="1">
        <f t="array" aca="1" ref="QP47" ca="1">INDEX(i.LMU_Area,$K47,QP$26)</f>
        <v>-</v>
      </c>
      <c r="QQ47" s="5" t="str" cm="1">
        <f t="array" aca="1" ref="QQ47" ca="1">INDEX(i.LMU_Area,$K47,QQ$26)</f>
        <v>-</v>
      </c>
      <c r="QR47" s="5" t="str" cm="1">
        <f t="array" aca="1" ref="QR47" ca="1">INDEX(i.LMU_Area,$K47,QR$26)</f>
        <v>-</v>
      </c>
      <c r="QS47" s="5" t="str" cm="1">
        <f t="array" aca="1" ref="QS47" ca="1">INDEX(i.LMU_Area,$K47,QS$26)</f>
        <v>-</v>
      </c>
      <c r="QT47" s="5" t="str" cm="1">
        <f t="array" aca="1" ref="QT47" ca="1">INDEX(i.LMU_Area,$K47,QT$26)</f>
        <v>-</v>
      </c>
      <c r="QU47" s="5" t="str" cm="1">
        <f t="array" aca="1" ref="QU47" ca="1">INDEX(i.LMU_Area,$K47,QU$26)</f>
        <v>-</v>
      </c>
      <c r="QV47" s="5" t="str" cm="1">
        <f t="array" aca="1" ref="QV47" ca="1">INDEX(i.LMU_Area,$K47,QV$26)</f>
        <v>-</v>
      </c>
      <c r="QW47" s="5" t="str" cm="1">
        <f t="array" aca="1" ref="QW47" ca="1">INDEX(i.LMU_Area,$K47,QW$26)</f>
        <v>-</v>
      </c>
      <c r="QX47" s="5" t="str" cm="1">
        <f t="array" aca="1" ref="QX47" ca="1">INDEX(i.LMU_Area,$K47,QX$26)</f>
        <v>-</v>
      </c>
      <c r="QY47" s="5" t="str" cm="1">
        <f t="array" aca="1" ref="QY47" ca="1">INDEX(i.LMU_Area,$K47,QY$26)</f>
        <v>-</v>
      </c>
      <c r="QZ47" s="5" t="str" cm="1">
        <f t="array" aca="1" ref="QZ47" ca="1">INDEX(i.LMU_Area,$K47,QZ$26)</f>
        <v>-</v>
      </c>
      <c r="RA47" s="5" t="str" cm="1">
        <f t="array" aca="1" ref="RA47" ca="1">INDEX(i.LMU_Area,$K47,RA$26)</f>
        <v>-</v>
      </c>
      <c r="RB47" s="5" t="str" cm="1">
        <f t="array" aca="1" ref="RB47" ca="1">INDEX(i.LMU_Area,$K47,RB$26)</f>
        <v>-</v>
      </c>
      <c r="RC47" s="5" t="str" cm="1">
        <f t="array" aca="1" ref="RC47" ca="1">INDEX(i.LMU_Area,$K47,RC$26)</f>
        <v>-</v>
      </c>
      <c r="RD47" s="5" t="str" cm="1">
        <f t="array" aca="1" ref="RD47" ca="1">INDEX(i.LMU_Area,$K47,RD$26)</f>
        <v>-</v>
      </c>
      <c r="RE47" s="5" t="str" cm="1">
        <f t="array" aca="1" ref="RE47" ca="1">INDEX(i.LMU_Area,$K47,RE$26)</f>
        <v>-</v>
      </c>
      <c r="RF47" s="5" t="str" cm="1">
        <f t="array" aca="1" ref="RF47" ca="1">INDEX(i.LMU_Area,$K47,RF$26)</f>
        <v>-</v>
      </c>
      <c r="RG47" s="5" t="str" cm="1">
        <f t="array" aca="1" ref="RG47" ca="1">INDEX(i.LMU_Area,$K47,RG$26)</f>
        <v>-</v>
      </c>
      <c r="RH47" s="5" t="str" cm="1">
        <f t="array" aca="1" ref="RH47" ca="1">INDEX(i.LMU_Area,$K47,RH$26)</f>
        <v>-</v>
      </c>
      <c r="RI47" s="5" t="str" cm="1">
        <f t="array" aca="1" ref="RI47" ca="1">INDEX(i.LMU_Area,$K47,RI$26)</f>
        <v>-</v>
      </c>
      <c r="RJ47" s="5" t="str" cm="1">
        <f t="array" aca="1" ref="RJ47" ca="1">INDEX(i.LMU_Area,$K47,RJ$26)</f>
        <v>-</v>
      </c>
      <c r="RK47" s="5" t="str" cm="1">
        <f t="array" aca="1" ref="RK47" ca="1">INDEX(i.LMU_Area,$K47,RK$26)</f>
        <v>-</v>
      </c>
      <c r="RL47" s="5" t="str" cm="1">
        <f t="array" aca="1" ref="RL47" ca="1">INDEX(i.LMU_Area,$K47,RL$26)</f>
        <v>-</v>
      </c>
      <c r="RM47" s="5" t="str" cm="1">
        <f t="array" aca="1" ref="RM47" ca="1">INDEX(i.LMU_Area,$K47,RM$26)</f>
        <v>-</v>
      </c>
      <c r="RN47" s="5" t="str" cm="1">
        <f t="array" aca="1" ref="RN47" ca="1">INDEX(i.LMU_Area,$K47,RN$26)</f>
        <v>-</v>
      </c>
      <c r="RO47" s="5" t="str" cm="1">
        <f t="array" aca="1" ref="RO47" ca="1">INDEX(i.LMU_Area,$K47,RO$26)</f>
        <v>-</v>
      </c>
      <c r="RP47" s="5" t="str" cm="1">
        <f t="array" aca="1" ref="RP47" ca="1">INDEX(i.LMU_Area,$K47,RP$26)</f>
        <v>-</v>
      </c>
      <c r="RQ47" s="5" t="str" cm="1">
        <f t="array" aca="1" ref="RQ47" ca="1">INDEX(i.LMU_Area,$K47,RQ$26)</f>
        <v>-</v>
      </c>
      <c r="RR47" s="5" t="str" cm="1">
        <f t="array" aca="1" ref="RR47" ca="1">INDEX(i.LMU_Area,$K47,RR$26)</f>
        <v>-</v>
      </c>
      <c r="RS47" s="5" t="str" cm="1">
        <f t="array" aca="1" ref="RS47" ca="1">INDEX(i.LMU_Area,$K47,RS$26)</f>
        <v>-</v>
      </c>
      <c r="RT47" s="5" t="str" cm="1">
        <f t="array" aca="1" ref="RT47" ca="1">INDEX(i.LMU_Area,$K47,RT$26)</f>
        <v>-</v>
      </c>
      <c r="RU47" s="5" t="str" cm="1">
        <f t="array" aca="1" ref="RU47" ca="1">INDEX(i.LMU_Area,$K47,RU$26)</f>
        <v>-</v>
      </c>
      <c r="RV47" s="5" t="str" cm="1">
        <f t="array" aca="1" ref="RV47" ca="1">INDEX(i.LMU_Area,$K47,RV$26)</f>
        <v>-</v>
      </c>
      <c r="RW47" s="5" t="str" cm="1">
        <f t="array" aca="1" ref="RW47" ca="1">INDEX(i.LMU_Area,$K47,RW$26)</f>
        <v>-</v>
      </c>
      <c r="RX47" s="5" t="str" cm="1">
        <f t="array" aca="1" ref="RX47" ca="1">INDEX(i.LMU_Area,$K47,RX$26)</f>
        <v>-</v>
      </c>
      <c r="RY47" s="5" t="str" cm="1">
        <f t="array" aca="1" ref="RY47" ca="1">INDEX(i.LMU_Area,$K47,RY$26)</f>
        <v>-</v>
      </c>
      <c r="RZ47" s="5" t="str" cm="1">
        <f t="array" aca="1" ref="RZ47" ca="1">INDEX(i.LMU_Area,$K47,RZ$26)</f>
        <v>-</v>
      </c>
      <c r="SA47" s="5" t="str" cm="1">
        <f t="array" aca="1" ref="SA47" ca="1">INDEX(i.LMU_Area,$K47,SA$26)</f>
        <v>-</v>
      </c>
      <c r="SB47" s="5" t="str" cm="1">
        <f t="array" aca="1" ref="SB47" ca="1">INDEX(i.LMU_Area,$K47,SB$26)</f>
        <v>-</v>
      </c>
      <c r="SC47" s="5" t="str" cm="1">
        <f t="array" aca="1" ref="SC47" ca="1">INDEX(i.LMU_Area,$K47,SC$26)</f>
        <v>-</v>
      </c>
      <c r="SD47" s="5" t="str" cm="1">
        <f t="array" aca="1" ref="SD47" ca="1">INDEX(i.LMU_Area,$K47,SD$26)</f>
        <v>-</v>
      </c>
      <c r="SE47" s="5" t="str" cm="1">
        <f t="array" aca="1" ref="SE47" ca="1">INDEX(i.LMU_Area,$K47,SE$26)</f>
        <v>-</v>
      </c>
      <c r="SF47" s="5" t="str" cm="1">
        <f t="array" aca="1" ref="SF47" ca="1">INDEX(i.LMU_Area,$K47,SF$26)</f>
        <v>-</v>
      </c>
      <c r="SG47" s="5" t="str" cm="1">
        <f t="array" aca="1" ref="SG47" ca="1">INDEX(i.LMU_Area,$K47,SG$26)</f>
        <v>-</v>
      </c>
      <c r="SH47" s="5" t="str" cm="1">
        <f t="array" aca="1" ref="SH47" ca="1">INDEX(i.LMU_Area,$K47,SH$26)</f>
        <v>-</v>
      </c>
      <c r="SI47" s="5" t="str" cm="1">
        <f t="array" aca="1" ref="SI47" ca="1">INDEX(i.LMU_Area,$K47,SI$26)</f>
        <v>-</v>
      </c>
      <c r="SJ47" s="5" t="str" cm="1">
        <f t="array" aca="1" ref="SJ47" ca="1">INDEX(i.LMU_Area,$K47,SJ$26)</f>
        <v>-</v>
      </c>
      <c r="SK47" s="5" t="str" cm="1">
        <f t="array" aca="1" ref="SK47" ca="1">INDEX(i.LMU_Area,$K47,SK$26)</f>
        <v>-</v>
      </c>
      <c r="SL47" s="5" t="str" cm="1">
        <f t="array" aca="1" ref="SL47" ca="1">INDEX(i.LMU_Area,$K47,SL$26)</f>
        <v>-</v>
      </c>
      <c r="SM47" s="5" t="str" cm="1">
        <f t="array" aca="1" ref="SM47" ca="1">INDEX(i.LMU_Area,$K47,SM$26)</f>
        <v>-</v>
      </c>
      <c r="SN47" s="5" t="str" cm="1">
        <f t="array" aca="1" ref="SN47" ca="1">INDEX(i.LMU_Area,$K47,SN$26)</f>
        <v>-</v>
      </c>
      <c r="SO47" s="5" t="str" cm="1">
        <f t="array" aca="1" ref="SO47" ca="1">INDEX(i.LMU_Area,$K47,SO$26)</f>
        <v>-</v>
      </c>
      <c r="SP47" s="5" t="str" cm="1">
        <f t="array" aca="1" ref="SP47" ca="1">INDEX(i.LMU_Area,$K47,SP$26)</f>
        <v>-</v>
      </c>
      <c r="SQ47" s="5" t="str" cm="1">
        <f t="array" aca="1" ref="SQ47" ca="1">INDEX(i.LMU_Area,$K47,SQ$26)</f>
        <v>-</v>
      </c>
      <c r="SR47" s="5" t="str" cm="1">
        <f t="array" aca="1" ref="SR47" ca="1">INDEX(i.LMU_Area,$K47,SR$26)</f>
        <v>-</v>
      </c>
      <c r="SS47" s="5" t="str" cm="1">
        <f t="array" aca="1" ref="SS47" ca="1">INDEX(i.LMU_Area,$K47,SS$26)</f>
        <v>-</v>
      </c>
      <c r="ST47" s="5" t="str" cm="1">
        <f t="array" aca="1" ref="ST47" ca="1">INDEX(i.LMU_Area,$K47,ST$26)</f>
        <v>-</v>
      </c>
      <c r="SU47" s="5" t="str" cm="1">
        <f t="array" aca="1" ref="SU47" ca="1">INDEX(i.LMU_Area,$K47,SU$26)</f>
        <v>-</v>
      </c>
      <c r="SV47" s="5" t="str" cm="1">
        <f t="array" aca="1" ref="SV47" ca="1">INDEX(i.LMU_Area,$K47,SV$26)</f>
        <v>-</v>
      </c>
      <c r="SW47" s="5" t="str" cm="1">
        <f t="array" aca="1" ref="SW47" ca="1">INDEX(i.LMU_Area,$K47,SW$26)</f>
        <v>-</v>
      </c>
      <c r="SX47" s="5" t="str" cm="1">
        <f t="array" aca="1" ref="SX47" ca="1">INDEX(i.LMU_Area,$K47,SX$26)</f>
        <v>-</v>
      </c>
      <c r="SY47" s="5" t="str" cm="1">
        <f t="array" aca="1" ref="SY47" ca="1">INDEX(i.LMU_Area,$K47,SY$26)</f>
        <v>-</v>
      </c>
      <c r="SZ47" s="5" t="str" cm="1">
        <f t="array" aca="1" ref="SZ47" ca="1">INDEX(i.LMU_Area,$K47,SZ$26)</f>
        <v>-</v>
      </c>
      <c r="TA47" s="5" t="str" cm="1">
        <f t="array" aca="1" ref="TA47" ca="1">INDEX(i.LMU_Area,$K47,TA$26)</f>
        <v>-</v>
      </c>
      <c r="TB47" s="5" t="str" cm="1">
        <f t="array" aca="1" ref="TB47" ca="1">INDEX(i.LMU_Area,$K47,TB$26)</f>
        <v>-</v>
      </c>
      <c r="TC47" s="5" t="str" cm="1">
        <f t="array" aca="1" ref="TC47" ca="1">INDEX(i.LMU_Area,$K47,TC$26)</f>
        <v>-</v>
      </c>
      <c r="TD47" s="5" t="str" cm="1">
        <f t="array" aca="1" ref="TD47" ca="1">INDEX(i.LMU_Area,$K47,TD$26)</f>
        <v>-</v>
      </c>
      <c r="TE47" s="5" t="str" cm="1">
        <f t="array" aca="1" ref="TE47" ca="1">INDEX(i.LMU_Area,$K47,TE$26)</f>
        <v>-</v>
      </c>
      <c r="TF47" s="19">
        <f t="shared" ref="TF47:TF61" ca="1" si="289">OFFSET(TF$5,$B47,0)</f>
        <v>1</v>
      </c>
      <c r="TG47" s="587">
        <v>0</v>
      </c>
    </row>
    <row r="48" spans="1:527" outlineLevel="2">
      <c r="A48" s="21">
        <f t="shared" si="273"/>
        <v>43</v>
      </c>
      <c r="B48" s="554">
        <f t="shared" ca="1" si="274"/>
        <v>41</v>
      </c>
      <c r="C48">
        <f>202</f>
        <v>202</v>
      </c>
      <c r="D48" s="135" t="str">
        <f t="shared" ca="1" si="196"/>
        <v>EWW</v>
      </c>
      <c r="E48" t="b">
        <v>1</v>
      </c>
      <c r="F48" t="b">
        <v>0</v>
      </c>
      <c r="G48" s="347" t="b">
        <f t="shared" ref="G48:G61" si="290">G47</f>
        <v>1</v>
      </c>
      <c r="H48" s="226">
        <f ca="1">OFFSET(H48,-1,0)+1</f>
        <v>3</v>
      </c>
      <c r="I48" s="226">
        <f t="shared" ca="1" si="259"/>
        <v>2</v>
      </c>
      <c r="J48" s="226">
        <f t="shared" ca="1" si="259"/>
        <v>1</v>
      </c>
      <c r="K48" s="226">
        <f t="shared" ca="1" si="259"/>
        <v>1</v>
      </c>
      <c r="L48" s="226">
        <f t="shared" ca="1" si="259"/>
        <v>1</v>
      </c>
      <c r="M48" s="226">
        <f t="shared" ca="1" si="259"/>
        <v>2</v>
      </c>
      <c r="N48" s="226">
        <f t="shared" ca="1" si="260"/>
        <v>3</v>
      </c>
      <c r="O48" s="226">
        <f t="shared" ca="1" si="261"/>
        <v>2</v>
      </c>
      <c r="P48" s="226">
        <f t="shared" ca="1" si="262"/>
        <v>1</v>
      </c>
      <c r="Q48" s="226">
        <f t="shared" ca="1" si="263"/>
        <v>1</v>
      </c>
      <c r="R48" s="115">
        <f t="shared" ca="1" si="264"/>
        <v>0</v>
      </c>
      <c r="S48" s="226">
        <f t="shared" ca="1" si="263"/>
        <v>0</v>
      </c>
      <c r="T48" s="226">
        <f t="shared" ca="1" si="263"/>
        <v>0</v>
      </c>
      <c r="U48" s="226">
        <f t="shared" ca="1" si="263"/>
        <v>0</v>
      </c>
      <c r="V48" s="226">
        <f t="shared" ca="1" si="263"/>
        <v>0</v>
      </c>
      <c r="W48" s="226">
        <f t="shared" ca="1" si="262"/>
        <v>0</v>
      </c>
      <c r="X48" s="226">
        <f t="shared" ca="1" si="265"/>
        <v>1</v>
      </c>
      <c r="Y48" s="226">
        <f t="shared" ca="1" si="262"/>
        <v>1</v>
      </c>
      <c r="Z48" s="226">
        <f t="shared" ca="1" si="262"/>
        <v>1</v>
      </c>
      <c r="AA48" s="263"/>
      <c r="AB48" s="263"/>
      <c r="AC48" s="263"/>
      <c r="AD48" s="263"/>
      <c r="AE48" s="263"/>
      <c r="AF48" s="226">
        <f t="shared" ca="1" si="266"/>
        <v>0</v>
      </c>
      <c r="AG48" s="263"/>
      <c r="AH48" s="263">
        <f t="shared" ca="1" si="267"/>
        <v>0</v>
      </c>
      <c r="AI48" s="263">
        <f t="shared" ca="1" si="267"/>
        <v>0</v>
      </c>
      <c r="AJ48" s="263">
        <f t="shared" ca="1" si="267"/>
        <v>0</v>
      </c>
      <c r="AK48" s="263">
        <f t="shared" ca="1" si="267"/>
        <v>0</v>
      </c>
      <c r="AL48" s="263">
        <f t="shared" ca="1" si="267"/>
        <v>0</v>
      </c>
      <c r="AM48" s="263">
        <f t="shared" ca="1" si="267"/>
        <v>0</v>
      </c>
      <c r="AN48" s="263">
        <f t="shared" ca="1" si="267"/>
        <v>0</v>
      </c>
      <c r="AO48" s="135">
        <f t="shared" ca="1" si="200"/>
        <v>2</v>
      </c>
      <c r="AP48" s="135">
        <f ca="1">INDEX(CHOOSE($P48,DataAutumn!i.AdultDrys,DataWinter!i.AdultDrys,DataSpring!i.AdultDrys),1,$O48)</f>
        <v>4</v>
      </c>
      <c r="AQ48" s="5">
        <f t="shared" ca="1" si="201"/>
        <v>2</v>
      </c>
      <c r="AR48" s="5">
        <f t="shared" ca="1" si="201"/>
        <v>0</v>
      </c>
      <c r="AS48" s="5">
        <f t="shared" ca="1" si="202"/>
        <v>5</v>
      </c>
      <c r="AT48">
        <f t="shared" ca="1" si="203"/>
        <v>1</v>
      </c>
      <c r="AW48" s="222" t="str">
        <f t="shared" ca="1" si="204"/>
        <v>FS Optimis 00003 EWW MWM     TOL122 Scan1-0000 CFS RR 01% REV01 GP100% WP100% MP100% T_TRUE (F33N33)</v>
      </c>
      <c r="AX48" s="9" t="str">
        <f ca="1">IF(COUNTIF(AW$5:AW48,AW48)=1,"-","Dup")</f>
        <v>-</v>
      </c>
      <c r="AY48" s="9"/>
      <c r="AZ48" s="19" t="b">
        <f t="shared" ref="AZ48:BG60" ca="1" si="291">OFFSET(AZ$5,$B48,0)</f>
        <v>0</v>
      </c>
      <c r="BA48" s="19" t="b">
        <f t="shared" ca="1" si="291"/>
        <v>0</v>
      </c>
      <c r="BB48" s="19" t="b">
        <f t="shared" ca="1" si="291"/>
        <v>0</v>
      </c>
      <c r="BC48" s="19" t="b">
        <f t="shared" ca="1" si="291"/>
        <v>0</v>
      </c>
      <c r="BD48" s="19" t="b">
        <f t="shared" ca="1" si="291"/>
        <v>0</v>
      </c>
      <c r="BE48" s="19" t="b">
        <f t="shared" ca="1" si="291"/>
        <v>0</v>
      </c>
      <c r="BF48" s="19" t="b">
        <f t="shared" ca="1" si="291"/>
        <v>0</v>
      </c>
      <c r="BG48" s="19" t="b">
        <f t="shared" ca="1" si="291"/>
        <v>0</v>
      </c>
      <c r="BH48" s="9"/>
      <c r="BI48" s="5" t="b">
        <f t="shared" ca="1" si="205"/>
        <v>0</v>
      </c>
      <c r="BJ48" s="5" t="str">
        <f t="shared" ca="1" si="205"/>
        <v>-</v>
      </c>
      <c r="BK48" s="5" t="b">
        <f t="shared" ca="1" si="205"/>
        <v>0</v>
      </c>
      <c r="BL48" s="5" t="b">
        <f t="shared" ca="1" si="205"/>
        <v>1</v>
      </c>
      <c r="BM48" s="5" t="b">
        <f t="shared" ca="1" si="205"/>
        <v>1</v>
      </c>
      <c r="BN48" s="135">
        <f t="shared" ca="1" si="205"/>
        <v>0</v>
      </c>
      <c r="BO48" s="12" t="b">
        <v>1</v>
      </c>
      <c r="BP48" s="5" cm="1">
        <f t="array" aca="1" ref="BP48" ca="1">INDEX(i.z_prob,$J48,BP$26)</f>
        <v>0.09</v>
      </c>
      <c r="BQ48" s="5" cm="1">
        <f t="array" aca="1" ref="BQ48" ca="1">INDEX(i.z_prob,$J48,BQ$26)</f>
        <v>0.16</v>
      </c>
      <c r="BR48" s="5" cm="1">
        <f t="array" aca="1" ref="BR48" ca="1">INDEX(i.z_prob,$J48,BR$26)</f>
        <v>0.14000000000000001</v>
      </c>
      <c r="BS48" s="5" cm="1">
        <f t="array" aca="1" ref="BS48" ca="1">INDEX(i.z_prob,$J48,BS$26)</f>
        <v>0.11</v>
      </c>
      <c r="BT48" s="5" cm="1">
        <f t="array" aca="1" ref="BT48" ca="1">INDEX(i.z_prob,$J48,BT$26)</f>
        <v>0.11</v>
      </c>
      <c r="BU48" s="5" cm="1">
        <f t="array" aca="1" ref="BU48" ca="1">INDEX(i.z_prob,$J48,BU$26)</f>
        <v>0.14000000000000001</v>
      </c>
      <c r="BV48" s="5" cm="1">
        <f t="array" aca="1" ref="BV48" ca="1">INDEX(i.z_prob,$J48,BV$26)</f>
        <v>0.16</v>
      </c>
      <c r="BW48" s="5" cm="1">
        <f t="array" aca="1" ref="BW48" ca="1">INDEX(i.z_prob,$J48,BW$26)</f>
        <v>0.09</v>
      </c>
      <c r="BX48" s="9"/>
      <c r="BY48" s="19" t="str">
        <f t="shared" ca="1" si="206"/>
        <v>-</v>
      </c>
      <c r="BZ48" s="5">
        <f t="shared" ca="1" si="207"/>
        <v>0</v>
      </c>
      <c r="CA48" s="5">
        <f t="shared" ca="1" si="208"/>
        <v>0</v>
      </c>
      <c r="CB48" s="5">
        <f t="shared" ca="1" si="209"/>
        <v>0</v>
      </c>
      <c r="CC48" s="5">
        <f t="shared" ca="1" si="210"/>
        <v>0</v>
      </c>
      <c r="CD48" s="9"/>
      <c r="CE48" s="19" t="str">
        <f t="shared" ca="1" si="211"/>
        <v>-</v>
      </c>
      <c r="CF48" s="19" t="str">
        <f t="shared" ca="1" si="211"/>
        <v>-</v>
      </c>
      <c r="CG48" s="19" t="str">
        <f t="shared" ca="1" si="211"/>
        <v>-</v>
      </c>
      <c r="CH48" s="19" t="str">
        <f t="shared" ca="1" si="211"/>
        <v>-</v>
      </c>
      <c r="CI48" s="19" t="str">
        <f t="shared" ca="1" si="211"/>
        <v>-</v>
      </c>
      <c r="CJ48" s="19" t="str">
        <f t="shared" ca="1" si="211"/>
        <v>-</v>
      </c>
      <c r="CK48" s="19" t="str">
        <f t="shared" ca="1" si="211"/>
        <v>-</v>
      </c>
      <c r="CL48" s="19" t="str">
        <f t="shared" ca="1" si="211"/>
        <v>-</v>
      </c>
      <c r="CM48" s="19" t="str">
        <f t="shared" ca="1" si="211"/>
        <v>-</v>
      </c>
      <c r="CN48" s="19" t="str">
        <f t="shared" ca="1" si="211"/>
        <v>-</v>
      </c>
      <c r="CO48" s="19" t="str">
        <f t="shared" ca="1" si="212"/>
        <v>-</v>
      </c>
      <c r="CP48" s="19" t="str">
        <f t="shared" ca="1" si="212"/>
        <v>-</v>
      </c>
      <c r="CQ48" s="19" t="str">
        <f t="shared" ca="1" si="212"/>
        <v>-</v>
      </c>
      <c r="CR48" s="19" t="str">
        <f t="shared" ca="1" si="212"/>
        <v>-</v>
      </c>
      <c r="CS48" s="19" t="str">
        <f t="shared" ca="1" si="212"/>
        <v>-</v>
      </c>
      <c r="CT48" s="19" t="str">
        <f t="shared" ca="1" si="212"/>
        <v>-</v>
      </c>
      <c r="CU48" s="19" t="str">
        <f t="shared" ca="1" si="212"/>
        <v>-</v>
      </c>
      <c r="CV48" s="9"/>
      <c r="CW48" s="135" t="b">
        <f t="shared" si="213"/>
        <v>1</v>
      </c>
      <c r="CX48" s="12" t="b">
        <v>0</v>
      </c>
      <c r="CY48" s="12" t="b">
        <v>1</v>
      </c>
      <c r="CZ48" s="573">
        <f ca="1">OFFSET($DD48,-1,0)</f>
        <v>321121101</v>
      </c>
      <c r="DA48" s="12" t="b">
        <v>0</v>
      </c>
      <c r="DB48" s="12" t="s">
        <v>31</v>
      </c>
      <c r="DC48" s="19" t="b">
        <f t="shared" ca="1" si="276"/>
        <v>1</v>
      </c>
      <c r="DD48" s="575">
        <f t="shared" ref="DD48:DD61" ca="1" si="292">OFFSET(DD48,-1,0)+IF($DC48=TRUE,1,0)</f>
        <v>321121102</v>
      </c>
      <c r="DE48" s="428">
        <f t="shared" ca="1" si="215"/>
        <v>680</v>
      </c>
      <c r="DF48" s="428">
        <f t="shared" ca="1" si="215"/>
        <v>714</v>
      </c>
      <c r="DG48" s="428">
        <f t="shared" ca="1" si="215"/>
        <v>749</v>
      </c>
      <c r="DH48" s="143">
        <f t="shared" ca="1" si="216"/>
        <v>420</v>
      </c>
      <c r="DI48" s="143">
        <f t="shared" ca="1" si="216"/>
        <v>455</v>
      </c>
      <c r="DJ48" s="143">
        <f t="shared" ca="1" si="216"/>
        <v>490</v>
      </c>
      <c r="DK48" s="19" t="str">
        <f t="shared" ca="1" si="277"/>
        <v>-</v>
      </c>
      <c r="DL48" s="19" t="str">
        <f t="shared" ca="1" si="217"/>
        <v>-</v>
      </c>
      <c r="DM48" s="19" t="str">
        <f t="shared" ca="1" si="217"/>
        <v>-</v>
      </c>
      <c r="DN48" s="19" t="str">
        <f t="shared" ca="1" si="217"/>
        <v>-</v>
      </c>
      <c r="DO48" s="19" t="str">
        <f t="shared" ca="1" si="217"/>
        <v>-</v>
      </c>
      <c r="DP48" s="19" t="str">
        <f t="shared" ca="1" si="217"/>
        <v>-</v>
      </c>
      <c r="DQ48" s="12">
        <v>3</v>
      </c>
      <c r="DR48" s="12">
        <v>3</v>
      </c>
      <c r="DS48" s="19">
        <f t="shared" ref="DS48:DS60" ca="1" si="293">OFFSET(DS$5,$B48,0)</f>
        <v>0</v>
      </c>
      <c r="DT48" s="12">
        <v>2</v>
      </c>
      <c r="DU48" s="12">
        <v>-2</v>
      </c>
      <c r="DV48" s="19" t="str">
        <f t="shared" ca="1" si="278"/>
        <v>-</v>
      </c>
      <c r="DW48" s="19" t="str">
        <f t="shared" ca="1" si="278"/>
        <v>-</v>
      </c>
      <c r="DX48" s="19" t="str">
        <f t="shared" ca="1" si="278"/>
        <v>-</v>
      </c>
      <c r="DY48" s="239">
        <f t="shared" ref="DY48:EA58" ca="1" si="294">DS48</f>
        <v>0</v>
      </c>
      <c r="DZ48" s="239">
        <f>DT48</f>
        <v>2</v>
      </c>
      <c r="EA48" s="239">
        <f t="shared" si="294"/>
        <v>-2</v>
      </c>
      <c r="EB48" s="19" t="str">
        <f t="shared" ca="1" si="220"/>
        <v>-</v>
      </c>
      <c r="EC48" s="19">
        <f t="shared" ca="1" si="220"/>
        <v>0</v>
      </c>
      <c r="ED48" s="19">
        <f t="shared" ca="1" si="220"/>
        <v>0</v>
      </c>
      <c r="EE48" s="9"/>
      <c r="EF48" s="19" t="str">
        <f t="shared" ca="1" si="221"/>
        <v>-</v>
      </c>
      <c r="EG48" s="19" t="str">
        <f t="shared" ca="1" si="221"/>
        <v>-</v>
      </c>
      <c r="EH48" s="19" t="str">
        <f t="shared" ca="1" si="221"/>
        <v>-</v>
      </c>
      <c r="EI48" s="19" t="str">
        <f t="shared" ca="1" si="221"/>
        <v>-</v>
      </c>
      <c r="EJ48" s="19" t="str">
        <f t="shared" ca="1" si="221"/>
        <v>-</v>
      </c>
      <c r="EK48" s="19" t="str">
        <f t="shared" ca="1" si="221"/>
        <v>-</v>
      </c>
      <c r="EL48" s="19" t="str">
        <f t="shared" ca="1" si="221"/>
        <v>-</v>
      </c>
      <c r="EM48" s="19" t="str">
        <f t="shared" ca="1" si="221"/>
        <v>-</v>
      </c>
      <c r="EN48" s="19" t="str">
        <f t="shared" ca="1" si="221"/>
        <v>-</v>
      </c>
      <c r="EO48" s="19" t="str">
        <f t="shared" ca="1" si="221"/>
        <v>-</v>
      </c>
      <c r="EP48" s="19" t="str">
        <f t="shared" ca="1" si="221"/>
        <v>-</v>
      </c>
      <c r="EQ48" s="19" t="str">
        <f t="shared" ca="1" si="221"/>
        <v>-</v>
      </c>
      <c r="ER48" s="19">
        <f t="shared" ca="1" si="279"/>
        <v>0</v>
      </c>
      <c r="ES48" s="19">
        <f t="shared" ca="1" si="222"/>
        <v>0</v>
      </c>
      <c r="ET48" s="19">
        <f t="shared" ca="1" si="222"/>
        <v>0</v>
      </c>
      <c r="EU48" s="19">
        <f t="shared" ca="1" si="222"/>
        <v>0</v>
      </c>
      <c r="EV48" s="19">
        <f t="shared" ca="1" si="223"/>
        <v>0</v>
      </c>
      <c r="EW48" s="19">
        <f t="shared" ca="1" si="222"/>
        <v>0</v>
      </c>
      <c r="EX48" s="19">
        <f t="shared" ca="1" si="223"/>
        <v>0</v>
      </c>
      <c r="EY48" s="19">
        <f t="shared" ca="1" si="222"/>
        <v>0</v>
      </c>
      <c r="EZ48" s="19">
        <f t="shared" ca="1" si="223"/>
        <v>0</v>
      </c>
      <c r="FA48" s="19">
        <f t="shared" ca="1" si="223"/>
        <v>0</v>
      </c>
      <c r="FB48" s="19">
        <f t="shared" ca="1" si="223"/>
        <v>0</v>
      </c>
      <c r="FC48" s="19">
        <f t="shared" ca="1" si="223"/>
        <v>0</v>
      </c>
      <c r="FD48" s="19">
        <f t="shared" ca="1" si="223"/>
        <v>0</v>
      </c>
      <c r="FE48" s="19">
        <f t="shared" ca="1" si="223"/>
        <v>0</v>
      </c>
      <c r="FF48" s="19">
        <f t="shared" ca="1" si="223"/>
        <v>0</v>
      </c>
      <c r="FG48" s="19">
        <f t="shared" ca="1" si="223"/>
        <v>0</v>
      </c>
      <c r="FH48" s="19">
        <f t="shared" ca="1" si="223"/>
        <v>0</v>
      </c>
      <c r="FI48" s="19">
        <f t="shared" ca="1" si="223"/>
        <v>0</v>
      </c>
      <c r="FJ48" s="19">
        <f t="shared" ca="1" si="223"/>
        <v>0</v>
      </c>
      <c r="FK48" s="19">
        <f t="shared" ca="1" si="223"/>
        <v>0</v>
      </c>
      <c r="FL48" s="19">
        <f t="shared" ca="1" si="223"/>
        <v>0</v>
      </c>
      <c r="FM48" s="19">
        <f t="shared" ca="1" si="223"/>
        <v>0</v>
      </c>
      <c r="FN48" s="19">
        <f t="shared" ca="1" si="223"/>
        <v>0</v>
      </c>
      <c r="FO48" s="19">
        <f t="shared" ca="1" si="223"/>
        <v>0</v>
      </c>
      <c r="FP48" s="19">
        <f t="shared" ca="1" si="223"/>
        <v>0</v>
      </c>
      <c r="FQ48" s="19">
        <f t="shared" ca="1" si="223"/>
        <v>0</v>
      </c>
      <c r="FR48" s="19">
        <f t="shared" ca="1" si="223"/>
        <v>0</v>
      </c>
      <c r="FS48" s="19">
        <f t="shared" ca="1" si="223"/>
        <v>0</v>
      </c>
      <c r="FT48" s="19">
        <f t="shared" ca="1" si="223"/>
        <v>0</v>
      </c>
      <c r="FU48" s="19">
        <f t="shared" ca="1" si="224"/>
        <v>0</v>
      </c>
      <c r="FV48" s="19">
        <f t="shared" ca="1" si="224"/>
        <v>0</v>
      </c>
      <c r="FW48" s="19">
        <f t="shared" ca="1" si="224"/>
        <v>0</v>
      </c>
      <c r="FX48" s="19">
        <f t="shared" ca="1" si="224"/>
        <v>0</v>
      </c>
      <c r="FY48" s="19">
        <f t="shared" ca="1" si="224"/>
        <v>0</v>
      </c>
      <c r="FZ48" s="19">
        <f t="shared" ca="1" si="224"/>
        <v>0</v>
      </c>
      <c r="GA48" s="19">
        <f t="shared" ca="1" si="224"/>
        <v>0</v>
      </c>
      <c r="GB48" s="19">
        <f t="shared" ca="1" si="224"/>
        <v>0</v>
      </c>
      <c r="GC48" s="19">
        <f t="shared" ca="1" si="224"/>
        <v>0</v>
      </c>
      <c r="GD48" s="19">
        <f t="shared" ca="1" si="224"/>
        <v>0</v>
      </c>
      <c r="GE48" s="19">
        <f t="shared" ca="1" si="223"/>
        <v>0</v>
      </c>
      <c r="GF48" s="19">
        <f t="shared" ca="1" si="223"/>
        <v>0</v>
      </c>
      <c r="GG48" s="19">
        <f t="shared" ca="1" si="223"/>
        <v>0</v>
      </c>
      <c r="GH48" s="19">
        <f t="shared" ca="1" si="223"/>
        <v>0</v>
      </c>
      <c r="GI48" s="19">
        <f t="shared" ca="1" si="223"/>
        <v>0</v>
      </c>
      <c r="GJ48" s="19">
        <f t="shared" ca="1" si="223"/>
        <v>0</v>
      </c>
      <c r="GK48" s="19">
        <f t="shared" ca="1" si="223"/>
        <v>0</v>
      </c>
      <c r="GL48" s="19">
        <f t="shared" ca="1" si="223"/>
        <v>0</v>
      </c>
      <c r="GM48" s="19">
        <f t="shared" ca="1" si="223"/>
        <v>0</v>
      </c>
      <c r="GN48" s="19">
        <f t="shared" ca="1" si="223"/>
        <v>0</v>
      </c>
      <c r="GO48" s="19">
        <f t="shared" ca="1" si="223"/>
        <v>0</v>
      </c>
      <c r="GP48" s="19">
        <f t="shared" ca="1" si="223"/>
        <v>0</v>
      </c>
      <c r="GQ48" s="19">
        <f t="shared" ca="1" si="223"/>
        <v>0</v>
      </c>
      <c r="GR48" s="19">
        <f t="shared" ca="1" si="223"/>
        <v>0</v>
      </c>
      <c r="GS48" s="19">
        <f t="shared" ca="1" si="223"/>
        <v>0</v>
      </c>
      <c r="GT48" s="19">
        <f t="shared" ca="1" si="223"/>
        <v>0</v>
      </c>
      <c r="GU48" s="19">
        <f t="shared" ca="1" si="223"/>
        <v>0</v>
      </c>
      <c r="GV48" s="19">
        <f t="shared" ca="1" si="223"/>
        <v>0</v>
      </c>
      <c r="GW48" s="19">
        <f t="shared" ca="1" si="223"/>
        <v>0</v>
      </c>
      <c r="GX48" s="19">
        <f t="shared" ca="1" si="223"/>
        <v>0</v>
      </c>
      <c r="GY48" s="19">
        <f t="shared" ca="1" si="223"/>
        <v>0</v>
      </c>
      <c r="GZ48" s="19">
        <f t="shared" ca="1" si="223"/>
        <v>0</v>
      </c>
      <c r="HA48" s="19">
        <f t="shared" ca="1" si="223"/>
        <v>0</v>
      </c>
      <c r="HB48" s="19">
        <f t="shared" ca="1" si="223"/>
        <v>0</v>
      </c>
      <c r="HC48" s="19">
        <f t="shared" ca="1" si="223"/>
        <v>0</v>
      </c>
      <c r="HD48" s="19">
        <f t="shared" ca="1" si="225"/>
        <v>0</v>
      </c>
      <c r="HE48" s="19">
        <f t="shared" ca="1" si="225"/>
        <v>0</v>
      </c>
      <c r="HF48" s="19">
        <f t="shared" ca="1" si="225"/>
        <v>0</v>
      </c>
      <c r="HG48" s="19">
        <f t="shared" ca="1" si="225"/>
        <v>0</v>
      </c>
      <c r="HH48" s="19">
        <f t="shared" ca="1" si="225"/>
        <v>0</v>
      </c>
      <c r="HI48" s="19">
        <f t="shared" ca="1" si="225"/>
        <v>0</v>
      </c>
      <c r="HJ48" s="19">
        <f t="shared" ca="1" si="225"/>
        <v>0</v>
      </c>
      <c r="HK48" s="19">
        <f t="shared" ca="1" si="225"/>
        <v>0</v>
      </c>
      <c r="HL48" s="19">
        <f t="shared" ca="1" si="225"/>
        <v>0</v>
      </c>
      <c r="HM48" s="19">
        <f t="shared" ca="1" si="225"/>
        <v>0</v>
      </c>
      <c r="HN48" s="19">
        <f t="shared" ca="1" si="225"/>
        <v>0</v>
      </c>
      <c r="HO48" s="19">
        <f t="shared" ca="1" si="225"/>
        <v>0</v>
      </c>
      <c r="HP48" s="19">
        <f t="shared" ca="1" si="225"/>
        <v>0</v>
      </c>
      <c r="HQ48" s="19">
        <f t="shared" ca="1" si="225"/>
        <v>0</v>
      </c>
      <c r="HR48" s="19">
        <f t="shared" ca="1" si="225"/>
        <v>0</v>
      </c>
      <c r="HS48" s="19">
        <f t="shared" ca="1" si="225"/>
        <v>0</v>
      </c>
      <c r="HT48" s="19">
        <f t="shared" ca="1" si="225"/>
        <v>0</v>
      </c>
      <c r="HU48" s="19">
        <f t="shared" ca="1" si="225"/>
        <v>0</v>
      </c>
      <c r="HV48" s="19">
        <f t="shared" ca="1" si="225"/>
        <v>0</v>
      </c>
      <c r="HW48" s="19">
        <f t="shared" ca="1" si="225"/>
        <v>0</v>
      </c>
      <c r="HX48" s="19">
        <f t="shared" ca="1" si="225"/>
        <v>0</v>
      </c>
      <c r="HY48" s="19">
        <f t="shared" ca="1" si="225"/>
        <v>0</v>
      </c>
      <c r="HZ48" s="19">
        <f t="shared" ca="1" si="225"/>
        <v>0</v>
      </c>
      <c r="IA48" s="19">
        <f t="shared" ca="1" si="226"/>
        <v>0</v>
      </c>
      <c r="IB48" s="19">
        <f t="shared" ca="1" si="226"/>
        <v>0</v>
      </c>
      <c r="IC48" s="19">
        <f t="shared" ca="1" si="226"/>
        <v>0</v>
      </c>
      <c r="ID48" s="19">
        <f t="shared" ca="1" si="227"/>
        <v>0</v>
      </c>
      <c r="IE48" s="19">
        <f t="shared" ca="1" si="227"/>
        <v>0</v>
      </c>
      <c r="IF48" s="19">
        <f t="shared" ca="1" si="227"/>
        <v>0</v>
      </c>
      <c r="IG48" s="19">
        <f t="shared" ca="1" si="227"/>
        <v>0</v>
      </c>
      <c r="IH48" s="19">
        <f t="shared" ca="1" si="227"/>
        <v>0</v>
      </c>
      <c r="II48" s="19">
        <f t="shared" ca="1" si="227"/>
        <v>0</v>
      </c>
      <c r="IJ48" s="19">
        <f t="shared" ca="1" si="227"/>
        <v>0</v>
      </c>
      <c r="IK48" s="19">
        <f t="shared" ca="1" si="227"/>
        <v>0</v>
      </c>
      <c r="IL48" s="19">
        <f t="shared" ca="1" si="227"/>
        <v>0</v>
      </c>
      <c r="IM48" s="19">
        <f t="shared" ca="1" si="227"/>
        <v>0</v>
      </c>
      <c r="IN48" s="19">
        <f t="shared" ca="1" si="226"/>
        <v>0</v>
      </c>
      <c r="IO48" s="19">
        <f t="shared" ca="1" si="226"/>
        <v>0</v>
      </c>
      <c r="IP48" s="19">
        <f t="shared" ca="1" si="226"/>
        <v>0</v>
      </c>
      <c r="IQ48" s="19">
        <f t="shared" ca="1" si="226"/>
        <v>0</v>
      </c>
      <c r="IR48" s="19">
        <f t="shared" ca="1" si="226"/>
        <v>0</v>
      </c>
      <c r="IS48" s="19">
        <f t="shared" ca="1" si="226"/>
        <v>0</v>
      </c>
      <c r="IT48" s="19">
        <f t="shared" ca="1" si="226"/>
        <v>0</v>
      </c>
      <c r="IU48" s="19">
        <f t="shared" ca="1" si="226"/>
        <v>0</v>
      </c>
      <c r="IV48" s="19">
        <f t="shared" ca="1" si="226"/>
        <v>0</v>
      </c>
      <c r="IW48" s="19">
        <f t="shared" ca="1" si="226"/>
        <v>0</v>
      </c>
      <c r="IX48" s="19">
        <f t="shared" ca="1" si="226"/>
        <v>0</v>
      </c>
      <c r="IY48" s="19">
        <f t="shared" ca="1" si="226"/>
        <v>0</v>
      </c>
      <c r="IZ48" s="19">
        <f t="shared" ca="1" si="226"/>
        <v>0</v>
      </c>
      <c r="JA48" s="19">
        <f t="shared" ca="1" si="226"/>
        <v>0</v>
      </c>
      <c r="JB48" s="19">
        <f t="shared" ca="1" si="226"/>
        <v>0</v>
      </c>
      <c r="JC48" s="19">
        <f t="shared" ca="1" si="226"/>
        <v>0</v>
      </c>
      <c r="JD48" s="19">
        <f t="shared" ca="1" si="226"/>
        <v>0</v>
      </c>
      <c r="JE48" s="19">
        <f t="shared" ca="1" si="226"/>
        <v>0</v>
      </c>
      <c r="JF48" s="19">
        <f t="shared" ca="1" si="226"/>
        <v>0</v>
      </c>
      <c r="JG48" s="19">
        <f t="shared" ca="1" si="226"/>
        <v>0</v>
      </c>
      <c r="JH48" s="19">
        <f t="shared" ca="1" si="226"/>
        <v>0</v>
      </c>
      <c r="JI48" s="19">
        <f t="shared" ca="1" si="226"/>
        <v>0</v>
      </c>
      <c r="JJ48" s="19">
        <f t="shared" ca="1" si="226"/>
        <v>0</v>
      </c>
      <c r="JK48" s="19">
        <f t="shared" ca="1" si="226"/>
        <v>0</v>
      </c>
      <c r="JL48" s="19">
        <f t="shared" ca="1" si="226"/>
        <v>0</v>
      </c>
      <c r="JM48" s="5">
        <f t="shared" ca="1" si="228"/>
        <v>19</v>
      </c>
      <c r="JN48" s="9"/>
      <c r="JO48" s="5">
        <f t="shared" ca="1" si="229"/>
        <v>1</v>
      </c>
      <c r="JP48" s="5" t="b">
        <f t="shared" ca="1" si="229"/>
        <v>0</v>
      </c>
      <c r="JQ48" s="19">
        <f t="shared" ca="1" si="281"/>
        <v>0</v>
      </c>
      <c r="JR48" s="5">
        <f t="shared" ca="1" si="231"/>
        <v>0</v>
      </c>
      <c r="JS48" s="5">
        <f t="shared" ca="1" si="232"/>
        <v>0.01</v>
      </c>
      <c r="JT48" s="19">
        <f t="shared" ca="1" si="233"/>
        <v>0</v>
      </c>
      <c r="JU48" s="19">
        <f t="shared" ca="1" si="233"/>
        <v>0</v>
      </c>
      <c r="JV48" s="19" t="str">
        <f t="shared" ca="1" si="233"/>
        <v>-</v>
      </c>
      <c r="JW48" s="19">
        <f t="shared" ca="1" si="272"/>
        <v>1</v>
      </c>
      <c r="JX48" s="19">
        <f t="shared" ca="1" si="281"/>
        <v>1</v>
      </c>
      <c r="JY48" s="19">
        <f t="shared" ca="1" si="272"/>
        <v>1</v>
      </c>
      <c r="JZ48" s="19">
        <f t="shared" ca="1" si="272"/>
        <v>1</v>
      </c>
      <c r="KA48" s="19">
        <f t="shared" ca="1" si="272"/>
        <v>1</v>
      </c>
      <c r="KB48" s="19">
        <f t="shared" ca="1" si="272"/>
        <v>1</v>
      </c>
      <c r="KC48" s="19">
        <f t="shared" ca="1" si="272"/>
        <v>0</v>
      </c>
      <c r="KD48" s="19">
        <f t="shared" ca="1" si="272"/>
        <v>0</v>
      </c>
      <c r="KE48" s="19">
        <f t="shared" ca="1" si="272"/>
        <v>1</v>
      </c>
      <c r="KF48" s="19">
        <f t="shared" ca="1" si="272"/>
        <v>0</v>
      </c>
      <c r="KG48" s="19">
        <f t="shared" ca="1" si="272"/>
        <v>0</v>
      </c>
      <c r="KH48" s="19">
        <f t="shared" ca="1" si="272"/>
        <v>0</v>
      </c>
      <c r="KI48" s="19">
        <f t="shared" ca="1" si="272"/>
        <v>1</v>
      </c>
      <c r="KJ48" s="19">
        <f t="shared" ca="1" si="272"/>
        <v>0</v>
      </c>
      <c r="KK48" s="19">
        <f t="shared" ca="1" si="272"/>
        <v>1</v>
      </c>
      <c r="KL48" s="19">
        <f t="shared" ca="1" si="281"/>
        <v>0</v>
      </c>
      <c r="KM48" s="19">
        <f t="shared" ca="1" si="281"/>
        <v>0</v>
      </c>
      <c r="KN48" s="19">
        <f t="shared" ca="1" si="281"/>
        <v>0</v>
      </c>
      <c r="KO48" s="19">
        <f t="shared" ca="1" si="281"/>
        <v>0</v>
      </c>
      <c r="KP48" s="19">
        <f t="shared" ca="1" si="281"/>
        <v>0</v>
      </c>
      <c r="KQ48" s="19">
        <f t="shared" ca="1" si="281"/>
        <v>0</v>
      </c>
      <c r="KR48" s="19">
        <f t="shared" ca="1" si="281"/>
        <v>0</v>
      </c>
      <c r="KS48" s="19">
        <f t="shared" ca="1" si="281"/>
        <v>0</v>
      </c>
      <c r="KT48" s="19">
        <f t="shared" ca="1" si="281"/>
        <v>0</v>
      </c>
      <c r="KU48" s="19">
        <f t="shared" ca="1" si="281"/>
        <v>0</v>
      </c>
      <c r="KV48" s="19">
        <f t="shared" ca="1" si="281"/>
        <v>0</v>
      </c>
      <c r="KW48" s="19">
        <f t="shared" ca="1" si="281"/>
        <v>0</v>
      </c>
      <c r="KX48" s="19">
        <f t="shared" ca="1" si="281"/>
        <v>0</v>
      </c>
      <c r="KY48" s="19">
        <f t="shared" ca="1" si="230"/>
        <v>0</v>
      </c>
      <c r="KZ48" s="19">
        <f t="shared" ca="1" si="230"/>
        <v>0</v>
      </c>
      <c r="LA48" s="19">
        <f t="shared" ca="1" si="230"/>
        <v>0</v>
      </c>
      <c r="LB48" s="19">
        <f t="shared" ca="1" si="230"/>
        <v>0</v>
      </c>
      <c r="LC48" s="19">
        <f t="shared" ca="1" si="230"/>
        <v>0</v>
      </c>
      <c r="LD48" s="19">
        <f t="shared" ca="1" si="230"/>
        <v>0</v>
      </c>
      <c r="LE48" s="19">
        <f t="shared" ca="1" si="230"/>
        <v>0</v>
      </c>
      <c r="LF48" s="19">
        <f t="shared" ca="1" si="230"/>
        <v>0</v>
      </c>
      <c r="LG48" s="5">
        <f t="shared" ca="1" si="237"/>
        <v>0</v>
      </c>
      <c r="LH48" s="5">
        <f t="shared" ca="1" si="237"/>
        <v>0</v>
      </c>
      <c r="LI48" s="5">
        <f t="shared" ca="1" si="237"/>
        <v>0.05</v>
      </c>
      <c r="LJ48" s="5">
        <f t="shared" ca="1" si="237"/>
        <v>0.05</v>
      </c>
      <c r="LK48" s="19">
        <f t="shared" ca="1" si="238"/>
        <v>0</v>
      </c>
      <c r="LL48" s="19">
        <f t="shared" ca="1" si="230"/>
        <v>0</v>
      </c>
      <c r="LM48" s="19">
        <f t="shared" ca="1" si="239"/>
        <v>0</v>
      </c>
      <c r="LN48" s="19">
        <f t="shared" ca="1" si="239"/>
        <v>0</v>
      </c>
      <c r="LO48" s="19">
        <f t="shared" ca="1" si="239"/>
        <v>0</v>
      </c>
      <c r="LP48" s="19">
        <f t="shared" ca="1" si="239"/>
        <v>0</v>
      </c>
      <c r="LQ48" s="19">
        <f t="shared" ca="1" si="230"/>
        <v>0</v>
      </c>
      <c r="LR48" s="19">
        <f t="shared" ca="1" si="230"/>
        <v>1</v>
      </c>
      <c r="LS48" s="19">
        <f t="shared" ca="1" si="240"/>
        <v>0</v>
      </c>
      <c r="LT48" s="19">
        <f t="shared" ca="1" si="240"/>
        <v>0</v>
      </c>
      <c r="LU48" s="19">
        <f t="shared" ca="1" si="240"/>
        <v>0</v>
      </c>
      <c r="LV48" s="19">
        <f t="shared" ca="1" si="230"/>
        <v>0</v>
      </c>
      <c r="LW48" s="19">
        <f t="shared" ca="1" si="230"/>
        <v>1</v>
      </c>
      <c r="LX48" s="9"/>
      <c r="LY48" s="5" t="b">
        <f t="shared" ca="1" si="241"/>
        <v>0</v>
      </c>
      <c r="LZ48" s="19" t="str">
        <f t="shared" ca="1" si="242"/>
        <v>-</v>
      </c>
      <c r="MA48" s="19" t="str">
        <f t="shared" ca="1" si="242"/>
        <v>-</v>
      </c>
      <c r="MB48" s="19" t="str">
        <f t="shared" ca="1" si="242"/>
        <v>-</v>
      </c>
      <c r="MC48" s="5" t="b">
        <f t="shared" ca="1" si="243"/>
        <v>1</v>
      </c>
      <c r="MD48" s="5" t="b">
        <f t="shared" ca="1" si="243"/>
        <v>0</v>
      </c>
      <c r="ME48" s="5" t="b">
        <f t="shared" ca="1" si="243"/>
        <v>0</v>
      </c>
      <c r="MF48" s="135">
        <f t="shared" ca="1" si="244"/>
        <v>1</v>
      </c>
      <c r="MG48" s="135">
        <f t="shared" ca="1" si="244"/>
        <v>1</v>
      </c>
      <c r="MH48" s="19" t="str">
        <f t="shared" ca="1" si="246"/>
        <v>-</v>
      </c>
      <c r="MI48" s="19" t="str">
        <f t="shared" ref="MI48:MI54" ca="1" si="295">OFFSET(MI$5,$B48,0)</f>
        <v>-</v>
      </c>
      <c r="MJ48" s="19" t="str">
        <f t="shared" ca="1" si="246"/>
        <v>-</v>
      </c>
      <c r="MK48" s="19" t="str">
        <f t="shared" ca="1" si="246"/>
        <v>-</v>
      </c>
      <c r="ML48" s="19">
        <f t="shared" ca="1" si="246"/>
        <v>1</v>
      </c>
      <c r="MM48" s="19">
        <f t="shared" ca="1" si="246"/>
        <v>0.66</v>
      </c>
      <c r="MN48" s="19" t="str">
        <f t="shared" ca="1" si="246"/>
        <v>-</v>
      </c>
      <c r="MO48" s="5" t="b" cm="1">
        <f t="array" aca="1" ref="MO48" ca="1">IF(OR(MP48:MP48&lt;&gt;"-"),TRUE,"-")</f>
        <v>1</v>
      </c>
      <c r="MP48" s="19">
        <f t="shared" ca="1" si="246"/>
        <v>2</v>
      </c>
      <c r="MQ48" s="5" t="str">
        <f t="array" aca="1" ref="MQ48" ca="1">IF(OR(MR48:MX48&lt;&gt;"-"),TRUE,"-")</f>
        <v>-</v>
      </c>
      <c r="MR48" s="19" t="str">
        <f t="shared" ca="1" si="283"/>
        <v>-</v>
      </c>
      <c r="MS48" s="19" t="str">
        <f t="shared" ca="1" si="283"/>
        <v>-</v>
      </c>
      <c r="MT48" s="19" t="str">
        <f t="shared" ca="1" si="283"/>
        <v>-</v>
      </c>
      <c r="MU48" s="19" t="str">
        <f t="shared" ca="1" si="283"/>
        <v>-</v>
      </c>
      <c r="MV48" s="19" t="str">
        <f t="shared" ca="1" si="283"/>
        <v>-</v>
      </c>
      <c r="MW48" s="19" t="str">
        <f t="shared" ca="1" si="283"/>
        <v>-</v>
      </c>
      <c r="MX48" s="19" t="str">
        <f t="shared" ca="1" si="283"/>
        <v>-</v>
      </c>
      <c r="MY48" s="5" t="b">
        <f t="array" aca="1" ref="MY48" ca="1">IF(OR(MZ48:NA48&lt;&gt;"-"),TRUE,"-")</f>
        <v>1</v>
      </c>
      <c r="MZ48" s="135">
        <f ca="1">IF($AS48=6,0,$NA48)</f>
        <v>2</v>
      </c>
      <c r="NA48" s="19">
        <f t="shared" ca="1" si="284"/>
        <v>2</v>
      </c>
      <c r="NB48" s="19" t="b">
        <f t="shared" ca="1" si="285"/>
        <v>0</v>
      </c>
      <c r="NC48" s="19" t="str">
        <f t="shared" ca="1" si="286"/>
        <v>-</v>
      </c>
      <c r="ND48" s="5" t="str">
        <f t="shared" ca="1" si="249"/>
        <v>-</v>
      </c>
      <c r="NE48" s="5" t="str">
        <f t="shared" ca="1" si="249"/>
        <v>-</v>
      </c>
      <c r="NF48" s="5" t="str">
        <f t="shared" ca="1" si="249"/>
        <v>-</v>
      </c>
      <c r="NG48" s="5" t="str">
        <f t="shared" ca="1" si="249"/>
        <v>-</v>
      </c>
      <c r="NH48" s="19" t="str">
        <f t="shared" ca="1" si="251"/>
        <v>-</v>
      </c>
      <c r="NI48" s="19" t="str">
        <f t="shared" ca="1" si="287"/>
        <v>-</v>
      </c>
      <c r="NJ48" s="19" t="b">
        <f t="shared" ca="1" si="287"/>
        <v>1</v>
      </c>
      <c r="NK48" s="19">
        <f t="shared" ca="1" si="251"/>
        <v>0.75</v>
      </c>
      <c r="NL48" s="19">
        <f t="shared" ca="1" si="251"/>
        <v>0.75</v>
      </c>
      <c r="NM48" s="19">
        <f t="shared" ca="1" si="251"/>
        <v>0.99</v>
      </c>
      <c r="NN48" s="19">
        <f t="shared" ca="1" si="251"/>
        <v>0.5</v>
      </c>
      <c r="NO48" s="19">
        <f t="shared" ca="1" si="251"/>
        <v>0</v>
      </c>
      <c r="NP48" s="19">
        <f t="shared" ca="1" si="251"/>
        <v>0</v>
      </c>
      <c r="NQ48" s="19" t="str">
        <f t="shared" ca="1" si="251"/>
        <v>-</v>
      </c>
      <c r="NR48" s="19" t="str">
        <f t="shared" ca="1" si="251"/>
        <v>-</v>
      </c>
      <c r="NS48" s="19" t="str">
        <f t="shared" ca="1" si="251"/>
        <v>-</v>
      </c>
      <c r="NT48" s="5">
        <f t="shared" ca="1" si="252"/>
        <v>1</v>
      </c>
      <c r="NU48" s="9"/>
      <c r="NV48" s="19">
        <f t="shared" ca="1" si="251"/>
        <v>70</v>
      </c>
      <c r="NW48" s="19">
        <f t="shared" ca="1" si="288"/>
        <v>50</v>
      </c>
      <c r="NX48" s="19">
        <f t="shared" ca="1" si="288"/>
        <v>65</v>
      </c>
      <c r="NY48" s="19">
        <f t="shared" ca="1" si="288"/>
        <v>65</v>
      </c>
      <c r="NZ48" s="19">
        <f t="shared" ca="1" si="253"/>
        <v>1</v>
      </c>
      <c r="OA48" s="5">
        <f t="shared" ca="1" si="254"/>
        <v>1</v>
      </c>
      <c r="OB48" s="19">
        <f t="shared" ca="1" si="255"/>
        <v>1</v>
      </c>
      <c r="OC48" s="9"/>
      <c r="OD48" s="19" t="b">
        <f t="shared" ca="1" si="288"/>
        <v>0</v>
      </c>
      <c r="OE48" s="19" t="b">
        <f t="shared" ca="1" si="288"/>
        <v>0</v>
      </c>
      <c r="OF48" s="19">
        <f t="shared" ca="1" si="288"/>
        <v>1</v>
      </c>
      <c r="OG48" s="19">
        <f t="shared" ca="1" si="288"/>
        <v>1</v>
      </c>
      <c r="OH48" s="19">
        <f t="shared" ca="1" si="288"/>
        <v>1</v>
      </c>
      <c r="OI48" s="19">
        <f t="shared" ca="1" si="288"/>
        <v>1</v>
      </c>
      <c r="OJ48" s="19">
        <f t="shared" ca="1" si="288"/>
        <v>1</v>
      </c>
      <c r="OK48" s="19">
        <f t="shared" ca="1" si="288"/>
        <v>1</v>
      </c>
      <c r="OL48" s="19">
        <f t="shared" ca="1" si="288"/>
        <v>1</v>
      </c>
      <c r="OM48" s="19">
        <f t="shared" ca="1" si="288"/>
        <v>1</v>
      </c>
      <c r="ON48" s="19">
        <f t="shared" ca="1" si="288"/>
        <v>1</v>
      </c>
      <c r="OO48" s="9"/>
      <c r="OP48" s="5" t="str" cm="1">
        <f t="array" aca="1" ref="OP48" ca="1">INDEX(i.LMU_Area,$K48,OP$26)</f>
        <v>-</v>
      </c>
      <c r="OQ48" s="5" t="str" cm="1">
        <f t="array" aca="1" ref="OQ48" ca="1">INDEX(i.LMU_Area,$K48,OQ$26)</f>
        <v>-</v>
      </c>
      <c r="OR48" s="5" t="str" cm="1">
        <f t="array" aca="1" ref="OR48" ca="1">INDEX(i.LMU_Area,$K48,OR$26)</f>
        <v>-</v>
      </c>
      <c r="OS48" s="5" t="str" cm="1">
        <f t="array" aca="1" ref="OS48" ca="1">INDEX(i.LMU_Area,$K48,OS$26)</f>
        <v>-</v>
      </c>
      <c r="OT48" s="5" t="str" cm="1">
        <f t="array" aca="1" ref="OT48" ca="1">INDEX(i.LMU_Area,$K48,OT$26)</f>
        <v>-</v>
      </c>
      <c r="OU48" s="5" t="str" cm="1">
        <f t="array" aca="1" ref="OU48" ca="1">INDEX(i.LMU_Area,$K48,OU$26)</f>
        <v>-</v>
      </c>
      <c r="OV48" s="5" t="str" cm="1">
        <f t="array" aca="1" ref="OV48" ca="1">INDEX(i.LMU_Area,$K48,OV$26)</f>
        <v>-</v>
      </c>
      <c r="OW48" s="5" t="str" cm="1">
        <f t="array" aca="1" ref="OW48" ca="1">INDEX(i.LMU_Area,$K48,OW$26)</f>
        <v>-</v>
      </c>
      <c r="OX48" s="5" t="str" cm="1">
        <f t="array" aca="1" ref="OX48" ca="1">INDEX(i.LMU_Area,$K48,OX$26)</f>
        <v>-</v>
      </c>
      <c r="OY48" s="5" t="str" cm="1">
        <f t="array" aca="1" ref="OY48" ca="1">INDEX(i.LMU_Area,$K48,OY$26)</f>
        <v>-</v>
      </c>
      <c r="OZ48" s="5" t="str" cm="1">
        <f t="array" aca="1" ref="OZ48" ca="1">INDEX(i.LMU_Area,$K48,OZ$26)</f>
        <v>-</v>
      </c>
      <c r="PA48" s="5" t="str" cm="1">
        <f t="array" aca="1" ref="PA48" ca="1">INDEX(i.LMU_Area,$K48,PA$26)</f>
        <v>-</v>
      </c>
      <c r="PB48" s="5" t="str" cm="1">
        <f t="array" aca="1" ref="PB48" ca="1">INDEX(i.LMU_Area,$K48,PB$26)</f>
        <v>-</v>
      </c>
      <c r="PC48" s="5" t="str" cm="1">
        <f t="array" aca="1" ref="PC48" ca="1">INDEX(i.LMU_Area,$K48,PC$26)</f>
        <v>-</v>
      </c>
      <c r="PD48" s="5" t="str" cm="1">
        <f t="array" aca="1" ref="PD48" ca="1">INDEX(i.LMU_Area,$K48,PD$26)</f>
        <v>-</v>
      </c>
      <c r="PE48" s="5" t="str" cm="1">
        <f t="array" aca="1" ref="PE48" ca="1">INDEX(i.LMU_Area,$K48,PE$26)</f>
        <v>-</v>
      </c>
      <c r="PF48" s="5" t="str" cm="1">
        <f t="array" aca="1" ref="PF48" ca="1">INDEX(i.LMU_Area,$K48,PF$26)</f>
        <v>-</v>
      </c>
      <c r="PG48" s="5" t="str" cm="1">
        <f t="array" aca="1" ref="PG48" ca="1">INDEX(i.LMU_Area,$K48,PG$26)</f>
        <v>-</v>
      </c>
      <c r="PH48" s="5" t="str" cm="1">
        <f t="array" aca="1" ref="PH48" ca="1">INDEX(i.LMU_Area,$K48,PH$26)</f>
        <v>-</v>
      </c>
      <c r="PI48" s="5" t="str" cm="1">
        <f t="array" aca="1" ref="PI48" ca="1">INDEX(i.LMU_Area,$K48,PI$26)</f>
        <v>-</v>
      </c>
      <c r="PJ48" s="5" t="str" cm="1">
        <f t="array" aca="1" ref="PJ48" ca="1">INDEX(i.LMU_Area,$K48,PJ$26)</f>
        <v>-</v>
      </c>
      <c r="PK48" s="5" t="str" cm="1">
        <f t="array" aca="1" ref="PK48" ca="1">INDEX(i.LMU_Area,$K48,PK$26)</f>
        <v>-</v>
      </c>
      <c r="PL48" s="5" t="str" cm="1">
        <f t="array" aca="1" ref="PL48" ca="1">INDEX(i.LMU_Area,$K48,PL$26)</f>
        <v>-</v>
      </c>
      <c r="PM48" s="5" t="str" cm="1">
        <f t="array" aca="1" ref="PM48" ca="1">INDEX(i.LMU_Area,$K48,PM$26)</f>
        <v>-</v>
      </c>
      <c r="PN48" s="5" t="str" cm="1">
        <f t="array" aca="1" ref="PN48" ca="1">INDEX(i.LMU_Area,$K48,PN$26)</f>
        <v>-</v>
      </c>
      <c r="PO48" s="5" t="str" cm="1">
        <f t="array" aca="1" ref="PO48" ca="1">INDEX(i.LMU_Area,$K48,PO$26)</f>
        <v>-</v>
      </c>
      <c r="PP48" s="5" t="str" cm="1">
        <f t="array" aca="1" ref="PP48" ca="1">INDEX(i.LMU_Area,$K48,PP$26)</f>
        <v>-</v>
      </c>
      <c r="PQ48" s="5" t="str" cm="1">
        <f t="array" aca="1" ref="PQ48" ca="1">INDEX(i.LMU_Area,$K48,PQ$26)</f>
        <v>-</v>
      </c>
      <c r="PR48" s="5" t="str" cm="1">
        <f t="array" aca="1" ref="PR48" ca="1">INDEX(i.LMU_Area,$K48,PR$26)</f>
        <v>-</v>
      </c>
      <c r="PS48" s="5" t="str" cm="1">
        <f t="array" aca="1" ref="PS48" ca="1">INDEX(i.LMU_Area,$K48,PS$26)</f>
        <v>-</v>
      </c>
      <c r="PT48" s="5" t="str" cm="1">
        <f t="array" aca="1" ref="PT48" ca="1">INDEX(i.LMU_Area,$K48,PT$26)</f>
        <v>-</v>
      </c>
      <c r="PU48" s="5" t="str" cm="1">
        <f t="array" aca="1" ref="PU48" ca="1">INDEX(i.LMU_Area,$K48,PU$26)</f>
        <v>-</v>
      </c>
      <c r="PV48" s="5" t="str" cm="1">
        <f t="array" aca="1" ref="PV48" ca="1">INDEX(i.LMU_Area,$K48,PV$26)</f>
        <v>-</v>
      </c>
      <c r="PW48" s="5" t="str" cm="1">
        <f t="array" aca="1" ref="PW48" ca="1">INDEX(i.LMU_Area,$K48,PW$26)</f>
        <v>-</v>
      </c>
      <c r="PX48" s="5" t="str" cm="1">
        <f t="array" aca="1" ref="PX48" ca="1">INDEX(i.LMU_Area,$K48,PX$26)</f>
        <v>-</v>
      </c>
      <c r="PY48" s="5" t="str" cm="1">
        <f t="array" aca="1" ref="PY48" ca="1">INDEX(i.LMU_Area,$K48,PY$26)</f>
        <v>-</v>
      </c>
      <c r="PZ48" s="5" t="str" cm="1">
        <f t="array" aca="1" ref="PZ48" ca="1">INDEX(i.LMU_Area,$K48,PZ$26)</f>
        <v>-</v>
      </c>
      <c r="QA48" s="5" t="str" cm="1">
        <f t="array" aca="1" ref="QA48" ca="1">INDEX(i.LMU_Area,$K48,QA$26)</f>
        <v>-</v>
      </c>
      <c r="QB48" s="5" t="str" cm="1">
        <f t="array" aca="1" ref="QB48" ca="1">INDEX(i.LMU_Area,$K48,QB$26)</f>
        <v>-</v>
      </c>
      <c r="QC48" s="5" t="str" cm="1">
        <f t="array" aca="1" ref="QC48" ca="1">INDEX(i.LMU_Area,$K48,QC$26)</f>
        <v>-</v>
      </c>
      <c r="QD48" s="5" t="str" cm="1">
        <f t="array" aca="1" ref="QD48" ca="1">INDEX(i.LMU_Area,$K48,QD$26)</f>
        <v>-</v>
      </c>
      <c r="QE48" s="5" t="str" cm="1">
        <f t="array" aca="1" ref="QE48" ca="1">INDEX(i.LMU_Area,$K48,QE$26)</f>
        <v>-</v>
      </c>
      <c r="QF48" s="5" t="str" cm="1">
        <f t="array" aca="1" ref="QF48" ca="1">INDEX(i.LMU_Area,$K48,QF$26)</f>
        <v>-</v>
      </c>
      <c r="QG48" s="5" t="str" cm="1">
        <f t="array" aca="1" ref="QG48" ca="1">INDEX(i.LMU_Area,$K48,QG$26)</f>
        <v>-</v>
      </c>
      <c r="QH48" s="5" t="str" cm="1">
        <f t="array" aca="1" ref="QH48" ca="1">INDEX(i.LMU_Area,$K48,QH$26)</f>
        <v>-</v>
      </c>
      <c r="QI48" s="5" t="str" cm="1">
        <f t="array" aca="1" ref="QI48" ca="1">INDEX(i.LMU_Area,$K48,QI$26)</f>
        <v>-</v>
      </c>
      <c r="QJ48" s="5" t="str" cm="1">
        <f t="array" aca="1" ref="QJ48" ca="1">INDEX(i.LMU_Area,$K48,QJ$26)</f>
        <v>-</v>
      </c>
      <c r="QK48" s="5" t="str" cm="1">
        <f t="array" aca="1" ref="QK48" ca="1">INDEX(i.LMU_Area,$K48,QK$26)</f>
        <v>-</v>
      </c>
      <c r="QL48" s="5" t="str" cm="1">
        <f t="array" aca="1" ref="QL48" ca="1">INDEX(i.LMU_Area,$K48,QL$26)</f>
        <v>-</v>
      </c>
      <c r="QM48" s="5" t="str" cm="1">
        <f t="array" aca="1" ref="QM48" ca="1">INDEX(i.LMU_Area,$K48,QM$26)</f>
        <v>-</v>
      </c>
      <c r="QN48" s="5" t="str" cm="1">
        <f t="array" aca="1" ref="QN48" ca="1">INDEX(i.LMU_Area,$K48,QN$26)</f>
        <v>-</v>
      </c>
      <c r="QO48" s="5" t="str" cm="1">
        <f t="array" aca="1" ref="QO48" ca="1">INDEX(i.LMU_Area,$K48,QO$26)</f>
        <v>-</v>
      </c>
      <c r="QP48" s="5" t="str" cm="1">
        <f t="array" aca="1" ref="QP48" ca="1">INDEX(i.LMU_Area,$K48,QP$26)</f>
        <v>-</v>
      </c>
      <c r="QQ48" s="5" t="str" cm="1">
        <f t="array" aca="1" ref="QQ48" ca="1">INDEX(i.LMU_Area,$K48,QQ$26)</f>
        <v>-</v>
      </c>
      <c r="QR48" s="5" t="str" cm="1">
        <f t="array" aca="1" ref="QR48" ca="1">INDEX(i.LMU_Area,$K48,QR$26)</f>
        <v>-</v>
      </c>
      <c r="QS48" s="5" t="str" cm="1">
        <f t="array" aca="1" ref="QS48" ca="1">INDEX(i.LMU_Area,$K48,QS$26)</f>
        <v>-</v>
      </c>
      <c r="QT48" s="5" t="str" cm="1">
        <f t="array" aca="1" ref="QT48" ca="1">INDEX(i.LMU_Area,$K48,QT$26)</f>
        <v>-</v>
      </c>
      <c r="QU48" s="5" t="str" cm="1">
        <f t="array" aca="1" ref="QU48" ca="1">INDEX(i.LMU_Area,$K48,QU$26)</f>
        <v>-</v>
      </c>
      <c r="QV48" s="5" t="str" cm="1">
        <f t="array" aca="1" ref="QV48" ca="1">INDEX(i.LMU_Area,$K48,QV$26)</f>
        <v>-</v>
      </c>
      <c r="QW48" s="5" t="str" cm="1">
        <f t="array" aca="1" ref="QW48" ca="1">INDEX(i.LMU_Area,$K48,QW$26)</f>
        <v>-</v>
      </c>
      <c r="QX48" s="5" t="str" cm="1">
        <f t="array" aca="1" ref="QX48" ca="1">INDEX(i.LMU_Area,$K48,QX$26)</f>
        <v>-</v>
      </c>
      <c r="QY48" s="5" t="str" cm="1">
        <f t="array" aca="1" ref="QY48" ca="1">INDEX(i.LMU_Area,$K48,QY$26)</f>
        <v>-</v>
      </c>
      <c r="QZ48" s="5" t="str" cm="1">
        <f t="array" aca="1" ref="QZ48" ca="1">INDEX(i.LMU_Area,$K48,QZ$26)</f>
        <v>-</v>
      </c>
      <c r="RA48" s="5" t="str" cm="1">
        <f t="array" aca="1" ref="RA48" ca="1">INDEX(i.LMU_Area,$K48,RA$26)</f>
        <v>-</v>
      </c>
      <c r="RB48" s="5" t="str" cm="1">
        <f t="array" aca="1" ref="RB48" ca="1">INDEX(i.LMU_Area,$K48,RB$26)</f>
        <v>-</v>
      </c>
      <c r="RC48" s="5" t="str" cm="1">
        <f t="array" aca="1" ref="RC48" ca="1">INDEX(i.LMU_Area,$K48,RC$26)</f>
        <v>-</v>
      </c>
      <c r="RD48" s="5" t="str" cm="1">
        <f t="array" aca="1" ref="RD48" ca="1">INDEX(i.LMU_Area,$K48,RD$26)</f>
        <v>-</v>
      </c>
      <c r="RE48" s="5" t="str" cm="1">
        <f t="array" aca="1" ref="RE48" ca="1">INDEX(i.LMU_Area,$K48,RE$26)</f>
        <v>-</v>
      </c>
      <c r="RF48" s="5" t="str" cm="1">
        <f t="array" aca="1" ref="RF48" ca="1">INDEX(i.LMU_Area,$K48,RF$26)</f>
        <v>-</v>
      </c>
      <c r="RG48" s="5" t="str" cm="1">
        <f t="array" aca="1" ref="RG48" ca="1">INDEX(i.LMU_Area,$K48,RG$26)</f>
        <v>-</v>
      </c>
      <c r="RH48" s="5" t="str" cm="1">
        <f t="array" aca="1" ref="RH48" ca="1">INDEX(i.LMU_Area,$K48,RH$26)</f>
        <v>-</v>
      </c>
      <c r="RI48" s="5" t="str" cm="1">
        <f t="array" aca="1" ref="RI48" ca="1">INDEX(i.LMU_Area,$K48,RI$26)</f>
        <v>-</v>
      </c>
      <c r="RJ48" s="5" t="str" cm="1">
        <f t="array" aca="1" ref="RJ48" ca="1">INDEX(i.LMU_Area,$K48,RJ$26)</f>
        <v>-</v>
      </c>
      <c r="RK48" s="5" t="str" cm="1">
        <f t="array" aca="1" ref="RK48" ca="1">INDEX(i.LMU_Area,$K48,RK$26)</f>
        <v>-</v>
      </c>
      <c r="RL48" s="5" t="str" cm="1">
        <f t="array" aca="1" ref="RL48" ca="1">INDEX(i.LMU_Area,$K48,RL$26)</f>
        <v>-</v>
      </c>
      <c r="RM48" s="5" t="str" cm="1">
        <f t="array" aca="1" ref="RM48" ca="1">INDEX(i.LMU_Area,$K48,RM$26)</f>
        <v>-</v>
      </c>
      <c r="RN48" s="5" t="str" cm="1">
        <f t="array" aca="1" ref="RN48" ca="1">INDEX(i.LMU_Area,$K48,RN$26)</f>
        <v>-</v>
      </c>
      <c r="RO48" s="5" t="str" cm="1">
        <f t="array" aca="1" ref="RO48" ca="1">INDEX(i.LMU_Area,$K48,RO$26)</f>
        <v>-</v>
      </c>
      <c r="RP48" s="5" t="str" cm="1">
        <f t="array" aca="1" ref="RP48" ca="1">INDEX(i.LMU_Area,$K48,RP$26)</f>
        <v>-</v>
      </c>
      <c r="RQ48" s="5" t="str" cm="1">
        <f t="array" aca="1" ref="RQ48" ca="1">INDEX(i.LMU_Area,$K48,RQ$26)</f>
        <v>-</v>
      </c>
      <c r="RR48" s="5" t="str" cm="1">
        <f t="array" aca="1" ref="RR48" ca="1">INDEX(i.LMU_Area,$K48,RR$26)</f>
        <v>-</v>
      </c>
      <c r="RS48" s="5" t="str" cm="1">
        <f t="array" aca="1" ref="RS48" ca="1">INDEX(i.LMU_Area,$K48,RS$26)</f>
        <v>-</v>
      </c>
      <c r="RT48" s="5" t="str" cm="1">
        <f t="array" aca="1" ref="RT48" ca="1">INDEX(i.LMU_Area,$K48,RT$26)</f>
        <v>-</v>
      </c>
      <c r="RU48" s="5" t="str" cm="1">
        <f t="array" aca="1" ref="RU48" ca="1">INDEX(i.LMU_Area,$K48,RU$26)</f>
        <v>-</v>
      </c>
      <c r="RV48" s="5" t="str" cm="1">
        <f t="array" aca="1" ref="RV48" ca="1">INDEX(i.LMU_Area,$K48,RV$26)</f>
        <v>-</v>
      </c>
      <c r="RW48" s="5" t="str" cm="1">
        <f t="array" aca="1" ref="RW48" ca="1">INDEX(i.LMU_Area,$K48,RW$26)</f>
        <v>-</v>
      </c>
      <c r="RX48" s="5" t="str" cm="1">
        <f t="array" aca="1" ref="RX48" ca="1">INDEX(i.LMU_Area,$K48,RX$26)</f>
        <v>-</v>
      </c>
      <c r="RY48" s="5" t="str" cm="1">
        <f t="array" aca="1" ref="RY48" ca="1">INDEX(i.LMU_Area,$K48,RY$26)</f>
        <v>-</v>
      </c>
      <c r="RZ48" s="5" t="str" cm="1">
        <f t="array" aca="1" ref="RZ48" ca="1">INDEX(i.LMU_Area,$K48,RZ$26)</f>
        <v>-</v>
      </c>
      <c r="SA48" s="5" t="str" cm="1">
        <f t="array" aca="1" ref="SA48" ca="1">INDEX(i.LMU_Area,$K48,SA$26)</f>
        <v>-</v>
      </c>
      <c r="SB48" s="5" t="str" cm="1">
        <f t="array" aca="1" ref="SB48" ca="1">INDEX(i.LMU_Area,$K48,SB$26)</f>
        <v>-</v>
      </c>
      <c r="SC48" s="5" t="str" cm="1">
        <f t="array" aca="1" ref="SC48" ca="1">INDEX(i.LMU_Area,$K48,SC$26)</f>
        <v>-</v>
      </c>
      <c r="SD48" s="5" t="str" cm="1">
        <f t="array" aca="1" ref="SD48" ca="1">INDEX(i.LMU_Area,$K48,SD$26)</f>
        <v>-</v>
      </c>
      <c r="SE48" s="5" t="str" cm="1">
        <f t="array" aca="1" ref="SE48" ca="1">INDEX(i.LMU_Area,$K48,SE$26)</f>
        <v>-</v>
      </c>
      <c r="SF48" s="5" t="str" cm="1">
        <f t="array" aca="1" ref="SF48" ca="1">INDEX(i.LMU_Area,$K48,SF$26)</f>
        <v>-</v>
      </c>
      <c r="SG48" s="5" t="str" cm="1">
        <f t="array" aca="1" ref="SG48" ca="1">INDEX(i.LMU_Area,$K48,SG$26)</f>
        <v>-</v>
      </c>
      <c r="SH48" s="5" t="str" cm="1">
        <f t="array" aca="1" ref="SH48" ca="1">INDEX(i.LMU_Area,$K48,SH$26)</f>
        <v>-</v>
      </c>
      <c r="SI48" s="5" t="str" cm="1">
        <f t="array" aca="1" ref="SI48" ca="1">INDEX(i.LMU_Area,$K48,SI$26)</f>
        <v>-</v>
      </c>
      <c r="SJ48" s="5" t="str" cm="1">
        <f t="array" aca="1" ref="SJ48" ca="1">INDEX(i.LMU_Area,$K48,SJ$26)</f>
        <v>-</v>
      </c>
      <c r="SK48" s="5" t="str" cm="1">
        <f t="array" aca="1" ref="SK48" ca="1">INDEX(i.LMU_Area,$K48,SK$26)</f>
        <v>-</v>
      </c>
      <c r="SL48" s="5" t="str" cm="1">
        <f t="array" aca="1" ref="SL48" ca="1">INDEX(i.LMU_Area,$K48,SL$26)</f>
        <v>-</v>
      </c>
      <c r="SM48" s="5" t="str" cm="1">
        <f t="array" aca="1" ref="SM48" ca="1">INDEX(i.LMU_Area,$K48,SM$26)</f>
        <v>-</v>
      </c>
      <c r="SN48" s="5" t="str" cm="1">
        <f t="array" aca="1" ref="SN48" ca="1">INDEX(i.LMU_Area,$K48,SN$26)</f>
        <v>-</v>
      </c>
      <c r="SO48" s="5" t="str" cm="1">
        <f t="array" aca="1" ref="SO48" ca="1">INDEX(i.LMU_Area,$K48,SO$26)</f>
        <v>-</v>
      </c>
      <c r="SP48" s="5" t="str" cm="1">
        <f t="array" aca="1" ref="SP48" ca="1">INDEX(i.LMU_Area,$K48,SP$26)</f>
        <v>-</v>
      </c>
      <c r="SQ48" s="5" t="str" cm="1">
        <f t="array" aca="1" ref="SQ48" ca="1">INDEX(i.LMU_Area,$K48,SQ$26)</f>
        <v>-</v>
      </c>
      <c r="SR48" s="5" t="str" cm="1">
        <f t="array" aca="1" ref="SR48" ca="1">INDEX(i.LMU_Area,$K48,SR$26)</f>
        <v>-</v>
      </c>
      <c r="SS48" s="5" t="str" cm="1">
        <f t="array" aca="1" ref="SS48" ca="1">INDEX(i.LMU_Area,$K48,SS$26)</f>
        <v>-</v>
      </c>
      <c r="ST48" s="5" t="str" cm="1">
        <f t="array" aca="1" ref="ST48" ca="1">INDEX(i.LMU_Area,$K48,ST$26)</f>
        <v>-</v>
      </c>
      <c r="SU48" s="5" t="str" cm="1">
        <f t="array" aca="1" ref="SU48" ca="1">INDEX(i.LMU_Area,$K48,SU$26)</f>
        <v>-</v>
      </c>
      <c r="SV48" s="5" t="str" cm="1">
        <f t="array" aca="1" ref="SV48" ca="1">INDEX(i.LMU_Area,$K48,SV$26)</f>
        <v>-</v>
      </c>
      <c r="SW48" s="5" t="str" cm="1">
        <f t="array" aca="1" ref="SW48" ca="1">INDEX(i.LMU_Area,$K48,SW$26)</f>
        <v>-</v>
      </c>
      <c r="SX48" s="5" t="str" cm="1">
        <f t="array" aca="1" ref="SX48" ca="1">INDEX(i.LMU_Area,$K48,SX$26)</f>
        <v>-</v>
      </c>
      <c r="SY48" s="5" t="str" cm="1">
        <f t="array" aca="1" ref="SY48" ca="1">INDEX(i.LMU_Area,$K48,SY$26)</f>
        <v>-</v>
      </c>
      <c r="SZ48" s="5" t="str" cm="1">
        <f t="array" aca="1" ref="SZ48" ca="1">INDEX(i.LMU_Area,$K48,SZ$26)</f>
        <v>-</v>
      </c>
      <c r="TA48" s="5" t="str" cm="1">
        <f t="array" aca="1" ref="TA48" ca="1">INDEX(i.LMU_Area,$K48,TA$26)</f>
        <v>-</v>
      </c>
      <c r="TB48" s="5" t="str" cm="1">
        <f t="array" aca="1" ref="TB48" ca="1">INDEX(i.LMU_Area,$K48,TB$26)</f>
        <v>-</v>
      </c>
      <c r="TC48" s="5" t="str" cm="1">
        <f t="array" aca="1" ref="TC48" ca="1">INDEX(i.LMU_Area,$K48,TC$26)</f>
        <v>-</v>
      </c>
      <c r="TD48" s="5" t="str" cm="1">
        <f t="array" aca="1" ref="TD48" ca="1">INDEX(i.LMU_Area,$K48,TD$26)</f>
        <v>-</v>
      </c>
      <c r="TE48" s="5" t="str" cm="1">
        <f t="array" aca="1" ref="TE48" ca="1">INDEX(i.LMU_Area,$K48,TE$26)</f>
        <v>-</v>
      </c>
      <c r="TF48" s="19">
        <f t="shared" ca="1" si="289"/>
        <v>1</v>
      </c>
      <c r="TG48" s="587">
        <v>0</v>
      </c>
    </row>
    <row r="49" spans="1:527" outlineLevel="2">
      <c r="A49" s="21">
        <f t="shared" si="273"/>
        <v>44</v>
      </c>
      <c r="B49" s="554">
        <f t="shared" ref="B49:B61" ca="1" si="296">OFFSET(B49,-2,-1)</f>
        <v>42</v>
      </c>
      <c r="C49">
        <f>202</f>
        <v>202</v>
      </c>
      <c r="D49" s="135" t="str">
        <f t="shared" ca="1" si="196"/>
        <v>EWW</v>
      </c>
      <c r="E49" t="b">
        <v>1</v>
      </c>
      <c r="F49" t="b">
        <v>0</v>
      </c>
      <c r="G49" s="347" t="b">
        <f>G48</f>
        <v>1</v>
      </c>
      <c r="H49" s="226">
        <f t="shared" ref="H49:H62" ca="1" si="297">OFFSET(H49,-1,0)+1</f>
        <v>4</v>
      </c>
      <c r="I49" s="226">
        <f t="shared" ca="1" si="259"/>
        <v>2</v>
      </c>
      <c r="J49" s="226">
        <f t="shared" ca="1" si="259"/>
        <v>1</v>
      </c>
      <c r="K49" s="226">
        <f t="shared" ca="1" si="259"/>
        <v>1</v>
      </c>
      <c r="L49" s="226">
        <f t="shared" ca="1" si="259"/>
        <v>1</v>
      </c>
      <c r="M49" s="226">
        <f t="shared" ca="1" si="259"/>
        <v>2</v>
      </c>
      <c r="N49" s="226">
        <f t="shared" ca="1" si="260"/>
        <v>3</v>
      </c>
      <c r="O49" s="226">
        <f t="shared" ca="1" si="261"/>
        <v>2</v>
      </c>
      <c r="P49" s="226">
        <f t="shared" ca="1" si="262"/>
        <v>1</v>
      </c>
      <c r="Q49" s="226">
        <f t="shared" ca="1" si="263"/>
        <v>1</v>
      </c>
      <c r="R49" s="115">
        <f t="shared" ca="1" si="264"/>
        <v>0</v>
      </c>
      <c r="S49" s="226">
        <f t="shared" ca="1" si="263"/>
        <v>0</v>
      </c>
      <c r="T49" s="226">
        <f t="shared" ca="1" si="263"/>
        <v>0</v>
      </c>
      <c r="U49" s="226">
        <f t="shared" ca="1" si="263"/>
        <v>0</v>
      </c>
      <c r="V49" s="226">
        <f t="shared" ca="1" si="263"/>
        <v>0</v>
      </c>
      <c r="W49" s="226">
        <f t="shared" ca="1" si="262"/>
        <v>0</v>
      </c>
      <c r="X49" s="226">
        <f t="shared" ca="1" si="265"/>
        <v>1</v>
      </c>
      <c r="Y49" s="226">
        <f t="shared" ca="1" si="262"/>
        <v>1</v>
      </c>
      <c r="Z49" s="226">
        <f t="shared" ca="1" si="262"/>
        <v>1</v>
      </c>
      <c r="AA49" s="263"/>
      <c r="AB49" s="263"/>
      <c r="AC49" s="263"/>
      <c r="AD49" s="263"/>
      <c r="AE49" s="263"/>
      <c r="AF49" s="226">
        <f t="shared" ca="1" si="266"/>
        <v>0</v>
      </c>
      <c r="AG49" s="263"/>
      <c r="AH49" s="263">
        <f t="shared" ca="1" si="267"/>
        <v>0</v>
      </c>
      <c r="AI49" s="263">
        <f t="shared" ca="1" si="267"/>
        <v>0</v>
      </c>
      <c r="AJ49" s="263">
        <f t="shared" ca="1" si="267"/>
        <v>0</v>
      </c>
      <c r="AK49" s="263">
        <f t="shared" ca="1" si="267"/>
        <v>0</v>
      </c>
      <c r="AL49" s="263">
        <f t="shared" ca="1" si="267"/>
        <v>0</v>
      </c>
      <c r="AM49" s="263">
        <f t="shared" ca="1" si="267"/>
        <v>0</v>
      </c>
      <c r="AN49" s="263">
        <f t="shared" ca="1" si="267"/>
        <v>0</v>
      </c>
      <c r="AO49" s="135">
        <f t="shared" ca="1" si="200"/>
        <v>2</v>
      </c>
      <c r="AP49" s="135">
        <f ca="1">INDEX(CHOOSE($P49,DataAutumn!i.AdultDrys,DataWinter!i.AdultDrys,DataSpring!i.AdultDrys),1,$O49)</f>
        <v>4</v>
      </c>
      <c r="AQ49" s="5">
        <f t="shared" ca="1" si="201"/>
        <v>2</v>
      </c>
      <c r="AR49" s="5">
        <f t="shared" ca="1" si="201"/>
        <v>0</v>
      </c>
      <c r="AS49" s="5">
        <f t="shared" ca="1" si="202"/>
        <v>5</v>
      </c>
      <c r="AT49">
        <f t="shared" ca="1" si="203"/>
        <v>2</v>
      </c>
      <c r="AW49" s="222" t="str">
        <f t="shared" ca="1" si="204"/>
        <v>FS Optimis 00004 EWW MWM     TOL122 Scan1-0000 CFS RR 01% REV01 GP100% WP100% MP100% T_TRUE (F33N11)</v>
      </c>
      <c r="AX49" s="9" t="str">
        <f ca="1">IF(COUNTIF(AW$5:AW49,AW49)=1,"-","Dup")</f>
        <v>-</v>
      </c>
      <c r="AY49" s="9"/>
      <c r="AZ49" s="19" t="b">
        <f t="shared" ref="AZ49:BG49" ca="1" si="298">OFFSET(AZ$5,$B49,0)</f>
        <v>0</v>
      </c>
      <c r="BA49" s="19" t="b">
        <f t="shared" ca="1" si="298"/>
        <v>0</v>
      </c>
      <c r="BB49" s="19" t="b">
        <f t="shared" ca="1" si="298"/>
        <v>0</v>
      </c>
      <c r="BC49" s="19" t="b">
        <f t="shared" ca="1" si="298"/>
        <v>0</v>
      </c>
      <c r="BD49" s="19" t="b">
        <f t="shared" ca="1" si="298"/>
        <v>0</v>
      </c>
      <c r="BE49" s="19" t="b">
        <f t="shared" ca="1" si="298"/>
        <v>0</v>
      </c>
      <c r="BF49" s="19" t="b">
        <f t="shared" ca="1" si="298"/>
        <v>0</v>
      </c>
      <c r="BG49" s="19" t="b">
        <f t="shared" ca="1" si="298"/>
        <v>0</v>
      </c>
      <c r="BH49" s="9"/>
      <c r="BI49" s="5" t="b">
        <f t="shared" ca="1" si="205"/>
        <v>0</v>
      </c>
      <c r="BJ49" s="5" t="str">
        <f t="shared" ca="1" si="205"/>
        <v>-</v>
      </c>
      <c r="BK49" s="5" t="b">
        <f t="shared" ca="1" si="205"/>
        <v>0</v>
      </c>
      <c r="BL49" s="5" t="b">
        <f t="shared" ca="1" si="205"/>
        <v>1</v>
      </c>
      <c r="BM49" s="5" t="b">
        <f t="shared" ca="1" si="205"/>
        <v>1</v>
      </c>
      <c r="BN49" s="135">
        <f t="shared" ca="1" si="205"/>
        <v>0</v>
      </c>
      <c r="BO49" s="12" t="b">
        <v>1</v>
      </c>
      <c r="BP49" s="5" cm="1">
        <f t="array" aca="1" ref="BP49" ca="1">INDEX(i.z_prob,$J49,BP$26)</f>
        <v>0.09</v>
      </c>
      <c r="BQ49" s="5" cm="1">
        <f t="array" aca="1" ref="BQ49" ca="1">INDEX(i.z_prob,$J49,BQ$26)</f>
        <v>0.16</v>
      </c>
      <c r="BR49" s="5" cm="1">
        <f t="array" aca="1" ref="BR49" ca="1">INDEX(i.z_prob,$J49,BR$26)</f>
        <v>0.14000000000000001</v>
      </c>
      <c r="BS49" s="5" cm="1">
        <f t="array" aca="1" ref="BS49" ca="1">INDEX(i.z_prob,$J49,BS$26)</f>
        <v>0.11</v>
      </c>
      <c r="BT49" s="5" cm="1">
        <f t="array" aca="1" ref="BT49" ca="1">INDEX(i.z_prob,$J49,BT$26)</f>
        <v>0.11</v>
      </c>
      <c r="BU49" s="5" cm="1">
        <f t="array" aca="1" ref="BU49" ca="1">INDEX(i.z_prob,$J49,BU$26)</f>
        <v>0.14000000000000001</v>
      </c>
      <c r="BV49" s="5" cm="1">
        <f t="array" aca="1" ref="BV49" ca="1">INDEX(i.z_prob,$J49,BV$26)</f>
        <v>0.16</v>
      </c>
      <c r="BW49" s="5" cm="1">
        <f t="array" aca="1" ref="BW49" ca="1">INDEX(i.z_prob,$J49,BW$26)</f>
        <v>0.09</v>
      </c>
      <c r="BX49" s="9"/>
      <c r="BY49" s="19" t="str">
        <f t="shared" ca="1" si="206"/>
        <v>-</v>
      </c>
      <c r="BZ49" s="5">
        <f t="shared" ca="1" si="207"/>
        <v>0</v>
      </c>
      <c r="CA49" s="5">
        <f t="shared" ca="1" si="208"/>
        <v>0</v>
      </c>
      <c r="CB49" s="5">
        <f t="shared" ca="1" si="209"/>
        <v>0</v>
      </c>
      <c r="CC49" s="5">
        <f t="shared" ca="1" si="210"/>
        <v>0</v>
      </c>
      <c r="CD49" s="9"/>
      <c r="CE49" s="19" t="str">
        <f t="shared" ca="1" si="211"/>
        <v>-</v>
      </c>
      <c r="CF49" s="19" t="str">
        <f t="shared" ca="1" si="211"/>
        <v>-</v>
      </c>
      <c r="CG49" s="19" t="str">
        <f t="shared" ca="1" si="211"/>
        <v>-</v>
      </c>
      <c r="CH49" s="19" t="str">
        <f t="shared" ca="1" si="211"/>
        <v>-</v>
      </c>
      <c r="CI49" s="19" t="str">
        <f t="shared" ca="1" si="211"/>
        <v>-</v>
      </c>
      <c r="CJ49" s="19" t="str">
        <f t="shared" ca="1" si="211"/>
        <v>-</v>
      </c>
      <c r="CK49" s="19" t="str">
        <f t="shared" ca="1" si="211"/>
        <v>-</v>
      </c>
      <c r="CL49" s="19" t="str">
        <f t="shared" ca="1" si="211"/>
        <v>-</v>
      </c>
      <c r="CM49" s="19" t="str">
        <f t="shared" ca="1" si="211"/>
        <v>-</v>
      </c>
      <c r="CN49" s="19" t="str">
        <f t="shared" ca="1" si="211"/>
        <v>-</v>
      </c>
      <c r="CO49" s="19" t="str">
        <f t="shared" ca="1" si="212"/>
        <v>-</v>
      </c>
      <c r="CP49" s="19" t="str">
        <f t="shared" ca="1" si="212"/>
        <v>-</v>
      </c>
      <c r="CQ49" s="19" t="str">
        <f t="shared" ca="1" si="212"/>
        <v>-</v>
      </c>
      <c r="CR49" s="19" t="str">
        <f t="shared" ca="1" si="212"/>
        <v>-</v>
      </c>
      <c r="CS49" s="19" t="str">
        <f t="shared" ca="1" si="212"/>
        <v>-</v>
      </c>
      <c r="CT49" s="19" t="str">
        <f t="shared" ca="1" si="212"/>
        <v>-</v>
      </c>
      <c r="CU49" s="19" t="str">
        <f t="shared" ca="1" si="212"/>
        <v>-</v>
      </c>
      <c r="CV49" s="9"/>
      <c r="CW49" s="135" t="b">
        <f t="shared" ca="1" si="213"/>
        <v>1</v>
      </c>
      <c r="CX49" s="226" t="b">
        <f ca="1">OFFSET(CX49,-1,0)</f>
        <v>0</v>
      </c>
      <c r="CY49" s="19" t="b">
        <f t="shared" ref="CY49:DA61" ca="1" si="299">OFFSET(CY$5,$B49,0)</f>
        <v>1</v>
      </c>
      <c r="CZ49" s="574">
        <f t="shared" ref="CZ49:CZ56" ca="1" si="300">IF(OFFSET($E49,-1,0),OFFSET($DD49,-1,0),OFFSET(CZ49,-1,0))</f>
        <v>321121102</v>
      </c>
      <c r="DA49" s="19" t="b">
        <f t="shared" ca="1" si="299"/>
        <v>0</v>
      </c>
      <c r="DB49" s="12" t="s">
        <v>31</v>
      </c>
      <c r="DC49" s="19" t="str">
        <f t="shared" ca="1" si="276"/>
        <v>-</v>
      </c>
      <c r="DD49" s="575">
        <f t="shared" ca="1" si="292"/>
        <v>321121102</v>
      </c>
      <c r="DE49" s="428">
        <f t="shared" ca="1" si="215"/>
        <v>680</v>
      </c>
      <c r="DF49" s="428">
        <f t="shared" ca="1" si="215"/>
        <v>714</v>
      </c>
      <c r="DG49" s="428">
        <f t="shared" ca="1" si="215"/>
        <v>749</v>
      </c>
      <c r="DH49" s="143">
        <f t="shared" ca="1" si="216"/>
        <v>420</v>
      </c>
      <c r="DI49" s="143">
        <f t="shared" ca="1" si="216"/>
        <v>455</v>
      </c>
      <c r="DJ49" s="143">
        <f t="shared" ca="1" si="216"/>
        <v>490</v>
      </c>
      <c r="DK49" s="19" t="str">
        <f t="shared" ca="1" si="277"/>
        <v>-</v>
      </c>
      <c r="DL49" s="19" t="str">
        <f t="shared" ca="1" si="217"/>
        <v>-</v>
      </c>
      <c r="DM49" s="19" t="str">
        <f t="shared" ca="1" si="217"/>
        <v>-</v>
      </c>
      <c r="DN49" s="19" t="str">
        <f t="shared" ca="1" si="217"/>
        <v>-</v>
      </c>
      <c r="DO49" s="19" t="str">
        <f t="shared" ca="1" si="217"/>
        <v>-</v>
      </c>
      <c r="DP49" s="19" t="str">
        <f t="shared" ca="1" si="217"/>
        <v>-</v>
      </c>
      <c r="DQ49" s="12">
        <v>1</v>
      </c>
      <c r="DR49" s="12">
        <v>1</v>
      </c>
      <c r="DS49" s="19">
        <f t="shared" ca="1" si="218"/>
        <v>0</v>
      </c>
      <c r="DT49" s="19" t="str">
        <f t="shared" ca="1" si="218"/>
        <v>-</v>
      </c>
      <c r="DU49" s="19" t="str">
        <f t="shared" ca="1" si="218"/>
        <v>-</v>
      </c>
      <c r="DV49" s="19" t="str">
        <f t="shared" ca="1" si="278"/>
        <v>-</v>
      </c>
      <c r="DW49" s="19" t="str">
        <f t="shared" ca="1" si="278"/>
        <v>-</v>
      </c>
      <c r="DX49" s="19" t="str">
        <f t="shared" ca="1" si="278"/>
        <v>-</v>
      </c>
      <c r="DY49" s="19">
        <f t="shared" ca="1" si="278"/>
        <v>0</v>
      </c>
      <c r="DZ49" s="19" t="str">
        <f t="shared" ca="1" si="278"/>
        <v>-</v>
      </c>
      <c r="EA49" s="19" t="str">
        <f t="shared" ca="1" si="278"/>
        <v>-</v>
      </c>
      <c r="EB49" s="19" t="str">
        <f t="shared" ca="1" si="220"/>
        <v>-</v>
      </c>
      <c r="EC49" s="19">
        <f t="shared" ca="1" si="220"/>
        <v>0</v>
      </c>
      <c r="ED49" s="19">
        <f t="shared" ca="1" si="220"/>
        <v>0</v>
      </c>
      <c r="EE49" s="9"/>
      <c r="EF49" s="19" t="str">
        <f t="shared" ca="1" si="221"/>
        <v>-</v>
      </c>
      <c r="EG49" s="19" t="str">
        <f t="shared" ca="1" si="221"/>
        <v>-</v>
      </c>
      <c r="EH49" s="19" t="str">
        <f t="shared" ca="1" si="221"/>
        <v>-</v>
      </c>
      <c r="EI49" s="19" t="str">
        <f t="shared" ca="1" si="221"/>
        <v>-</v>
      </c>
      <c r="EJ49" s="19" t="str">
        <f t="shared" ca="1" si="221"/>
        <v>-</v>
      </c>
      <c r="EK49" s="19" t="str">
        <f t="shared" ca="1" si="221"/>
        <v>-</v>
      </c>
      <c r="EL49" s="19" t="str">
        <f t="shared" ca="1" si="221"/>
        <v>-</v>
      </c>
      <c r="EM49" s="19" t="str">
        <f t="shared" ca="1" si="221"/>
        <v>-</v>
      </c>
      <c r="EN49" s="19" t="str">
        <f t="shared" ca="1" si="221"/>
        <v>-</v>
      </c>
      <c r="EO49" s="19" t="str">
        <f t="shared" ca="1" si="221"/>
        <v>-</v>
      </c>
      <c r="EP49" s="19" t="str">
        <f t="shared" ca="1" si="221"/>
        <v>-</v>
      </c>
      <c r="EQ49" s="19" t="str">
        <f t="shared" ca="1" si="221"/>
        <v>-</v>
      </c>
      <c r="ER49" s="19">
        <f t="shared" ca="1" si="279"/>
        <v>0</v>
      </c>
      <c r="ES49" s="19">
        <f t="shared" ca="1" si="222"/>
        <v>0</v>
      </c>
      <c r="ET49" s="19">
        <f t="shared" ca="1" si="222"/>
        <v>0</v>
      </c>
      <c r="EU49" s="19">
        <f t="shared" ca="1" si="222"/>
        <v>0</v>
      </c>
      <c r="EV49" s="19">
        <f t="shared" ca="1" si="222"/>
        <v>0</v>
      </c>
      <c r="EW49" s="19">
        <f t="shared" ca="1" si="222"/>
        <v>0</v>
      </c>
      <c r="EX49" s="19">
        <f t="shared" ca="1" si="222"/>
        <v>0</v>
      </c>
      <c r="EY49" s="19">
        <f t="shared" ca="1" si="222"/>
        <v>0</v>
      </c>
      <c r="EZ49" s="19">
        <f t="shared" ca="1" si="222"/>
        <v>0</v>
      </c>
      <c r="FA49" s="19">
        <f t="shared" ca="1" si="222"/>
        <v>0</v>
      </c>
      <c r="FB49" s="19">
        <f t="shared" ca="1" si="222"/>
        <v>0</v>
      </c>
      <c r="FC49" s="19">
        <f t="shared" ca="1" si="222"/>
        <v>0</v>
      </c>
      <c r="FD49" s="19">
        <f t="shared" ca="1" si="222"/>
        <v>0</v>
      </c>
      <c r="FE49" s="19">
        <f t="shared" ca="1" si="222"/>
        <v>0</v>
      </c>
      <c r="FF49" s="19">
        <f t="shared" ca="1" si="222"/>
        <v>0</v>
      </c>
      <c r="FG49" s="19">
        <f t="shared" ca="1" si="222"/>
        <v>0</v>
      </c>
      <c r="FH49" s="19">
        <f t="shared" ca="1" si="222"/>
        <v>0</v>
      </c>
      <c r="FI49" s="19">
        <f t="shared" ca="1" si="222"/>
        <v>0</v>
      </c>
      <c r="FJ49" s="19">
        <f t="shared" ca="1" si="222"/>
        <v>0</v>
      </c>
      <c r="FK49" s="19">
        <f t="shared" ca="1" si="222"/>
        <v>0</v>
      </c>
      <c r="FL49" s="19">
        <f t="shared" ca="1" si="222"/>
        <v>0</v>
      </c>
      <c r="FM49" s="19">
        <f t="shared" ca="1" si="222"/>
        <v>0</v>
      </c>
      <c r="FN49" s="19">
        <f t="shared" ca="1" si="222"/>
        <v>0</v>
      </c>
      <c r="FO49" s="19">
        <f t="shared" ca="1" si="222"/>
        <v>0</v>
      </c>
      <c r="FP49" s="19">
        <f t="shared" ref="FP49:IA49" ca="1" si="301">OFFSET(FP$5,$B49,0)</f>
        <v>0</v>
      </c>
      <c r="FQ49" s="19">
        <f t="shared" ca="1" si="301"/>
        <v>0</v>
      </c>
      <c r="FR49" s="19">
        <f t="shared" ca="1" si="301"/>
        <v>0</v>
      </c>
      <c r="FS49" s="19">
        <f t="shared" ca="1" si="301"/>
        <v>0</v>
      </c>
      <c r="FT49" s="19">
        <f t="shared" ca="1" si="301"/>
        <v>0</v>
      </c>
      <c r="FU49" s="19">
        <f t="shared" ca="1" si="224"/>
        <v>0</v>
      </c>
      <c r="FV49" s="19">
        <f t="shared" ca="1" si="224"/>
        <v>0</v>
      </c>
      <c r="FW49" s="19">
        <f t="shared" ca="1" si="224"/>
        <v>0</v>
      </c>
      <c r="FX49" s="19">
        <f t="shared" ca="1" si="224"/>
        <v>0</v>
      </c>
      <c r="FY49" s="19">
        <f t="shared" ca="1" si="224"/>
        <v>0</v>
      </c>
      <c r="FZ49" s="19">
        <f t="shared" ca="1" si="224"/>
        <v>0</v>
      </c>
      <c r="GA49" s="19">
        <f t="shared" ca="1" si="224"/>
        <v>0</v>
      </c>
      <c r="GB49" s="19">
        <f t="shared" ca="1" si="224"/>
        <v>0</v>
      </c>
      <c r="GC49" s="19">
        <f t="shared" ca="1" si="224"/>
        <v>0</v>
      </c>
      <c r="GD49" s="19">
        <f t="shared" ca="1" si="224"/>
        <v>0</v>
      </c>
      <c r="GE49" s="19">
        <f t="shared" ca="1" si="301"/>
        <v>0</v>
      </c>
      <c r="GF49" s="19">
        <f t="shared" ca="1" si="301"/>
        <v>0</v>
      </c>
      <c r="GG49" s="19">
        <f t="shared" ca="1" si="301"/>
        <v>0</v>
      </c>
      <c r="GH49" s="19">
        <f t="shared" ca="1" si="301"/>
        <v>0</v>
      </c>
      <c r="GI49" s="19">
        <f t="shared" ca="1" si="301"/>
        <v>0</v>
      </c>
      <c r="GJ49" s="19">
        <f t="shared" ca="1" si="301"/>
        <v>0</v>
      </c>
      <c r="GK49" s="19">
        <f t="shared" ca="1" si="301"/>
        <v>0</v>
      </c>
      <c r="GL49" s="19">
        <f t="shared" ca="1" si="301"/>
        <v>0</v>
      </c>
      <c r="GM49" s="19">
        <f t="shared" ca="1" si="301"/>
        <v>0</v>
      </c>
      <c r="GN49" s="19">
        <f t="shared" ca="1" si="301"/>
        <v>0</v>
      </c>
      <c r="GO49" s="19">
        <f t="shared" ca="1" si="301"/>
        <v>0</v>
      </c>
      <c r="GP49" s="19">
        <f t="shared" ca="1" si="301"/>
        <v>0</v>
      </c>
      <c r="GQ49" s="19">
        <f t="shared" ca="1" si="301"/>
        <v>0</v>
      </c>
      <c r="GR49" s="19">
        <f t="shared" ca="1" si="301"/>
        <v>0</v>
      </c>
      <c r="GS49" s="19">
        <f t="shared" ca="1" si="301"/>
        <v>0</v>
      </c>
      <c r="GT49" s="19">
        <f t="shared" ca="1" si="301"/>
        <v>0</v>
      </c>
      <c r="GU49" s="19">
        <f t="shared" ca="1" si="301"/>
        <v>0</v>
      </c>
      <c r="GV49" s="19">
        <f t="shared" ca="1" si="301"/>
        <v>0</v>
      </c>
      <c r="GW49" s="19">
        <f t="shared" ca="1" si="301"/>
        <v>0</v>
      </c>
      <c r="GX49" s="19">
        <f t="shared" ca="1" si="301"/>
        <v>0</v>
      </c>
      <c r="GY49" s="19">
        <f t="shared" ca="1" si="301"/>
        <v>0</v>
      </c>
      <c r="GZ49" s="19">
        <f t="shared" ca="1" si="301"/>
        <v>0</v>
      </c>
      <c r="HA49" s="19">
        <f t="shared" ca="1" si="301"/>
        <v>0</v>
      </c>
      <c r="HB49" s="19">
        <f t="shared" ca="1" si="301"/>
        <v>0</v>
      </c>
      <c r="HC49" s="19">
        <f t="shared" ca="1" si="301"/>
        <v>0</v>
      </c>
      <c r="HD49" s="19">
        <f t="shared" ca="1" si="301"/>
        <v>0</v>
      </c>
      <c r="HE49" s="19">
        <f t="shared" ca="1" si="301"/>
        <v>0</v>
      </c>
      <c r="HF49" s="19">
        <f t="shared" ca="1" si="301"/>
        <v>0</v>
      </c>
      <c r="HG49" s="19">
        <f t="shared" ca="1" si="301"/>
        <v>0</v>
      </c>
      <c r="HH49" s="19">
        <f t="shared" ca="1" si="301"/>
        <v>0</v>
      </c>
      <c r="HI49" s="19">
        <f t="shared" ca="1" si="301"/>
        <v>0</v>
      </c>
      <c r="HJ49" s="19">
        <f t="shared" ca="1" si="301"/>
        <v>0</v>
      </c>
      <c r="HK49" s="19">
        <f t="shared" ca="1" si="301"/>
        <v>0</v>
      </c>
      <c r="HL49" s="19">
        <f t="shared" ca="1" si="301"/>
        <v>0</v>
      </c>
      <c r="HM49" s="19">
        <f t="shared" ca="1" si="301"/>
        <v>0</v>
      </c>
      <c r="HN49" s="19">
        <f t="shared" ca="1" si="301"/>
        <v>0</v>
      </c>
      <c r="HO49" s="19">
        <f t="shared" ca="1" si="301"/>
        <v>0</v>
      </c>
      <c r="HP49" s="19">
        <f t="shared" ca="1" si="301"/>
        <v>0</v>
      </c>
      <c r="HQ49" s="19">
        <f t="shared" ca="1" si="301"/>
        <v>0</v>
      </c>
      <c r="HR49" s="19">
        <f t="shared" ca="1" si="301"/>
        <v>0</v>
      </c>
      <c r="HS49" s="19">
        <f t="shared" ca="1" si="301"/>
        <v>0</v>
      </c>
      <c r="HT49" s="19">
        <f t="shared" ca="1" si="301"/>
        <v>0</v>
      </c>
      <c r="HU49" s="19">
        <f t="shared" ca="1" si="301"/>
        <v>0</v>
      </c>
      <c r="HV49" s="19">
        <f t="shared" ca="1" si="301"/>
        <v>0</v>
      </c>
      <c r="HW49" s="19">
        <f t="shared" ca="1" si="301"/>
        <v>0</v>
      </c>
      <c r="HX49" s="19">
        <f t="shared" ca="1" si="301"/>
        <v>0</v>
      </c>
      <c r="HY49" s="19">
        <f t="shared" ca="1" si="301"/>
        <v>0</v>
      </c>
      <c r="HZ49" s="19">
        <f t="shared" ca="1" si="301"/>
        <v>0</v>
      </c>
      <c r="IA49" s="19">
        <f t="shared" ca="1" si="301"/>
        <v>0</v>
      </c>
      <c r="IB49" s="19">
        <f t="shared" ref="IB49:JL49" ca="1" si="302">OFFSET(IB$5,$B49,0)</f>
        <v>0</v>
      </c>
      <c r="IC49" s="19">
        <f t="shared" ca="1" si="302"/>
        <v>0</v>
      </c>
      <c r="ID49" s="19">
        <f t="shared" ca="1" si="227"/>
        <v>0</v>
      </c>
      <c r="IE49" s="19">
        <f t="shared" ca="1" si="227"/>
        <v>0</v>
      </c>
      <c r="IF49" s="19">
        <f t="shared" ca="1" si="227"/>
        <v>0</v>
      </c>
      <c r="IG49" s="19">
        <f t="shared" ca="1" si="227"/>
        <v>0</v>
      </c>
      <c r="IH49" s="19">
        <f t="shared" ca="1" si="227"/>
        <v>0</v>
      </c>
      <c r="II49" s="19">
        <f t="shared" ca="1" si="227"/>
        <v>0</v>
      </c>
      <c r="IJ49" s="19">
        <f t="shared" ca="1" si="227"/>
        <v>0</v>
      </c>
      <c r="IK49" s="19">
        <f t="shared" ca="1" si="227"/>
        <v>0</v>
      </c>
      <c r="IL49" s="19">
        <f t="shared" ca="1" si="227"/>
        <v>0</v>
      </c>
      <c r="IM49" s="19">
        <f t="shared" ca="1" si="227"/>
        <v>0</v>
      </c>
      <c r="IN49" s="19">
        <f t="shared" ca="1" si="302"/>
        <v>0</v>
      </c>
      <c r="IO49" s="19">
        <f t="shared" ca="1" si="302"/>
        <v>0</v>
      </c>
      <c r="IP49" s="19">
        <f t="shared" ca="1" si="302"/>
        <v>0</v>
      </c>
      <c r="IQ49" s="19">
        <f t="shared" ca="1" si="302"/>
        <v>0</v>
      </c>
      <c r="IR49" s="19">
        <f t="shared" ca="1" si="302"/>
        <v>0</v>
      </c>
      <c r="IS49" s="19">
        <f t="shared" ca="1" si="302"/>
        <v>0</v>
      </c>
      <c r="IT49" s="19">
        <f t="shared" ca="1" si="302"/>
        <v>0</v>
      </c>
      <c r="IU49" s="19">
        <f t="shared" ca="1" si="302"/>
        <v>0</v>
      </c>
      <c r="IV49" s="19">
        <f t="shared" ca="1" si="302"/>
        <v>0</v>
      </c>
      <c r="IW49" s="19">
        <f t="shared" ca="1" si="302"/>
        <v>0</v>
      </c>
      <c r="IX49" s="19">
        <f t="shared" ca="1" si="302"/>
        <v>0</v>
      </c>
      <c r="IY49" s="19">
        <f t="shared" ca="1" si="302"/>
        <v>0</v>
      </c>
      <c r="IZ49" s="19">
        <f t="shared" ca="1" si="302"/>
        <v>0</v>
      </c>
      <c r="JA49" s="19">
        <f t="shared" ca="1" si="302"/>
        <v>0</v>
      </c>
      <c r="JB49" s="19">
        <f t="shared" ca="1" si="302"/>
        <v>0</v>
      </c>
      <c r="JC49" s="19">
        <f t="shared" ca="1" si="302"/>
        <v>0</v>
      </c>
      <c r="JD49" s="19">
        <f t="shared" ca="1" si="302"/>
        <v>0</v>
      </c>
      <c r="JE49" s="19">
        <f t="shared" ca="1" si="302"/>
        <v>0</v>
      </c>
      <c r="JF49" s="19">
        <f t="shared" ca="1" si="302"/>
        <v>0</v>
      </c>
      <c r="JG49" s="19">
        <f t="shared" ca="1" si="302"/>
        <v>0</v>
      </c>
      <c r="JH49" s="19">
        <f t="shared" ca="1" si="302"/>
        <v>0</v>
      </c>
      <c r="JI49" s="19">
        <f t="shared" ca="1" si="302"/>
        <v>0</v>
      </c>
      <c r="JJ49" s="19">
        <f t="shared" ca="1" si="302"/>
        <v>0</v>
      </c>
      <c r="JK49" s="19">
        <f t="shared" ca="1" si="302"/>
        <v>0</v>
      </c>
      <c r="JL49" s="19">
        <f t="shared" ca="1" si="302"/>
        <v>0</v>
      </c>
      <c r="JM49" s="5">
        <f t="shared" ca="1" si="228"/>
        <v>19</v>
      </c>
      <c r="JN49" s="9"/>
      <c r="JO49" s="5">
        <f t="shared" ca="1" si="229"/>
        <v>1</v>
      </c>
      <c r="JP49" s="5" t="b">
        <f t="shared" ca="1" si="229"/>
        <v>0</v>
      </c>
      <c r="JQ49" s="19">
        <f t="shared" ca="1" si="281"/>
        <v>0</v>
      </c>
      <c r="JR49" s="5">
        <f t="shared" ca="1" si="231"/>
        <v>0</v>
      </c>
      <c r="JS49" s="5">
        <f t="shared" ca="1" si="232"/>
        <v>0.01</v>
      </c>
      <c r="JT49" s="19">
        <f t="shared" ca="1" si="233"/>
        <v>0</v>
      </c>
      <c r="JU49" s="19">
        <f t="shared" ca="1" si="233"/>
        <v>0</v>
      </c>
      <c r="JV49" s="19" t="str">
        <f t="shared" ca="1" si="233"/>
        <v>-</v>
      </c>
      <c r="JW49" s="19">
        <f t="shared" ca="1" si="272"/>
        <v>1</v>
      </c>
      <c r="JX49" s="19">
        <f t="shared" ca="1" si="281"/>
        <v>1</v>
      </c>
      <c r="JY49" s="19">
        <f t="shared" ca="1" si="272"/>
        <v>1</v>
      </c>
      <c r="JZ49" s="19">
        <f t="shared" ca="1" si="272"/>
        <v>1</v>
      </c>
      <c r="KA49" s="19">
        <f t="shared" ca="1" si="272"/>
        <v>1</v>
      </c>
      <c r="KB49" s="19">
        <f t="shared" ca="1" si="272"/>
        <v>1</v>
      </c>
      <c r="KC49" s="19">
        <f t="shared" ca="1" si="272"/>
        <v>0</v>
      </c>
      <c r="KD49" s="19">
        <f t="shared" ca="1" si="272"/>
        <v>0</v>
      </c>
      <c r="KE49" s="19">
        <f t="shared" ca="1" si="272"/>
        <v>1</v>
      </c>
      <c r="KF49" s="19">
        <f t="shared" ca="1" si="272"/>
        <v>0</v>
      </c>
      <c r="KG49" s="19">
        <f t="shared" ca="1" si="272"/>
        <v>0</v>
      </c>
      <c r="KH49" s="19">
        <f t="shared" ca="1" si="272"/>
        <v>0</v>
      </c>
      <c r="KI49" s="19">
        <f t="shared" ca="1" si="272"/>
        <v>1</v>
      </c>
      <c r="KJ49" s="19">
        <f t="shared" ca="1" si="272"/>
        <v>0</v>
      </c>
      <c r="KK49" s="19">
        <f t="shared" ca="1" si="272"/>
        <v>1</v>
      </c>
      <c r="KL49" s="19">
        <f t="shared" ca="1" si="281"/>
        <v>0</v>
      </c>
      <c r="KM49" s="19">
        <f t="shared" ca="1" si="281"/>
        <v>0</v>
      </c>
      <c r="KN49" s="19">
        <f t="shared" ca="1" si="281"/>
        <v>0</v>
      </c>
      <c r="KO49" s="19">
        <f t="shared" ca="1" si="281"/>
        <v>0</v>
      </c>
      <c r="KP49" s="19">
        <f t="shared" ca="1" si="281"/>
        <v>0</v>
      </c>
      <c r="KQ49" s="19">
        <f t="shared" ca="1" si="281"/>
        <v>0</v>
      </c>
      <c r="KR49" s="19">
        <f t="shared" ca="1" si="281"/>
        <v>0</v>
      </c>
      <c r="KS49" s="19">
        <f t="shared" ca="1" si="281"/>
        <v>0</v>
      </c>
      <c r="KT49" s="19">
        <f t="shared" ca="1" si="281"/>
        <v>0</v>
      </c>
      <c r="KU49" s="19">
        <f t="shared" ca="1" si="281"/>
        <v>0</v>
      </c>
      <c r="KV49" s="19">
        <f t="shared" ca="1" si="281"/>
        <v>0</v>
      </c>
      <c r="KW49" s="19">
        <f t="shared" ca="1" si="281"/>
        <v>0</v>
      </c>
      <c r="KX49" s="19">
        <f t="shared" ca="1" si="281"/>
        <v>0</v>
      </c>
      <c r="KY49" s="19">
        <f t="shared" ref="KY49:LW49" ca="1" si="303">OFFSET(KY$5,$B49,0)</f>
        <v>0</v>
      </c>
      <c r="KZ49" s="19">
        <f t="shared" ca="1" si="303"/>
        <v>0</v>
      </c>
      <c r="LA49" s="19">
        <f t="shared" ca="1" si="303"/>
        <v>0</v>
      </c>
      <c r="LB49" s="19">
        <f t="shared" ca="1" si="303"/>
        <v>0</v>
      </c>
      <c r="LC49" s="19">
        <f t="shared" ca="1" si="303"/>
        <v>0</v>
      </c>
      <c r="LD49" s="19">
        <f t="shared" ca="1" si="303"/>
        <v>0</v>
      </c>
      <c r="LE49" s="19">
        <f t="shared" ca="1" si="303"/>
        <v>0</v>
      </c>
      <c r="LF49" s="19">
        <f t="shared" ca="1" si="303"/>
        <v>0</v>
      </c>
      <c r="LG49" s="5">
        <f t="shared" ca="1" si="237"/>
        <v>0</v>
      </c>
      <c r="LH49" s="5">
        <f t="shared" ca="1" si="237"/>
        <v>0</v>
      </c>
      <c r="LI49" s="5">
        <f t="shared" ca="1" si="237"/>
        <v>0.05</v>
      </c>
      <c r="LJ49" s="5">
        <f t="shared" ca="1" si="237"/>
        <v>0.05</v>
      </c>
      <c r="LK49" s="19">
        <f t="shared" ca="1" si="238"/>
        <v>0</v>
      </c>
      <c r="LL49" s="19">
        <f t="shared" ca="1" si="303"/>
        <v>0</v>
      </c>
      <c r="LM49" s="19">
        <f t="shared" ca="1" si="239"/>
        <v>0</v>
      </c>
      <c r="LN49" s="19">
        <f t="shared" ca="1" si="239"/>
        <v>0</v>
      </c>
      <c r="LO49" s="19">
        <f t="shared" ca="1" si="239"/>
        <v>0</v>
      </c>
      <c r="LP49" s="19">
        <f t="shared" ca="1" si="239"/>
        <v>0</v>
      </c>
      <c r="LQ49" s="19">
        <f t="shared" ca="1" si="303"/>
        <v>0</v>
      </c>
      <c r="LR49" s="19">
        <f t="shared" ca="1" si="303"/>
        <v>1</v>
      </c>
      <c r="LS49" s="19">
        <f t="shared" ca="1" si="240"/>
        <v>0</v>
      </c>
      <c r="LT49" s="19">
        <f t="shared" ca="1" si="240"/>
        <v>0</v>
      </c>
      <c r="LU49" s="19">
        <f t="shared" ca="1" si="240"/>
        <v>0</v>
      </c>
      <c r="LV49" s="19">
        <f t="shared" ca="1" si="303"/>
        <v>0</v>
      </c>
      <c r="LW49" s="19">
        <f t="shared" ca="1" si="303"/>
        <v>1</v>
      </c>
      <c r="LX49" s="9"/>
      <c r="LY49" s="5" t="b">
        <f t="shared" ca="1" si="241"/>
        <v>0</v>
      </c>
      <c r="LZ49" s="19" t="str">
        <f t="shared" ca="1" si="242"/>
        <v>-</v>
      </c>
      <c r="MA49" s="19" t="str">
        <f t="shared" ca="1" si="242"/>
        <v>-</v>
      </c>
      <c r="MB49" s="19" t="str">
        <f t="shared" ca="1" si="242"/>
        <v>-</v>
      </c>
      <c r="MC49" s="5" t="b">
        <f t="shared" ca="1" si="243"/>
        <v>1</v>
      </c>
      <c r="MD49" s="5" t="b">
        <f t="shared" ca="1" si="243"/>
        <v>0</v>
      </c>
      <c r="ME49" s="5" t="b">
        <f t="shared" ca="1" si="243"/>
        <v>0</v>
      </c>
      <c r="MF49" s="135">
        <f t="shared" ca="1" si="244"/>
        <v>1</v>
      </c>
      <c r="MG49" s="135">
        <f t="shared" ca="1" si="244"/>
        <v>1</v>
      </c>
      <c r="MH49" s="5" t="b">
        <f t="shared" ref="MH49:MK49" ca="1" si="304">INDEX(i.dryman,($AP49-1)*4+$AO49,MH$26)</f>
        <v>0</v>
      </c>
      <c r="MI49" s="5" t="b">
        <f t="shared" ca="1" si="304"/>
        <v>0</v>
      </c>
      <c r="MJ49" s="5" t="b">
        <f t="shared" ca="1" si="304"/>
        <v>1</v>
      </c>
      <c r="MK49" s="5" t="b">
        <f t="shared" ca="1" si="304"/>
        <v>0</v>
      </c>
      <c r="ML49" s="5">
        <f ca="1">INDEX(i.dryman,($AP49-1)*4+$AO49,ML$26+$O49-1)</f>
        <v>1</v>
      </c>
      <c r="MM49" s="5">
        <f ca="1">INDEX(i.dryman,($AP49-1)*4+$AO49,MM$26+$O49-1)</f>
        <v>0.66</v>
      </c>
      <c r="MN49" s="5" t="b">
        <f ca="1">AND(INDEX(i.dryman,($AP49-1)*4+$AO49,MN$26),($MG49&gt;0))</f>
        <v>1</v>
      </c>
      <c r="MO49" s="5" t="str" cm="1">
        <f t="array" aca="1" ref="MO49" ca="1">IF(OR(MP49:MP49&lt;&gt;"-"),TRUE,"-")</f>
        <v>-</v>
      </c>
      <c r="MP49" s="19" t="str">
        <f t="shared" ca="1" si="246"/>
        <v>-</v>
      </c>
      <c r="MQ49" s="5" t="str">
        <f t="array" aca="1" ref="MQ49" ca="1">IF(OR(MR49:MX49&lt;&gt;"-"),TRUE,"-")</f>
        <v>-</v>
      </c>
      <c r="MR49" s="19" t="str">
        <f t="shared" ca="1" si="283"/>
        <v>-</v>
      </c>
      <c r="MS49" s="19" t="str">
        <f t="shared" ca="1" si="283"/>
        <v>-</v>
      </c>
      <c r="MT49" s="19" t="str">
        <f t="shared" ca="1" si="283"/>
        <v>-</v>
      </c>
      <c r="MU49" s="19" t="str">
        <f t="shared" ca="1" si="283"/>
        <v>-</v>
      </c>
      <c r="MV49" s="19" t="str">
        <f t="shared" ca="1" si="283"/>
        <v>-</v>
      </c>
      <c r="MW49" s="19" t="str">
        <f t="shared" ca="1" si="283"/>
        <v>-</v>
      </c>
      <c r="MX49" s="19" t="str">
        <f t="shared" ca="1" si="283"/>
        <v>-</v>
      </c>
      <c r="MY49" s="5" t="str">
        <f t="array" aca="1" ref="MY49" ca="1">IF(OR(MZ49:NA49&lt;&gt;"-"),TRUE,"-")</f>
        <v>-</v>
      </c>
      <c r="MZ49" s="19" t="str">
        <f t="shared" ca="1" si="248"/>
        <v>-</v>
      </c>
      <c r="NA49" s="19" t="str">
        <f t="shared" ca="1" si="284"/>
        <v>-</v>
      </c>
      <c r="NB49" s="19" t="b">
        <f t="shared" ca="1" si="285"/>
        <v>1</v>
      </c>
      <c r="NC49" s="19">
        <f t="shared" ca="1" si="286"/>
        <v>0</v>
      </c>
      <c r="ND49" s="5" t="str">
        <f t="shared" ca="1" si="249"/>
        <v>-</v>
      </c>
      <c r="NE49" s="5" t="str">
        <f t="shared" ca="1" si="249"/>
        <v>-</v>
      </c>
      <c r="NF49" s="5" t="str">
        <f t="shared" ca="1" si="249"/>
        <v>-</v>
      </c>
      <c r="NG49" s="5" t="str">
        <f t="shared" ca="1" si="249"/>
        <v>-</v>
      </c>
      <c r="NH49" s="19" t="str">
        <f t="shared" ca="1" si="251"/>
        <v>-</v>
      </c>
      <c r="NI49" s="19" t="str">
        <f t="shared" ca="1" si="251"/>
        <v>-</v>
      </c>
      <c r="NJ49" s="19" t="str">
        <f t="shared" ca="1" si="251"/>
        <v>-</v>
      </c>
      <c r="NK49" s="19" t="str">
        <f t="shared" ca="1" si="251"/>
        <v>-</v>
      </c>
      <c r="NL49" s="19" t="str">
        <f t="shared" ca="1" si="251"/>
        <v>-</v>
      </c>
      <c r="NM49" s="19" t="str">
        <f t="shared" ca="1" si="251"/>
        <v>-</v>
      </c>
      <c r="NN49" s="19" t="str">
        <f t="shared" ca="1" si="251"/>
        <v>-</v>
      </c>
      <c r="NO49" s="19">
        <f t="shared" ca="1" si="251"/>
        <v>500</v>
      </c>
      <c r="NP49" s="19">
        <f t="shared" ca="1" si="251"/>
        <v>500</v>
      </c>
      <c r="NQ49" s="19" t="str">
        <f t="shared" ca="1" si="251"/>
        <v>-</v>
      </c>
      <c r="NR49" s="19" t="str">
        <f t="shared" ca="1" si="251"/>
        <v>-</v>
      </c>
      <c r="NS49" s="19" t="str">
        <f t="shared" ca="1" si="251"/>
        <v>-</v>
      </c>
      <c r="NT49" s="5">
        <f t="shared" ca="1" si="252"/>
        <v>1</v>
      </c>
      <c r="NU49" s="9"/>
      <c r="NV49" s="19">
        <f t="shared" ca="1" si="251"/>
        <v>70</v>
      </c>
      <c r="NW49" s="19">
        <f t="shared" ca="1" si="288"/>
        <v>50</v>
      </c>
      <c r="NX49" s="19">
        <f t="shared" ca="1" si="288"/>
        <v>65</v>
      </c>
      <c r="NY49" s="19">
        <f t="shared" ca="1" si="288"/>
        <v>65</v>
      </c>
      <c r="NZ49" s="19">
        <f t="shared" ca="1" si="253"/>
        <v>1</v>
      </c>
      <c r="OA49" s="5">
        <f t="shared" ca="1" si="254"/>
        <v>1</v>
      </c>
      <c r="OB49" s="19">
        <f t="shared" ca="1" si="255"/>
        <v>1</v>
      </c>
      <c r="OC49" s="9"/>
      <c r="OD49" s="19" t="b">
        <f t="shared" ca="1" si="288"/>
        <v>0</v>
      </c>
      <c r="OE49" s="19" t="b">
        <f t="shared" ca="1" si="288"/>
        <v>0</v>
      </c>
      <c r="OF49" s="19">
        <f t="shared" ca="1" si="288"/>
        <v>1</v>
      </c>
      <c r="OG49" s="19">
        <f t="shared" ca="1" si="288"/>
        <v>1</v>
      </c>
      <c r="OH49" s="19">
        <f t="shared" ca="1" si="288"/>
        <v>1</v>
      </c>
      <c r="OI49" s="19">
        <f t="shared" ca="1" si="288"/>
        <v>1</v>
      </c>
      <c r="OJ49" s="19">
        <f t="shared" ca="1" si="288"/>
        <v>1</v>
      </c>
      <c r="OK49" s="19">
        <f t="shared" ca="1" si="288"/>
        <v>1</v>
      </c>
      <c r="OL49" s="19">
        <f t="shared" ca="1" si="288"/>
        <v>1</v>
      </c>
      <c r="OM49" s="19">
        <f t="shared" ca="1" si="288"/>
        <v>1</v>
      </c>
      <c r="ON49" s="19">
        <f t="shared" ca="1" si="288"/>
        <v>1</v>
      </c>
      <c r="OO49" s="9"/>
      <c r="OP49" s="5" t="str" cm="1">
        <f t="array" aca="1" ref="OP49" ca="1">INDEX(i.LMU_Area,$K49,OP$26)</f>
        <v>-</v>
      </c>
      <c r="OQ49" s="5" t="str" cm="1">
        <f t="array" aca="1" ref="OQ49" ca="1">INDEX(i.LMU_Area,$K49,OQ$26)</f>
        <v>-</v>
      </c>
      <c r="OR49" s="5" t="str" cm="1">
        <f t="array" aca="1" ref="OR49" ca="1">INDEX(i.LMU_Area,$K49,OR$26)</f>
        <v>-</v>
      </c>
      <c r="OS49" s="5" t="str" cm="1">
        <f t="array" aca="1" ref="OS49" ca="1">INDEX(i.LMU_Area,$K49,OS$26)</f>
        <v>-</v>
      </c>
      <c r="OT49" s="5" t="str" cm="1">
        <f t="array" aca="1" ref="OT49" ca="1">INDEX(i.LMU_Area,$K49,OT$26)</f>
        <v>-</v>
      </c>
      <c r="OU49" s="5" t="str" cm="1">
        <f t="array" aca="1" ref="OU49" ca="1">INDEX(i.LMU_Area,$K49,OU$26)</f>
        <v>-</v>
      </c>
      <c r="OV49" s="5" t="str" cm="1">
        <f t="array" aca="1" ref="OV49" ca="1">INDEX(i.LMU_Area,$K49,OV$26)</f>
        <v>-</v>
      </c>
      <c r="OW49" s="5" t="str" cm="1">
        <f t="array" aca="1" ref="OW49" ca="1">INDEX(i.LMU_Area,$K49,OW$26)</f>
        <v>-</v>
      </c>
      <c r="OX49" s="5" t="str" cm="1">
        <f t="array" aca="1" ref="OX49" ca="1">INDEX(i.LMU_Area,$K49,OX$26)</f>
        <v>-</v>
      </c>
      <c r="OY49" s="5" t="str" cm="1">
        <f t="array" aca="1" ref="OY49" ca="1">INDEX(i.LMU_Area,$K49,OY$26)</f>
        <v>-</v>
      </c>
      <c r="OZ49" s="5" t="str" cm="1">
        <f t="array" aca="1" ref="OZ49" ca="1">INDEX(i.LMU_Area,$K49,OZ$26)</f>
        <v>-</v>
      </c>
      <c r="PA49" s="5" t="str" cm="1">
        <f t="array" aca="1" ref="PA49" ca="1">INDEX(i.LMU_Area,$K49,PA$26)</f>
        <v>-</v>
      </c>
      <c r="PB49" s="5" t="str" cm="1">
        <f t="array" aca="1" ref="PB49" ca="1">INDEX(i.LMU_Area,$K49,PB$26)</f>
        <v>-</v>
      </c>
      <c r="PC49" s="5" t="str" cm="1">
        <f t="array" aca="1" ref="PC49" ca="1">INDEX(i.LMU_Area,$K49,PC$26)</f>
        <v>-</v>
      </c>
      <c r="PD49" s="5" t="str" cm="1">
        <f t="array" aca="1" ref="PD49" ca="1">INDEX(i.LMU_Area,$K49,PD$26)</f>
        <v>-</v>
      </c>
      <c r="PE49" s="5" t="str" cm="1">
        <f t="array" aca="1" ref="PE49" ca="1">INDEX(i.LMU_Area,$K49,PE$26)</f>
        <v>-</v>
      </c>
      <c r="PF49" s="5" t="str" cm="1">
        <f t="array" aca="1" ref="PF49" ca="1">INDEX(i.LMU_Area,$K49,PF$26)</f>
        <v>-</v>
      </c>
      <c r="PG49" s="5" t="str" cm="1">
        <f t="array" aca="1" ref="PG49" ca="1">INDEX(i.LMU_Area,$K49,PG$26)</f>
        <v>-</v>
      </c>
      <c r="PH49" s="5" t="str" cm="1">
        <f t="array" aca="1" ref="PH49" ca="1">INDEX(i.LMU_Area,$K49,PH$26)</f>
        <v>-</v>
      </c>
      <c r="PI49" s="5" t="str" cm="1">
        <f t="array" aca="1" ref="PI49" ca="1">INDEX(i.LMU_Area,$K49,PI$26)</f>
        <v>-</v>
      </c>
      <c r="PJ49" s="5" t="str" cm="1">
        <f t="array" aca="1" ref="PJ49" ca="1">INDEX(i.LMU_Area,$K49,PJ$26)</f>
        <v>-</v>
      </c>
      <c r="PK49" s="5" t="str" cm="1">
        <f t="array" aca="1" ref="PK49" ca="1">INDEX(i.LMU_Area,$K49,PK$26)</f>
        <v>-</v>
      </c>
      <c r="PL49" s="5" t="str" cm="1">
        <f t="array" aca="1" ref="PL49" ca="1">INDEX(i.LMU_Area,$K49,PL$26)</f>
        <v>-</v>
      </c>
      <c r="PM49" s="5" t="str" cm="1">
        <f t="array" aca="1" ref="PM49" ca="1">INDEX(i.LMU_Area,$K49,PM$26)</f>
        <v>-</v>
      </c>
      <c r="PN49" s="5" t="str" cm="1">
        <f t="array" aca="1" ref="PN49" ca="1">INDEX(i.LMU_Area,$K49,PN$26)</f>
        <v>-</v>
      </c>
      <c r="PO49" s="5" t="str" cm="1">
        <f t="array" aca="1" ref="PO49" ca="1">INDEX(i.LMU_Area,$K49,PO$26)</f>
        <v>-</v>
      </c>
      <c r="PP49" s="5" t="str" cm="1">
        <f t="array" aca="1" ref="PP49" ca="1">INDEX(i.LMU_Area,$K49,PP$26)</f>
        <v>-</v>
      </c>
      <c r="PQ49" s="5" t="str" cm="1">
        <f t="array" aca="1" ref="PQ49" ca="1">INDEX(i.LMU_Area,$K49,PQ$26)</f>
        <v>-</v>
      </c>
      <c r="PR49" s="5" t="str" cm="1">
        <f t="array" aca="1" ref="PR49" ca="1">INDEX(i.LMU_Area,$K49,PR$26)</f>
        <v>-</v>
      </c>
      <c r="PS49" s="5" t="str" cm="1">
        <f t="array" aca="1" ref="PS49" ca="1">INDEX(i.LMU_Area,$K49,PS$26)</f>
        <v>-</v>
      </c>
      <c r="PT49" s="5" t="str" cm="1">
        <f t="array" aca="1" ref="PT49" ca="1">INDEX(i.LMU_Area,$K49,PT$26)</f>
        <v>-</v>
      </c>
      <c r="PU49" s="5" t="str" cm="1">
        <f t="array" aca="1" ref="PU49" ca="1">INDEX(i.LMU_Area,$K49,PU$26)</f>
        <v>-</v>
      </c>
      <c r="PV49" s="5" t="str" cm="1">
        <f t="array" aca="1" ref="PV49" ca="1">INDEX(i.LMU_Area,$K49,PV$26)</f>
        <v>-</v>
      </c>
      <c r="PW49" s="5" t="str" cm="1">
        <f t="array" aca="1" ref="PW49" ca="1">INDEX(i.LMU_Area,$K49,PW$26)</f>
        <v>-</v>
      </c>
      <c r="PX49" s="5" t="str" cm="1">
        <f t="array" aca="1" ref="PX49" ca="1">INDEX(i.LMU_Area,$K49,PX$26)</f>
        <v>-</v>
      </c>
      <c r="PY49" s="5" t="str" cm="1">
        <f t="array" aca="1" ref="PY49" ca="1">INDEX(i.LMU_Area,$K49,PY$26)</f>
        <v>-</v>
      </c>
      <c r="PZ49" s="5" t="str" cm="1">
        <f t="array" aca="1" ref="PZ49" ca="1">INDEX(i.LMU_Area,$K49,PZ$26)</f>
        <v>-</v>
      </c>
      <c r="QA49" s="5" t="str" cm="1">
        <f t="array" aca="1" ref="QA49" ca="1">INDEX(i.LMU_Area,$K49,QA$26)</f>
        <v>-</v>
      </c>
      <c r="QB49" s="5" t="str" cm="1">
        <f t="array" aca="1" ref="QB49" ca="1">INDEX(i.LMU_Area,$K49,QB$26)</f>
        <v>-</v>
      </c>
      <c r="QC49" s="5" t="str" cm="1">
        <f t="array" aca="1" ref="QC49" ca="1">INDEX(i.LMU_Area,$K49,QC$26)</f>
        <v>-</v>
      </c>
      <c r="QD49" s="5" t="str" cm="1">
        <f t="array" aca="1" ref="QD49" ca="1">INDEX(i.LMU_Area,$K49,QD$26)</f>
        <v>-</v>
      </c>
      <c r="QE49" s="5" t="str" cm="1">
        <f t="array" aca="1" ref="QE49" ca="1">INDEX(i.LMU_Area,$K49,QE$26)</f>
        <v>-</v>
      </c>
      <c r="QF49" s="5" t="str" cm="1">
        <f t="array" aca="1" ref="QF49" ca="1">INDEX(i.LMU_Area,$K49,QF$26)</f>
        <v>-</v>
      </c>
      <c r="QG49" s="5" t="str" cm="1">
        <f t="array" aca="1" ref="QG49" ca="1">INDEX(i.LMU_Area,$K49,QG$26)</f>
        <v>-</v>
      </c>
      <c r="QH49" s="5" t="str" cm="1">
        <f t="array" aca="1" ref="QH49" ca="1">INDEX(i.LMU_Area,$K49,QH$26)</f>
        <v>-</v>
      </c>
      <c r="QI49" s="5" t="str" cm="1">
        <f t="array" aca="1" ref="QI49" ca="1">INDEX(i.LMU_Area,$K49,QI$26)</f>
        <v>-</v>
      </c>
      <c r="QJ49" s="5" t="str" cm="1">
        <f t="array" aca="1" ref="QJ49" ca="1">INDEX(i.LMU_Area,$K49,QJ$26)</f>
        <v>-</v>
      </c>
      <c r="QK49" s="5" t="str" cm="1">
        <f t="array" aca="1" ref="QK49" ca="1">INDEX(i.LMU_Area,$K49,QK$26)</f>
        <v>-</v>
      </c>
      <c r="QL49" s="5" t="str" cm="1">
        <f t="array" aca="1" ref="QL49" ca="1">INDEX(i.LMU_Area,$K49,QL$26)</f>
        <v>-</v>
      </c>
      <c r="QM49" s="5" t="str" cm="1">
        <f t="array" aca="1" ref="QM49" ca="1">INDEX(i.LMU_Area,$K49,QM$26)</f>
        <v>-</v>
      </c>
      <c r="QN49" s="5" t="str" cm="1">
        <f t="array" aca="1" ref="QN49" ca="1">INDEX(i.LMU_Area,$K49,QN$26)</f>
        <v>-</v>
      </c>
      <c r="QO49" s="5" t="str" cm="1">
        <f t="array" aca="1" ref="QO49" ca="1">INDEX(i.LMU_Area,$K49,QO$26)</f>
        <v>-</v>
      </c>
      <c r="QP49" s="5" t="str" cm="1">
        <f t="array" aca="1" ref="QP49" ca="1">INDEX(i.LMU_Area,$K49,QP$26)</f>
        <v>-</v>
      </c>
      <c r="QQ49" s="5" t="str" cm="1">
        <f t="array" aca="1" ref="QQ49" ca="1">INDEX(i.LMU_Area,$K49,QQ$26)</f>
        <v>-</v>
      </c>
      <c r="QR49" s="5" t="str" cm="1">
        <f t="array" aca="1" ref="QR49" ca="1">INDEX(i.LMU_Area,$K49,QR$26)</f>
        <v>-</v>
      </c>
      <c r="QS49" s="5" t="str" cm="1">
        <f t="array" aca="1" ref="QS49" ca="1">INDEX(i.LMU_Area,$K49,QS$26)</f>
        <v>-</v>
      </c>
      <c r="QT49" s="5" t="str" cm="1">
        <f t="array" aca="1" ref="QT49" ca="1">INDEX(i.LMU_Area,$K49,QT$26)</f>
        <v>-</v>
      </c>
      <c r="QU49" s="5" t="str" cm="1">
        <f t="array" aca="1" ref="QU49" ca="1">INDEX(i.LMU_Area,$K49,QU$26)</f>
        <v>-</v>
      </c>
      <c r="QV49" s="5" t="str" cm="1">
        <f t="array" aca="1" ref="QV49" ca="1">INDEX(i.LMU_Area,$K49,QV$26)</f>
        <v>-</v>
      </c>
      <c r="QW49" s="5" t="str" cm="1">
        <f t="array" aca="1" ref="QW49" ca="1">INDEX(i.LMU_Area,$K49,QW$26)</f>
        <v>-</v>
      </c>
      <c r="QX49" s="5" t="str" cm="1">
        <f t="array" aca="1" ref="QX49" ca="1">INDEX(i.LMU_Area,$K49,QX$26)</f>
        <v>-</v>
      </c>
      <c r="QY49" s="5" t="str" cm="1">
        <f t="array" aca="1" ref="QY49" ca="1">INDEX(i.LMU_Area,$K49,QY$26)</f>
        <v>-</v>
      </c>
      <c r="QZ49" s="5" t="str" cm="1">
        <f t="array" aca="1" ref="QZ49" ca="1">INDEX(i.LMU_Area,$K49,QZ$26)</f>
        <v>-</v>
      </c>
      <c r="RA49" s="5" t="str" cm="1">
        <f t="array" aca="1" ref="RA49" ca="1">INDEX(i.LMU_Area,$K49,RA$26)</f>
        <v>-</v>
      </c>
      <c r="RB49" s="5" t="str" cm="1">
        <f t="array" aca="1" ref="RB49" ca="1">INDEX(i.LMU_Area,$K49,RB$26)</f>
        <v>-</v>
      </c>
      <c r="RC49" s="5" t="str" cm="1">
        <f t="array" aca="1" ref="RC49" ca="1">INDEX(i.LMU_Area,$K49,RC$26)</f>
        <v>-</v>
      </c>
      <c r="RD49" s="5" t="str" cm="1">
        <f t="array" aca="1" ref="RD49" ca="1">INDEX(i.LMU_Area,$K49,RD$26)</f>
        <v>-</v>
      </c>
      <c r="RE49" s="5" t="str" cm="1">
        <f t="array" aca="1" ref="RE49" ca="1">INDEX(i.LMU_Area,$K49,RE$26)</f>
        <v>-</v>
      </c>
      <c r="RF49" s="5" t="str" cm="1">
        <f t="array" aca="1" ref="RF49" ca="1">INDEX(i.LMU_Area,$K49,RF$26)</f>
        <v>-</v>
      </c>
      <c r="RG49" s="5" t="str" cm="1">
        <f t="array" aca="1" ref="RG49" ca="1">INDEX(i.LMU_Area,$K49,RG$26)</f>
        <v>-</v>
      </c>
      <c r="RH49" s="5" t="str" cm="1">
        <f t="array" aca="1" ref="RH49" ca="1">INDEX(i.LMU_Area,$K49,RH$26)</f>
        <v>-</v>
      </c>
      <c r="RI49" s="5" t="str" cm="1">
        <f t="array" aca="1" ref="RI49" ca="1">INDEX(i.LMU_Area,$K49,RI$26)</f>
        <v>-</v>
      </c>
      <c r="RJ49" s="5" t="str" cm="1">
        <f t="array" aca="1" ref="RJ49" ca="1">INDEX(i.LMU_Area,$K49,RJ$26)</f>
        <v>-</v>
      </c>
      <c r="RK49" s="5" t="str" cm="1">
        <f t="array" aca="1" ref="RK49" ca="1">INDEX(i.LMU_Area,$K49,RK$26)</f>
        <v>-</v>
      </c>
      <c r="RL49" s="5" t="str" cm="1">
        <f t="array" aca="1" ref="RL49" ca="1">INDEX(i.LMU_Area,$K49,RL$26)</f>
        <v>-</v>
      </c>
      <c r="RM49" s="5" t="str" cm="1">
        <f t="array" aca="1" ref="RM49" ca="1">INDEX(i.LMU_Area,$K49,RM$26)</f>
        <v>-</v>
      </c>
      <c r="RN49" s="5" t="str" cm="1">
        <f t="array" aca="1" ref="RN49" ca="1">INDEX(i.LMU_Area,$K49,RN$26)</f>
        <v>-</v>
      </c>
      <c r="RO49" s="5" t="str" cm="1">
        <f t="array" aca="1" ref="RO49" ca="1">INDEX(i.LMU_Area,$K49,RO$26)</f>
        <v>-</v>
      </c>
      <c r="RP49" s="5" t="str" cm="1">
        <f t="array" aca="1" ref="RP49" ca="1">INDEX(i.LMU_Area,$K49,RP$26)</f>
        <v>-</v>
      </c>
      <c r="RQ49" s="5" t="str" cm="1">
        <f t="array" aca="1" ref="RQ49" ca="1">INDEX(i.LMU_Area,$K49,RQ$26)</f>
        <v>-</v>
      </c>
      <c r="RR49" s="5" t="str" cm="1">
        <f t="array" aca="1" ref="RR49" ca="1">INDEX(i.LMU_Area,$K49,RR$26)</f>
        <v>-</v>
      </c>
      <c r="RS49" s="5" t="str" cm="1">
        <f t="array" aca="1" ref="RS49" ca="1">INDEX(i.LMU_Area,$K49,RS$26)</f>
        <v>-</v>
      </c>
      <c r="RT49" s="5" t="str" cm="1">
        <f t="array" aca="1" ref="RT49" ca="1">INDEX(i.LMU_Area,$K49,RT$26)</f>
        <v>-</v>
      </c>
      <c r="RU49" s="5" t="str" cm="1">
        <f t="array" aca="1" ref="RU49" ca="1">INDEX(i.LMU_Area,$K49,RU$26)</f>
        <v>-</v>
      </c>
      <c r="RV49" s="5" t="str" cm="1">
        <f t="array" aca="1" ref="RV49" ca="1">INDEX(i.LMU_Area,$K49,RV$26)</f>
        <v>-</v>
      </c>
      <c r="RW49" s="5" t="str" cm="1">
        <f t="array" aca="1" ref="RW49" ca="1">INDEX(i.LMU_Area,$K49,RW$26)</f>
        <v>-</v>
      </c>
      <c r="RX49" s="5" t="str" cm="1">
        <f t="array" aca="1" ref="RX49" ca="1">INDEX(i.LMU_Area,$K49,RX$26)</f>
        <v>-</v>
      </c>
      <c r="RY49" s="5" t="str" cm="1">
        <f t="array" aca="1" ref="RY49" ca="1">INDEX(i.LMU_Area,$K49,RY$26)</f>
        <v>-</v>
      </c>
      <c r="RZ49" s="5" t="str" cm="1">
        <f t="array" aca="1" ref="RZ49" ca="1">INDEX(i.LMU_Area,$K49,RZ$26)</f>
        <v>-</v>
      </c>
      <c r="SA49" s="5" t="str" cm="1">
        <f t="array" aca="1" ref="SA49" ca="1">INDEX(i.LMU_Area,$K49,SA$26)</f>
        <v>-</v>
      </c>
      <c r="SB49" s="5" t="str" cm="1">
        <f t="array" aca="1" ref="SB49" ca="1">INDEX(i.LMU_Area,$K49,SB$26)</f>
        <v>-</v>
      </c>
      <c r="SC49" s="5" t="str" cm="1">
        <f t="array" aca="1" ref="SC49" ca="1">INDEX(i.LMU_Area,$K49,SC$26)</f>
        <v>-</v>
      </c>
      <c r="SD49" s="5" t="str" cm="1">
        <f t="array" aca="1" ref="SD49" ca="1">INDEX(i.LMU_Area,$K49,SD$26)</f>
        <v>-</v>
      </c>
      <c r="SE49" s="5" t="str" cm="1">
        <f t="array" aca="1" ref="SE49" ca="1">INDEX(i.LMU_Area,$K49,SE$26)</f>
        <v>-</v>
      </c>
      <c r="SF49" s="5" t="str" cm="1">
        <f t="array" aca="1" ref="SF49" ca="1">INDEX(i.LMU_Area,$K49,SF$26)</f>
        <v>-</v>
      </c>
      <c r="SG49" s="5" t="str" cm="1">
        <f t="array" aca="1" ref="SG49" ca="1">INDEX(i.LMU_Area,$K49,SG$26)</f>
        <v>-</v>
      </c>
      <c r="SH49" s="5" t="str" cm="1">
        <f t="array" aca="1" ref="SH49" ca="1">INDEX(i.LMU_Area,$K49,SH$26)</f>
        <v>-</v>
      </c>
      <c r="SI49" s="5" t="str" cm="1">
        <f t="array" aca="1" ref="SI49" ca="1">INDEX(i.LMU_Area,$K49,SI$26)</f>
        <v>-</v>
      </c>
      <c r="SJ49" s="5" t="str" cm="1">
        <f t="array" aca="1" ref="SJ49" ca="1">INDEX(i.LMU_Area,$K49,SJ$26)</f>
        <v>-</v>
      </c>
      <c r="SK49" s="5" t="str" cm="1">
        <f t="array" aca="1" ref="SK49" ca="1">INDEX(i.LMU_Area,$K49,SK$26)</f>
        <v>-</v>
      </c>
      <c r="SL49" s="5" t="str" cm="1">
        <f t="array" aca="1" ref="SL49" ca="1">INDEX(i.LMU_Area,$K49,SL$26)</f>
        <v>-</v>
      </c>
      <c r="SM49" s="5" t="str" cm="1">
        <f t="array" aca="1" ref="SM49" ca="1">INDEX(i.LMU_Area,$K49,SM$26)</f>
        <v>-</v>
      </c>
      <c r="SN49" s="5" t="str" cm="1">
        <f t="array" aca="1" ref="SN49" ca="1">INDEX(i.LMU_Area,$K49,SN$26)</f>
        <v>-</v>
      </c>
      <c r="SO49" s="5" t="str" cm="1">
        <f t="array" aca="1" ref="SO49" ca="1">INDEX(i.LMU_Area,$K49,SO$26)</f>
        <v>-</v>
      </c>
      <c r="SP49" s="5" t="str" cm="1">
        <f t="array" aca="1" ref="SP49" ca="1">INDEX(i.LMU_Area,$K49,SP$26)</f>
        <v>-</v>
      </c>
      <c r="SQ49" s="5" t="str" cm="1">
        <f t="array" aca="1" ref="SQ49" ca="1">INDEX(i.LMU_Area,$K49,SQ$26)</f>
        <v>-</v>
      </c>
      <c r="SR49" s="5" t="str" cm="1">
        <f t="array" aca="1" ref="SR49" ca="1">INDEX(i.LMU_Area,$K49,SR$26)</f>
        <v>-</v>
      </c>
      <c r="SS49" s="5" t="str" cm="1">
        <f t="array" aca="1" ref="SS49" ca="1">INDEX(i.LMU_Area,$K49,SS$26)</f>
        <v>-</v>
      </c>
      <c r="ST49" s="5" t="str" cm="1">
        <f t="array" aca="1" ref="ST49" ca="1">INDEX(i.LMU_Area,$K49,ST$26)</f>
        <v>-</v>
      </c>
      <c r="SU49" s="5" t="str" cm="1">
        <f t="array" aca="1" ref="SU49" ca="1">INDEX(i.LMU_Area,$K49,SU$26)</f>
        <v>-</v>
      </c>
      <c r="SV49" s="5" t="str" cm="1">
        <f t="array" aca="1" ref="SV49" ca="1">INDEX(i.LMU_Area,$K49,SV$26)</f>
        <v>-</v>
      </c>
      <c r="SW49" s="5" t="str" cm="1">
        <f t="array" aca="1" ref="SW49" ca="1">INDEX(i.LMU_Area,$K49,SW$26)</f>
        <v>-</v>
      </c>
      <c r="SX49" s="5" t="str" cm="1">
        <f t="array" aca="1" ref="SX49" ca="1">INDEX(i.LMU_Area,$K49,SX$26)</f>
        <v>-</v>
      </c>
      <c r="SY49" s="5" t="str" cm="1">
        <f t="array" aca="1" ref="SY49" ca="1">INDEX(i.LMU_Area,$K49,SY$26)</f>
        <v>-</v>
      </c>
      <c r="SZ49" s="5" t="str" cm="1">
        <f t="array" aca="1" ref="SZ49" ca="1">INDEX(i.LMU_Area,$K49,SZ$26)</f>
        <v>-</v>
      </c>
      <c r="TA49" s="5" t="str" cm="1">
        <f t="array" aca="1" ref="TA49" ca="1">INDEX(i.LMU_Area,$K49,TA$26)</f>
        <v>-</v>
      </c>
      <c r="TB49" s="5" t="str" cm="1">
        <f t="array" aca="1" ref="TB49" ca="1">INDEX(i.LMU_Area,$K49,TB$26)</f>
        <v>-</v>
      </c>
      <c r="TC49" s="5" t="str" cm="1">
        <f t="array" aca="1" ref="TC49" ca="1">INDEX(i.LMU_Area,$K49,TC$26)</f>
        <v>-</v>
      </c>
      <c r="TD49" s="5" t="str" cm="1">
        <f t="array" aca="1" ref="TD49" ca="1">INDEX(i.LMU_Area,$K49,TD$26)</f>
        <v>-</v>
      </c>
      <c r="TE49" s="5" t="str" cm="1">
        <f t="array" aca="1" ref="TE49" ca="1">INDEX(i.LMU_Area,$K49,TE$26)</f>
        <v>-</v>
      </c>
      <c r="TF49" s="19">
        <f t="shared" ca="1" si="289"/>
        <v>1</v>
      </c>
      <c r="TG49" s="587">
        <v>0</v>
      </c>
    </row>
    <row r="50" spans="1:527" outlineLevel="2">
      <c r="A50" s="21">
        <f t="shared" si="273"/>
        <v>45</v>
      </c>
      <c r="B50" s="554">
        <f t="shared" ca="1" si="296"/>
        <v>43</v>
      </c>
      <c r="C50">
        <f>202</f>
        <v>202</v>
      </c>
      <c r="D50" s="135" t="str">
        <f t="shared" ca="1" si="196"/>
        <v>EWW</v>
      </c>
      <c r="E50" t="b">
        <v>1</v>
      </c>
      <c r="F50" t="b">
        <v>0</v>
      </c>
      <c r="G50" s="347" t="b">
        <f>G49</f>
        <v>1</v>
      </c>
      <c r="H50" s="226">
        <f t="shared" ca="1" si="297"/>
        <v>5</v>
      </c>
      <c r="I50" s="226">
        <f t="shared" ca="1" si="259"/>
        <v>2</v>
      </c>
      <c r="J50" s="226">
        <f t="shared" ca="1" si="259"/>
        <v>1</v>
      </c>
      <c r="K50" s="226">
        <f t="shared" ca="1" si="259"/>
        <v>1</v>
      </c>
      <c r="L50" s="226">
        <f t="shared" ca="1" si="259"/>
        <v>1</v>
      </c>
      <c r="M50" s="226">
        <f t="shared" ca="1" si="259"/>
        <v>2</v>
      </c>
      <c r="N50" s="226">
        <f t="shared" ca="1" si="260"/>
        <v>3</v>
      </c>
      <c r="O50" s="226">
        <f t="shared" ca="1" si="261"/>
        <v>2</v>
      </c>
      <c r="P50" s="226">
        <f t="shared" ca="1" si="262"/>
        <v>1</v>
      </c>
      <c r="Q50" s="226">
        <f t="shared" ca="1" si="263"/>
        <v>1</v>
      </c>
      <c r="R50" s="115">
        <f t="shared" ca="1" si="264"/>
        <v>0</v>
      </c>
      <c r="S50" s="226">
        <f t="shared" ca="1" si="263"/>
        <v>0</v>
      </c>
      <c r="T50" s="226">
        <f t="shared" ca="1" si="263"/>
        <v>0</v>
      </c>
      <c r="U50" s="226">
        <f t="shared" ca="1" si="263"/>
        <v>0</v>
      </c>
      <c r="V50" s="226">
        <f t="shared" ca="1" si="263"/>
        <v>0</v>
      </c>
      <c r="W50" s="226">
        <f t="shared" ca="1" si="262"/>
        <v>0</v>
      </c>
      <c r="X50" s="226">
        <f t="shared" ca="1" si="265"/>
        <v>1</v>
      </c>
      <c r="Y50" s="226">
        <f t="shared" ca="1" si="262"/>
        <v>1</v>
      </c>
      <c r="Z50" s="226">
        <f t="shared" ca="1" si="262"/>
        <v>1</v>
      </c>
      <c r="AA50" s="263"/>
      <c r="AB50" s="263"/>
      <c r="AC50" s="263"/>
      <c r="AD50" s="263"/>
      <c r="AE50" s="263"/>
      <c r="AF50" s="226">
        <f t="shared" ca="1" si="266"/>
        <v>0</v>
      </c>
      <c r="AG50" s="263"/>
      <c r="AH50" s="263">
        <f t="shared" ca="1" si="267"/>
        <v>0</v>
      </c>
      <c r="AI50" s="263">
        <f t="shared" ca="1" si="267"/>
        <v>0</v>
      </c>
      <c r="AJ50" s="263">
        <f t="shared" ca="1" si="267"/>
        <v>0</v>
      </c>
      <c r="AK50" s="263">
        <f t="shared" ca="1" si="267"/>
        <v>0</v>
      </c>
      <c r="AL50" s="263">
        <f t="shared" ca="1" si="267"/>
        <v>0</v>
      </c>
      <c r="AM50" s="263">
        <f t="shared" ca="1" si="267"/>
        <v>0</v>
      </c>
      <c r="AN50" s="263">
        <f t="shared" ca="1" si="267"/>
        <v>0</v>
      </c>
      <c r="AO50" s="135">
        <f t="shared" ca="1" si="200"/>
        <v>2</v>
      </c>
      <c r="AP50" s="135">
        <f ca="1">INDEX(CHOOSE($P50,DataAutumn!i.AdultDrys,DataWinter!i.AdultDrys,DataSpring!i.AdultDrys),1,$O50)</f>
        <v>4</v>
      </c>
      <c r="AQ50" s="5">
        <f t="shared" ca="1" si="201"/>
        <v>2</v>
      </c>
      <c r="AR50" s="5">
        <f t="shared" ca="1" si="201"/>
        <v>0</v>
      </c>
      <c r="AS50" s="5">
        <f t="shared" ca="1" si="202"/>
        <v>5</v>
      </c>
      <c r="AT50">
        <f t="shared" ca="1" si="203"/>
        <v>2</v>
      </c>
      <c r="AW50" s="222" t="str">
        <f t="shared" ca="1" si="204"/>
        <v>FS Optimis 00005 EWW MWM     TOL122 Scan1-0000 CFS RR 01% REV01 GP100% WP100% MP100% T_TRUE (F33N33)</v>
      </c>
      <c r="AX50" s="9" t="str">
        <f ca="1">IF(COUNTIF(AW$5:AW50,AW50)=1,"-","Dup")</f>
        <v>-</v>
      </c>
      <c r="AY50" s="9"/>
      <c r="AZ50" s="19" t="b">
        <f t="shared" ca="1" si="291"/>
        <v>0</v>
      </c>
      <c r="BA50" s="19" t="b">
        <f t="shared" ca="1" si="291"/>
        <v>0</v>
      </c>
      <c r="BB50" s="19" t="b">
        <f t="shared" ca="1" si="291"/>
        <v>0</v>
      </c>
      <c r="BC50" s="19" t="b">
        <f t="shared" ref="BC50:BD61" ca="1" si="305">OFFSET(BC$5,$B50,0)</f>
        <v>0</v>
      </c>
      <c r="BD50" s="19" t="b">
        <f t="shared" ca="1" si="305"/>
        <v>0</v>
      </c>
      <c r="BE50" s="19" t="b">
        <f t="shared" ca="1" si="291"/>
        <v>0</v>
      </c>
      <c r="BF50" s="19" t="b">
        <f t="shared" ca="1" si="291"/>
        <v>0</v>
      </c>
      <c r="BG50" s="19" t="b">
        <f t="shared" ca="1" si="291"/>
        <v>0</v>
      </c>
      <c r="BH50" s="9"/>
      <c r="BI50" s="5" t="b">
        <f t="shared" ca="1" si="205"/>
        <v>0</v>
      </c>
      <c r="BJ50" s="5" t="str">
        <f t="shared" ca="1" si="205"/>
        <v>-</v>
      </c>
      <c r="BK50" s="5" t="b">
        <f t="shared" ca="1" si="205"/>
        <v>0</v>
      </c>
      <c r="BL50" s="5" t="b">
        <f t="shared" ca="1" si="205"/>
        <v>1</v>
      </c>
      <c r="BM50" s="5" t="b">
        <f t="shared" ca="1" si="205"/>
        <v>1</v>
      </c>
      <c r="BN50" s="135">
        <f t="shared" ca="1" si="205"/>
        <v>0</v>
      </c>
      <c r="BO50" s="12" t="b">
        <v>1</v>
      </c>
      <c r="BP50" s="5" cm="1">
        <f t="array" aca="1" ref="BP50" ca="1">INDEX(i.z_prob,$J50,BP$26)</f>
        <v>0.09</v>
      </c>
      <c r="BQ50" s="5" cm="1">
        <f t="array" aca="1" ref="BQ50" ca="1">INDEX(i.z_prob,$J50,BQ$26)</f>
        <v>0.16</v>
      </c>
      <c r="BR50" s="5" cm="1">
        <f t="array" aca="1" ref="BR50" ca="1">INDEX(i.z_prob,$J50,BR$26)</f>
        <v>0.14000000000000001</v>
      </c>
      <c r="BS50" s="5" cm="1">
        <f t="array" aca="1" ref="BS50" ca="1">INDEX(i.z_prob,$J50,BS$26)</f>
        <v>0.11</v>
      </c>
      <c r="BT50" s="5" cm="1">
        <f t="array" aca="1" ref="BT50" ca="1">INDEX(i.z_prob,$J50,BT$26)</f>
        <v>0.11</v>
      </c>
      <c r="BU50" s="5" cm="1">
        <f t="array" aca="1" ref="BU50" ca="1">INDEX(i.z_prob,$J50,BU$26)</f>
        <v>0.14000000000000001</v>
      </c>
      <c r="BV50" s="5" cm="1">
        <f t="array" aca="1" ref="BV50" ca="1">INDEX(i.z_prob,$J50,BV$26)</f>
        <v>0.16</v>
      </c>
      <c r="BW50" s="5" cm="1">
        <f t="array" aca="1" ref="BW50" ca="1">INDEX(i.z_prob,$J50,BW$26)</f>
        <v>0.09</v>
      </c>
      <c r="BX50" s="9"/>
      <c r="BY50" s="19" t="str">
        <f t="shared" ca="1" si="206"/>
        <v>-</v>
      </c>
      <c r="BZ50" s="5">
        <f t="shared" ca="1" si="207"/>
        <v>0</v>
      </c>
      <c r="CA50" s="5">
        <f t="shared" ca="1" si="208"/>
        <v>0</v>
      </c>
      <c r="CB50" s="5">
        <f t="shared" ca="1" si="209"/>
        <v>0</v>
      </c>
      <c r="CC50" s="5">
        <f t="shared" ca="1" si="210"/>
        <v>0</v>
      </c>
      <c r="CD50" s="9"/>
      <c r="CE50" s="19" t="str">
        <f t="shared" ca="1" si="211"/>
        <v>-</v>
      </c>
      <c r="CF50" s="19" t="str">
        <f t="shared" ca="1" si="211"/>
        <v>-</v>
      </c>
      <c r="CG50" s="19" t="str">
        <f t="shared" ca="1" si="211"/>
        <v>-</v>
      </c>
      <c r="CH50" s="19" t="str">
        <f t="shared" ca="1" si="211"/>
        <v>-</v>
      </c>
      <c r="CI50" s="19" t="str">
        <f t="shared" ca="1" si="211"/>
        <v>-</v>
      </c>
      <c r="CJ50" s="19" t="str">
        <f t="shared" ca="1" si="211"/>
        <v>-</v>
      </c>
      <c r="CK50" s="19" t="str">
        <f t="shared" ca="1" si="211"/>
        <v>-</v>
      </c>
      <c r="CL50" s="19" t="str">
        <f t="shared" ca="1" si="211"/>
        <v>-</v>
      </c>
      <c r="CM50" s="19" t="str">
        <f t="shared" ca="1" si="211"/>
        <v>-</v>
      </c>
      <c r="CN50" s="19" t="str">
        <f t="shared" ca="1" si="211"/>
        <v>-</v>
      </c>
      <c r="CO50" s="19" t="str">
        <f t="shared" ca="1" si="212"/>
        <v>-</v>
      </c>
      <c r="CP50" s="19" t="str">
        <f t="shared" ca="1" si="212"/>
        <v>-</v>
      </c>
      <c r="CQ50" s="19" t="str">
        <f t="shared" ca="1" si="212"/>
        <v>-</v>
      </c>
      <c r="CR50" s="19" t="str">
        <f t="shared" ca="1" si="212"/>
        <v>-</v>
      </c>
      <c r="CS50" s="19" t="str">
        <f t="shared" ca="1" si="212"/>
        <v>-</v>
      </c>
      <c r="CT50" s="19" t="str">
        <f t="shared" ca="1" si="212"/>
        <v>-</v>
      </c>
      <c r="CU50" s="19" t="str">
        <f t="shared" ca="1" si="212"/>
        <v>-</v>
      </c>
      <c r="CV50" s="9"/>
      <c r="CW50" s="135" t="b">
        <f t="shared" ca="1" si="213"/>
        <v>1</v>
      </c>
      <c r="CX50" s="12" t="b">
        <v>0</v>
      </c>
      <c r="CY50" s="19" t="b">
        <f t="shared" ca="1" si="299"/>
        <v>1</v>
      </c>
      <c r="CZ50" s="574">
        <f t="shared" ca="1" si="300"/>
        <v>321121102</v>
      </c>
      <c r="DA50" s="19" t="b">
        <f t="shared" ca="1" si="299"/>
        <v>0</v>
      </c>
      <c r="DB50" s="12" t="s">
        <v>31</v>
      </c>
      <c r="DC50" s="19" t="b">
        <f t="shared" ca="1" si="276"/>
        <v>1</v>
      </c>
      <c r="DD50" s="575">
        <f t="shared" ca="1" si="292"/>
        <v>321121103</v>
      </c>
      <c r="DE50" s="428">
        <f t="shared" ca="1" si="215"/>
        <v>680</v>
      </c>
      <c r="DF50" s="428">
        <f t="shared" ca="1" si="215"/>
        <v>714</v>
      </c>
      <c r="DG50" s="428">
        <f t="shared" ca="1" si="215"/>
        <v>749</v>
      </c>
      <c r="DH50" s="143">
        <f t="shared" ca="1" si="216"/>
        <v>420</v>
      </c>
      <c r="DI50" s="143">
        <f t="shared" ca="1" si="216"/>
        <v>455</v>
      </c>
      <c r="DJ50" s="143">
        <f t="shared" ca="1" si="216"/>
        <v>490</v>
      </c>
      <c r="DK50" s="19" t="str">
        <f t="shared" ca="1" si="277"/>
        <v>-</v>
      </c>
      <c r="DL50" s="19" t="str">
        <f t="shared" ca="1" si="217"/>
        <v>-</v>
      </c>
      <c r="DM50" s="19" t="str">
        <f t="shared" ca="1" si="217"/>
        <v>-</v>
      </c>
      <c r="DN50" s="19" t="str">
        <f t="shared" ca="1" si="217"/>
        <v>-</v>
      </c>
      <c r="DO50" s="19" t="str">
        <f t="shared" ca="1" si="217"/>
        <v>-</v>
      </c>
      <c r="DP50" s="19" t="str">
        <f t="shared" ca="1" si="217"/>
        <v>-</v>
      </c>
      <c r="DQ50" s="12">
        <v>3</v>
      </c>
      <c r="DR50" s="12">
        <v>3</v>
      </c>
      <c r="DS50" s="19">
        <f t="shared" ca="1" si="293"/>
        <v>0</v>
      </c>
      <c r="DT50" s="12">
        <v>1</v>
      </c>
      <c r="DU50" s="12">
        <v>-1</v>
      </c>
      <c r="DV50" s="19" t="str">
        <f t="shared" ca="1" si="278"/>
        <v>-</v>
      </c>
      <c r="DW50" s="19" t="str">
        <f t="shared" ca="1" si="278"/>
        <v>-</v>
      </c>
      <c r="DX50" s="19" t="str">
        <f t="shared" ca="1" si="278"/>
        <v>-</v>
      </c>
      <c r="DY50" s="239">
        <f t="shared" ca="1" si="294"/>
        <v>0</v>
      </c>
      <c r="DZ50" s="239">
        <f t="shared" si="294"/>
        <v>1</v>
      </c>
      <c r="EA50" s="239">
        <f t="shared" si="294"/>
        <v>-1</v>
      </c>
      <c r="EB50" s="19" t="str">
        <f t="shared" ca="1" si="220"/>
        <v>-</v>
      </c>
      <c r="EC50" s="19">
        <f t="shared" ca="1" si="220"/>
        <v>0</v>
      </c>
      <c r="ED50" s="19">
        <f t="shared" ca="1" si="220"/>
        <v>0</v>
      </c>
      <c r="EE50" s="9"/>
      <c r="EF50" s="19" t="str">
        <f t="shared" ca="1" si="221"/>
        <v>-</v>
      </c>
      <c r="EG50" s="19" t="str">
        <f t="shared" ca="1" si="221"/>
        <v>-</v>
      </c>
      <c r="EH50" s="19" t="str">
        <f t="shared" ca="1" si="221"/>
        <v>-</v>
      </c>
      <c r="EI50" s="19" t="str">
        <f t="shared" ca="1" si="221"/>
        <v>-</v>
      </c>
      <c r="EJ50" s="19" t="str">
        <f t="shared" ca="1" si="221"/>
        <v>-</v>
      </c>
      <c r="EK50" s="19" t="str">
        <f t="shared" ca="1" si="221"/>
        <v>-</v>
      </c>
      <c r="EL50" s="19" t="str">
        <f t="shared" ca="1" si="221"/>
        <v>-</v>
      </c>
      <c r="EM50" s="19" t="str">
        <f t="shared" ca="1" si="221"/>
        <v>-</v>
      </c>
      <c r="EN50" s="19" t="str">
        <f t="shared" ca="1" si="221"/>
        <v>-</v>
      </c>
      <c r="EO50" s="19" t="str">
        <f t="shared" ca="1" si="221"/>
        <v>-</v>
      </c>
      <c r="EP50" s="19" t="str">
        <f t="shared" ca="1" si="221"/>
        <v>-</v>
      </c>
      <c r="EQ50" s="19" t="str">
        <f t="shared" ca="1" si="221"/>
        <v>-</v>
      </c>
      <c r="ER50" s="19">
        <f t="shared" ca="1" si="279"/>
        <v>0</v>
      </c>
      <c r="ES50" s="19">
        <f t="shared" ca="1" si="222"/>
        <v>0</v>
      </c>
      <c r="ET50" s="19">
        <f t="shared" ca="1" si="222"/>
        <v>0</v>
      </c>
      <c r="EU50" s="19">
        <f t="shared" ca="1" si="222"/>
        <v>0</v>
      </c>
      <c r="EV50" s="19">
        <f t="shared" ca="1" si="223"/>
        <v>0</v>
      </c>
      <c r="EW50" s="19">
        <f t="shared" ca="1" si="222"/>
        <v>0</v>
      </c>
      <c r="EX50" s="19">
        <f t="shared" ca="1" si="223"/>
        <v>0</v>
      </c>
      <c r="EY50" s="19">
        <f t="shared" ca="1" si="222"/>
        <v>0</v>
      </c>
      <c r="EZ50" s="19">
        <f t="shared" ca="1" si="223"/>
        <v>0</v>
      </c>
      <c r="FA50" s="19">
        <f t="shared" ca="1" si="223"/>
        <v>0</v>
      </c>
      <c r="FB50" s="19">
        <f t="shared" ca="1" si="223"/>
        <v>0</v>
      </c>
      <c r="FC50" s="19">
        <f t="shared" ca="1" si="223"/>
        <v>0</v>
      </c>
      <c r="FD50" s="19">
        <f t="shared" ca="1" si="223"/>
        <v>0</v>
      </c>
      <c r="FE50" s="19">
        <f t="shared" ca="1" si="223"/>
        <v>0</v>
      </c>
      <c r="FF50" s="19">
        <f t="shared" ca="1" si="223"/>
        <v>0</v>
      </c>
      <c r="FG50" s="19">
        <f t="shared" ca="1" si="223"/>
        <v>0</v>
      </c>
      <c r="FH50" s="19">
        <f t="shared" ca="1" si="223"/>
        <v>0</v>
      </c>
      <c r="FI50" s="19">
        <f t="shared" ca="1" si="223"/>
        <v>0</v>
      </c>
      <c r="FJ50" s="19">
        <f t="shared" ca="1" si="223"/>
        <v>0</v>
      </c>
      <c r="FK50" s="19">
        <f t="shared" ca="1" si="223"/>
        <v>0</v>
      </c>
      <c r="FL50" s="19">
        <f t="shared" ca="1" si="223"/>
        <v>0</v>
      </c>
      <c r="FM50" s="19">
        <f t="shared" ca="1" si="223"/>
        <v>0</v>
      </c>
      <c r="FN50" s="19">
        <f t="shared" ca="1" si="223"/>
        <v>0</v>
      </c>
      <c r="FO50" s="19">
        <f t="shared" ca="1" si="223"/>
        <v>0</v>
      </c>
      <c r="FP50" s="19">
        <f t="shared" ca="1" si="223"/>
        <v>0</v>
      </c>
      <c r="FQ50" s="19">
        <f t="shared" ca="1" si="223"/>
        <v>0</v>
      </c>
      <c r="FR50" s="19">
        <f t="shared" ca="1" si="223"/>
        <v>0</v>
      </c>
      <c r="FS50" s="19">
        <f t="shared" ca="1" si="223"/>
        <v>0</v>
      </c>
      <c r="FT50" s="19">
        <f t="shared" ca="1" si="223"/>
        <v>0</v>
      </c>
      <c r="FU50" s="19">
        <f t="shared" ca="1" si="224"/>
        <v>0</v>
      </c>
      <c r="FV50" s="19">
        <f t="shared" ca="1" si="224"/>
        <v>0</v>
      </c>
      <c r="FW50" s="19">
        <f t="shared" ca="1" si="224"/>
        <v>0</v>
      </c>
      <c r="FX50" s="19">
        <f t="shared" ca="1" si="224"/>
        <v>0</v>
      </c>
      <c r="FY50" s="19">
        <f t="shared" ca="1" si="224"/>
        <v>0</v>
      </c>
      <c r="FZ50" s="19">
        <f t="shared" ca="1" si="224"/>
        <v>0</v>
      </c>
      <c r="GA50" s="19">
        <f t="shared" ca="1" si="224"/>
        <v>0</v>
      </c>
      <c r="GB50" s="19">
        <f t="shared" ca="1" si="224"/>
        <v>0</v>
      </c>
      <c r="GC50" s="19">
        <f t="shared" ca="1" si="224"/>
        <v>0</v>
      </c>
      <c r="GD50" s="19">
        <f t="shared" ca="1" si="224"/>
        <v>0</v>
      </c>
      <c r="GE50" s="19">
        <f t="shared" ca="1" si="223"/>
        <v>0</v>
      </c>
      <c r="GF50" s="19">
        <f t="shared" ca="1" si="223"/>
        <v>0</v>
      </c>
      <c r="GG50" s="19">
        <f t="shared" ca="1" si="223"/>
        <v>0</v>
      </c>
      <c r="GH50" s="19">
        <f t="shared" ca="1" si="223"/>
        <v>0</v>
      </c>
      <c r="GI50" s="19">
        <f t="shared" ca="1" si="223"/>
        <v>0</v>
      </c>
      <c r="GJ50" s="19">
        <f t="shared" ca="1" si="223"/>
        <v>0</v>
      </c>
      <c r="GK50" s="19">
        <f t="shared" ca="1" si="223"/>
        <v>0</v>
      </c>
      <c r="GL50" s="19">
        <f t="shared" ca="1" si="223"/>
        <v>0</v>
      </c>
      <c r="GM50" s="19">
        <f t="shared" ca="1" si="223"/>
        <v>0</v>
      </c>
      <c r="GN50" s="19">
        <f t="shared" ca="1" si="223"/>
        <v>0</v>
      </c>
      <c r="GO50" s="19">
        <f t="shared" ca="1" si="223"/>
        <v>0</v>
      </c>
      <c r="GP50" s="19">
        <f t="shared" ca="1" si="223"/>
        <v>0</v>
      </c>
      <c r="GQ50" s="19">
        <f t="shared" ca="1" si="223"/>
        <v>0</v>
      </c>
      <c r="GR50" s="19">
        <f t="shared" ca="1" si="223"/>
        <v>0</v>
      </c>
      <c r="GS50" s="19">
        <f t="shared" ca="1" si="223"/>
        <v>0</v>
      </c>
      <c r="GT50" s="19">
        <f t="shared" ca="1" si="223"/>
        <v>0</v>
      </c>
      <c r="GU50" s="19">
        <f t="shared" ca="1" si="223"/>
        <v>0</v>
      </c>
      <c r="GV50" s="19">
        <f t="shared" ca="1" si="223"/>
        <v>0</v>
      </c>
      <c r="GW50" s="19">
        <f t="shared" ca="1" si="223"/>
        <v>0</v>
      </c>
      <c r="GX50" s="19">
        <f t="shared" ca="1" si="223"/>
        <v>0</v>
      </c>
      <c r="GY50" s="19">
        <f t="shared" ca="1" si="223"/>
        <v>0</v>
      </c>
      <c r="GZ50" s="19">
        <f t="shared" ca="1" si="223"/>
        <v>0</v>
      </c>
      <c r="HA50" s="19">
        <f t="shared" ca="1" si="223"/>
        <v>0</v>
      </c>
      <c r="HB50" s="19">
        <f t="shared" ca="1" si="223"/>
        <v>0</v>
      </c>
      <c r="HC50" s="19">
        <f t="shared" ca="1" si="223"/>
        <v>0</v>
      </c>
      <c r="HD50" s="19">
        <f t="shared" ca="1" si="225"/>
        <v>0</v>
      </c>
      <c r="HE50" s="19">
        <f t="shared" ca="1" si="225"/>
        <v>0</v>
      </c>
      <c r="HF50" s="19">
        <f t="shared" ca="1" si="225"/>
        <v>0</v>
      </c>
      <c r="HG50" s="19">
        <f t="shared" ca="1" si="225"/>
        <v>0</v>
      </c>
      <c r="HH50" s="19">
        <f t="shared" ca="1" si="225"/>
        <v>0</v>
      </c>
      <c r="HI50" s="19">
        <f t="shared" ca="1" si="225"/>
        <v>0</v>
      </c>
      <c r="HJ50" s="19">
        <f t="shared" ca="1" si="225"/>
        <v>0</v>
      </c>
      <c r="HK50" s="19">
        <f t="shared" ca="1" si="225"/>
        <v>0</v>
      </c>
      <c r="HL50" s="19">
        <f t="shared" ca="1" si="225"/>
        <v>0</v>
      </c>
      <c r="HM50" s="19">
        <f t="shared" ca="1" si="225"/>
        <v>0</v>
      </c>
      <c r="HN50" s="19">
        <f t="shared" ca="1" si="225"/>
        <v>0</v>
      </c>
      <c r="HO50" s="19">
        <f t="shared" ca="1" si="225"/>
        <v>0</v>
      </c>
      <c r="HP50" s="19">
        <f t="shared" ca="1" si="225"/>
        <v>0</v>
      </c>
      <c r="HQ50" s="19">
        <f t="shared" ca="1" si="225"/>
        <v>0</v>
      </c>
      <c r="HR50" s="19">
        <f t="shared" ca="1" si="225"/>
        <v>0</v>
      </c>
      <c r="HS50" s="19">
        <f t="shared" ca="1" si="225"/>
        <v>0</v>
      </c>
      <c r="HT50" s="19">
        <f t="shared" ca="1" si="225"/>
        <v>0</v>
      </c>
      <c r="HU50" s="19">
        <f t="shared" ca="1" si="225"/>
        <v>0</v>
      </c>
      <c r="HV50" s="19">
        <f t="shared" ca="1" si="225"/>
        <v>0</v>
      </c>
      <c r="HW50" s="19">
        <f t="shared" ca="1" si="225"/>
        <v>0</v>
      </c>
      <c r="HX50" s="19">
        <f t="shared" ca="1" si="225"/>
        <v>0</v>
      </c>
      <c r="HY50" s="19">
        <f t="shared" ca="1" si="225"/>
        <v>0</v>
      </c>
      <c r="HZ50" s="19">
        <f t="shared" ca="1" si="225"/>
        <v>0</v>
      </c>
      <c r="IA50" s="19">
        <f t="shared" ca="1" si="226"/>
        <v>0</v>
      </c>
      <c r="IB50" s="19">
        <f t="shared" ca="1" si="226"/>
        <v>0</v>
      </c>
      <c r="IC50" s="19">
        <f t="shared" ca="1" si="226"/>
        <v>0</v>
      </c>
      <c r="ID50" s="19">
        <f t="shared" ca="1" si="227"/>
        <v>0</v>
      </c>
      <c r="IE50" s="19">
        <f t="shared" ca="1" si="227"/>
        <v>0</v>
      </c>
      <c r="IF50" s="19">
        <f t="shared" ca="1" si="227"/>
        <v>0</v>
      </c>
      <c r="IG50" s="19">
        <f t="shared" ca="1" si="227"/>
        <v>0</v>
      </c>
      <c r="IH50" s="19">
        <f t="shared" ca="1" si="227"/>
        <v>0</v>
      </c>
      <c r="II50" s="19">
        <f t="shared" ca="1" si="227"/>
        <v>0</v>
      </c>
      <c r="IJ50" s="19">
        <f t="shared" ca="1" si="227"/>
        <v>0</v>
      </c>
      <c r="IK50" s="19">
        <f t="shared" ca="1" si="227"/>
        <v>0</v>
      </c>
      <c r="IL50" s="19">
        <f t="shared" ca="1" si="227"/>
        <v>0</v>
      </c>
      <c r="IM50" s="19">
        <f t="shared" ca="1" si="227"/>
        <v>0</v>
      </c>
      <c r="IN50" s="19">
        <f t="shared" ca="1" si="226"/>
        <v>0</v>
      </c>
      <c r="IO50" s="19">
        <f t="shared" ca="1" si="226"/>
        <v>0</v>
      </c>
      <c r="IP50" s="19">
        <f t="shared" ca="1" si="226"/>
        <v>0</v>
      </c>
      <c r="IQ50" s="19">
        <f t="shared" ca="1" si="226"/>
        <v>0</v>
      </c>
      <c r="IR50" s="19">
        <f t="shared" ca="1" si="226"/>
        <v>0</v>
      </c>
      <c r="IS50" s="19">
        <f t="shared" ca="1" si="226"/>
        <v>0</v>
      </c>
      <c r="IT50" s="19">
        <f t="shared" ca="1" si="226"/>
        <v>0</v>
      </c>
      <c r="IU50" s="19">
        <f t="shared" ca="1" si="226"/>
        <v>0</v>
      </c>
      <c r="IV50" s="19">
        <f t="shared" ca="1" si="226"/>
        <v>0</v>
      </c>
      <c r="IW50" s="19">
        <f t="shared" ca="1" si="226"/>
        <v>0</v>
      </c>
      <c r="IX50" s="19">
        <f t="shared" ca="1" si="226"/>
        <v>0</v>
      </c>
      <c r="IY50" s="19">
        <f t="shared" ca="1" si="226"/>
        <v>0</v>
      </c>
      <c r="IZ50" s="19">
        <f t="shared" ca="1" si="226"/>
        <v>0</v>
      </c>
      <c r="JA50" s="19">
        <f t="shared" ca="1" si="226"/>
        <v>0</v>
      </c>
      <c r="JB50" s="19">
        <f t="shared" ca="1" si="226"/>
        <v>0</v>
      </c>
      <c r="JC50" s="19">
        <f t="shared" ca="1" si="226"/>
        <v>0</v>
      </c>
      <c r="JD50" s="19">
        <f t="shared" ca="1" si="226"/>
        <v>0</v>
      </c>
      <c r="JE50" s="19">
        <f t="shared" ca="1" si="226"/>
        <v>0</v>
      </c>
      <c r="JF50" s="19">
        <f t="shared" ca="1" si="226"/>
        <v>0</v>
      </c>
      <c r="JG50" s="19">
        <f t="shared" ca="1" si="226"/>
        <v>0</v>
      </c>
      <c r="JH50" s="19">
        <f t="shared" ca="1" si="226"/>
        <v>0</v>
      </c>
      <c r="JI50" s="19">
        <f t="shared" ca="1" si="226"/>
        <v>0</v>
      </c>
      <c r="JJ50" s="19">
        <f t="shared" ca="1" si="226"/>
        <v>0</v>
      </c>
      <c r="JK50" s="19">
        <f t="shared" ca="1" si="226"/>
        <v>0</v>
      </c>
      <c r="JL50" s="19">
        <f t="shared" ca="1" si="226"/>
        <v>0</v>
      </c>
      <c r="JM50" s="5">
        <f t="shared" ca="1" si="228"/>
        <v>19</v>
      </c>
      <c r="JN50" s="9"/>
      <c r="JO50" s="5">
        <f t="shared" ca="1" si="229"/>
        <v>1</v>
      </c>
      <c r="JP50" s="5" t="b">
        <f t="shared" ca="1" si="229"/>
        <v>0</v>
      </c>
      <c r="JQ50" s="19">
        <f t="shared" ca="1" si="281"/>
        <v>0</v>
      </c>
      <c r="JR50" s="5">
        <f t="shared" ca="1" si="231"/>
        <v>0</v>
      </c>
      <c r="JS50" s="5">
        <f t="shared" ca="1" si="232"/>
        <v>0.01</v>
      </c>
      <c r="JT50" s="19">
        <f t="shared" ca="1" si="233"/>
        <v>0</v>
      </c>
      <c r="JU50" s="19">
        <f t="shared" ca="1" si="233"/>
        <v>0</v>
      </c>
      <c r="JV50" s="19" t="str">
        <f t="shared" ca="1" si="233"/>
        <v>-</v>
      </c>
      <c r="JW50" s="19">
        <f t="shared" ca="1" si="272"/>
        <v>1</v>
      </c>
      <c r="JX50" s="19">
        <f t="shared" ca="1" si="281"/>
        <v>1</v>
      </c>
      <c r="JY50" s="19">
        <f t="shared" ca="1" si="272"/>
        <v>1</v>
      </c>
      <c r="JZ50" s="19">
        <f t="shared" ca="1" si="272"/>
        <v>1</v>
      </c>
      <c r="KA50" s="19">
        <f t="shared" ca="1" si="272"/>
        <v>1</v>
      </c>
      <c r="KB50" s="19">
        <f t="shared" ca="1" si="272"/>
        <v>1</v>
      </c>
      <c r="KC50" s="19">
        <f t="shared" ca="1" si="272"/>
        <v>0</v>
      </c>
      <c r="KD50" s="19">
        <f t="shared" ca="1" si="272"/>
        <v>0</v>
      </c>
      <c r="KE50" s="19">
        <f t="shared" ca="1" si="272"/>
        <v>1</v>
      </c>
      <c r="KF50" s="19">
        <f t="shared" ca="1" si="272"/>
        <v>0</v>
      </c>
      <c r="KG50" s="19">
        <f t="shared" ca="1" si="272"/>
        <v>0</v>
      </c>
      <c r="KH50" s="19">
        <f t="shared" ca="1" si="272"/>
        <v>0</v>
      </c>
      <c r="KI50" s="19">
        <f t="shared" ca="1" si="272"/>
        <v>1</v>
      </c>
      <c r="KJ50" s="19">
        <f t="shared" ca="1" si="272"/>
        <v>0</v>
      </c>
      <c r="KK50" s="19">
        <f t="shared" ca="1" si="272"/>
        <v>1</v>
      </c>
      <c r="KL50" s="19">
        <f t="shared" ca="1" si="281"/>
        <v>0</v>
      </c>
      <c r="KM50" s="19">
        <f t="shared" ca="1" si="281"/>
        <v>0</v>
      </c>
      <c r="KN50" s="19">
        <f t="shared" ca="1" si="281"/>
        <v>0</v>
      </c>
      <c r="KO50" s="19">
        <f t="shared" ca="1" si="281"/>
        <v>0</v>
      </c>
      <c r="KP50" s="19">
        <f t="shared" ca="1" si="281"/>
        <v>0</v>
      </c>
      <c r="KQ50" s="19">
        <f t="shared" ca="1" si="281"/>
        <v>0</v>
      </c>
      <c r="KR50" s="19">
        <f t="shared" ca="1" si="281"/>
        <v>0</v>
      </c>
      <c r="KS50" s="19">
        <f t="shared" ca="1" si="281"/>
        <v>0</v>
      </c>
      <c r="KT50" s="19">
        <f t="shared" ca="1" si="281"/>
        <v>0</v>
      </c>
      <c r="KU50" s="19">
        <f t="shared" ca="1" si="230"/>
        <v>0</v>
      </c>
      <c r="KV50" s="19">
        <f t="shared" ca="1" si="230"/>
        <v>0</v>
      </c>
      <c r="KW50" s="19">
        <f t="shared" ca="1" si="230"/>
        <v>0</v>
      </c>
      <c r="KX50" s="19">
        <f t="shared" ca="1" si="230"/>
        <v>0</v>
      </c>
      <c r="KY50" s="19">
        <f t="shared" ca="1" si="230"/>
        <v>0</v>
      </c>
      <c r="KZ50" s="19">
        <f t="shared" ca="1" si="230"/>
        <v>0</v>
      </c>
      <c r="LA50" s="19">
        <f t="shared" ca="1" si="230"/>
        <v>0</v>
      </c>
      <c r="LB50" s="19">
        <f t="shared" ca="1" si="230"/>
        <v>0</v>
      </c>
      <c r="LC50" s="19">
        <f t="shared" ca="1" si="230"/>
        <v>0</v>
      </c>
      <c r="LD50" s="19">
        <f t="shared" ca="1" si="230"/>
        <v>0</v>
      </c>
      <c r="LE50" s="19">
        <f t="shared" ca="1" si="230"/>
        <v>0</v>
      </c>
      <c r="LF50" s="19">
        <f t="shared" ca="1" si="230"/>
        <v>0</v>
      </c>
      <c r="LG50" s="5">
        <f t="shared" ca="1" si="237"/>
        <v>0</v>
      </c>
      <c r="LH50" s="5">
        <f t="shared" ca="1" si="237"/>
        <v>0</v>
      </c>
      <c r="LI50" s="5">
        <f t="shared" ca="1" si="237"/>
        <v>0.05</v>
      </c>
      <c r="LJ50" s="5">
        <f t="shared" ca="1" si="237"/>
        <v>0.05</v>
      </c>
      <c r="LK50" s="19">
        <f t="shared" ca="1" si="238"/>
        <v>0</v>
      </c>
      <c r="LL50" s="19">
        <f t="shared" ca="1" si="230"/>
        <v>0</v>
      </c>
      <c r="LM50" s="19">
        <f t="shared" ca="1" si="239"/>
        <v>0</v>
      </c>
      <c r="LN50" s="19">
        <f t="shared" ca="1" si="239"/>
        <v>0</v>
      </c>
      <c r="LO50" s="19">
        <f t="shared" ca="1" si="239"/>
        <v>0</v>
      </c>
      <c r="LP50" s="19">
        <f t="shared" ca="1" si="239"/>
        <v>0</v>
      </c>
      <c r="LQ50" s="19">
        <f t="shared" ca="1" si="230"/>
        <v>0</v>
      </c>
      <c r="LR50" s="19">
        <f t="shared" ca="1" si="230"/>
        <v>1</v>
      </c>
      <c r="LS50" s="19">
        <f t="shared" ca="1" si="240"/>
        <v>0</v>
      </c>
      <c r="LT50" s="19">
        <f t="shared" ca="1" si="240"/>
        <v>0</v>
      </c>
      <c r="LU50" s="19">
        <f t="shared" ca="1" si="240"/>
        <v>0</v>
      </c>
      <c r="LV50" s="19">
        <f t="shared" ca="1" si="230"/>
        <v>0</v>
      </c>
      <c r="LW50" s="19">
        <f t="shared" ca="1" si="230"/>
        <v>1</v>
      </c>
      <c r="LX50" s="9"/>
      <c r="LY50" s="5" t="b">
        <f t="shared" ca="1" si="241"/>
        <v>0</v>
      </c>
      <c r="LZ50" s="19" t="str">
        <f t="shared" ca="1" si="242"/>
        <v>-</v>
      </c>
      <c r="MA50" s="19" t="str">
        <f t="shared" ca="1" si="242"/>
        <v>-</v>
      </c>
      <c r="MB50" s="19" t="str">
        <f t="shared" ca="1" si="242"/>
        <v>-</v>
      </c>
      <c r="MC50" s="5" t="b">
        <f t="shared" ca="1" si="243"/>
        <v>1</v>
      </c>
      <c r="MD50" s="5" t="b">
        <f t="shared" ca="1" si="243"/>
        <v>0</v>
      </c>
      <c r="ME50" s="5" t="b">
        <f t="shared" ca="1" si="243"/>
        <v>0</v>
      </c>
      <c r="MF50" s="135">
        <f t="shared" ca="1" si="244"/>
        <v>1</v>
      </c>
      <c r="MG50" s="135">
        <f t="shared" ca="1" si="244"/>
        <v>1</v>
      </c>
      <c r="MH50" s="19" t="str">
        <f t="shared" ca="1" si="246"/>
        <v>-</v>
      </c>
      <c r="MI50" s="19" t="str">
        <f t="shared" ca="1" si="295"/>
        <v>-</v>
      </c>
      <c r="MJ50" s="19" t="str">
        <f t="shared" ca="1" si="246"/>
        <v>-</v>
      </c>
      <c r="MK50" s="19" t="str">
        <f t="shared" ca="1" si="246"/>
        <v>-</v>
      </c>
      <c r="ML50" s="19">
        <f t="shared" ca="1" si="246"/>
        <v>1</v>
      </c>
      <c r="MM50" s="19">
        <f t="shared" ca="1" si="246"/>
        <v>0.66</v>
      </c>
      <c r="MN50" s="19" t="str">
        <f t="shared" ca="1" si="246"/>
        <v>-</v>
      </c>
      <c r="MO50" s="5" t="b" cm="1">
        <f t="array" aca="1" ref="MO50" ca="1">IF(OR(MP50:MP50&lt;&gt;"-"),TRUE,"-")</f>
        <v>1</v>
      </c>
      <c r="MP50" s="19">
        <f t="shared" ca="1" si="246"/>
        <v>2</v>
      </c>
      <c r="MQ50" s="5" t="str">
        <f t="array" aca="1" ref="MQ50" ca="1">IF(OR(MR50:MX50&lt;&gt;"-"),TRUE,"-")</f>
        <v>-</v>
      </c>
      <c r="MR50" s="19" t="str">
        <f t="shared" ca="1" si="283"/>
        <v>-</v>
      </c>
      <c r="MS50" s="19" t="str">
        <f t="shared" ca="1" si="283"/>
        <v>-</v>
      </c>
      <c r="MT50" s="19" t="str">
        <f t="shared" ca="1" si="283"/>
        <v>-</v>
      </c>
      <c r="MU50" s="19" t="str">
        <f t="shared" ca="1" si="283"/>
        <v>-</v>
      </c>
      <c r="MV50" s="19" t="str">
        <f t="shared" ca="1" si="283"/>
        <v>-</v>
      </c>
      <c r="MW50" s="19" t="str">
        <f t="shared" ca="1" si="283"/>
        <v>-</v>
      </c>
      <c r="MX50" s="19" t="str">
        <f t="shared" ca="1" si="283"/>
        <v>-</v>
      </c>
      <c r="MY50" s="5" t="b">
        <f t="array" aca="1" ref="MY50" ca="1">IF(OR(MZ50:NA50&lt;&gt;"-"),TRUE,"-")</f>
        <v>1</v>
      </c>
      <c r="MZ50" s="135">
        <f ca="1">IF($AS50=6,0,$NA50)</f>
        <v>2</v>
      </c>
      <c r="NA50" s="19">
        <f t="shared" ca="1" si="284"/>
        <v>2</v>
      </c>
      <c r="NB50" s="19" t="b">
        <f t="shared" ca="1" si="285"/>
        <v>0</v>
      </c>
      <c r="NC50" s="19" t="str">
        <f t="shared" ca="1" si="286"/>
        <v>-</v>
      </c>
      <c r="ND50" s="5" t="str">
        <f t="shared" ca="1" si="249"/>
        <v>-</v>
      </c>
      <c r="NE50" s="5" t="str">
        <f t="shared" ca="1" si="249"/>
        <v>-</v>
      </c>
      <c r="NF50" s="5" t="str">
        <f t="shared" ca="1" si="249"/>
        <v>-</v>
      </c>
      <c r="NG50" s="5" t="str">
        <f t="shared" ca="1" si="249"/>
        <v>-</v>
      </c>
      <c r="NH50" s="19" t="str">
        <f t="shared" ca="1" si="251"/>
        <v>-</v>
      </c>
      <c r="NI50" s="19" t="str">
        <f t="shared" ca="1" si="251"/>
        <v>-</v>
      </c>
      <c r="NJ50" s="19" t="b">
        <f t="shared" ca="1" si="251"/>
        <v>1</v>
      </c>
      <c r="NK50" s="19">
        <f t="shared" ca="1" si="251"/>
        <v>0.75</v>
      </c>
      <c r="NL50" s="19">
        <f t="shared" ca="1" si="251"/>
        <v>0.75</v>
      </c>
      <c r="NM50" s="19">
        <f t="shared" ca="1" si="251"/>
        <v>0.99</v>
      </c>
      <c r="NN50" s="19">
        <f t="shared" ca="1" si="251"/>
        <v>0.5</v>
      </c>
      <c r="NO50" s="19">
        <f t="shared" ca="1" si="251"/>
        <v>0</v>
      </c>
      <c r="NP50" s="19">
        <f t="shared" ca="1" si="251"/>
        <v>0</v>
      </c>
      <c r="NQ50" s="19" t="str">
        <f t="shared" ca="1" si="251"/>
        <v>-</v>
      </c>
      <c r="NR50" s="19" t="str">
        <f t="shared" ca="1" si="251"/>
        <v>-</v>
      </c>
      <c r="NS50" s="19" t="str">
        <f t="shared" ca="1" si="251"/>
        <v>-</v>
      </c>
      <c r="NT50" s="5">
        <f t="shared" ca="1" si="252"/>
        <v>1</v>
      </c>
      <c r="NU50" s="9"/>
      <c r="NV50" s="19">
        <f t="shared" ca="1" si="251"/>
        <v>70</v>
      </c>
      <c r="NW50" s="19">
        <f t="shared" ca="1" si="288"/>
        <v>50</v>
      </c>
      <c r="NX50" s="19">
        <f t="shared" ca="1" si="288"/>
        <v>65</v>
      </c>
      <c r="NY50" s="19">
        <f t="shared" ca="1" si="288"/>
        <v>65</v>
      </c>
      <c r="NZ50" s="19">
        <f t="shared" ca="1" si="253"/>
        <v>1</v>
      </c>
      <c r="OA50" s="5">
        <f t="shared" ca="1" si="254"/>
        <v>1</v>
      </c>
      <c r="OB50" s="19">
        <f t="shared" ca="1" si="255"/>
        <v>1</v>
      </c>
      <c r="OC50" s="9"/>
      <c r="OD50" s="19" t="b">
        <f t="shared" ca="1" si="288"/>
        <v>0</v>
      </c>
      <c r="OE50" s="19" t="b">
        <f t="shared" ca="1" si="288"/>
        <v>0</v>
      </c>
      <c r="OF50" s="19">
        <f t="shared" ca="1" si="288"/>
        <v>1</v>
      </c>
      <c r="OG50" s="19">
        <f t="shared" ca="1" si="288"/>
        <v>1</v>
      </c>
      <c r="OH50" s="19">
        <f t="shared" ca="1" si="288"/>
        <v>1</v>
      </c>
      <c r="OI50" s="19">
        <f t="shared" ca="1" si="288"/>
        <v>1</v>
      </c>
      <c r="OJ50" s="19">
        <f t="shared" ca="1" si="288"/>
        <v>1</v>
      </c>
      <c r="OK50" s="19">
        <f t="shared" ca="1" si="288"/>
        <v>1</v>
      </c>
      <c r="OL50" s="19">
        <f t="shared" ca="1" si="288"/>
        <v>1</v>
      </c>
      <c r="OM50" s="19">
        <f t="shared" ca="1" si="288"/>
        <v>1</v>
      </c>
      <c r="ON50" s="19">
        <f t="shared" ca="1" si="288"/>
        <v>1</v>
      </c>
      <c r="OO50" s="9"/>
      <c r="OP50" s="5" t="str" cm="1">
        <f t="array" aca="1" ref="OP50" ca="1">INDEX(i.LMU_Area,$K50,OP$26)</f>
        <v>-</v>
      </c>
      <c r="OQ50" s="5" t="str" cm="1">
        <f t="array" aca="1" ref="OQ50" ca="1">INDEX(i.LMU_Area,$K50,OQ$26)</f>
        <v>-</v>
      </c>
      <c r="OR50" s="5" t="str" cm="1">
        <f t="array" aca="1" ref="OR50" ca="1">INDEX(i.LMU_Area,$K50,OR$26)</f>
        <v>-</v>
      </c>
      <c r="OS50" s="5" t="str" cm="1">
        <f t="array" aca="1" ref="OS50" ca="1">INDEX(i.LMU_Area,$K50,OS$26)</f>
        <v>-</v>
      </c>
      <c r="OT50" s="5" t="str" cm="1">
        <f t="array" aca="1" ref="OT50" ca="1">INDEX(i.LMU_Area,$K50,OT$26)</f>
        <v>-</v>
      </c>
      <c r="OU50" s="5" t="str" cm="1">
        <f t="array" aca="1" ref="OU50" ca="1">INDEX(i.LMU_Area,$K50,OU$26)</f>
        <v>-</v>
      </c>
      <c r="OV50" s="5" t="str" cm="1">
        <f t="array" aca="1" ref="OV50" ca="1">INDEX(i.LMU_Area,$K50,OV$26)</f>
        <v>-</v>
      </c>
      <c r="OW50" s="5" t="str" cm="1">
        <f t="array" aca="1" ref="OW50" ca="1">INDEX(i.LMU_Area,$K50,OW$26)</f>
        <v>-</v>
      </c>
      <c r="OX50" s="5" t="str" cm="1">
        <f t="array" aca="1" ref="OX50" ca="1">INDEX(i.LMU_Area,$K50,OX$26)</f>
        <v>-</v>
      </c>
      <c r="OY50" s="5" t="str" cm="1">
        <f t="array" aca="1" ref="OY50" ca="1">INDEX(i.LMU_Area,$K50,OY$26)</f>
        <v>-</v>
      </c>
      <c r="OZ50" s="5" t="str" cm="1">
        <f t="array" aca="1" ref="OZ50" ca="1">INDEX(i.LMU_Area,$K50,OZ$26)</f>
        <v>-</v>
      </c>
      <c r="PA50" s="5" t="str" cm="1">
        <f t="array" aca="1" ref="PA50" ca="1">INDEX(i.LMU_Area,$K50,PA$26)</f>
        <v>-</v>
      </c>
      <c r="PB50" s="5" t="str" cm="1">
        <f t="array" aca="1" ref="PB50" ca="1">INDEX(i.LMU_Area,$K50,PB$26)</f>
        <v>-</v>
      </c>
      <c r="PC50" s="5" t="str" cm="1">
        <f t="array" aca="1" ref="PC50" ca="1">INDEX(i.LMU_Area,$K50,PC$26)</f>
        <v>-</v>
      </c>
      <c r="PD50" s="5" t="str" cm="1">
        <f t="array" aca="1" ref="PD50" ca="1">INDEX(i.LMU_Area,$K50,PD$26)</f>
        <v>-</v>
      </c>
      <c r="PE50" s="5" t="str" cm="1">
        <f t="array" aca="1" ref="PE50" ca="1">INDEX(i.LMU_Area,$K50,PE$26)</f>
        <v>-</v>
      </c>
      <c r="PF50" s="5" t="str" cm="1">
        <f t="array" aca="1" ref="PF50" ca="1">INDEX(i.LMU_Area,$K50,PF$26)</f>
        <v>-</v>
      </c>
      <c r="PG50" s="5" t="str" cm="1">
        <f t="array" aca="1" ref="PG50" ca="1">INDEX(i.LMU_Area,$K50,PG$26)</f>
        <v>-</v>
      </c>
      <c r="PH50" s="5" t="str" cm="1">
        <f t="array" aca="1" ref="PH50" ca="1">INDEX(i.LMU_Area,$K50,PH$26)</f>
        <v>-</v>
      </c>
      <c r="PI50" s="5" t="str" cm="1">
        <f t="array" aca="1" ref="PI50" ca="1">INDEX(i.LMU_Area,$K50,PI$26)</f>
        <v>-</v>
      </c>
      <c r="PJ50" s="5" t="str" cm="1">
        <f t="array" aca="1" ref="PJ50" ca="1">INDEX(i.LMU_Area,$K50,PJ$26)</f>
        <v>-</v>
      </c>
      <c r="PK50" s="5" t="str" cm="1">
        <f t="array" aca="1" ref="PK50" ca="1">INDEX(i.LMU_Area,$K50,PK$26)</f>
        <v>-</v>
      </c>
      <c r="PL50" s="5" t="str" cm="1">
        <f t="array" aca="1" ref="PL50" ca="1">INDEX(i.LMU_Area,$K50,PL$26)</f>
        <v>-</v>
      </c>
      <c r="PM50" s="5" t="str" cm="1">
        <f t="array" aca="1" ref="PM50" ca="1">INDEX(i.LMU_Area,$K50,PM$26)</f>
        <v>-</v>
      </c>
      <c r="PN50" s="5" t="str" cm="1">
        <f t="array" aca="1" ref="PN50" ca="1">INDEX(i.LMU_Area,$K50,PN$26)</f>
        <v>-</v>
      </c>
      <c r="PO50" s="5" t="str" cm="1">
        <f t="array" aca="1" ref="PO50" ca="1">INDEX(i.LMU_Area,$K50,PO$26)</f>
        <v>-</v>
      </c>
      <c r="PP50" s="5" t="str" cm="1">
        <f t="array" aca="1" ref="PP50" ca="1">INDEX(i.LMU_Area,$K50,PP$26)</f>
        <v>-</v>
      </c>
      <c r="PQ50" s="5" t="str" cm="1">
        <f t="array" aca="1" ref="PQ50" ca="1">INDEX(i.LMU_Area,$K50,PQ$26)</f>
        <v>-</v>
      </c>
      <c r="PR50" s="5" t="str" cm="1">
        <f t="array" aca="1" ref="PR50" ca="1">INDEX(i.LMU_Area,$K50,PR$26)</f>
        <v>-</v>
      </c>
      <c r="PS50" s="5" t="str" cm="1">
        <f t="array" aca="1" ref="PS50" ca="1">INDEX(i.LMU_Area,$K50,PS$26)</f>
        <v>-</v>
      </c>
      <c r="PT50" s="5" t="str" cm="1">
        <f t="array" aca="1" ref="PT50" ca="1">INDEX(i.LMU_Area,$K50,PT$26)</f>
        <v>-</v>
      </c>
      <c r="PU50" s="5" t="str" cm="1">
        <f t="array" aca="1" ref="PU50" ca="1">INDEX(i.LMU_Area,$K50,PU$26)</f>
        <v>-</v>
      </c>
      <c r="PV50" s="5" t="str" cm="1">
        <f t="array" aca="1" ref="PV50" ca="1">INDEX(i.LMU_Area,$K50,PV$26)</f>
        <v>-</v>
      </c>
      <c r="PW50" s="5" t="str" cm="1">
        <f t="array" aca="1" ref="PW50" ca="1">INDEX(i.LMU_Area,$K50,PW$26)</f>
        <v>-</v>
      </c>
      <c r="PX50" s="5" t="str" cm="1">
        <f t="array" aca="1" ref="PX50" ca="1">INDEX(i.LMU_Area,$K50,PX$26)</f>
        <v>-</v>
      </c>
      <c r="PY50" s="5" t="str" cm="1">
        <f t="array" aca="1" ref="PY50" ca="1">INDEX(i.LMU_Area,$K50,PY$26)</f>
        <v>-</v>
      </c>
      <c r="PZ50" s="5" t="str" cm="1">
        <f t="array" aca="1" ref="PZ50" ca="1">INDEX(i.LMU_Area,$K50,PZ$26)</f>
        <v>-</v>
      </c>
      <c r="QA50" s="5" t="str" cm="1">
        <f t="array" aca="1" ref="QA50" ca="1">INDEX(i.LMU_Area,$K50,QA$26)</f>
        <v>-</v>
      </c>
      <c r="QB50" s="5" t="str" cm="1">
        <f t="array" aca="1" ref="QB50" ca="1">INDEX(i.LMU_Area,$K50,QB$26)</f>
        <v>-</v>
      </c>
      <c r="QC50" s="5" t="str" cm="1">
        <f t="array" aca="1" ref="QC50" ca="1">INDEX(i.LMU_Area,$K50,QC$26)</f>
        <v>-</v>
      </c>
      <c r="QD50" s="5" t="str" cm="1">
        <f t="array" aca="1" ref="QD50" ca="1">INDEX(i.LMU_Area,$K50,QD$26)</f>
        <v>-</v>
      </c>
      <c r="QE50" s="5" t="str" cm="1">
        <f t="array" aca="1" ref="QE50" ca="1">INDEX(i.LMU_Area,$K50,QE$26)</f>
        <v>-</v>
      </c>
      <c r="QF50" s="5" t="str" cm="1">
        <f t="array" aca="1" ref="QF50" ca="1">INDEX(i.LMU_Area,$K50,QF$26)</f>
        <v>-</v>
      </c>
      <c r="QG50" s="5" t="str" cm="1">
        <f t="array" aca="1" ref="QG50" ca="1">INDEX(i.LMU_Area,$K50,QG$26)</f>
        <v>-</v>
      </c>
      <c r="QH50" s="5" t="str" cm="1">
        <f t="array" aca="1" ref="QH50" ca="1">INDEX(i.LMU_Area,$K50,QH$26)</f>
        <v>-</v>
      </c>
      <c r="QI50" s="5" t="str" cm="1">
        <f t="array" aca="1" ref="QI50" ca="1">INDEX(i.LMU_Area,$K50,QI$26)</f>
        <v>-</v>
      </c>
      <c r="QJ50" s="5" t="str" cm="1">
        <f t="array" aca="1" ref="QJ50" ca="1">INDEX(i.LMU_Area,$K50,QJ$26)</f>
        <v>-</v>
      </c>
      <c r="QK50" s="5" t="str" cm="1">
        <f t="array" aca="1" ref="QK50" ca="1">INDEX(i.LMU_Area,$K50,QK$26)</f>
        <v>-</v>
      </c>
      <c r="QL50" s="5" t="str" cm="1">
        <f t="array" aca="1" ref="QL50" ca="1">INDEX(i.LMU_Area,$K50,QL$26)</f>
        <v>-</v>
      </c>
      <c r="QM50" s="5" t="str" cm="1">
        <f t="array" aca="1" ref="QM50" ca="1">INDEX(i.LMU_Area,$K50,QM$26)</f>
        <v>-</v>
      </c>
      <c r="QN50" s="5" t="str" cm="1">
        <f t="array" aca="1" ref="QN50" ca="1">INDEX(i.LMU_Area,$K50,QN$26)</f>
        <v>-</v>
      </c>
      <c r="QO50" s="5" t="str" cm="1">
        <f t="array" aca="1" ref="QO50" ca="1">INDEX(i.LMU_Area,$K50,QO$26)</f>
        <v>-</v>
      </c>
      <c r="QP50" s="5" t="str" cm="1">
        <f t="array" aca="1" ref="QP50" ca="1">INDEX(i.LMU_Area,$K50,QP$26)</f>
        <v>-</v>
      </c>
      <c r="QQ50" s="5" t="str" cm="1">
        <f t="array" aca="1" ref="QQ50" ca="1">INDEX(i.LMU_Area,$K50,QQ$26)</f>
        <v>-</v>
      </c>
      <c r="QR50" s="5" t="str" cm="1">
        <f t="array" aca="1" ref="QR50" ca="1">INDEX(i.LMU_Area,$K50,QR$26)</f>
        <v>-</v>
      </c>
      <c r="QS50" s="5" t="str" cm="1">
        <f t="array" aca="1" ref="QS50" ca="1">INDEX(i.LMU_Area,$K50,QS$26)</f>
        <v>-</v>
      </c>
      <c r="QT50" s="5" t="str" cm="1">
        <f t="array" aca="1" ref="QT50" ca="1">INDEX(i.LMU_Area,$K50,QT$26)</f>
        <v>-</v>
      </c>
      <c r="QU50" s="5" t="str" cm="1">
        <f t="array" aca="1" ref="QU50" ca="1">INDEX(i.LMU_Area,$K50,QU$26)</f>
        <v>-</v>
      </c>
      <c r="QV50" s="5" t="str" cm="1">
        <f t="array" aca="1" ref="QV50" ca="1">INDEX(i.LMU_Area,$K50,QV$26)</f>
        <v>-</v>
      </c>
      <c r="QW50" s="5" t="str" cm="1">
        <f t="array" aca="1" ref="QW50" ca="1">INDEX(i.LMU_Area,$K50,QW$26)</f>
        <v>-</v>
      </c>
      <c r="QX50" s="5" t="str" cm="1">
        <f t="array" aca="1" ref="QX50" ca="1">INDEX(i.LMU_Area,$K50,QX$26)</f>
        <v>-</v>
      </c>
      <c r="QY50" s="5" t="str" cm="1">
        <f t="array" aca="1" ref="QY50" ca="1">INDEX(i.LMU_Area,$K50,QY$26)</f>
        <v>-</v>
      </c>
      <c r="QZ50" s="5" t="str" cm="1">
        <f t="array" aca="1" ref="QZ50" ca="1">INDEX(i.LMU_Area,$K50,QZ$26)</f>
        <v>-</v>
      </c>
      <c r="RA50" s="5" t="str" cm="1">
        <f t="array" aca="1" ref="RA50" ca="1">INDEX(i.LMU_Area,$K50,RA$26)</f>
        <v>-</v>
      </c>
      <c r="RB50" s="5" t="str" cm="1">
        <f t="array" aca="1" ref="RB50" ca="1">INDEX(i.LMU_Area,$K50,RB$26)</f>
        <v>-</v>
      </c>
      <c r="RC50" s="5" t="str" cm="1">
        <f t="array" aca="1" ref="RC50" ca="1">INDEX(i.LMU_Area,$K50,RC$26)</f>
        <v>-</v>
      </c>
      <c r="RD50" s="5" t="str" cm="1">
        <f t="array" aca="1" ref="RD50" ca="1">INDEX(i.LMU_Area,$K50,RD$26)</f>
        <v>-</v>
      </c>
      <c r="RE50" s="5" t="str" cm="1">
        <f t="array" aca="1" ref="RE50" ca="1">INDEX(i.LMU_Area,$K50,RE$26)</f>
        <v>-</v>
      </c>
      <c r="RF50" s="5" t="str" cm="1">
        <f t="array" aca="1" ref="RF50" ca="1">INDEX(i.LMU_Area,$K50,RF$26)</f>
        <v>-</v>
      </c>
      <c r="RG50" s="5" t="str" cm="1">
        <f t="array" aca="1" ref="RG50" ca="1">INDEX(i.LMU_Area,$K50,RG$26)</f>
        <v>-</v>
      </c>
      <c r="RH50" s="5" t="str" cm="1">
        <f t="array" aca="1" ref="RH50" ca="1">INDEX(i.LMU_Area,$K50,RH$26)</f>
        <v>-</v>
      </c>
      <c r="RI50" s="5" t="str" cm="1">
        <f t="array" aca="1" ref="RI50" ca="1">INDEX(i.LMU_Area,$K50,RI$26)</f>
        <v>-</v>
      </c>
      <c r="RJ50" s="5" t="str" cm="1">
        <f t="array" aca="1" ref="RJ50" ca="1">INDEX(i.LMU_Area,$K50,RJ$26)</f>
        <v>-</v>
      </c>
      <c r="RK50" s="5" t="str" cm="1">
        <f t="array" aca="1" ref="RK50" ca="1">INDEX(i.LMU_Area,$K50,RK$26)</f>
        <v>-</v>
      </c>
      <c r="RL50" s="5" t="str" cm="1">
        <f t="array" aca="1" ref="RL50" ca="1">INDEX(i.LMU_Area,$K50,RL$26)</f>
        <v>-</v>
      </c>
      <c r="RM50" s="5" t="str" cm="1">
        <f t="array" aca="1" ref="RM50" ca="1">INDEX(i.LMU_Area,$K50,RM$26)</f>
        <v>-</v>
      </c>
      <c r="RN50" s="5" t="str" cm="1">
        <f t="array" aca="1" ref="RN50" ca="1">INDEX(i.LMU_Area,$K50,RN$26)</f>
        <v>-</v>
      </c>
      <c r="RO50" s="5" t="str" cm="1">
        <f t="array" aca="1" ref="RO50" ca="1">INDEX(i.LMU_Area,$K50,RO$26)</f>
        <v>-</v>
      </c>
      <c r="RP50" s="5" t="str" cm="1">
        <f t="array" aca="1" ref="RP50" ca="1">INDEX(i.LMU_Area,$K50,RP$26)</f>
        <v>-</v>
      </c>
      <c r="RQ50" s="5" t="str" cm="1">
        <f t="array" aca="1" ref="RQ50" ca="1">INDEX(i.LMU_Area,$K50,RQ$26)</f>
        <v>-</v>
      </c>
      <c r="RR50" s="5" t="str" cm="1">
        <f t="array" aca="1" ref="RR50" ca="1">INDEX(i.LMU_Area,$K50,RR$26)</f>
        <v>-</v>
      </c>
      <c r="RS50" s="5" t="str" cm="1">
        <f t="array" aca="1" ref="RS50" ca="1">INDEX(i.LMU_Area,$K50,RS$26)</f>
        <v>-</v>
      </c>
      <c r="RT50" s="5" t="str" cm="1">
        <f t="array" aca="1" ref="RT50" ca="1">INDEX(i.LMU_Area,$K50,RT$26)</f>
        <v>-</v>
      </c>
      <c r="RU50" s="5" t="str" cm="1">
        <f t="array" aca="1" ref="RU50" ca="1">INDEX(i.LMU_Area,$K50,RU$26)</f>
        <v>-</v>
      </c>
      <c r="RV50" s="5" t="str" cm="1">
        <f t="array" aca="1" ref="RV50" ca="1">INDEX(i.LMU_Area,$K50,RV$26)</f>
        <v>-</v>
      </c>
      <c r="RW50" s="5" t="str" cm="1">
        <f t="array" aca="1" ref="RW50" ca="1">INDEX(i.LMU_Area,$K50,RW$26)</f>
        <v>-</v>
      </c>
      <c r="RX50" s="5" t="str" cm="1">
        <f t="array" aca="1" ref="RX50" ca="1">INDEX(i.LMU_Area,$K50,RX$26)</f>
        <v>-</v>
      </c>
      <c r="RY50" s="5" t="str" cm="1">
        <f t="array" aca="1" ref="RY50" ca="1">INDEX(i.LMU_Area,$K50,RY$26)</f>
        <v>-</v>
      </c>
      <c r="RZ50" s="5" t="str" cm="1">
        <f t="array" aca="1" ref="RZ50" ca="1">INDEX(i.LMU_Area,$K50,RZ$26)</f>
        <v>-</v>
      </c>
      <c r="SA50" s="5" t="str" cm="1">
        <f t="array" aca="1" ref="SA50" ca="1">INDEX(i.LMU_Area,$K50,SA$26)</f>
        <v>-</v>
      </c>
      <c r="SB50" s="5" t="str" cm="1">
        <f t="array" aca="1" ref="SB50" ca="1">INDEX(i.LMU_Area,$K50,SB$26)</f>
        <v>-</v>
      </c>
      <c r="SC50" s="5" t="str" cm="1">
        <f t="array" aca="1" ref="SC50" ca="1">INDEX(i.LMU_Area,$K50,SC$26)</f>
        <v>-</v>
      </c>
      <c r="SD50" s="5" t="str" cm="1">
        <f t="array" aca="1" ref="SD50" ca="1">INDEX(i.LMU_Area,$K50,SD$26)</f>
        <v>-</v>
      </c>
      <c r="SE50" s="5" t="str" cm="1">
        <f t="array" aca="1" ref="SE50" ca="1">INDEX(i.LMU_Area,$K50,SE$26)</f>
        <v>-</v>
      </c>
      <c r="SF50" s="5" t="str" cm="1">
        <f t="array" aca="1" ref="SF50" ca="1">INDEX(i.LMU_Area,$K50,SF$26)</f>
        <v>-</v>
      </c>
      <c r="SG50" s="5" t="str" cm="1">
        <f t="array" aca="1" ref="SG50" ca="1">INDEX(i.LMU_Area,$K50,SG$26)</f>
        <v>-</v>
      </c>
      <c r="SH50" s="5" t="str" cm="1">
        <f t="array" aca="1" ref="SH50" ca="1">INDEX(i.LMU_Area,$K50,SH$26)</f>
        <v>-</v>
      </c>
      <c r="SI50" s="5" t="str" cm="1">
        <f t="array" aca="1" ref="SI50" ca="1">INDEX(i.LMU_Area,$K50,SI$26)</f>
        <v>-</v>
      </c>
      <c r="SJ50" s="5" t="str" cm="1">
        <f t="array" aca="1" ref="SJ50" ca="1">INDEX(i.LMU_Area,$K50,SJ$26)</f>
        <v>-</v>
      </c>
      <c r="SK50" s="5" t="str" cm="1">
        <f t="array" aca="1" ref="SK50" ca="1">INDEX(i.LMU_Area,$K50,SK$26)</f>
        <v>-</v>
      </c>
      <c r="SL50" s="5" t="str" cm="1">
        <f t="array" aca="1" ref="SL50" ca="1">INDEX(i.LMU_Area,$K50,SL$26)</f>
        <v>-</v>
      </c>
      <c r="SM50" s="5" t="str" cm="1">
        <f t="array" aca="1" ref="SM50" ca="1">INDEX(i.LMU_Area,$K50,SM$26)</f>
        <v>-</v>
      </c>
      <c r="SN50" s="5" t="str" cm="1">
        <f t="array" aca="1" ref="SN50" ca="1">INDEX(i.LMU_Area,$K50,SN$26)</f>
        <v>-</v>
      </c>
      <c r="SO50" s="5" t="str" cm="1">
        <f t="array" aca="1" ref="SO50" ca="1">INDEX(i.LMU_Area,$K50,SO$26)</f>
        <v>-</v>
      </c>
      <c r="SP50" s="5" t="str" cm="1">
        <f t="array" aca="1" ref="SP50" ca="1">INDEX(i.LMU_Area,$K50,SP$26)</f>
        <v>-</v>
      </c>
      <c r="SQ50" s="5" t="str" cm="1">
        <f t="array" aca="1" ref="SQ50" ca="1">INDEX(i.LMU_Area,$K50,SQ$26)</f>
        <v>-</v>
      </c>
      <c r="SR50" s="5" t="str" cm="1">
        <f t="array" aca="1" ref="SR50" ca="1">INDEX(i.LMU_Area,$K50,SR$26)</f>
        <v>-</v>
      </c>
      <c r="SS50" s="5" t="str" cm="1">
        <f t="array" aca="1" ref="SS50" ca="1">INDEX(i.LMU_Area,$K50,SS$26)</f>
        <v>-</v>
      </c>
      <c r="ST50" s="5" t="str" cm="1">
        <f t="array" aca="1" ref="ST50" ca="1">INDEX(i.LMU_Area,$K50,ST$26)</f>
        <v>-</v>
      </c>
      <c r="SU50" s="5" t="str" cm="1">
        <f t="array" aca="1" ref="SU50" ca="1">INDEX(i.LMU_Area,$K50,SU$26)</f>
        <v>-</v>
      </c>
      <c r="SV50" s="5" t="str" cm="1">
        <f t="array" aca="1" ref="SV50" ca="1">INDEX(i.LMU_Area,$K50,SV$26)</f>
        <v>-</v>
      </c>
      <c r="SW50" s="5" t="str" cm="1">
        <f t="array" aca="1" ref="SW50" ca="1">INDEX(i.LMU_Area,$K50,SW$26)</f>
        <v>-</v>
      </c>
      <c r="SX50" s="5" t="str" cm="1">
        <f t="array" aca="1" ref="SX50" ca="1">INDEX(i.LMU_Area,$K50,SX$26)</f>
        <v>-</v>
      </c>
      <c r="SY50" s="5" t="str" cm="1">
        <f t="array" aca="1" ref="SY50" ca="1">INDEX(i.LMU_Area,$K50,SY$26)</f>
        <v>-</v>
      </c>
      <c r="SZ50" s="5" t="str" cm="1">
        <f t="array" aca="1" ref="SZ50" ca="1">INDEX(i.LMU_Area,$K50,SZ$26)</f>
        <v>-</v>
      </c>
      <c r="TA50" s="5" t="str" cm="1">
        <f t="array" aca="1" ref="TA50" ca="1">INDEX(i.LMU_Area,$K50,TA$26)</f>
        <v>-</v>
      </c>
      <c r="TB50" s="5" t="str" cm="1">
        <f t="array" aca="1" ref="TB50" ca="1">INDEX(i.LMU_Area,$K50,TB$26)</f>
        <v>-</v>
      </c>
      <c r="TC50" s="5" t="str" cm="1">
        <f t="array" aca="1" ref="TC50" ca="1">INDEX(i.LMU_Area,$K50,TC$26)</f>
        <v>-</v>
      </c>
      <c r="TD50" s="5" t="str" cm="1">
        <f t="array" aca="1" ref="TD50" ca="1">INDEX(i.LMU_Area,$K50,TD$26)</f>
        <v>-</v>
      </c>
      <c r="TE50" s="5" t="str" cm="1">
        <f t="array" aca="1" ref="TE50" ca="1">INDEX(i.LMU_Area,$K50,TE$26)</f>
        <v>-</v>
      </c>
      <c r="TF50" s="19">
        <f t="shared" ca="1" si="289"/>
        <v>1</v>
      </c>
      <c r="TG50" s="587">
        <v>0</v>
      </c>
    </row>
    <row r="51" spans="1:527" outlineLevel="2">
      <c r="A51" s="21">
        <f t="shared" si="273"/>
        <v>46</v>
      </c>
      <c r="B51" s="554">
        <f t="shared" ca="1" si="296"/>
        <v>44</v>
      </c>
      <c r="C51">
        <f>202</f>
        <v>202</v>
      </c>
      <c r="D51" s="135" t="str">
        <f t="shared" ca="1" si="196"/>
        <v>EWW</v>
      </c>
      <c r="E51" t="b">
        <v>1</v>
      </c>
      <c r="F51" t="b">
        <v>0</v>
      </c>
      <c r="G51" s="347" t="b">
        <f t="shared" si="290"/>
        <v>1</v>
      </c>
      <c r="H51" s="226">
        <f t="shared" ca="1" si="297"/>
        <v>6</v>
      </c>
      <c r="I51" s="226">
        <f t="shared" ca="1" si="259"/>
        <v>2</v>
      </c>
      <c r="J51" s="226">
        <f t="shared" ca="1" si="259"/>
        <v>1</v>
      </c>
      <c r="K51" s="226">
        <f t="shared" ca="1" si="259"/>
        <v>1</v>
      </c>
      <c r="L51" s="226">
        <f t="shared" ca="1" si="259"/>
        <v>1</v>
      </c>
      <c r="M51" s="226">
        <f t="shared" ca="1" si="259"/>
        <v>2</v>
      </c>
      <c r="N51" s="226">
        <f t="shared" ca="1" si="260"/>
        <v>3</v>
      </c>
      <c r="O51" s="226">
        <f t="shared" ca="1" si="261"/>
        <v>2</v>
      </c>
      <c r="P51" s="226">
        <f t="shared" ca="1" si="262"/>
        <v>1</v>
      </c>
      <c r="Q51" s="226">
        <f t="shared" ca="1" si="263"/>
        <v>1</v>
      </c>
      <c r="R51" s="115">
        <f t="shared" ca="1" si="264"/>
        <v>0</v>
      </c>
      <c r="S51" s="226">
        <f t="shared" ca="1" si="263"/>
        <v>0</v>
      </c>
      <c r="T51" s="226">
        <f t="shared" ca="1" si="263"/>
        <v>0</v>
      </c>
      <c r="U51" s="226">
        <f t="shared" ca="1" si="263"/>
        <v>0</v>
      </c>
      <c r="V51" s="226">
        <f t="shared" ca="1" si="263"/>
        <v>0</v>
      </c>
      <c r="W51" s="226">
        <f t="shared" ca="1" si="262"/>
        <v>0</v>
      </c>
      <c r="X51" s="226">
        <f t="shared" ca="1" si="265"/>
        <v>1</v>
      </c>
      <c r="Y51" s="226">
        <f t="shared" ca="1" si="262"/>
        <v>1</v>
      </c>
      <c r="Z51" s="226">
        <f t="shared" ca="1" si="262"/>
        <v>1</v>
      </c>
      <c r="AA51" s="263"/>
      <c r="AB51" s="263"/>
      <c r="AC51" s="263"/>
      <c r="AD51" s="263"/>
      <c r="AE51" s="263"/>
      <c r="AF51" s="226">
        <f t="shared" ca="1" si="266"/>
        <v>0</v>
      </c>
      <c r="AG51" s="263"/>
      <c r="AH51" s="263">
        <f t="shared" ca="1" si="267"/>
        <v>0</v>
      </c>
      <c r="AI51" s="263">
        <f t="shared" ca="1" si="267"/>
        <v>0</v>
      </c>
      <c r="AJ51" s="263">
        <f t="shared" ca="1" si="267"/>
        <v>0</v>
      </c>
      <c r="AK51" s="263">
        <f t="shared" ca="1" si="267"/>
        <v>0</v>
      </c>
      <c r="AL51" s="263">
        <f t="shared" ca="1" si="267"/>
        <v>0</v>
      </c>
      <c r="AM51" s="263">
        <f t="shared" ca="1" si="267"/>
        <v>0</v>
      </c>
      <c r="AN51" s="263">
        <f t="shared" ca="1" si="267"/>
        <v>0</v>
      </c>
      <c r="AO51" s="135">
        <f t="shared" ca="1" si="200"/>
        <v>2</v>
      </c>
      <c r="AP51" s="135">
        <f ca="1">INDEX(CHOOSE($P51,DataAutumn!i.AdultDrys,DataWinter!i.AdultDrys,DataSpring!i.AdultDrys),1,$O51)</f>
        <v>4</v>
      </c>
      <c r="AQ51" s="5">
        <f t="shared" ca="1" si="201"/>
        <v>2</v>
      </c>
      <c r="AR51" s="5">
        <f t="shared" ca="1" si="201"/>
        <v>0</v>
      </c>
      <c r="AS51" s="5">
        <f t="shared" ca="1" si="202"/>
        <v>5</v>
      </c>
      <c r="AT51">
        <f t="shared" ca="1" si="203"/>
        <v>3</v>
      </c>
      <c r="AW51" s="222" t="str">
        <f t="shared" ca="1" si="204"/>
        <v>FS Optimis 00006 EWW MWM     TOL122 Scan1-0000 CFS RR 01% REV01 GP100% WP100% MP100% T_TRUE (F33N11)</v>
      </c>
      <c r="AX51" s="9" t="str">
        <f ca="1">IF(COUNTIF(AW$5:AW51,AW51)=1,"-","Dup")</f>
        <v>-</v>
      </c>
      <c r="AY51" s="9"/>
      <c r="AZ51" s="19" t="b">
        <f t="shared" ref="AZ51:BG51" ca="1" si="306">OFFSET(AZ$5,$B51,0)</f>
        <v>0</v>
      </c>
      <c r="BA51" s="19" t="b">
        <f t="shared" ca="1" si="306"/>
        <v>0</v>
      </c>
      <c r="BB51" s="19" t="b">
        <f t="shared" ca="1" si="306"/>
        <v>0</v>
      </c>
      <c r="BC51" s="19" t="b">
        <f t="shared" ca="1" si="305"/>
        <v>0</v>
      </c>
      <c r="BD51" s="19" t="b">
        <f t="shared" ca="1" si="305"/>
        <v>0</v>
      </c>
      <c r="BE51" s="19" t="b">
        <f t="shared" ca="1" si="306"/>
        <v>0</v>
      </c>
      <c r="BF51" s="19" t="b">
        <f t="shared" ca="1" si="306"/>
        <v>0</v>
      </c>
      <c r="BG51" s="19" t="b">
        <f t="shared" ca="1" si="306"/>
        <v>0</v>
      </c>
      <c r="BH51" s="9"/>
      <c r="BI51" s="5" t="b">
        <f t="shared" ca="1" si="205"/>
        <v>0</v>
      </c>
      <c r="BJ51" s="5" t="str">
        <f t="shared" ca="1" si="205"/>
        <v>-</v>
      </c>
      <c r="BK51" s="5" t="b">
        <f t="shared" ca="1" si="205"/>
        <v>0</v>
      </c>
      <c r="BL51" s="5" t="b">
        <f t="shared" ca="1" si="205"/>
        <v>1</v>
      </c>
      <c r="BM51" s="5" t="b">
        <f t="shared" ca="1" si="205"/>
        <v>1</v>
      </c>
      <c r="BN51" s="135">
        <f t="shared" ca="1" si="205"/>
        <v>0</v>
      </c>
      <c r="BO51" s="12" t="b">
        <v>1</v>
      </c>
      <c r="BP51" s="5" cm="1">
        <f t="array" aca="1" ref="BP51" ca="1">INDEX(i.z_prob,$J51,BP$26)</f>
        <v>0.09</v>
      </c>
      <c r="BQ51" s="5" cm="1">
        <f t="array" aca="1" ref="BQ51" ca="1">INDEX(i.z_prob,$J51,BQ$26)</f>
        <v>0.16</v>
      </c>
      <c r="BR51" s="5" cm="1">
        <f t="array" aca="1" ref="BR51" ca="1">INDEX(i.z_prob,$J51,BR$26)</f>
        <v>0.14000000000000001</v>
      </c>
      <c r="BS51" s="5" cm="1">
        <f t="array" aca="1" ref="BS51" ca="1">INDEX(i.z_prob,$J51,BS$26)</f>
        <v>0.11</v>
      </c>
      <c r="BT51" s="5" cm="1">
        <f t="array" aca="1" ref="BT51" ca="1">INDEX(i.z_prob,$J51,BT$26)</f>
        <v>0.11</v>
      </c>
      <c r="BU51" s="5" cm="1">
        <f t="array" aca="1" ref="BU51" ca="1">INDEX(i.z_prob,$J51,BU$26)</f>
        <v>0.14000000000000001</v>
      </c>
      <c r="BV51" s="5" cm="1">
        <f t="array" aca="1" ref="BV51" ca="1">INDEX(i.z_prob,$J51,BV$26)</f>
        <v>0.16</v>
      </c>
      <c r="BW51" s="5" cm="1">
        <f t="array" aca="1" ref="BW51" ca="1">INDEX(i.z_prob,$J51,BW$26)</f>
        <v>0.09</v>
      </c>
      <c r="BX51" s="9"/>
      <c r="BY51" s="19" t="str">
        <f t="shared" ca="1" si="206"/>
        <v>-</v>
      </c>
      <c r="BZ51" s="5">
        <f t="shared" ca="1" si="207"/>
        <v>0</v>
      </c>
      <c r="CA51" s="5">
        <f t="shared" ca="1" si="208"/>
        <v>0</v>
      </c>
      <c r="CB51" s="5">
        <f t="shared" ca="1" si="209"/>
        <v>0</v>
      </c>
      <c r="CC51" s="5">
        <f t="shared" ca="1" si="210"/>
        <v>0</v>
      </c>
      <c r="CD51" s="9"/>
      <c r="CE51" s="19" t="str">
        <f t="shared" ca="1" si="211"/>
        <v>-</v>
      </c>
      <c r="CF51" s="19" t="str">
        <f t="shared" ca="1" si="211"/>
        <v>-</v>
      </c>
      <c r="CG51" s="19" t="str">
        <f t="shared" ca="1" si="211"/>
        <v>-</v>
      </c>
      <c r="CH51" s="19" t="str">
        <f t="shared" ca="1" si="211"/>
        <v>-</v>
      </c>
      <c r="CI51" s="19" t="str">
        <f t="shared" ca="1" si="211"/>
        <v>-</v>
      </c>
      <c r="CJ51" s="19" t="str">
        <f t="shared" ca="1" si="211"/>
        <v>-</v>
      </c>
      <c r="CK51" s="19" t="str">
        <f t="shared" ca="1" si="211"/>
        <v>-</v>
      </c>
      <c r="CL51" s="19" t="str">
        <f t="shared" ca="1" si="211"/>
        <v>-</v>
      </c>
      <c r="CM51" s="19" t="str">
        <f t="shared" ca="1" si="211"/>
        <v>-</v>
      </c>
      <c r="CN51" s="19" t="str">
        <f t="shared" ca="1" si="211"/>
        <v>-</v>
      </c>
      <c r="CO51" s="19" t="str">
        <f t="shared" ca="1" si="212"/>
        <v>-</v>
      </c>
      <c r="CP51" s="19" t="str">
        <f t="shared" ca="1" si="212"/>
        <v>-</v>
      </c>
      <c r="CQ51" s="19" t="str">
        <f t="shared" ca="1" si="212"/>
        <v>-</v>
      </c>
      <c r="CR51" s="19" t="str">
        <f t="shared" ca="1" si="212"/>
        <v>-</v>
      </c>
      <c r="CS51" s="19" t="str">
        <f t="shared" ca="1" si="212"/>
        <v>-</v>
      </c>
      <c r="CT51" s="19" t="str">
        <f t="shared" ca="1" si="212"/>
        <v>-</v>
      </c>
      <c r="CU51" s="19" t="str">
        <f t="shared" ca="1" si="212"/>
        <v>-</v>
      </c>
      <c r="CV51" s="9"/>
      <c r="CW51" s="135" t="b">
        <f t="shared" ca="1" si="213"/>
        <v>1</v>
      </c>
      <c r="CX51" s="226" t="b">
        <f ca="1">OFFSET(CX51,-1,0)</f>
        <v>0</v>
      </c>
      <c r="CY51" s="19" t="b">
        <f t="shared" ca="1" si="299"/>
        <v>1</v>
      </c>
      <c r="CZ51" s="574">
        <f t="shared" ca="1" si="300"/>
        <v>321121103</v>
      </c>
      <c r="DA51" s="19" t="b">
        <f t="shared" ca="1" si="299"/>
        <v>0</v>
      </c>
      <c r="DB51" s="12" t="s">
        <v>31</v>
      </c>
      <c r="DC51" s="19" t="str">
        <f t="shared" ca="1" si="276"/>
        <v>-</v>
      </c>
      <c r="DD51" s="575">
        <f t="shared" ca="1" si="292"/>
        <v>321121103</v>
      </c>
      <c r="DE51" s="428">
        <f t="shared" ca="1" si="215"/>
        <v>680</v>
      </c>
      <c r="DF51" s="428">
        <f t="shared" ca="1" si="215"/>
        <v>714</v>
      </c>
      <c r="DG51" s="428">
        <f t="shared" ca="1" si="215"/>
        <v>749</v>
      </c>
      <c r="DH51" s="143">
        <f t="shared" ca="1" si="216"/>
        <v>420</v>
      </c>
      <c r="DI51" s="143">
        <f t="shared" ca="1" si="216"/>
        <v>455</v>
      </c>
      <c r="DJ51" s="143">
        <f t="shared" ca="1" si="216"/>
        <v>490</v>
      </c>
      <c r="DK51" s="19" t="str">
        <f t="shared" ca="1" si="277"/>
        <v>-</v>
      </c>
      <c r="DL51" s="19" t="str">
        <f t="shared" ca="1" si="217"/>
        <v>-</v>
      </c>
      <c r="DM51" s="19" t="str">
        <f t="shared" ca="1" si="217"/>
        <v>-</v>
      </c>
      <c r="DN51" s="19" t="str">
        <f t="shared" ca="1" si="217"/>
        <v>-</v>
      </c>
      <c r="DO51" s="19" t="str">
        <f t="shared" ca="1" si="217"/>
        <v>-</v>
      </c>
      <c r="DP51" s="19" t="str">
        <f t="shared" ca="1" si="217"/>
        <v>-</v>
      </c>
      <c r="DQ51" s="12">
        <v>1</v>
      </c>
      <c r="DR51" s="12">
        <v>1</v>
      </c>
      <c r="DS51" s="19">
        <f t="shared" ca="1" si="218"/>
        <v>0</v>
      </c>
      <c r="DT51" s="19" t="str">
        <f t="shared" ca="1" si="218"/>
        <v>-</v>
      </c>
      <c r="DU51" s="19" t="str">
        <f t="shared" ca="1" si="218"/>
        <v>-</v>
      </c>
      <c r="DV51" s="19" t="str">
        <f t="shared" ca="1" si="278"/>
        <v>-</v>
      </c>
      <c r="DW51" s="19" t="str">
        <f t="shared" ca="1" si="278"/>
        <v>-</v>
      </c>
      <c r="DX51" s="19" t="str">
        <f t="shared" ca="1" si="278"/>
        <v>-</v>
      </c>
      <c r="DY51" s="19">
        <f t="shared" ca="1" si="278"/>
        <v>0</v>
      </c>
      <c r="DZ51" s="19" t="str">
        <f t="shared" ca="1" si="278"/>
        <v>-</v>
      </c>
      <c r="EA51" s="19" t="str">
        <f t="shared" ca="1" si="278"/>
        <v>-</v>
      </c>
      <c r="EB51" s="19" t="str">
        <f t="shared" ca="1" si="220"/>
        <v>-</v>
      </c>
      <c r="EC51" s="19">
        <f t="shared" ca="1" si="220"/>
        <v>0</v>
      </c>
      <c r="ED51" s="19">
        <f t="shared" ca="1" si="220"/>
        <v>0</v>
      </c>
      <c r="EE51" s="9"/>
      <c r="EF51" s="19" t="str">
        <f t="shared" ca="1" si="221"/>
        <v>-</v>
      </c>
      <c r="EG51" s="19" t="str">
        <f t="shared" ca="1" si="221"/>
        <v>-</v>
      </c>
      <c r="EH51" s="19" t="str">
        <f t="shared" ca="1" si="221"/>
        <v>-</v>
      </c>
      <c r="EI51" s="19" t="str">
        <f t="shared" ca="1" si="221"/>
        <v>-</v>
      </c>
      <c r="EJ51" s="19" t="str">
        <f t="shared" ca="1" si="221"/>
        <v>-</v>
      </c>
      <c r="EK51" s="19" t="str">
        <f t="shared" ca="1" si="221"/>
        <v>-</v>
      </c>
      <c r="EL51" s="19" t="str">
        <f t="shared" ca="1" si="221"/>
        <v>-</v>
      </c>
      <c r="EM51" s="19" t="str">
        <f t="shared" ca="1" si="221"/>
        <v>-</v>
      </c>
      <c r="EN51" s="19" t="str">
        <f t="shared" ca="1" si="221"/>
        <v>-</v>
      </c>
      <c r="EO51" s="19" t="str">
        <f t="shared" ca="1" si="221"/>
        <v>-</v>
      </c>
      <c r="EP51" s="19" t="str">
        <f t="shared" ca="1" si="221"/>
        <v>-</v>
      </c>
      <c r="EQ51" s="19" t="str">
        <f t="shared" ca="1" si="221"/>
        <v>-</v>
      </c>
      <c r="ER51" s="19">
        <f t="shared" ca="1" si="279"/>
        <v>0</v>
      </c>
      <c r="ES51" s="19">
        <f t="shared" ca="1" si="222"/>
        <v>0</v>
      </c>
      <c r="ET51" s="19">
        <f t="shared" ca="1" si="222"/>
        <v>0</v>
      </c>
      <c r="EU51" s="19">
        <f t="shared" ca="1" si="222"/>
        <v>0</v>
      </c>
      <c r="EV51" s="19">
        <f t="shared" ca="1" si="222"/>
        <v>0</v>
      </c>
      <c r="EW51" s="19">
        <f t="shared" ca="1" si="222"/>
        <v>0</v>
      </c>
      <c r="EX51" s="19">
        <f t="shared" ca="1" si="222"/>
        <v>0</v>
      </c>
      <c r="EY51" s="19">
        <f t="shared" ca="1" si="222"/>
        <v>0</v>
      </c>
      <c r="EZ51" s="19">
        <f t="shared" ca="1" si="222"/>
        <v>0</v>
      </c>
      <c r="FA51" s="19">
        <f t="shared" ca="1" si="222"/>
        <v>0</v>
      </c>
      <c r="FB51" s="19">
        <f t="shared" ca="1" si="222"/>
        <v>0</v>
      </c>
      <c r="FC51" s="19">
        <f t="shared" ca="1" si="222"/>
        <v>0</v>
      </c>
      <c r="FD51" s="19">
        <f t="shared" ca="1" si="222"/>
        <v>0</v>
      </c>
      <c r="FE51" s="19">
        <f t="shared" ca="1" si="222"/>
        <v>0</v>
      </c>
      <c r="FF51" s="19">
        <f t="shared" ca="1" si="222"/>
        <v>0</v>
      </c>
      <c r="FG51" s="19">
        <f t="shared" ca="1" si="222"/>
        <v>0</v>
      </c>
      <c r="FH51" s="19">
        <f t="shared" ca="1" si="222"/>
        <v>0</v>
      </c>
      <c r="FI51" s="19">
        <f t="shared" ca="1" si="222"/>
        <v>0</v>
      </c>
      <c r="FJ51" s="19">
        <f t="shared" ca="1" si="222"/>
        <v>0</v>
      </c>
      <c r="FK51" s="19">
        <f t="shared" ca="1" si="222"/>
        <v>0</v>
      </c>
      <c r="FL51" s="19">
        <f t="shared" ca="1" si="222"/>
        <v>0</v>
      </c>
      <c r="FM51" s="19">
        <f t="shared" ca="1" si="222"/>
        <v>0</v>
      </c>
      <c r="FN51" s="19">
        <f t="shared" ca="1" si="222"/>
        <v>0</v>
      </c>
      <c r="FO51" s="19">
        <f t="shared" ca="1" si="222"/>
        <v>0</v>
      </c>
      <c r="FP51" s="19">
        <f t="shared" ref="FP51:IA51" ca="1" si="307">OFFSET(FP$5,$B51,0)</f>
        <v>0</v>
      </c>
      <c r="FQ51" s="19">
        <f t="shared" ca="1" si="307"/>
        <v>0</v>
      </c>
      <c r="FR51" s="19">
        <f t="shared" ca="1" si="307"/>
        <v>0</v>
      </c>
      <c r="FS51" s="19">
        <f t="shared" ca="1" si="307"/>
        <v>0</v>
      </c>
      <c r="FT51" s="19">
        <f t="shared" ca="1" si="307"/>
        <v>0</v>
      </c>
      <c r="FU51" s="19">
        <f t="shared" ca="1" si="224"/>
        <v>0</v>
      </c>
      <c r="FV51" s="19">
        <f t="shared" ca="1" si="224"/>
        <v>0</v>
      </c>
      <c r="FW51" s="19">
        <f t="shared" ca="1" si="224"/>
        <v>0</v>
      </c>
      <c r="FX51" s="19">
        <f t="shared" ca="1" si="224"/>
        <v>0</v>
      </c>
      <c r="FY51" s="19">
        <f t="shared" ca="1" si="224"/>
        <v>0</v>
      </c>
      <c r="FZ51" s="19">
        <f t="shared" ca="1" si="224"/>
        <v>0</v>
      </c>
      <c r="GA51" s="19">
        <f t="shared" ca="1" si="224"/>
        <v>0</v>
      </c>
      <c r="GB51" s="19">
        <f t="shared" ca="1" si="224"/>
        <v>0</v>
      </c>
      <c r="GC51" s="19">
        <f t="shared" ca="1" si="224"/>
        <v>0</v>
      </c>
      <c r="GD51" s="19">
        <f t="shared" ca="1" si="224"/>
        <v>0</v>
      </c>
      <c r="GE51" s="19">
        <f t="shared" ca="1" si="307"/>
        <v>0</v>
      </c>
      <c r="GF51" s="19">
        <f t="shared" ca="1" si="307"/>
        <v>0</v>
      </c>
      <c r="GG51" s="19">
        <f t="shared" ca="1" si="307"/>
        <v>0</v>
      </c>
      <c r="GH51" s="19">
        <f t="shared" ca="1" si="307"/>
        <v>0</v>
      </c>
      <c r="GI51" s="19">
        <f t="shared" ca="1" si="307"/>
        <v>0</v>
      </c>
      <c r="GJ51" s="19">
        <f t="shared" ca="1" si="307"/>
        <v>0</v>
      </c>
      <c r="GK51" s="19">
        <f t="shared" ca="1" si="307"/>
        <v>0</v>
      </c>
      <c r="GL51" s="19">
        <f t="shared" ca="1" si="307"/>
        <v>0</v>
      </c>
      <c r="GM51" s="19">
        <f t="shared" ca="1" si="307"/>
        <v>0</v>
      </c>
      <c r="GN51" s="19">
        <f t="shared" ca="1" si="307"/>
        <v>0</v>
      </c>
      <c r="GO51" s="19">
        <f t="shared" ca="1" si="307"/>
        <v>0</v>
      </c>
      <c r="GP51" s="19">
        <f t="shared" ca="1" si="307"/>
        <v>0</v>
      </c>
      <c r="GQ51" s="19">
        <f t="shared" ca="1" si="307"/>
        <v>0</v>
      </c>
      <c r="GR51" s="19">
        <f t="shared" ca="1" si="307"/>
        <v>0</v>
      </c>
      <c r="GS51" s="19">
        <f t="shared" ca="1" si="307"/>
        <v>0</v>
      </c>
      <c r="GT51" s="19">
        <f t="shared" ca="1" si="307"/>
        <v>0</v>
      </c>
      <c r="GU51" s="19">
        <f t="shared" ca="1" si="307"/>
        <v>0</v>
      </c>
      <c r="GV51" s="19">
        <f t="shared" ca="1" si="307"/>
        <v>0</v>
      </c>
      <c r="GW51" s="19">
        <f t="shared" ca="1" si="307"/>
        <v>0</v>
      </c>
      <c r="GX51" s="19">
        <f t="shared" ca="1" si="307"/>
        <v>0</v>
      </c>
      <c r="GY51" s="19">
        <f t="shared" ca="1" si="307"/>
        <v>0</v>
      </c>
      <c r="GZ51" s="19">
        <f t="shared" ca="1" si="307"/>
        <v>0</v>
      </c>
      <c r="HA51" s="19">
        <f t="shared" ca="1" si="307"/>
        <v>0</v>
      </c>
      <c r="HB51" s="19">
        <f t="shared" ca="1" si="307"/>
        <v>0</v>
      </c>
      <c r="HC51" s="19">
        <f t="shared" ca="1" si="307"/>
        <v>0</v>
      </c>
      <c r="HD51" s="19">
        <f t="shared" ca="1" si="307"/>
        <v>0</v>
      </c>
      <c r="HE51" s="19">
        <f t="shared" ca="1" si="307"/>
        <v>0</v>
      </c>
      <c r="HF51" s="19">
        <f t="shared" ca="1" si="307"/>
        <v>0</v>
      </c>
      <c r="HG51" s="19">
        <f t="shared" ca="1" si="307"/>
        <v>0</v>
      </c>
      <c r="HH51" s="19">
        <f t="shared" ca="1" si="307"/>
        <v>0</v>
      </c>
      <c r="HI51" s="19">
        <f t="shared" ca="1" si="307"/>
        <v>0</v>
      </c>
      <c r="HJ51" s="19">
        <f t="shared" ca="1" si="307"/>
        <v>0</v>
      </c>
      <c r="HK51" s="19">
        <f t="shared" ca="1" si="307"/>
        <v>0</v>
      </c>
      <c r="HL51" s="19">
        <f t="shared" ca="1" si="307"/>
        <v>0</v>
      </c>
      <c r="HM51" s="19">
        <f t="shared" ca="1" si="307"/>
        <v>0</v>
      </c>
      <c r="HN51" s="19">
        <f t="shared" ca="1" si="307"/>
        <v>0</v>
      </c>
      <c r="HO51" s="19">
        <f t="shared" ca="1" si="307"/>
        <v>0</v>
      </c>
      <c r="HP51" s="19">
        <f t="shared" ca="1" si="307"/>
        <v>0</v>
      </c>
      <c r="HQ51" s="19">
        <f t="shared" ca="1" si="307"/>
        <v>0</v>
      </c>
      <c r="HR51" s="19">
        <f t="shared" ca="1" si="307"/>
        <v>0</v>
      </c>
      <c r="HS51" s="19">
        <f t="shared" ca="1" si="307"/>
        <v>0</v>
      </c>
      <c r="HT51" s="19">
        <f t="shared" ca="1" si="307"/>
        <v>0</v>
      </c>
      <c r="HU51" s="19">
        <f t="shared" ca="1" si="307"/>
        <v>0</v>
      </c>
      <c r="HV51" s="19">
        <f t="shared" ca="1" si="307"/>
        <v>0</v>
      </c>
      <c r="HW51" s="19">
        <f t="shared" ca="1" si="307"/>
        <v>0</v>
      </c>
      <c r="HX51" s="19">
        <f t="shared" ca="1" si="307"/>
        <v>0</v>
      </c>
      <c r="HY51" s="19">
        <f t="shared" ca="1" si="307"/>
        <v>0</v>
      </c>
      <c r="HZ51" s="19">
        <f t="shared" ca="1" si="307"/>
        <v>0</v>
      </c>
      <c r="IA51" s="19">
        <f t="shared" ca="1" si="307"/>
        <v>0</v>
      </c>
      <c r="IB51" s="19">
        <f t="shared" ref="IB51:JL51" ca="1" si="308">OFFSET(IB$5,$B51,0)</f>
        <v>0</v>
      </c>
      <c r="IC51" s="19">
        <f t="shared" ca="1" si="308"/>
        <v>0</v>
      </c>
      <c r="ID51" s="19">
        <f t="shared" ca="1" si="227"/>
        <v>0</v>
      </c>
      <c r="IE51" s="19">
        <f t="shared" ca="1" si="227"/>
        <v>0</v>
      </c>
      <c r="IF51" s="19">
        <f t="shared" ca="1" si="227"/>
        <v>0</v>
      </c>
      <c r="IG51" s="19">
        <f t="shared" ca="1" si="227"/>
        <v>0</v>
      </c>
      <c r="IH51" s="19">
        <f t="shared" ca="1" si="227"/>
        <v>0</v>
      </c>
      <c r="II51" s="19">
        <f t="shared" ca="1" si="227"/>
        <v>0</v>
      </c>
      <c r="IJ51" s="19">
        <f t="shared" ca="1" si="227"/>
        <v>0</v>
      </c>
      <c r="IK51" s="19">
        <f t="shared" ca="1" si="227"/>
        <v>0</v>
      </c>
      <c r="IL51" s="19">
        <f t="shared" ca="1" si="227"/>
        <v>0</v>
      </c>
      <c r="IM51" s="19">
        <f t="shared" ca="1" si="227"/>
        <v>0</v>
      </c>
      <c r="IN51" s="19">
        <f t="shared" ca="1" si="308"/>
        <v>0</v>
      </c>
      <c r="IO51" s="19">
        <f t="shared" ca="1" si="308"/>
        <v>0</v>
      </c>
      <c r="IP51" s="19">
        <f t="shared" ca="1" si="308"/>
        <v>0</v>
      </c>
      <c r="IQ51" s="19">
        <f t="shared" ca="1" si="308"/>
        <v>0</v>
      </c>
      <c r="IR51" s="19">
        <f t="shared" ca="1" si="308"/>
        <v>0</v>
      </c>
      <c r="IS51" s="19">
        <f t="shared" ca="1" si="308"/>
        <v>0</v>
      </c>
      <c r="IT51" s="19">
        <f t="shared" ca="1" si="308"/>
        <v>0</v>
      </c>
      <c r="IU51" s="19">
        <f t="shared" ca="1" si="308"/>
        <v>0</v>
      </c>
      <c r="IV51" s="19">
        <f t="shared" ca="1" si="308"/>
        <v>0</v>
      </c>
      <c r="IW51" s="19">
        <f t="shared" ca="1" si="308"/>
        <v>0</v>
      </c>
      <c r="IX51" s="19">
        <f t="shared" ca="1" si="308"/>
        <v>0</v>
      </c>
      <c r="IY51" s="19">
        <f t="shared" ca="1" si="308"/>
        <v>0</v>
      </c>
      <c r="IZ51" s="19">
        <f t="shared" ca="1" si="308"/>
        <v>0</v>
      </c>
      <c r="JA51" s="19">
        <f t="shared" ca="1" si="308"/>
        <v>0</v>
      </c>
      <c r="JB51" s="19">
        <f t="shared" ca="1" si="308"/>
        <v>0</v>
      </c>
      <c r="JC51" s="19">
        <f t="shared" ca="1" si="308"/>
        <v>0</v>
      </c>
      <c r="JD51" s="19">
        <f t="shared" ca="1" si="308"/>
        <v>0</v>
      </c>
      <c r="JE51" s="19">
        <f t="shared" ca="1" si="308"/>
        <v>0</v>
      </c>
      <c r="JF51" s="19">
        <f t="shared" ca="1" si="308"/>
        <v>0</v>
      </c>
      <c r="JG51" s="19">
        <f t="shared" ca="1" si="308"/>
        <v>0</v>
      </c>
      <c r="JH51" s="19">
        <f t="shared" ca="1" si="308"/>
        <v>0</v>
      </c>
      <c r="JI51" s="19">
        <f t="shared" ca="1" si="308"/>
        <v>0</v>
      </c>
      <c r="JJ51" s="19">
        <f t="shared" ca="1" si="308"/>
        <v>0</v>
      </c>
      <c r="JK51" s="19">
        <f t="shared" ca="1" si="308"/>
        <v>0</v>
      </c>
      <c r="JL51" s="19">
        <f t="shared" ca="1" si="308"/>
        <v>0</v>
      </c>
      <c r="JM51" s="5">
        <f t="shared" ca="1" si="228"/>
        <v>19</v>
      </c>
      <c r="JN51" s="9"/>
      <c r="JO51" s="5">
        <f t="shared" ca="1" si="229"/>
        <v>1</v>
      </c>
      <c r="JP51" s="5" t="b">
        <f t="shared" ca="1" si="229"/>
        <v>0</v>
      </c>
      <c r="JQ51" s="19">
        <f t="shared" ca="1" si="281"/>
        <v>0</v>
      </c>
      <c r="JR51" s="5">
        <f t="shared" ca="1" si="231"/>
        <v>0</v>
      </c>
      <c r="JS51" s="5">
        <f t="shared" ca="1" si="232"/>
        <v>0.01</v>
      </c>
      <c r="JT51" s="19">
        <f t="shared" ca="1" si="233"/>
        <v>0</v>
      </c>
      <c r="JU51" s="19">
        <f t="shared" ca="1" si="233"/>
        <v>0</v>
      </c>
      <c r="JV51" s="19" t="str">
        <f t="shared" ca="1" si="233"/>
        <v>-</v>
      </c>
      <c r="JW51" s="19">
        <f t="shared" ca="1" si="272"/>
        <v>1</v>
      </c>
      <c r="JX51" s="19">
        <f t="shared" ca="1" si="281"/>
        <v>1</v>
      </c>
      <c r="JY51" s="19">
        <f t="shared" ca="1" si="272"/>
        <v>1</v>
      </c>
      <c r="JZ51" s="19">
        <f t="shared" ca="1" si="272"/>
        <v>1</v>
      </c>
      <c r="KA51" s="19">
        <f t="shared" ca="1" si="272"/>
        <v>1</v>
      </c>
      <c r="KB51" s="19">
        <f t="shared" ca="1" si="272"/>
        <v>1</v>
      </c>
      <c r="KC51" s="19">
        <f t="shared" ca="1" si="272"/>
        <v>0</v>
      </c>
      <c r="KD51" s="19">
        <f t="shared" ca="1" si="272"/>
        <v>0</v>
      </c>
      <c r="KE51" s="19">
        <f t="shared" ca="1" si="272"/>
        <v>1</v>
      </c>
      <c r="KF51" s="19">
        <f t="shared" ca="1" si="272"/>
        <v>0</v>
      </c>
      <c r="KG51" s="19">
        <f t="shared" ca="1" si="272"/>
        <v>0</v>
      </c>
      <c r="KH51" s="19">
        <f t="shared" ca="1" si="272"/>
        <v>0</v>
      </c>
      <c r="KI51" s="19">
        <f t="shared" ca="1" si="272"/>
        <v>1</v>
      </c>
      <c r="KJ51" s="19">
        <f t="shared" ca="1" si="272"/>
        <v>0</v>
      </c>
      <c r="KK51" s="19">
        <f t="shared" ca="1" si="272"/>
        <v>1</v>
      </c>
      <c r="KL51" s="19">
        <f t="shared" ca="1" si="281"/>
        <v>0</v>
      </c>
      <c r="KM51" s="19">
        <f t="shared" ca="1" si="281"/>
        <v>0</v>
      </c>
      <c r="KN51" s="19">
        <f t="shared" ca="1" si="281"/>
        <v>0</v>
      </c>
      <c r="KO51" s="19">
        <f t="shared" ca="1" si="281"/>
        <v>0</v>
      </c>
      <c r="KP51" s="19">
        <f t="shared" ca="1" si="281"/>
        <v>0</v>
      </c>
      <c r="KQ51" s="19">
        <f t="shared" ca="1" si="281"/>
        <v>0</v>
      </c>
      <c r="KR51" s="19">
        <f t="shared" ca="1" si="281"/>
        <v>0</v>
      </c>
      <c r="KS51" s="19">
        <f t="shared" ca="1" si="281"/>
        <v>0</v>
      </c>
      <c r="KT51" s="19">
        <f t="shared" ca="1" si="281"/>
        <v>0</v>
      </c>
      <c r="KU51" s="19">
        <f t="shared" ca="1" si="281"/>
        <v>0</v>
      </c>
      <c r="KV51" s="19">
        <f t="shared" ca="1" si="281"/>
        <v>0</v>
      </c>
      <c r="KW51" s="19">
        <f t="shared" ca="1" si="281"/>
        <v>0</v>
      </c>
      <c r="KX51" s="19">
        <f t="shared" ca="1" si="281"/>
        <v>0</v>
      </c>
      <c r="KY51" s="19">
        <f t="shared" ref="KY51:LW51" ca="1" si="309">OFFSET(KY$5,$B51,0)</f>
        <v>0</v>
      </c>
      <c r="KZ51" s="19">
        <f t="shared" ca="1" si="309"/>
        <v>0</v>
      </c>
      <c r="LA51" s="19">
        <f t="shared" ca="1" si="309"/>
        <v>0</v>
      </c>
      <c r="LB51" s="19">
        <f t="shared" ca="1" si="309"/>
        <v>0</v>
      </c>
      <c r="LC51" s="19">
        <f t="shared" ca="1" si="309"/>
        <v>0</v>
      </c>
      <c r="LD51" s="19">
        <f t="shared" ca="1" si="309"/>
        <v>0</v>
      </c>
      <c r="LE51" s="19">
        <f t="shared" ca="1" si="309"/>
        <v>0</v>
      </c>
      <c r="LF51" s="19">
        <f t="shared" ca="1" si="309"/>
        <v>0</v>
      </c>
      <c r="LG51" s="5">
        <f t="shared" ca="1" si="237"/>
        <v>0</v>
      </c>
      <c r="LH51" s="5">
        <f t="shared" ca="1" si="237"/>
        <v>0</v>
      </c>
      <c r="LI51" s="5">
        <f t="shared" ca="1" si="237"/>
        <v>0.05</v>
      </c>
      <c r="LJ51" s="5">
        <f t="shared" ca="1" si="237"/>
        <v>0.05</v>
      </c>
      <c r="LK51" s="19">
        <f t="shared" ca="1" si="238"/>
        <v>0</v>
      </c>
      <c r="LL51" s="19">
        <f t="shared" ca="1" si="309"/>
        <v>0</v>
      </c>
      <c r="LM51" s="19">
        <f t="shared" ca="1" si="239"/>
        <v>0</v>
      </c>
      <c r="LN51" s="19">
        <f t="shared" ca="1" si="239"/>
        <v>0</v>
      </c>
      <c r="LO51" s="19">
        <f t="shared" ca="1" si="239"/>
        <v>0</v>
      </c>
      <c r="LP51" s="19">
        <f t="shared" ca="1" si="239"/>
        <v>0</v>
      </c>
      <c r="LQ51" s="19">
        <f t="shared" ca="1" si="309"/>
        <v>0</v>
      </c>
      <c r="LR51" s="19">
        <f t="shared" ca="1" si="309"/>
        <v>1</v>
      </c>
      <c r="LS51" s="19">
        <f t="shared" ca="1" si="240"/>
        <v>0</v>
      </c>
      <c r="LT51" s="19">
        <f t="shared" ca="1" si="240"/>
        <v>0</v>
      </c>
      <c r="LU51" s="19">
        <f t="shared" ca="1" si="240"/>
        <v>0</v>
      </c>
      <c r="LV51" s="19">
        <f t="shared" ca="1" si="309"/>
        <v>0</v>
      </c>
      <c r="LW51" s="19">
        <f t="shared" ca="1" si="309"/>
        <v>1</v>
      </c>
      <c r="LX51" s="9"/>
      <c r="LY51" s="5" t="b">
        <f t="shared" ca="1" si="241"/>
        <v>0</v>
      </c>
      <c r="LZ51" s="19" t="str">
        <f t="shared" ca="1" si="242"/>
        <v>-</v>
      </c>
      <c r="MA51" s="19" t="str">
        <f t="shared" ca="1" si="242"/>
        <v>-</v>
      </c>
      <c r="MB51" s="19" t="str">
        <f t="shared" ca="1" si="242"/>
        <v>-</v>
      </c>
      <c r="MC51" s="5" t="b">
        <f t="shared" ca="1" si="243"/>
        <v>1</v>
      </c>
      <c r="MD51" s="5" t="b">
        <f t="shared" ca="1" si="243"/>
        <v>0</v>
      </c>
      <c r="ME51" s="5" t="b">
        <f t="shared" ca="1" si="243"/>
        <v>0</v>
      </c>
      <c r="MF51" s="135">
        <f t="shared" ca="1" si="244"/>
        <v>1</v>
      </c>
      <c r="MG51" s="135">
        <f t="shared" ca="1" si="244"/>
        <v>1</v>
      </c>
      <c r="MH51" s="5" t="b">
        <f t="shared" ref="MH51:MK51" ca="1" si="310">INDEX(i.dryman,($AP51-1)*4+$AO51,MH$26)</f>
        <v>0</v>
      </c>
      <c r="MI51" s="5" t="b">
        <f t="shared" ca="1" si="310"/>
        <v>0</v>
      </c>
      <c r="MJ51" s="5" t="b">
        <f t="shared" ca="1" si="310"/>
        <v>1</v>
      </c>
      <c r="MK51" s="5" t="b">
        <f t="shared" ca="1" si="310"/>
        <v>0</v>
      </c>
      <c r="ML51" s="5">
        <f ca="1">INDEX(i.dryman,($AP51-1)*4+$AO51,ML$26+$O51-1)</f>
        <v>1</v>
      </c>
      <c r="MM51" s="5">
        <f ca="1">INDEX(i.dryman,($AP51-1)*4+$AO51,MM$26+$O51-1)</f>
        <v>0.66</v>
      </c>
      <c r="MN51" s="5" t="b">
        <f ca="1">AND(INDEX(i.dryman,($AP51-1)*4+$AO51,MN$26),($MG51&gt;0))</f>
        <v>1</v>
      </c>
      <c r="MO51" s="5" t="str" cm="1">
        <f t="array" aca="1" ref="MO51" ca="1">IF(OR(MP51:MP51&lt;&gt;"-"),TRUE,"-")</f>
        <v>-</v>
      </c>
      <c r="MP51" s="19" t="str">
        <f t="shared" ca="1" si="246"/>
        <v>-</v>
      </c>
      <c r="MQ51" s="5" t="str">
        <f t="array" aca="1" ref="MQ51" ca="1">IF(OR(MR51:MX51&lt;&gt;"-"),TRUE,"-")</f>
        <v>-</v>
      </c>
      <c r="MR51" s="19" t="str">
        <f t="shared" ca="1" si="283"/>
        <v>-</v>
      </c>
      <c r="MS51" s="19" t="str">
        <f t="shared" ca="1" si="283"/>
        <v>-</v>
      </c>
      <c r="MT51" s="19" t="str">
        <f t="shared" ca="1" si="283"/>
        <v>-</v>
      </c>
      <c r="MU51" s="19" t="str">
        <f t="shared" ca="1" si="283"/>
        <v>-</v>
      </c>
      <c r="MV51" s="19" t="str">
        <f t="shared" ca="1" si="283"/>
        <v>-</v>
      </c>
      <c r="MW51" s="19" t="str">
        <f t="shared" ca="1" si="283"/>
        <v>-</v>
      </c>
      <c r="MX51" s="19" t="str">
        <f t="shared" ca="1" si="283"/>
        <v>-</v>
      </c>
      <c r="MY51" s="5" t="str">
        <f t="array" aca="1" ref="MY51" ca="1">IF(OR(MZ51:NA51&lt;&gt;"-"),TRUE,"-")</f>
        <v>-</v>
      </c>
      <c r="MZ51" s="19" t="str">
        <f t="shared" ca="1" si="248"/>
        <v>-</v>
      </c>
      <c r="NA51" s="19" t="str">
        <f t="shared" ca="1" si="284"/>
        <v>-</v>
      </c>
      <c r="NB51" s="19" t="b">
        <f t="shared" ca="1" si="285"/>
        <v>1</v>
      </c>
      <c r="NC51" s="19">
        <f t="shared" ca="1" si="286"/>
        <v>0</v>
      </c>
      <c r="ND51" s="5" t="str">
        <f t="shared" ca="1" si="249"/>
        <v>-</v>
      </c>
      <c r="NE51" s="5" t="str">
        <f t="shared" ca="1" si="249"/>
        <v>-</v>
      </c>
      <c r="NF51" s="5" t="str">
        <f t="shared" ca="1" si="249"/>
        <v>-</v>
      </c>
      <c r="NG51" s="5" t="str">
        <f t="shared" ca="1" si="249"/>
        <v>-</v>
      </c>
      <c r="NH51" s="19" t="str">
        <f t="shared" ca="1" si="251"/>
        <v>-</v>
      </c>
      <c r="NI51" s="19" t="str">
        <f t="shared" ca="1" si="251"/>
        <v>-</v>
      </c>
      <c r="NJ51" s="19" t="str">
        <f t="shared" ca="1" si="251"/>
        <v>-</v>
      </c>
      <c r="NK51" s="19" t="str">
        <f t="shared" ca="1" si="251"/>
        <v>-</v>
      </c>
      <c r="NL51" s="19" t="str">
        <f t="shared" ca="1" si="251"/>
        <v>-</v>
      </c>
      <c r="NM51" s="19" t="str">
        <f t="shared" ca="1" si="251"/>
        <v>-</v>
      </c>
      <c r="NN51" s="19" t="str">
        <f t="shared" ca="1" si="251"/>
        <v>-</v>
      </c>
      <c r="NO51" s="19">
        <f t="shared" ca="1" si="251"/>
        <v>500</v>
      </c>
      <c r="NP51" s="19">
        <f t="shared" ca="1" si="251"/>
        <v>500</v>
      </c>
      <c r="NQ51" s="19" t="str">
        <f t="shared" ca="1" si="251"/>
        <v>-</v>
      </c>
      <c r="NR51" s="19" t="str">
        <f t="shared" ca="1" si="251"/>
        <v>-</v>
      </c>
      <c r="NS51" s="19" t="str">
        <f t="shared" ca="1" si="251"/>
        <v>-</v>
      </c>
      <c r="NT51" s="5">
        <f t="shared" ca="1" si="252"/>
        <v>1</v>
      </c>
      <c r="NU51" s="9"/>
      <c r="NV51" s="19">
        <f t="shared" ca="1" si="251"/>
        <v>70</v>
      </c>
      <c r="NW51" s="19">
        <f t="shared" ca="1" si="288"/>
        <v>50</v>
      </c>
      <c r="NX51" s="19">
        <f t="shared" ca="1" si="288"/>
        <v>65</v>
      </c>
      <c r="NY51" s="19">
        <f t="shared" ca="1" si="288"/>
        <v>65</v>
      </c>
      <c r="NZ51" s="19">
        <f t="shared" ca="1" si="253"/>
        <v>1</v>
      </c>
      <c r="OA51" s="5">
        <f t="shared" ca="1" si="254"/>
        <v>1</v>
      </c>
      <c r="OB51" s="19">
        <f t="shared" ca="1" si="255"/>
        <v>1</v>
      </c>
      <c r="OC51" s="9"/>
      <c r="OD51" s="19" t="b">
        <f t="shared" ca="1" si="288"/>
        <v>0</v>
      </c>
      <c r="OE51" s="19" t="b">
        <f t="shared" ca="1" si="288"/>
        <v>0</v>
      </c>
      <c r="OF51" s="19">
        <f t="shared" ca="1" si="288"/>
        <v>1</v>
      </c>
      <c r="OG51" s="19">
        <f t="shared" ca="1" si="288"/>
        <v>1</v>
      </c>
      <c r="OH51" s="19">
        <f t="shared" ca="1" si="288"/>
        <v>1</v>
      </c>
      <c r="OI51" s="19">
        <f t="shared" ca="1" si="288"/>
        <v>1</v>
      </c>
      <c r="OJ51" s="19">
        <f t="shared" ca="1" si="288"/>
        <v>1</v>
      </c>
      <c r="OK51" s="19">
        <f t="shared" ca="1" si="288"/>
        <v>1</v>
      </c>
      <c r="OL51" s="19">
        <f t="shared" ca="1" si="288"/>
        <v>1</v>
      </c>
      <c r="OM51" s="19">
        <f t="shared" ca="1" si="288"/>
        <v>1</v>
      </c>
      <c r="ON51" s="19">
        <f t="shared" ca="1" si="288"/>
        <v>1</v>
      </c>
      <c r="OO51" s="9"/>
      <c r="OP51" s="5" t="str" cm="1">
        <f t="array" aca="1" ref="OP51" ca="1">INDEX(i.LMU_Area,$K51,OP$26)</f>
        <v>-</v>
      </c>
      <c r="OQ51" s="5" t="str" cm="1">
        <f t="array" aca="1" ref="OQ51" ca="1">INDEX(i.LMU_Area,$K51,OQ$26)</f>
        <v>-</v>
      </c>
      <c r="OR51" s="5" t="str" cm="1">
        <f t="array" aca="1" ref="OR51" ca="1">INDEX(i.LMU_Area,$K51,OR$26)</f>
        <v>-</v>
      </c>
      <c r="OS51" s="5" t="str" cm="1">
        <f t="array" aca="1" ref="OS51" ca="1">INDEX(i.LMU_Area,$K51,OS$26)</f>
        <v>-</v>
      </c>
      <c r="OT51" s="5" t="str" cm="1">
        <f t="array" aca="1" ref="OT51" ca="1">INDEX(i.LMU_Area,$K51,OT$26)</f>
        <v>-</v>
      </c>
      <c r="OU51" s="5" t="str" cm="1">
        <f t="array" aca="1" ref="OU51" ca="1">INDEX(i.LMU_Area,$K51,OU$26)</f>
        <v>-</v>
      </c>
      <c r="OV51" s="5" t="str" cm="1">
        <f t="array" aca="1" ref="OV51" ca="1">INDEX(i.LMU_Area,$K51,OV$26)</f>
        <v>-</v>
      </c>
      <c r="OW51" s="5" t="str" cm="1">
        <f t="array" aca="1" ref="OW51" ca="1">INDEX(i.LMU_Area,$K51,OW$26)</f>
        <v>-</v>
      </c>
      <c r="OX51" s="5" t="str" cm="1">
        <f t="array" aca="1" ref="OX51" ca="1">INDEX(i.LMU_Area,$K51,OX$26)</f>
        <v>-</v>
      </c>
      <c r="OY51" s="5" t="str" cm="1">
        <f t="array" aca="1" ref="OY51" ca="1">INDEX(i.LMU_Area,$K51,OY$26)</f>
        <v>-</v>
      </c>
      <c r="OZ51" s="5" t="str" cm="1">
        <f t="array" aca="1" ref="OZ51" ca="1">INDEX(i.LMU_Area,$K51,OZ$26)</f>
        <v>-</v>
      </c>
      <c r="PA51" s="5" t="str" cm="1">
        <f t="array" aca="1" ref="PA51" ca="1">INDEX(i.LMU_Area,$K51,PA$26)</f>
        <v>-</v>
      </c>
      <c r="PB51" s="5" t="str" cm="1">
        <f t="array" aca="1" ref="PB51" ca="1">INDEX(i.LMU_Area,$K51,PB$26)</f>
        <v>-</v>
      </c>
      <c r="PC51" s="5" t="str" cm="1">
        <f t="array" aca="1" ref="PC51" ca="1">INDEX(i.LMU_Area,$K51,PC$26)</f>
        <v>-</v>
      </c>
      <c r="PD51" s="5" t="str" cm="1">
        <f t="array" aca="1" ref="PD51" ca="1">INDEX(i.LMU_Area,$K51,PD$26)</f>
        <v>-</v>
      </c>
      <c r="PE51" s="5" t="str" cm="1">
        <f t="array" aca="1" ref="PE51" ca="1">INDEX(i.LMU_Area,$K51,PE$26)</f>
        <v>-</v>
      </c>
      <c r="PF51" s="5" t="str" cm="1">
        <f t="array" aca="1" ref="PF51" ca="1">INDEX(i.LMU_Area,$K51,PF$26)</f>
        <v>-</v>
      </c>
      <c r="PG51" s="5" t="str" cm="1">
        <f t="array" aca="1" ref="PG51" ca="1">INDEX(i.LMU_Area,$K51,PG$26)</f>
        <v>-</v>
      </c>
      <c r="PH51" s="5" t="str" cm="1">
        <f t="array" aca="1" ref="PH51" ca="1">INDEX(i.LMU_Area,$K51,PH$26)</f>
        <v>-</v>
      </c>
      <c r="PI51" s="5" t="str" cm="1">
        <f t="array" aca="1" ref="PI51" ca="1">INDEX(i.LMU_Area,$K51,PI$26)</f>
        <v>-</v>
      </c>
      <c r="PJ51" s="5" t="str" cm="1">
        <f t="array" aca="1" ref="PJ51" ca="1">INDEX(i.LMU_Area,$K51,PJ$26)</f>
        <v>-</v>
      </c>
      <c r="PK51" s="5" t="str" cm="1">
        <f t="array" aca="1" ref="PK51" ca="1">INDEX(i.LMU_Area,$K51,PK$26)</f>
        <v>-</v>
      </c>
      <c r="PL51" s="5" t="str" cm="1">
        <f t="array" aca="1" ref="PL51" ca="1">INDEX(i.LMU_Area,$K51,PL$26)</f>
        <v>-</v>
      </c>
      <c r="PM51" s="5" t="str" cm="1">
        <f t="array" aca="1" ref="PM51" ca="1">INDEX(i.LMU_Area,$K51,PM$26)</f>
        <v>-</v>
      </c>
      <c r="PN51" s="5" t="str" cm="1">
        <f t="array" aca="1" ref="PN51" ca="1">INDEX(i.LMU_Area,$K51,PN$26)</f>
        <v>-</v>
      </c>
      <c r="PO51" s="5" t="str" cm="1">
        <f t="array" aca="1" ref="PO51" ca="1">INDEX(i.LMU_Area,$K51,PO$26)</f>
        <v>-</v>
      </c>
      <c r="PP51" s="5" t="str" cm="1">
        <f t="array" aca="1" ref="PP51" ca="1">INDEX(i.LMU_Area,$K51,PP$26)</f>
        <v>-</v>
      </c>
      <c r="PQ51" s="5" t="str" cm="1">
        <f t="array" aca="1" ref="PQ51" ca="1">INDEX(i.LMU_Area,$K51,PQ$26)</f>
        <v>-</v>
      </c>
      <c r="PR51" s="5" t="str" cm="1">
        <f t="array" aca="1" ref="PR51" ca="1">INDEX(i.LMU_Area,$K51,PR$26)</f>
        <v>-</v>
      </c>
      <c r="PS51" s="5" t="str" cm="1">
        <f t="array" aca="1" ref="PS51" ca="1">INDEX(i.LMU_Area,$K51,PS$26)</f>
        <v>-</v>
      </c>
      <c r="PT51" s="5" t="str" cm="1">
        <f t="array" aca="1" ref="PT51" ca="1">INDEX(i.LMU_Area,$K51,PT$26)</f>
        <v>-</v>
      </c>
      <c r="PU51" s="5" t="str" cm="1">
        <f t="array" aca="1" ref="PU51" ca="1">INDEX(i.LMU_Area,$K51,PU$26)</f>
        <v>-</v>
      </c>
      <c r="PV51" s="5" t="str" cm="1">
        <f t="array" aca="1" ref="PV51" ca="1">INDEX(i.LMU_Area,$K51,PV$26)</f>
        <v>-</v>
      </c>
      <c r="PW51" s="5" t="str" cm="1">
        <f t="array" aca="1" ref="PW51" ca="1">INDEX(i.LMU_Area,$K51,PW$26)</f>
        <v>-</v>
      </c>
      <c r="PX51" s="5" t="str" cm="1">
        <f t="array" aca="1" ref="PX51" ca="1">INDEX(i.LMU_Area,$K51,PX$26)</f>
        <v>-</v>
      </c>
      <c r="PY51" s="5" t="str" cm="1">
        <f t="array" aca="1" ref="PY51" ca="1">INDEX(i.LMU_Area,$K51,PY$26)</f>
        <v>-</v>
      </c>
      <c r="PZ51" s="5" t="str" cm="1">
        <f t="array" aca="1" ref="PZ51" ca="1">INDEX(i.LMU_Area,$K51,PZ$26)</f>
        <v>-</v>
      </c>
      <c r="QA51" s="5" t="str" cm="1">
        <f t="array" aca="1" ref="QA51" ca="1">INDEX(i.LMU_Area,$K51,QA$26)</f>
        <v>-</v>
      </c>
      <c r="QB51" s="5" t="str" cm="1">
        <f t="array" aca="1" ref="QB51" ca="1">INDEX(i.LMU_Area,$K51,QB$26)</f>
        <v>-</v>
      </c>
      <c r="QC51" s="5" t="str" cm="1">
        <f t="array" aca="1" ref="QC51" ca="1">INDEX(i.LMU_Area,$K51,QC$26)</f>
        <v>-</v>
      </c>
      <c r="QD51" s="5" t="str" cm="1">
        <f t="array" aca="1" ref="QD51" ca="1">INDEX(i.LMU_Area,$K51,QD$26)</f>
        <v>-</v>
      </c>
      <c r="QE51" s="5" t="str" cm="1">
        <f t="array" aca="1" ref="QE51" ca="1">INDEX(i.LMU_Area,$K51,QE$26)</f>
        <v>-</v>
      </c>
      <c r="QF51" s="5" t="str" cm="1">
        <f t="array" aca="1" ref="QF51" ca="1">INDEX(i.LMU_Area,$K51,QF$26)</f>
        <v>-</v>
      </c>
      <c r="QG51" s="5" t="str" cm="1">
        <f t="array" aca="1" ref="QG51" ca="1">INDEX(i.LMU_Area,$K51,QG$26)</f>
        <v>-</v>
      </c>
      <c r="QH51" s="5" t="str" cm="1">
        <f t="array" aca="1" ref="QH51" ca="1">INDEX(i.LMU_Area,$K51,QH$26)</f>
        <v>-</v>
      </c>
      <c r="QI51" s="5" t="str" cm="1">
        <f t="array" aca="1" ref="QI51" ca="1">INDEX(i.LMU_Area,$K51,QI$26)</f>
        <v>-</v>
      </c>
      <c r="QJ51" s="5" t="str" cm="1">
        <f t="array" aca="1" ref="QJ51" ca="1">INDEX(i.LMU_Area,$K51,QJ$26)</f>
        <v>-</v>
      </c>
      <c r="QK51" s="5" t="str" cm="1">
        <f t="array" aca="1" ref="QK51" ca="1">INDEX(i.LMU_Area,$K51,QK$26)</f>
        <v>-</v>
      </c>
      <c r="QL51" s="5" t="str" cm="1">
        <f t="array" aca="1" ref="QL51" ca="1">INDEX(i.LMU_Area,$K51,QL$26)</f>
        <v>-</v>
      </c>
      <c r="QM51" s="5" t="str" cm="1">
        <f t="array" aca="1" ref="QM51" ca="1">INDEX(i.LMU_Area,$K51,QM$26)</f>
        <v>-</v>
      </c>
      <c r="QN51" s="5" t="str" cm="1">
        <f t="array" aca="1" ref="QN51" ca="1">INDEX(i.LMU_Area,$K51,QN$26)</f>
        <v>-</v>
      </c>
      <c r="QO51" s="5" t="str" cm="1">
        <f t="array" aca="1" ref="QO51" ca="1">INDEX(i.LMU_Area,$K51,QO$26)</f>
        <v>-</v>
      </c>
      <c r="QP51" s="5" t="str" cm="1">
        <f t="array" aca="1" ref="QP51" ca="1">INDEX(i.LMU_Area,$K51,QP$26)</f>
        <v>-</v>
      </c>
      <c r="QQ51" s="5" t="str" cm="1">
        <f t="array" aca="1" ref="QQ51" ca="1">INDEX(i.LMU_Area,$K51,QQ$26)</f>
        <v>-</v>
      </c>
      <c r="QR51" s="5" t="str" cm="1">
        <f t="array" aca="1" ref="QR51" ca="1">INDEX(i.LMU_Area,$K51,QR$26)</f>
        <v>-</v>
      </c>
      <c r="QS51" s="5" t="str" cm="1">
        <f t="array" aca="1" ref="QS51" ca="1">INDEX(i.LMU_Area,$K51,QS$26)</f>
        <v>-</v>
      </c>
      <c r="QT51" s="5" t="str" cm="1">
        <f t="array" aca="1" ref="QT51" ca="1">INDEX(i.LMU_Area,$K51,QT$26)</f>
        <v>-</v>
      </c>
      <c r="QU51" s="5" t="str" cm="1">
        <f t="array" aca="1" ref="QU51" ca="1">INDEX(i.LMU_Area,$K51,QU$26)</f>
        <v>-</v>
      </c>
      <c r="QV51" s="5" t="str" cm="1">
        <f t="array" aca="1" ref="QV51" ca="1">INDEX(i.LMU_Area,$K51,QV$26)</f>
        <v>-</v>
      </c>
      <c r="QW51" s="5" t="str" cm="1">
        <f t="array" aca="1" ref="QW51" ca="1">INDEX(i.LMU_Area,$K51,QW$26)</f>
        <v>-</v>
      </c>
      <c r="QX51" s="5" t="str" cm="1">
        <f t="array" aca="1" ref="QX51" ca="1">INDEX(i.LMU_Area,$K51,QX$26)</f>
        <v>-</v>
      </c>
      <c r="QY51" s="5" t="str" cm="1">
        <f t="array" aca="1" ref="QY51" ca="1">INDEX(i.LMU_Area,$K51,QY$26)</f>
        <v>-</v>
      </c>
      <c r="QZ51" s="5" t="str" cm="1">
        <f t="array" aca="1" ref="QZ51" ca="1">INDEX(i.LMU_Area,$K51,QZ$26)</f>
        <v>-</v>
      </c>
      <c r="RA51" s="5" t="str" cm="1">
        <f t="array" aca="1" ref="RA51" ca="1">INDEX(i.LMU_Area,$K51,RA$26)</f>
        <v>-</v>
      </c>
      <c r="RB51" s="5" t="str" cm="1">
        <f t="array" aca="1" ref="RB51" ca="1">INDEX(i.LMU_Area,$K51,RB$26)</f>
        <v>-</v>
      </c>
      <c r="RC51" s="5" t="str" cm="1">
        <f t="array" aca="1" ref="RC51" ca="1">INDEX(i.LMU_Area,$K51,RC$26)</f>
        <v>-</v>
      </c>
      <c r="RD51" s="5" t="str" cm="1">
        <f t="array" aca="1" ref="RD51" ca="1">INDEX(i.LMU_Area,$K51,RD$26)</f>
        <v>-</v>
      </c>
      <c r="RE51" s="5" t="str" cm="1">
        <f t="array" aca="1" ref="RE51" ca="1">INDEX(i.LMU_Area,$K51,RE$26)</f>
        <v>-</v>
      </c>
      <c r="RF51" s="5" t="str" cm="1">
        <f t="array" aca="1" ref="RF51" ca="1">INDEX(i.LMU_Area,$K51,RF$26)</f>
        <v>-</v>
      </c>
      <c r="RG51" s="5" t="str" cm="1">
        <f t="array" aca="1" ref="RG51" ca="1">INDEX(i.LMU_Area,$K51,RG$26)</f>
        <v>-</v>
      </c>
      <c r="RH51" s="5" t="str" cm="1">
        <f t="array" aca="1" ref="RH51" ca="1">INDEX(i.LMU_Area,$K51,RH$26)</f>
        <v>-</v>
      </c>
      <c r="RI51" s="5" t="str" cm="1">
        <f t="array" aca="1" ref="RI51" ca="1">INDEX(i.LMU_Area,$K51,RI$26)</f>
        <v>-</v>
      </c>
      <c r="RJ51" s="5" t="str" cm="1">
        <f t="array" aca="1" ref="RJ51" ca="1">INDEX(i.LMU_Area,$K51,RJ$26)</f>
        <v>-</v>
      </c>
      <c r="RK51" s="5" t="str" cm="1">
        <f t="array" aca="1" ref="RK51" ca="1">INDEX(i.LMU_Area,$K51,RK$26)</f>
        <v>-</v>
      </c>
      <c r="RL51" s="5" t="str" cm="1">
        <f t="array" aca="1" ref="RL51" ca="1">INDEX(i.LMU_Area,$K51,RL$26)</f>
        <v>-</v>
      </c>
      <c r="RM51" s="5" t="str" cm="1">
        <f t="array" aca="1" ref="RM51" ca="1">INDEX(i.LMU_Area,$K51,RM$26)</f>
        <v>-</v>
      </c>
      <c r="RN51" s="5" t="str" cm="1">
        <f t="array" aca="1" ref="RN51" ca="1">INDEX(i.LMU_Area,$K51,RN$26)</f>
        <v>-</v>
      </c>
      <c r="RO51" s="5" t="str" cm="1">
        <f t="array" aca="1" ref="RO51" ca="1">INDEX(i.LMU_Area,$K51,RO$26)</f>
        <v>-</v>
      </c>
      <c r="RP51" s="5" t="str" cm="1">
        <f t="array" aca="1" ref="RP51" ca="1">INDEX(i.LMU_Area,$K51,RP$26)</f>
        <v>-</v>
      </c>
      <c r="RQ51" s="5" t="str" cm="1">
        <f t="array" aca="1" ref="RQ51" ca="1">INDEX(i.LMU_Area,$K51,RQ$26)</f>
        <v>-</v>
      </c>
      <c r="RR51" s="5" t="str" cm="1">
        <f t="array" aca="1" ref="RR51" ca="1">INDEX(i.LMU_Area,$K51,RR$26)</f>
        <v>-</v>
      </c>
      <c r="RS51" s="5" t="str" cm="1">
        <f t="array" aca="1" ref="RS51" ca="1">INDEX(i.LMU_Area,$K51,RS$26)</f>
        <v>-</v>
      </c>
      <c r="RT51" s="5" t="str" cm="1">
        <f t="array" aca="1" ref="RT51" ca="1">INDEX(i.LMU_Area,$K51,RT$26)</f>
        <v>-</v>
      </c>
      <c r="RU51" s="5" t="str" cm="1">
        <f t="array" aca="1" ref="RU51" ca="1">INDEX(i.LMU_Area,$K51,RU$26)</f>
        <v>-</v>
      </c>
      <c r="RV51" s="5" t="str" cm="1">
        <f t="array" aca="1" ref="RV51" ca="1">INDEX(i.LMU_Area,$K51,RV$26)</f>
        <v>-</v>
      </c>
      <c r="RW51" s="5" t="str" cm="1">
        <f t="array" aca="1" ref="RW51" ca="1">INDEX(i.LMU_Area,$K51,RW$26)</f>
        <v>-</v>
      </c>
      <c r="RX51" s="5" t="str" cm="1">
        <f t="array" aca="1" ref="RX51" ca="1">INDEX(i.LMU_Area,$K51,RX$26)</f>
        <v>-</v>
      </c>
      <c r="RY51" s="5" t="str" cm="1">
        <f t="array" aca="1" ref="RY51" ca="1">INDEX(i.LMU_Area,$K51,RY$26)</f>
        <v>-</v>
      </c>
      <c r="RZ51" s="5" t="str" cm="1">
        <f t="array" aca="1" ref="RZ51" ca="1">INDEX(i.LMU_Area,$K51,RZ$26)</f>
        <v>-</v>
      </c>
      <c r="SA51" s="5" t="str" cm="1">
        <f t="array" aca="1" ref="SA51" ca="1">INDEX(i.LMU_Area,$K51,SA$26)</f>
        <v>-</v>
      </c>
      <c r="SB51" s="5" t="str" cm="1">
        <f t="array" aca="1" ref="SB51" ca="1">INDEX(i.LMU_Area,$K51,SB$26)</f>
        <v>-</v>
      </c>
      <c r="SC51" s="5" t="str" cm="1">
        <f t="array" aca="1" ref="SC51" ca="1">INDEX(i.LMU_Area,$K51,SC$26)</f>
        <v>-</v>
      </c>
      <c r="SD51" s="5" t="str" cm="1">
        <f t="array" aca="1" ref="SD51" ca="1">INDEX(i.LMU_Area,$K51,SD$26)</f>
        <v>-</v>
      </c>
      <c r="SE51" s="5" t="str" cm="1">
        <f t="array" aca="1" ref="SE51" ca="1">INDEX(i.LMU_Area,$K51,SE$26)</f>
        <v>-</v>
      </c>
      <c r="SF51" s="5" t="str" cm="1">
        <f t="array" aca="1" ref="SF51" ca="1">INDEX(i.LMU_Area,$K51,SF$26)</f>
        <v>-</v>
      </c>
      <c r="SG51" s="5" t="str" cm="1">
        <f t="array" aca="1" ref="SG51" ca="1">INDEX(i.LMU_Area,$K51,SG$26)</f>
        <v>-</v>
      </c>
      <c r="SH51" s="5" t="str" cm="1">
        <f t="array" aca="1" ref="SH51" ca="1">INDEX(i.LMU_Area,$K51,SH$26)</f>
        <v>-</v>
      </c>
      <c r="SI51" s="5" t="str" cm="1">
        <f t="array" aca="1" ref="SI51" ca="1">INDEX(i.LMU_Area,$K51,SI$26)</f>
        <v>-</v>
      </c>
      <c r="SJ51" s="5" t="str" cm="1">
        <f t="array" aca="1" ref="SJ51" ca="1">INDEX(i.LMU_Area,$K51,SJ$26)</f>
        <v>-</v>
      </c>
      <c r="SK51" s="5" t="str" cm="1">
        <f t="array" aca="1" ref="SK51" ca="1">INDEX(i.LMU_Area,$K51,SK$26)</f>
        <v>-</v>
      </c>
      <c r="SL51" s="5" t="str" cm="1">
        <f t="array" aca="1" ref="SL51" ca="1">INDEX(i.LMU_Area,$K51,SL$26)</f>
        <v>-</v>
      </c>
      <c r="SM51" s="5" t="str" cm="1">
        <f t="array" aca="1" ref="SM51" ca="1">INDEX(i.LMU_Area,$K51,SM$26)</f>
        <v>-</v>
      </c>
      <c r="SN51" s="5" t="str" cm="1">
        <f t="array" aca="1" ref="SN51" ca="1">INDEX(i.LMU_Area,$K51,SN$26)</f>
        <v>-</v>
      </c>
      <c r="SO51" s="5" t="str" cm="1">
        <f t="array" aca="1" ref="SO51" ca="1">INDEX(i.LMU_Area,$K51,SO$26)</f>
        <v>-</v>
      </c>
      <c r="SP51" s="5" t="str" cm="1">
        <f t="array" aca="1" ref="SP51" ca="1">INDEX(i.LMU_Area,$K51,SP$26)</f>
        <v>-</v>
      </c>
      <c r="SQ51" s="5" t="str" cm="1">
        <f t="array" aca="1" ref="SQ51" ca="1">INDEX(i.LMU_Area,$K51,SQ$26)</f>
        <v>-</v>
      </c>
      <c r="SR51" s="5" t="str" cm="1">
        <f t="array" aca="1" ref="SR51" ca="1">INDEX(i.LMU_Area,$K51,SR$26)</f>
        <v>-</v>
      </c>
      <c r="SS51" s="5" t="str" cm="1">
        <f t="array" aca="1" ref="SS51" ca="1">INDEX(i.LMU_Area,$K51,SS$26)</f>
        <v>-</v>
      </c>
      <c r="ST51" s="5" t="str" cm="1">
        <f t="array" aca="1" ref="ST51" ca="1">INDEX(i.LMU_Area,$K51,ST$26)</f>
        <v>-</v>
      </c>
      <c r="SU51" s="5" t="str" cm="1">
        <f t="array" aca="1" ref="SU51" ca="1">INDEX(i.LMU_Area,$K51,SU$26)</f>
        <v>-</v>
      </c>
      <c r="SV51" s="5" t="str" cm="1">
        <f t="array" aca="1" ref="SV51" ca="1">INDEX(i.LMU_Area,$K51,SV$26)</f>
        <v>-</v>
      </c>
      <c r="SW51" s="5" t="str" cm="1">
        <f t="array" aca="1" ref="SW51" ca="1">INDEX(i.LMU_Area,$K51,SW$26)</f>
        <v>-</v>
      </c>
      <c r="SX51" s="5" t="str" cm="1">
        <f t="array" aca="1" ref="SX51" ca="1">INDEX(i.LMU_Area,$K51,SX$26)</f>
        <v>-</v>
      </c>
      <c r="SY51" s="5" t="str" cm="1">
        <f t="array" aca="1" ref="SY51" ca="1">INDEX(i.LMU_Area,$K51,SY$26)</f>
        <v>-</v>
      </c>
      <c r="SZ51" s="5" t="str" cm="1">
        <f t="array" aca="1" ref="SZ51" ca="1">INDEX(i.LMU_Area,$K51,SZ$26)</f>
        <v>-</v>
      </c>
      <c r="TA51" s="5" t="str" cm="1">
        <f t="array" aca="1" ref="TA51" ca="1">INDEX(i.LMU_Area,$K51,TA$26)</f>
        <v>-</v>
      </c>
      <c r="TB51" s="5" t="str" cm="1">
        <f t="array" aca="1" ref="TB51" ca="1">INDEX(i.LMU_Area,$K51,TB$26)</f>
        <v>-</v>
      </c>
      <c r="TC51" s="5" t="str" cm="1">
        <f t="array" aca="1" ref="TC51" ca="1">INDEX(i.LMU_Area,$K51,TC$26)</f>
        <v>-</v>
      </c>
      <c r="TD51" s="5" t="str" cm="1">
        <f t="array" aca="1" ref="TD51" ca="1">INDEX(i.LMU_Area,$K51,TD$26)</f>
        <v>-</v>
      </c>
      <c r="TE51" s="5" t="str" cm="1">
        <f t="array" aca="1" ref="TE51" ca="1">INDEX(i.LMU_Area,$K51,TE$26)</f>
        <v>-</v>
      </c>
      <c r="TF51" s="19">
        <f t="shared" ca="1" si="289"/>
        <v>1</v>
      </c>
      <c r="TG51" s="587">
        <v>0</v>
      </c>
    </row>
    <row r="52" spans="1:527" outlineLevel="2">
      <c r="A52" s="21">
        <f t="shared" si="273"/>
        <v>47</v>
      </c>
      <c r="B52" s="554">
        <f t="shared" ca="1" si="296"/>
        <v>45</v>
      </c>
      <c r="C52">
        <f>202</f>
        <v>202</v>
      </c>
      <c r="D52" s="135" t="str">
        <f t="shared" ca="1" si="196"/>
        <v>EWW</v>
      </c>
      <c r="E52" t="b">
        <v>1</v>
      </c>
      <c r="F52" t="b">
        <v>0</v>
      </c>
      <c r="G52" s="347" t="b">
        <f t="shared" si="290"/>
        <v>1</v>
      </c>
      <c r="H52" s="226">
        <f t="shared" ca="1" si="297"/>
        <v>7</v>
      </c>
      <c r="I52" s="226">
        <f t="shared" ca="1" si="259"/>
        <v>2</v>
      </c>
      <c r="J52" s="226">
        <f t="shared" ca="1" si="259"/>
        <v>1</v>
      </c>
      <c r="K52" s="226">
        <f t="shared" ca="1" si="259"/>
        <v>1</v>
      </c>
      <c r="L52" s="226">
        <f t="shared" ca="1" si="259"/>
        <v>1</v>
      </c>
      <c r="M52" s="226">
        <f t="shared" ca="1" si="259"/>
        <v>2</v>
      </c>
      <c r="N52" s="226">
        <f t="shared" ca="1" si="260"/>
        <v>3</v>
      </c>
      <c r="O52" s="226">
        <f t="shared" ca="1" si="261"/>
        <v>2</v>
      </c>
      <c r="P52" s="226">
        <f t="shared" ca="1" si="262"/>
        <v>1</v>
      </c>
      <c r="Q52" s="226">
        <f t="shared" ca="1" si="263"/>
        <v>1</v>
      </c>
      <c r="R52" s="115">
        <f t="shared" ca="1" si="264"/>
        <v>0</v>
      </c>
      <c r="S52" s="226">
        <f t="shared" ca="1" si="263"/>
        <v>0</v>
      </c>
      <c r="T52" s="226">
        <f t="shared" ca="1" si="263"/>
        <v>0</v>
      </c>
      <c r="U52" s="226">
        <f t="shared" ca="1" si="263"/>
        <v>0</v>
      </c>
      <c r="V52" s="226">
        <f t="shared" ca="1" si="263"/>
        <v>0</v>
      </c>
      <c r="W52" s="226">
        <f t="shared" ca="1" si="262"/>
        <v>0</v>
      </c>
      <c r="X52" s="226">
        <f t="shared" ca="1" si="265"/>
        <v>1</v>
      </c>
      <c r="Y52" s="226">
        <f t="shared" ca="1" si="262"/>
        <v>1</v>
      </c>
      <c r="Z52" s="226">
        <f t="shared" ca="1" si="262"/>
        <v>1</v>
      </c>
      <c r="AA52" s="263"/>
      <c r="AB52" s="263"/>
      <c r="AC52" s="263"/>
      <c r="AD52" s="263"/>
      <c r="AE52" s="263"/>
      <c r="AF52" s="226">
        <f t="shared" ca="1" si="266"/>
        <v>0</v>
      </c>
      <c r="AG52" s="263"/>
      <c r="AH52" s="263">
        <f t="shared" ca="1" si="267"/>
        <v>0</v>
      </c>
      <c r="AI52" s="263">
        <f t="shared" ca="1" si="267"/>
        <v>0</v>
      </c>
      <c r="AJ52" s="263">
        <f t="shared" ca="1" si="267"/>
        <v>0</v>
      </c>
      <c r="AK52" s="263">
        <f t="shared" ca="1" si="267"/>
        <v>0</v>
      </c>
      <c r="AL52" s="263">
        <f t="shared" ca="1" si="267"/>
        <v>0</v>
      </c>
      <c r="AM52" s="263">
        <f t="shared" ca="1" si="267"/>
        <v>0</v>
      </c>
      <c r="AN52" s="263">
        <f t="shared" ca="1" si="267"/>
        <v>0</v>
      </c>
      <c r="AO52" s="135">
        <f t="shared" ca="1" si="200"/>
        <v>2</v>
      </c>
      <c r="AP52" s="135">
        <f ca="1">INDEX(CHOOSE($P52,DataAutumn!i.AdultDrys,DataWinter!i.AdultDrys,DataSpring!i.AdultDrys),1,$O52)</f>
        <v>4</v>
      </c>
      <c r="AQ52" s="5">
        <f t="shared" ca="1" si="201"/>
        <v>2</v>
      </c>
      <c r="AR52" s="5">
        <f t="shared" ca="1" si="201"/>
        <v>0</v>
      </c>
      <c r="AS52" s="5">
        <f t="shared" ca="1" si="202"/>
        <v>5</v>
      </c>
      <c r="AT52">
        <f t="shared" ca="1" si="203"/>
        <v>3</v>
      </c>
      <c r="AW52" s="222" t="str">
        <f t="shared" ca="1" si="204"/>
        <v>FS Optimis 00007 EWW MWM     TOL122 Scan1-0000 CFS RR 01% REV01 GP100% WP100% MP100% T_TRUE (F43N33)</v>
      </c>
      <c r="AX52" s="9" t="str">
        <f ca="1">IF(COUNTIF(AW$5:AW52,AW52)=1,"-","Dup")</f>
        <v>-</v>
      </c>
      <c r="AY52" s="9"/>
      <c r="AZ52" s="19" t="b">
        <f t="shared" ca="1" si="291"/>
        <v>0</v>
      </c>
      <c r="BA52" s="19" t="b">
        <f t="shared" ca="1" si="291"/>
        <v>0</v>
      </c>
      <c r="BB52" s="19" t="b">
        <f t="shared" ca="1" si="291"/>
        <v>0</v>
      </c>
      <c r="BC52" s="19" t="b">
        <f t="shared" ca="1" si="305"/>
        <v>0</v>
      </c>
      <c r="BD52" s="19" t="b">
        <f t="shared" ca="1" si="305"/>
        <v>0</v>
      </c>
      <c r="BE52" s="19" t="b">
        <f t="shared" ca="1" si="291"/>
        <v>0</v>
      </c>
      <c r="BF52" s="19" t="b">
        <f t="shared" ca="1" si="291"/>
        <v>0</v>
      </c>
      <c r="BG52" s="19" t="b">
        <f t="shared" ca="1" si="291"/>
        <v>0</v>
      </c>
      <c r="BH52" s="9"/>
      <c r="BI52" s="5" t="b">
        <f t="shared" ca="1" si="205"/>
        <v>0</v>
      </c>
      <c r="BJ52" s="5" t="str">
        <f t="shared" ca="1" si="205"/>
        <v>-</v>
      </c>
      <c r="BK52" s="5" t="b">
        <f t="shared" ca="1" si="205"/>
        <v>0</v>
      </c>
      <c r="BL52" s="5" t="b">
        <f t="shared" ca="1" si="205"/>
        <v>1</v>
      </c>
      <c r="BM52" s="5" t="b">
        <f t="shared" ca="1" si="205"/>
        <v>1</v>
      </c>
      <c r="BN52" s="135">
        <f t="shared" ca="1" si="205"/>
        <v>0</v>
      </c>
      <c r="BO52" s="12" t="b">
        <v>1</v>
      </c>
      <c r="BP52" s="5" cm="1">
        <f t="array" aca="1" ref="BP52" ca="1">INDEX(i.z_prob,$J52,BP$26)</f>
        <v>0.09</v>
      </c>
      <c r="BQ52" s="5" cm="1">
        <f t="array" aca="1" ref="BQ52" ca="1">INDEX(i.z_prob,$J52,BQ$26)</f>
        <v>0.16</v>
      </c>
      <c r="BR52" s="5" cm="1">
        <f t="array" aca="1" ref="BR52" ca="1">INDEX(i.z_prob,$J52,BR$26)</f>
        <v>0.14000000000000001</v>
      </c>
      <c r="BS52" s="5" cm="1">
        <f t="array" aca="1" ref="BS52" ca="1">INDEX(i.z_prob,$J52,BS$26)</f>
        <v>0.11</v>
      </c>
      <c r="BT52" s="5" cm="1">
        <f t="array" aca="1" ref="BT52" ca="1">INDEX(i.z_prob,$J52,BT$26)</f>
        <v>0.11</v>
      </c>
      <c r="BU52" s="5" cm="1">
        <f t="array" aca="1" ref="BU52" ca="1">INDEX(i.z_prob,$J52,BU$26)</f>
        <v>0.14000000000000001</v>
      </c>
      <c r="BV52" s="5" cm="1">
        <f t="array" aca="1" ref="BV52" ca="1">INDEX(i.z_prob,$J52,BV$26)</f>
        <v>0.16</v>
      </c>
      <c r="BW52" s="5" cm="1">
        <f t="array" aca="1" ref="BW52" ca="1">INDEX(i.z_prob,$J52,BW$26)</f>
        <v>0.09</v>
      </c>
      <c r="BX52" s="9"/>
      <c r="BY52" s="19" t="str">
        <f t="shared" ca="1" si="206"/>
        <v>-</v>
      </c>
      <c r="BZ52" s="5">
        <f t="shared" ca="1" si="207"/>
        <v>0</v>
      </c>
      <c r="CA52" s="5">
        <f t="shared" ca="1" si="208"/>
        <v>0</v>
      </c>
      <c r="CB52" s="5">
        <f t="shared" ca="1" si="209"/>
        <v>0</v>
      </c>
      <c r="CC52" s="5">
        <f t="shared" ca="1" si="210"/>
        <v>0</v>
      </c>
      <c r="CD52" s="9"/>
      <c r="CE52" s="19" t="str">
        <f t="shared" ca="1" si="211"/>
        <v>-</v>
      </c>
      <c r="CF52" s="19" t="str">
        <f t="shared" ca="1" si="211"/>
        <v>-</v>
      </c>
      <c r="CG52" s="19" t="str">
        <f t="shared" ca="1" si="211"/>
        <v>-</v>
      </c>
      <c r="CH52" s="19" t="str">
        <f t="shared" ca="1" si="211"/>
        <v>-</v>
      </c>
      <c r="CI52" s="19" t="str">
        <f t="shared" ca="1" si="211"/>
        <v>-</v>
      </c>
      <c r="CJ52" s="19" t="str">
        <f t="shared" ca="1" si="211"/>
        <v>-</v>
      </c>
      <c r="CK52" s="19" t="str">
        <f t="shared" ca="1" si="211"/>
        <v>-</v>
      </c>
      <c r="CL52" s="19" t="str">
        <f t="shared" ca="1" si="211"/>
        <v>-</v>
      </c>
      <c r="CM52" s="19" t="str">
        <f t="shared" ca="1" si="211"/>
        <v>-</v>
      </c>
      <c r="CN52" s="19" t="str">
        <f t="shared" ca="1" si="211"/>
        <v>-</v>
      </c>
      <c r="CO52" s="19" t="str">
        <f t="shared" ca="1" si="212"/>
        <v>-</v>
      </c>
      <c r="CP52" s="19" t="str">
        <f t="shared" ca="1" si="212"/>
        <v>-</v>
      </c>
      <c r="CQ52" s="19" t="str">
        <f t="shared" ca="1" si="212"/>
        <v>-</v>
      </c>
      <c r="CR52" s="19" t="str">
        <f t="shared" ca="1" si="212"/>
        <v>-</v>
      </c>
      <c r="CS52" s="19" t="str">
        <f t="shared" ca="1" si="212"/>
        <v>-</v>
      </c>
      <c r="CT52" s="19" t="str">
        <f t="shared" ca="1" si="212"/>
        <v>-</v>
      </c>
      <c r="CU52" s="19" t="str">
        <f t="shared" ca="1" si="212"/>
        <v>-</v>
      </c>
      <c r="CV52" s="9"/>
      <c r="CW52" s="135" t="b">
        <f t="shared" ca="1" si="213"/>
        <v>1</v>
      </c>
      <c r="CX52" s="12" t="b">
        <v>1</v>
      </c>
      <c r="CY52" s="19" t="b">
        <f t="shared" ca="1" si="299"/>
        <v>1</v>
      </c>
      <c r="CZ52" s="574">
        <f t="shared" ca="1" si="300"/>
        <v>321121103</v>
      </c>
      <c r="DA52" s="19" t="b">
        <f t="shared" ca="1" si="299"/>
        <v>0</v>
      </c>
      <c r="DB52" s="12" t="s">
        <v>31</v>
      </c>
      <c r="DC52" s="19" t="b">
        <f t="shared" ca="1" si="276"/>
        <v>1</v>
      </c>
      <c r="DD52" s="575">
        <f t="shared" ca="1" si="292"/>
        <v>321121104</v>
      </c>
      <c r="DE52" s="428">
        <f t="shared" ca="1" si="215"/>
        <v>680</v>
      </c>
      <c r="DF52" s="428">
        <f t="shared" ca="1" si="215"/>
        <v>714</v>
      </c>
      <c r="DG52" s="428">
        <f t="shared" ca="1" si="215"/>
        <v>749</v>
      </c>
      <c r="DH52" s="143">
        <f t="shared" ca="1" si="216"/>
        <v>420</v>
      </c>
      <c r="DI52" s="143">
        <f t="shared" ca="1" si="216"/>
        <v>455</v>
      </c>
      <c r="DJ52" s="143">
        <f t="shared" ca="1" si="216"/>
        <v>490</v>
      </c>
      <c r="DK52" s="19" t="str">
        <f t="shared" ca="1" si="277"/>
        <v>-</v>
      </c>
      <c r="DL52" s="12" t="b">
        <v>1</v>
      </c>
      <c r="DM52" s="12" t="b">
        <v>0</v>
      </c>
      <c r="DN52" s="12" t="b">
        <v>0</v>
      </c>
      <c r="DO52" s="12" t="b">
        <v>0</v>
      </c>
      <c r="DP52" s="12" t="b">
        <v>0</v>
      </c>
      <c r="DQ52" s="12">
        <v>3</v>
      </c>
      <c r="DR52" s="12">
        <v>3</v>
      </c>
      <c r="DS52" s="19">
        <f t="shared" ca="1" si="293"/>
        <v>0</v>
      </c>
      <c r="DT52" s="12">
        <v>1</v>
      </c>
      <c r="DU52" s="12">
        <v>-1</v>
      </c>
      <c r="DV52" s="19" t="str">
        <f t="shared" ca="1" si="278"/>
        <v>-</v>
      </c>
      <c r="DW52" s="19" t="str">
        <f t="shared" ca="1" si="278"/>
        <v>-</v>
      </c>
      <c r="DX52" s="19" t="str">
        <f t="shared" ca="1" si="278"/>
        <v>-</v>
      </c>
      <c r="DY52" s="239">
        <f t="shared" ca="1" si="294"/>
        <v>0</v>
      </c>
      <c r="DZ52" s="239">
        <f t="shared" si="294"/>
        <v>1</v>
      </c>
      <c r="EA52" s="239">
        <f t="shared" si="294"/>
        <v>-1</v>
      </c>
      <c r="EB52" s="19" t="str">
        <f t="shared" ca="1" si="220"/>
        <v>-</v>
      </c>
      <c r="EC52" s="19">
        <f t="shared" ca="1" si="220"/>
        <v>0</v>
      </c>
      <c r="ED52" s="19">
        <f t="shared" ca="1" si="220"/>
        <v>0</v>
      </c>
      <c r="EE52" s="9"/>
      <c r="EF52" s="19" t="str">
        <f t="shared" ca="1" si="221"/>
        <v>-</v>
      </c>
      <c r="EG52" s="19" t="str">
        <f t="shared" ca="1" si="221"/>
        <v>-</v>
      </c>
      <c r="EH52" s="19" t="str">
        <f t="shared" ca="1" si="221"/>
        <v>-</v>
      </c>
      <c r="EI52" s="19" t="str">
        <f t="shared" ca="1" si="221"/>
        <v>-</v>
      </c>
      <c r="EJ52" s="19" t="str">
        <f t="shared" ca="1" si="221"/>
        <v>-</v>
      </c>
      <c r="EK52" s="19" t="str">
        <f t="shared" ca="1" si="221"/>
        <v>-</v>
      </c>
      <c r="EL52" s="19" t="str">
        <f t="shared" ca="1" si="221"/>
        <v>-</v>
      </c>
      <c r="EM52" s="19" t="str">
        <f t="shared" ca="1" si="221"/>
        <v>-</v>
      </c>
      <c r="EN52" s="19" t="str">
        <f t="shared" ca="1" si="221"/>
        <v>-</v>
      </c>
      <c r="EO52" s="19" t="str">
        <f t="shared" ca="1" si="221"/>
        <v>-</v>
      </c>
      <c r="EP52" s="19" t="str">
        <f t="shared" ca="1" si="221"/>
        <v>-</v>
      </c>
      <c r="EQ52" s="19" t="str">
        <f t="shared" ca="1" si="221"/>
        <v>-</v>
      </c>
      <c r="ER52" s="19">
        <f t="shared" ca="1" si="279"/>
        <v>0</v>
      </c>
      <c r="ES52" s="19">
        <f t="shared" ca="1" si="222"/>
        <v>0</v>
      </c>
      <c r="ET52" s="19">
        <f t="shared" ca="1" si="222"/>
        <v>0</v>
      </c>
      <c r="EU52" s="19">
        <f t="shared" ca="1" si="222"/>
        <v>0</v>
      </c>
      <c r="EV52" s="19">
        <f t="shared" ca="1" si="223"/>
        <v>0</v>
      </c>
      <c r="EW52" s="19">
        <f t="shared" ca="1" si="222"/>
        <v>0</v>
      </c>
      <c r="EX52" s="19">
        <f t="shared" ca="1" si="223"/>
        <v>0</v>
      </c>
      <c r="EY52" s="19">
        <f t="shared" ca="1" si="222"/>
        <v>0</v>
      </c>
      <c r="EZ52" s="19">
        <f t="shared" ca="1" si="223"/>
        <v>0</v>
      </c>
      <c r="FA52" s="19">
        <f t="shared" ca="1" si="223"/>
        <v>0</v>
      </c>
      <c r="FB52" s="19">
        <f t="shared" ca="1" si="223"/>
        <v>0</v>
      </c>
      <c r="FC52" s="19">
        <f t="shared" ca="1" si="223"/>
        <v>0</v>
      </c>
      <c r="FD52" s="19">
        <f t="shared" ca="1" si="223"/>
        <v>0</v>
      </c>
      <c r="FE52" s="19">
        <f t="shared" ca="1" si="223"/>
        <v>0</v>
      </c>
      <c r="FF52" s="19">
        <f t="shared" ca="1" si="223"/>
        <v>0</v>
      </c>
      <c r="FG52" s="19">
        <f t="shared" ca="1" si="223"/>
        <v>0</v>
      </c>
      <c r="FH52" s="19">
        <f t="shared" ca="1" si="223"/>
        <v>0</v>
      </c>
      <c r="FI52" s="19">
        <f t="shared" ca="1" si="223"/>
        <v>0</v>
      </c>
      <c r="FJ52" s="19">
        <f t="shared" ca="1" si="223"/>
        <v>0</v>
      </c>
      <c r="FK52" s="19">
        <f t="shared" ca="1" si="223"/>
        <v>0</v>
      </c>
      <c r="FL52" s="19">
        <f t="shared" ca="1" si="223"/>
        <v>0</v>
      </c>
      <c r="FM52" s="19">
        <f t="shared" ca="1" si="223"/>
        <v>0</v>
      </c>
      <c r="FN52" s="19">
        <f t="shared" ca="1" si="223"/>
        <v>0</v>
      </c>
      <c r="FO52" s="19">
        <f t="shared" ca="1" si="223"/>
        <v>0</v>
      </c>
      <c r="FP52" s="19">
        <f t="shared" ca="1" si="223"/>
        <v>0</v>
      </c>
      <c r="FQ52" s="19">
        <f t="shared" ca="1" si="223"/>
        <v>0</v>
      </c>
      <c r="FR52" s="19">
        <f t="shared" ca="1" si="223"/>
        <v>0</v>
      </c>
      <c r="FS52" s="19">
        <f t="shared" ca="1" si="223"/>
        <v>0</v>
      </c>
      <c r="FT52" s="19">
        <f t="shared" ca="1" si="223"/>
        <v>0</v>
      </c>
      <c r="FU52" s="19">
        <f t="shared" ca="1" si="224"/>
        <v>0</v>
      </c>
      <c r="FV52" s="19">
        <f t="shared" ca="1" si="224"/>
        <v>0</v>
      </c>
      <c r="FW52" s="19">
        <f t="shared" ca="1" si="224"/>
        <v>0</v>
      </c>
      <c r="FX52" s="19">
        <f t="shared" ca="1" si="224"/>
        <v>0</v>
      </c>
      <c r="FY52" s="19">
        <f t="shared" ca="1" si="224"/>
        <v>0</v>
      </c>
      <c r="FZ52" s="19">
        <f t="shared" ca="1" si="224"/>
        <v>0</v>
      </c>
      <c r="GA52" s="19">
        <f t="shared" ca="1" si="224"/>
        <v>0</v>
      </c>
      <c r="GB52" s="19">
        <f t="shared" ca="1" si="224"/>
        <v>0</v>
      </c>
      <c r="GC52" s="19">
        <f t="shared" ca="1" si="224"/>
        <v>0</v>
      </c>
      <c r="GD52" s="19">
        <f t="shared" ca="1" si="224"/>
        <v>0</v>
      </c>
      <c r="GE52" s="19">
        <f t="shared" ca="1" si="223"/>
        <v>0</v>
      </c>
      <c r="GF52" s="19">
        <f t="shared" ca="1" si="223"/>
        <v>0</v>
      </c>
      <c r="GG52" s="19">
        <f t="shared" ca="1" si="223"/>
        <v>0</v>
      </c>
      <c r="GH52" s="19">
        <f t="shared" ca="1" si="223"/>
        <v>0</v>
      </c>
      <c r="GI52" s="19">
        <f t="shared" ca="1" si="223"/>
        <v>0</v>
      </c>
      <c r="GJ52" s="19">
        <f t="shared" ca="1" si="223"/>
        <v>0</v>
      </c>
      <c r="GK52" s="19">
        <f t="shared" ca="1" si="223"/>
        <v>0</v>
      </c>
      <c r="GL52" s="19">
        <f t="shared" ca="1" si="223"/>
        <v>0</v>
      </c>
      <c r="GM52" s="19">
        <f t="shared" ca="1" si="223"/>
        <v>0</v>
      </c>
      <c r="GN52" s="19">
        <f t="shared" ca="1" si="223"/>
        <v>0</v>
      </c>
      <c r="GO52" s="19">
        <f t="shared" ref="EV52:HC60" ca="1" si="311">OFFSET(GO$5,$B52,0)</f>
        <v>0</v>
      </c>
      <c r="GP52" s="19">
        <f t="shared" ca="1" si="311"/>
        <v>0</v>
      </c>
      <c r="GQ52" s="19">
        <f t="shared" ca="1" si="311"/>
        <v>0</v>
      </c>
      <c r="GR52" s="19">
        <f t="shared" ca="1" si="311"/>
        <v>0</v>
      </c>
      <c r="GS52" s="19">
        <f t="shared" ca="1" si="311"/>
        <v>0</v>
      </c>
      <c r="GT52" s="19">
        <f t="shared" ca="1" si="311"/>
        <v>0</v>
      </c>
      <c r="GU52" s="19">
        <f t="shared" ca="1" si="311"/>
        <v>0</v>
      </c>
      <c r="GV52" s="19">
        <f t="shared" ca="1" si="311"/>
        <v>0</v>
      </c>
      <c r="GW52" s="19">
        <f t="shared" ca="1" si="311"/>
        <v>0</v>
      </c>
      <c r="GX52" s="19">
        <f t="shared" ca="1" si="311"/>
        <v>0</v>
      </c>
      <c r="GY52" s="19">
        <f t="shared" ca="1" si="311"/>
        <v>0</v>
      </c>
      <c r="GZ52" s="19">
        <f t="shared" ca="1" si="311"/>
        <v>0</v>
      </c>
      <c r="HA52" s="19">
        <f t="shared" ca="1" si="311"/>
        <v>0</v>
      </c>
      <c r="HB52" s="19">
        <f t="shared" ca="1" si="311"/>
        <v>0</v>
      </c>
      <c r="HC52" s="19">
        <f t="shared" ca="1" si="311"/>
        <v>0</v>
      </c>
      <c r="HD52" s="19">
        <f t="shared" ca="1" si="225"/>
        <v>0</v>
      </c>
      <c r="HE52" s="19">
        <f t="shared" ca="1" si="225"/>
        <v>0</v>
      </c>
      <c r="HF52" s="19">
        <f t="shared" ca="1" si="225"/>
        <v>0</v>
      </c>
      <c r="HG52" s="19">
        <f t="shared" ca="1" si="225"/>
        <v>0</v>
      </c>
      <c r="HH52" s="19">
        <f t="shared" ca="1" si="225"/>
        <v>0</v>
      </c>
      <c r="HI52" s="19">
        <f t="shared" ca="1" si="225"/>
        <v>0</v>
      </c>
      <c r="HJ52" s="19">
        <f t="shared" ca="1" si="225"/>
        <v>0</v>
      </c>
      <c r="HK52" s="19">
        <f t="shared" ca="1" si="225"/>
        <v>0</v>
      </c>
      <c r="HL52" s="19">
        <f t="shared" ca="1" si="225"/>
        <v>0</v>
      </c>
      <c r="HM52" s="19">
        <f t="shared" ca="1" si="225"/>
        <v>0</v>
      </c>
      <c r="HN52" s="19">
        <f t="shared" ca="1" si="225"/>
        <v>0</v>
      </c>
      <c r="HO52" s="19">
        <f t="shared" ca="1" si="225"/>
        <v>0</v>
      </c>
      <c r="HP52" s="19">
        <f t="shared" ca="1" si="225"/>
        <v>0</v>
      </c>
      <c r="HQ52" s="19">
        <f t="shared" ca="1" si="225"/>
        <v>0</v>
      </c>
      <c r="HR52" s="19">
        <f t="shared" ca="1" si="225"/>
        <v>0</v>
      </c>
      <c r="HS52" s="19">
        <f t="shared" ca="1" si="225"/>
        <v>0</v>
      </c>
      <c r="HT52" s="19">
        <f t="shared" ca="1" si="225"/>
        <v>0</v>
      </c>
      <c r="HU52" s="19">
        <f t="shared" ca="1" si="225"/>
        <v>0</v>
      </c>
      <c r="HV52" s="19">
        <f t="shared" ca="1" si="225"/>
        <v>0</v>
      </c>
      <c r="HW52" s="19">
        <f t="shared" ca="1" si="225"/>
        <v>0</v>
      </c>
      <c r="HX52" s="19">
        <f t="shared" ca="1" si="225"/>
        <v>0</v>
      </c>
      <c r="HY52" s="19">
        <f t="shared" ca="1" si="225"/>
        <v>0</v>
      </c>
      <c r="HZ52" s="19">
        <f t="shared" ca="1" si="225"/>
        <v>0</v>
      </c>
      <c r="IA52" s="19">
        <f t="shared" ca="1" si="226"/>
        <v>0</v>
      </c>
      <c r="IB52" s="19">
        <f t="shared" ca="1" si="226"/>
        <v>0</v>
      </c>
      <c r="IC52" s="19">
        <f t="shared" ca="1" si="226"/>
        <v>0</v>
      </c>
      <c r="ID52" s="19">
        <f t="shared" ca="1" si="227"/>
        <v>0</v>
      </c>
      <c r="IE52" s="19">
        <f t="shared" ca="1" si="227"/>
        <v>0</v>
      </c>
      <c r="IF52" s="19">
        <f t="shared" ca="1" si="227"/>
        <v>0</v>
      </c>
      <c r="IG52" s="19">
        <f t="shared" ca="1" si="227"/>
        <v>0</v>
      </c>
      <c r="IH52" s="19">
        <f t="shared" ca="1" si="227"/>
        <v>0</v>
      </c>
      <c r="II52" s="19">
        <f t="shared" ca="1" si="227"/>
        <v>0</v>
      </c>
      <c r="IJ52" s="19">
        <f t="shared" ca="1" si="227"/>
        <v>0</v>
      </c>
      <c r="IK52" s="19">
        <f t="shared" ca="1" si="227"/>
        <v>0</v>
      </c>
      <c r="IL52" s="19">
        <f t="shared" ca="1" si="227"/>
        <v>0</v>
      </c>
      <c r="IM52" s="19">
        <f t="shared" ca="1" si="227"/>
        <v>0</v>
      </c>
      <c r="IN52" s="19">
        <f t="shared" ca="1" si="226"/>
        <v>0</v>
      </c>
      <c r="IO52" s="19">
        <f t="shared" ca="1" si="226"/>
        <v>0</v>
      </c>
      <c r="IP52" s="19">
        <f t="shared" ca="1" si="226"/>
        <v>0</v>
      </c>
      <c r="IQ52" s="19">
        <f t="shared" ca="1" si="226"/>
        <v>0</v>
      </c>
      <c r="IR52" s="19">
        <f t="shared" ca="1" si="226"/>
        <v>0</v>
      </c>
      <c r="IS52" s="19">
        <f t="shared" ca="1" si="226"/>
        <v>0</v>
      </c>
      <c r="IT52" s="19">
        <f t="shared" ca="1" si="226"/>
        <v>0</v>
      </c>
      <c r="IU52" s="19">
        <f t="shared" ca="1" si="226"/>
        <v>0</v>
      </c>
      <c r="IV52" s="19">
        <f t="shared" ca="1" si="226"/>
        <v>0</v>
      </c>
      <c r="IW52" s="19">
        <f t="shared" ca="1" si="226"/>
        <v>0</v>
      </c>
      <c r="IX52" s="19">
        <f t="shared" ca="1" si="226"/>
        <v>0</v>
      </c>
      <c r="IY52" s="19">
        <f t="shared" ca="1" si="226"/>
        <v>0</v>
      </c>
      <c r="IZ52" s="19">
        <f t="shared" ca="1" si="226"/>
        <v>0</v>
      </c>
      <c r="JA52" s="19">
        <f t="shared" ca="1" si="226"/>
        <v>0</v>
      </c>
      <c r="JB52" s="19">
        <f t="shared" ca="1" si="226"/>
        <v>0</v>
      </c>
      <c r="JC52" s="19">
        <f t="shared" ca="1" si="226"/>
        <v>0</v>
      </c>
      <c r="JD52" s="19">
        <f t="shared" ca="1" si="226"/>
        <v>0</v>
      </c>
      <c r="JE52" s="19">
        <f t="shared" ca="1" si="226"/>
        <v>0</v>
      </c>
      <c r="JF52" s="19">
        <f t="shared" ca="1" si="226"/>
        <v>0</v>
      </c>
      <c r="JG52" s="19">
        <f t="shared" ca="1" si="226"/>
        <v>0</v>
      </c>
      <c r="JH52" s="19">
        <f t="shared" ca="1" si="226"/>
        <v>0</v>
      </c>
      <c r="JI52" s="19">
        <f t="shared" ca="1" si="226"/>
        <v>0</v>
      </c>
      <c r="JJ52" s="19">
        <f t="shared" ca="1" si="226"/>
        <v>0</v>
      </c>
      <c r="JK52" s="19">
        <f t="shared" ca="1" si="226"/>
        <v>0</v>
      </c>
      <c r="JL52" s="19">
        <f t="shared" ca="1" si="226"/>
        <v>0</v>
      </c>
      <c r="JM52" s="5">
        <f t="shared" ca="1" si="228"/>
        <v>19</v>
      </c>
      <c r="JN52" s="9"/>
      <c r="JO52" s="5">
        <f t="shared" ca="1" si="229"/>
        <v>1</v>
      </c>
      <c r="JP52" s="5" t="b">
        <f t="shared" ca="1" si="229"/>
        <v>0</v>
      </c>
      <c r="JQ52" s="19">
        <f t="shared" ca="1" si="281"/>
        <v>0</v>
      </c>
      <c r="JR52" s="5">
        <f t="shared" ca="1" si="231"/>
        <v>0</v>
      </c>
      <c r="JS52" s="5">
        <f t="shared" ca="1" si="232"/>
        <v>0.01</v>
      </c>
      <c r="JT52" s="19">
        <f t="shared" ca="1" si="233"/>
        <v>0</v>
      </c>
      <c r="JU52" s="19">
        <f t="shared" ca="1" si="233"/>
        <v>0</v>
      </c>
      <c r="JV52" s="19" t="str">
        <f t="shared" ca="1" si="233"/>
        <v>-</v>
      </c>
      <c r="JW52" s="19">
        <f t="shared" ca="1" si="272"/>
        <v>1</v>
      </c>
      <c r="JX52" s="19">
        <f t="shared" ca="1" si="281"/>
        <v>1</v>
      </c>
      <c r="JY52" s="19">
        <f t="shared" ca="1" si="272"/>
        <v>1</v>
      </c>
      <c r="JZ52" s="19">
        <f t="shared" ca="1" si="272"/>
        <v>1</v>
      </c>
      <c r="KA52" s="19">
        <f t="shared" ca="1" si="272"/>
        <v>1</v>
      </c>
      <c r="KB52" s="19">
        <f t="shared" ca="1" si="272"/>
        <v>1</v>
      </c>
      <c r="KC52" s="19">
        <f t="shared" ca="1" si="272"/>
        <v>0</v>
      </c>
      <c r="KD52" s="19">
        <f t="shared" ca="1" si="272"/>
        <v>0</v>
      </c>
      <c r="KE52" s="19">
        <f t="shared" ca="1" si="272"/>
        <v>1</v>
      </c>
      <c r="KF52" s="19">
        <f t="shared" ca="1" si="272"/>
        <v>0</v>
      </c>
      <c r="KG52" s="19">
        <f t="shared" ca="1" si="272"/>
        <v>0</v>
      </c>
      <c r="KH52" s="19">
        <f t="shared" ca="1" si="272"/>
        <v>0</v>
      </c>
      <c r="KI52" s="19">
        <f t="shared" ca="1" si="272"/>
        <v>1</v>
      </c>
      <c r="KJ52" s="19">
        <f t="shared" ca="1" si="272"/>
        <v>0</v>
      </c>
      <c r="KK52" s="19">
        <f t="shared" ca="1" si="272"/>
        <v>1</v>
      </c>
      <c r="KL52" s="19">
        <f t="shared" ca="1" si="281"/>
        <v>0</v>
      </c>
      <c r="KM52" s="19">
        <f t="shared" ca="1" si="281"/>
        <v>0</v>
      </c>
      <c r="KN52" s="19">
        <f t="shared" ca="1" si="281"/>
        <v>0</v>
      </c>
      <c r="KO52" s="19">
        <f t="shared" ca="1" si="281"/>
        <v>0</v>
      </c>
      <c r="KP52" s="19">
        <f t="shared" ca="1" si="281"/>
        <v>0</v>
      </c>
      <c r="KQ52" s="19">
        <f t="shared" ca="1" si="281"/>
        <v>0</v>
      </c>
      <c r="KR52" s="19">
        <f t="shared" ca="1" si="281"/>
        <v>0</v>
      </c>
      <c r="KS52" s="19">
        <f t="shared" ca="1" si="281"/>
        <v>0</v>
      </c>
      <c r="KT52" s="19">
        <f t="shared" ca="1" si="281"/>
        <v>0</v>
      </c>
      <c r="KU52" s="19">
        <f t="shared" ca="1" si="230"/>
        <v>0</v>
      </c>
      <c r="KV52" s="19">
        <f t="shared" ca="1" si="230"/>
        <v>0</v>
      </c>
      <c r="KW52" s="19">
        <f t="shared" ca="1" si="230"/>
        <v>0</v>
      </c>
      <c r="KX52" s="19">
        <f t="shared" ca="1" si="230"/>
        <v>0</v>
      </c>
      <c r="KY52" s="19">
        <f t="shared" ca="1" si="230"/>
        <v>0</v>
      </c>
      <c r="KZ52" s="19">
        <f t="shared" ca="1" si="230"/>
        <v>0</v>
      </c>
      <c r="LA52" s="19">
        <f t="shared" ca="1" si="230"/>
        <v>0</v>
      </c>
      <c r="LB52" s="19">
        <f t="shared" ca="1" si="230"/>
        <v>0</v>
      </c>
      <c r="LC52" s="19">
        <f t="shared" ca="1" si="230"/>
        <v>0</v>
      </c>
      <c r="LD52" s="19">
        <f t="shared" ca="1" si="230"/>
        <v>0</v>
      </c>
      <c r="LE52" s="19">
        <f t="shared" ca="1" si="230"/>
        <v>0</v>
      </c>
      <c r="LF52" s="19">
        <f t="shared" ca="1" si="230"/>
        <v>0</v>
      </c>
      <c r="LG52" s="5">
        <f t="shared" ca="1" si="237"/>
        <v>0</v>
      </c>
      <c r="LH52" s="5">
        <f t="shared" ca="1" si="237"/>
        <v>0</v>
      </c>
      <c r="LI52" s="5">
        <f t="shared" ca="1" si="237"/>
        <v>0.05</v>
      </c>
      <c r="LJ52" s="5">
        <f t="shared" ca="1" si="237"/>
        <v>0.05</v>
      </c>
      <c r="LK52" s="19">
        <f t="shared" ca="1" si="238"/>
        <v>0</v>
      </c>
      <c r="LL52" s="19">
        <f t="shared" ca="1" si="230"/>
        <v>0</v>
      </c>
      <c r="LM52" s="19">
        <f t="shared" ca="1" si="239"/>
        <v>0</v>
      </c>
      <c r="LN52" s="19">
        <f t="shared" ca="1" si="239"/>
        <v>0</v>
      </c>
      <c r="LO52" s="19">
        <f t="shared" ca="1" si="239"/>
        <v>0</v>
      </c>
      <c r="LP52" s="19">
        <f t="shared" ca="1" si="239"/>
        <v>0</v>
      </c>
      <c r="LQ52" s="19">
        <f t="shared" ca="1" si="230"/>
        <v>0</v>
      </c>
      <c r="LR52" s="19">
        <f t="shared" ca="1" si="230"/>
        <v>1</v>
      </c>
      <c r="LS52" s="19">
        <f t="shared" ca="1" si="240"/>
        <v>0</v>
      </c>
      <c r="LT52" s="19">
        <f t="shared" ca="1" si="240"/>
        <v>0</v>
      </c>
      <c r="LU52" s="19">
        <f t="shared" ca="1" si="240"/>
        <v>0</v>
      </c>
      <c r="LV52" s="19">
        <f t="shared" ca="1" si="230"/>
        <v>0</v>
      </c>
      <c r="LW52" s="19">
        <f t="shared" ca="1" si="230"/>
        <v>1</v>
      </c>
      <c r="LX52" s="9"/>
      <c r="LY52" s="5" t="b">
        <f t="shared" ca="1" si="241"/>
        <v>0</v>
      </c>
      <c r="LZ52" s="19" t="str">
        <f t="shared" ca="1" si="242"/>
        <v>-</v>
      </c>
      <c r="MA52" s="19" t="str">
        <f t="shared" ca="1" si="242"/>
        <v>-</v>
      </c>
      <c r="MB52" s="19" t="str">
        <f t="shared" ca="1" si="242"/>
        <v>-</v>
      </c>
      <c r="MC52" s="5" t="b">
        <f t="shared" ca="1" si="243"/>
        <v>1</v>
      </c>
      <c r="MD52" s="5" t="b">
        <f t="shared" ca="1" si="243"/>
        <v>0</v>
      </c>
      <c r="ME52" s="5" t="b">
        <f t="shared" ca="1" si="243"/>
        <v>0</v>
      </c>
      <c r="MF52" s="135">
        <f t="shared" ca="1" si="244"/>
        <v>1</v>
      </c>
      <c r="MG52" s="135">
        <f t="shared" ca="1" si="244"/>
        <v>1</v>
      </c>
      <c r="MH52" s="19" t="str">
        <f t="shared" ca="1" si="246"/>
        <v>-</v>
      </c>
      <c r="MI52" s="19" t="str">
        <f t="shared" ca="1" si="295"/>
        <v>-</v>
      </c>
      <c r="MJ52" s="19" t="str">
        <f t="shared" ca="1" si="246"/>
        <v>-</v>
      </c>
      <c r="MK52" s="19" t="str">
        <f t="shared" ca="1" si="246"/>
        <v>-</v>
      </c>
      <c r="ML52" s="19">
        <f t="shared" ca="1" si="246"/>
        <v>1</v>
      </c>
      <c r="MM52" s="19">
        <f t="shared" ca="1" si="246"/>
        <v>0.66</v>
      </c>
      <c r="MN52" s="19" t="str">
        <f t="shared" ca="1" si="246"/>
        <v>-</v>
      </c>
      <c r="MO52" s="5" t="b" cm="1">
        <f t="array" aca="1" ref="MO52" ca="1">IF(OR(MP52:MP52&lt;&gt;"-"),TRUE,"-")</f>
        <v>1</v>
      </c>
      <c r="MP52" s="19">
        <f t="shared" ca="1" si="246"/>
        <v>2</v>
      </c>
      <c r="MQ52" s="5" t="str">
        <f t="array" aca="1" ref="MQ52" ca="1">IF(OR(MR52:MX52&lt;&gt;"-"),TRUE,"-")</f>
        <v>-</v>
      </c>
      <c r="MR52" s="19" t="str">
        <f t="shared" ca="1" si="283"/>
        <v>-</v>
      </c>
      <c r="MS52" s="19" t="str">
        <f t="shared" ca="1" si="283"/>
        <v>-</v>
      </c>
      <c r="MT52" s="19" t="str">
        <f t="shared" ca="1" si="283"/>
        <v>-</v>
      </c>
      <c r="MU52" s="19" t="str">
        <f t="shared" ca="1" si="283"/>
        <v>-</v>
      </c>
      <c r="MV52" s="19" t="str">
        <f t="shared" ca="1" si="283"/>
        <v>-</v>
      </c>
      <c r="MW52" s="19" t="str">
        <f t="shared" ca="1" si="283"/>
        <v>-</v>
      </c>
      <c r="MX52" s="19" t="str">
        <f t="shared" ca="1" si="283"/>
        <v>-</v>
      </c>
      <c r="MY52" s="5" t="b">
        <f t="array" aca="1" ref="MY52" ca="1">IF(OR(MZ52:NA52&lt;&gt;"-"),TRUE,"-")</f>
        <v>1</v>
      </c>
      <c r="MZ52" s="135">
        <f ca="1">IF($AS52=6,0,$NA52)</f>
        <v>2</v>
      </c>
      <c r="NA52" s="19">
        <f t="shared" ca="1" si="284"/>
        <v>2</v>
      </c>
      <c r="NB52" s="19" t="b">
        <f t="shared" ca="1" si="285"/>
        <v>0</v>
      </c>
      <c r="NC52" s="19" t="str">
        <f t="shared" ca="1" si="286"/>
        <v>-</v>
      </c>
      <c r="ND52" s="5" t="str">
        <f t="shared" ca="1" si="249"/>
        <v>-</v>
      </c>
      <c r="NE52" s="5" t="str">
        <f t="shared" ca="1" si="249"/>
        <v>-</v>
      </c>
      <c r="NF52" s="5" t="str">
        <f t="shared" ca="1" si="249"/>
        <v>-</v>
      </c>
      <c r="NG52" s="5" t="str">
        <f t="shared" ca="1" si="249"/>
        <v>-</v>
      </c>
      <c r="NH52" s="19" t="str">
        <f t="shared" ca="1" si="251"/>
        <v>-</v>
      </c>
      <c r="NI52" s="19" t="str">
        <f t="shared" ca="1" si="251"/>
        <v>-</v>
      </c>
      <c r="NJ52" s="19" t="b">
        <f t="shared" ca="1" si="251"/>
        <v>1</v>
      </c>
      <c r="NK52" s="19">
        <f t="shared" ca="1" si="251"/>
        <v>0.75</v>
      </c>
      <c r="NL52" s="19">
        <f t="shared" ca="1" si="251"/>
        <v>0.75</v>
      </c>
      <c r="NM52" s="19">
        <f t="shared" ca="1" si="251"/>
        <v>0.99</v>
      </c>
      <c r="NN52" s="19">
        <f t="shared" ca="1" si="251"/>
        <v>0.5</v>
      </c>
      <c r="NO52" s="19">
        <f t="shared" ca="1" si="251"/>
        <v>0</v>
      </c>
      <c r="NP52" s="19">
        <f t="shared" ca="1" si="251"/>
        <v>0</v>
      </c>
      <c r="NQ52" s="19" t="str">
        <f t="shared" ca="1" si="251"/>
        <v>-</v>
      </c>
      <c r="NR52" s="19" t="str">
        <f t="shared" ca="1" si="251"/>
        <v>-</v>
      </c>
      <c r="NS52" s="19" t="str">
        <f t="shared" ca="1" si="251"/>
        <v>-</v>
      </c>
      <c r="NT52" s="5">
        <f t="shared" ca="1" si="252"/>
        <v>1</v>
      </c>
      <c r="NU52" s="9"/>
      <c r="NV52" s="19">
        <f t="shared" ca="1" si="251"/>
        <v>70</v>
      </c>
      <c r="NW52" s="19">
        <f t="shared" ca="1" si="288"/>
        <v>50</v>
      </c>
      <c r="NX52" s="19">
        <f t="shared" ca="1" si="288"/>
        <v>65</v>
      </c>
      <c r="NY52" s="19">
        <f t="shared" ca="1" si="288"/>
        <v>65</v>
      </c>
      <c r="NZ52" s="19">
        <f t="shared" ca="1" si="253"/>
        <v>1</v>
      </c>
      <c r="OA52" s="5">
        <f t="shared" ca="1" si="254"/>
        <v>1</v>
      </c>
      <c r="OB52" s="19">
        <f t="shared" ca="1" si="255"/>
        <v>1</v>
      </c>
      <c r="OC52" s="9"/>
      <c r="OD52" s="19" t="b">
        <f t="shared" ca="1" si="288"/>
        <v>0</v>
      </c>
      <c r="OE52" s="19" t="b">
        <f t="shared" ca="1" si="288"/>
        <v>0</v>
      </c>
      <c r="OF52" s="19">
        <f t="shared" ca="1" si="288"/>
        <v>1</v>
      </c>
      <c r="OG52" s="19">
        <f t="shared" ca="1" si="288"/>
        <v>1</v>
      </c>
      <c r="OH52" s="19">
        <f t="shared" ca="1" si="288"/>
        <v>1</v>
      </c>
      <c r="OI52" s="19">
        <f t="shared" ca="1" si="288"/>
        <v>1</v>
      </c>
      <c r="OJ52" s="19">
        <f t="shared" ca="1" si="288"/>
        <v>1</v>
      </c>
      <c r="OK52" s="19">
        <f t="shared" ca="1" si="288"/>
        <v>1</v>
      </c>
      <c r="OL52" s="19">
        <f t="shared" ca="1" si="288"/>
        <v>1</v>
      </c>
      <c r="OM52" s="19">
        <f t="shared" ca="1" si="288"/>
        <v>1</v>
      </c>
      <c r="ON52" s="19">
        <f t="shared" ca="1" si="288"/>
        <v>1</v>
      </c>
      <c r="OO52" s="9"/>
      <c r="OP52" s="5" t="str" cm="1">
        <f t="array" aca="1" ref="OP52" ca="1">INDEX(i.LMU_Area,$K52,OP$26)</f>
        <v>-</v>
      </c>
      <c r="OQ52" s="5" t="str" cm="1">
        <f t="array" aca="1" ref="OQ52" ca="1">INDEX(i.LMU_Area,$K52,OQ$26)</f>
        <v>-</v>
      </c>
      <c r="OR52" s="5" t="str" cm="1">
        <f t="array" aca="1" ref="OR52" ca="1">INDEX(i.LMU_Area,$K52,OR$26)</f>
        <v>-</v>
      </c>
      <c r="OS52" s="5" t="str" cm="1">
        <f t="array" aca="1" ref="OS52" ca="1">INDEX(i.LMU_Area,$K52,OS$26)</f>
        <v>-</v>
      </c>
      <c r="OT52" s="5" t="str" cm="1">
        <f t="array" aca="1" ref="OT52" ca="1">INDEX(i.LMU_Area,$K52,OT$26)</f>
        <v>-</v>
      </c>
      <c r="OU52" s="5" t="str" cm="1">
        <f t="array" aca="1" ref="OU52" ca="1">INDEX(i.LMU_Area,$K52,OU$26)</f>
        <v>-</v>
      </c>
      <c r="OV52" s="5" t="str" cm="1">
        <f t="array" aca="1" ref="OV52" ca="1">INDEX(i.LMU_Area,$K52,OV$26)</f>
        <v>-</v>
      </c>
      <c r="OW52" s="5" t="str" cm="1">
        <f t="array" aca="1" ref="OW52" ca="1">INDEX(i.LMU_Area,$K52,OW$26)</f>
        <v>-</v>
      </c>
      <c r="OX52" s="5" t="str" cm="1">
        <f t="array" aca="1" ref="OX52" ca="1">INDEX(i.LMU_Area,$K52,OX$26)</f>
        <v>-</v>
      </c>
      <c r="OY52" s="5" t="str" cm="1">
        <f t="array" aca="1" ref="OY52" ca="1">INDEX(i.LMU_Area,$K52,OY$26)</f>
        <v>-</v>
      </c>
      <c r="OZ52" s="5" t="str" cm="1">
        <f t="array" aca="1" ref="OZ52" ca="1">INDEX(i.LMU_Area,$K52,OZ$26)</f>
        <v>-</v>
      </c>
      <c r="PA52" s="5" t="str" cm="1">
        <f t="array" aca="1" ref="PA52" ca="1">INDEX(i.LMU_Area,$K52,PA$26)</f>
        <v>-</v>
      </c>
      <c r="PB52" s="5" t="str" cm="1">
        <f t="array" aca="1" ref="PB52" ca="1">INDEX(i.LMU_Area,$K52,PB$26)</f>
        <v>-</v>
      </c>
      <c r="PC52" s="5" t="str" cm="1">
        <f t="array" aca="1" ref="PC52" ca="1">INDEX(i.LMU_Area,$K52,PC$26)</f>
        <v>-</v>
      </c>
      <c r="PD52" s="5" t="str" cm="1">
        <f t="array" aca="1" ref="PD52" ca="1">INDEX(i.LMU_Area,$K52,PD$26)</f>
        <v>-</v>
      </c>
      <c r="PE52" s="5" t="str" cm="1">
        <f t="array" aca="1" ref="PE52" ca="1">INDEX(i.LMU_Area,$K52,PE$26)</f>
        <v>-</v>
      </c>
      <c r="PF52" s="5" t="str" cm="1">
        <f t="array" aca="1" ref="PF52" ca="1">INDEX(i.LMU_Area,$K52,PF$26)</f>
        <v>-</v>
      </c>
      <c r="PG52" s="5" t="str" cm="1">
        <f t="array" aca="1" ref="PG52" ca="1">INDEX(i.LMU_Area,$K52,PG$26)</f>
        <v>-</v>
      </c>
      <c r="PH52" s="5" t="str" cm="1">
        <f t="array" aca="1" ref="PH52" ca="1">INDEX(i.LMU_Area,$K52,PH$26)</f>
        <v>-</v>
      </c>
      <c r="PI52" s="5" t="str" cm="1">
        <f t="array" aca="1" ref="PI52" ca="1">INDEX(i.LMU_Area,$K52,PI$26)</f>
        <v>-</v>
      </c>
      <c r="PJ52" s="5" t="str" cm="1">
        <f t="array" aca="1" ref="PJ52" ca="1">INDEX(i.LMU_Area,$K52,PJ$26)</f>
        <v>-</v>
      </c>
      <c r="PK52" s="5" t="str" cm="1">
        <f t="array" aca="1" ref="PK52" ca="1">INDEX(i.LMU_Area,$K52,PK$26)</f>
        <v>-</v>
      </c>
      <c r="PL52" s="5" t="str" cm="1">
        <f t="array" aca="1" ref="PL52" ca="1">INDEX(i.LMU_Area,$K52,PL$26)</f>
        <v>-</v>
      </c>
      <c r="PM52" s="5" t="str" cm="1">
        <f t="array" aca="1" ref="PM52" ca="1">INDEX(i.LMU_Area,$K52,PM$26)</f>
        <v>-</v>
      </c>
      <c r="PN52" s="5" t="str" cm="1">
        <f t="array" aca="1" ref="PN52" ca="1">INDEX(i.LMU_Area,$K52,PN$26)</f>
        <v>-</v>
      </c>
      <c r="PO52" s="5" t="str" cm="1">
        <f t="array" aca="1" ref="PO52" ca="1">INDEX(i.LMU_Area,$K52,PO$26)</f>
        <v>-</v>
      </c>
      <c r="PP52" s="5" t="str" cm="1">
        <f t="array" aca="1" ref="PP52" ca="1">INDEX(i.LMU_Area,$K52,PP$26)</f>
        <v>-</v>
      </c>
      <c r="PQ52" s="5" t="str" cm="1">
        <f t="array" aca="1" ref="PQ52" ca="1">INDEX(i.LMU_Area,$K52,PQ$26)</f>
        <v>-</v>
      </c>
      <c r="PR52" s="5" t="str" cm="1">
        <f t="array" aca="1" ref="PR52" ca="1">INDEX(i.LMU_Area,$K52,PR$26)</f>
        <v>-</v>
      </c>
      <c r="PS52" s="5" t="str" cm="1">
        <f t="array" aca="1" ref="PS52" ca="1">INDEX(i.LMU_Area,$K52,PS$26)</f>
        <v>-</v>
      </c>
      <c r="PT52" s="5" t="str" cm="1">
        <f t="array" aca="1" ref="PT52" ca="1">INDEX(i.LMU_Area,$K52,PT$26)</f>
        <v>-</v>
      </c>
      <c r="PU52" s="5" t="str" cm="1">
        <f t="array" aca="1" ref="PU52" ca="1">INDEX(i.LMU_Area,$K52,PU$26)</f>
        <v>-</v>
      </c>
      <c r="PV52" s="5" t="str" cm="1">
        <f t="array" aca="1" ref="PV52" ca="1">INDEX(i.LMU_Area,$K52,PV$26)</f>
        <v>-</v>
      </c>
      <c r="PW52" s="5" t="str" cm="1">
        <f t="array" aca="1" ref="PW52" ca="1">INDEX(i.LMU_Area,$K52,PW$26)</f>
        <v>-</v>
      </c>
      <c r="PX52" s="5" t="str" cm="1">
        <f t="array" aca="1" ref="PX52" ca="1">INDEX(i.LMU_Area,$K52,PX$26)</f>
        <v>-</v>
      </c>
      <c r="PY52" s="5" t="str" cm="1">
        <f t="array" aca="1" ref="PY52" ca="1">INDEX(i.LMU_Area,$K52,PY$26)</f>
        <v>-</v>
      </c>
      <c r="PZ52" s="5" t="str" cm="1">
        <f t="array" aca="1" ref="PZ52" ca="1">INDEX(i.LMU_Area,$K52,PZ$26)</f>
        <v>-</v>
      </c>
      <c r="QA52" s="5" t="str" cm="1">
        <f t="array" aca="1" ref="QA52" ca="1">INDEX(i.LMU_Area,$K52,QA$26)</f>
        <v>-</v>
      </c>
      <c r="QB52" s="5" t="str" cm="1">
        <f t="array" aca="1" ref="QB52" ca="1">INDEX(i.LMU_Area,$K52,QB$26)</f>
        <v>-</v>
      </c>
      <c r="QC52" s="5" t="str" cm="1">
        <f t="array" aca="1" ref="QC52" ca="1">INDEX(i.LMU_Area,$K52,QC$26)</f>
        <v>-</v>
      </c>
      <c r="QD52" s="5" t="str" cm="1">
        <f t="array" aca="1" ref="QD52" ca="1">INDEX(i.LMU_Area,$K52,QD$26)</f>
        <v>-</v>
      </c>
      <c r="QE52" s="5" t="str" cm="1">
        <f t="array" aca="1" ref="QE52" ca="1">INDEX(i.LMU_Area,$K52,QE$26)</f>
        <v>-</v>
      </c>
      <c r="QF52" s="5" t="str" cm="1">
        <f t="array" aca="1" ref="QF52" ca="1">INDEX(i.LMU_Area,$K52,QF$26)</f>
        <v>-</v>
      </c>
      <c r="QG52" s="5" t="str" cm="1">
        <f t="array" aca="1" ref="QG52" ca="1">INDEX(i.LMU_Area,$K52,QG$26)</f>
        <v>-</v>
      </c>
      <c r="QH52" s="5" t="str" cm="1">
        <f t="array" aca="1" ref="QH52" ca="1">INDEX(i.LMU_Area,$K52,QH$26)</f>
        <v>-</v>
      </c>
      <c r="QI52" s="5" t="str" cm="1">
        <f t="array" aca="1" ref="QI52" ca="1">INDEX(i.LMU_Area,$K52,QI$26)</f>
        <v>-</v>
      </c>
      <c r="QJ52" s="5" t="str" cm="1">
        <f t="array" aca="1" ref="QJ52" ca="1">INDEX(i.LMU_Area,$K52,QJ$26)</f>
        <v>-</v>
      </c>
      <c r="QK52" s="5" t="str" cm="1">
        <f t="array" aca="1" ref="QK52" ca="1">INDEX(i.LMU_Area,$K52,QK$26)</f>
        <v>-</v>
      </c>
      <c r="QL52" s="5" t="str" cm="1">
        <f t="array" aca="1" ref="QL52" ca="1">INDEX(i.LMU_Area,$K52,QL$26)</f>
        <v>-</v>
      </c>
      <c r="QM52" s="5" t="str" cm="1">
        <f t="array" aca="1" ref="QM52" ca="1">INDEX(i.LMU_Area,$K52,QM$26)</f>
        <v>-</v>
      </c>
      <c r="QN52" s="5" t="str" cm="1">
        <f t="array" aca="1" ref="QN52" ca="1">INDEX(i.LMU_Area,$K52,QN$26)</f>
        <v>-</v>
      </c>
      <c r="QO52" s="5" t="str" cm="1">
        <f t="array" aca="1" ref="QO52" ca="1">INDEX(i.LMU_Area,$K52,QO$26)</f>
        <v>-</v>
      </c>
      <c r="QP52" s="5" t="str" cm="1">
        <f t="array" aca="1" ref="QP52" ca="1">INDEX(i.LMU_Area,$K52,QP$26)</f>
        <v>-</v>
      </c>
      <c r="QQ52" s="5" t="str" cm="1">
        <f t="array" aca="1" ref="QQ52" ca="1">INDEX(i.LMU_Area,$K52,QQ$26)</f>
        <v>-</v>
      </c>
      <c r="QR52" s="5" t="str" cm="1">
        <f t="array" aca="1" ref="QR52" ca="1">INDEX(i.LMU_Area,$K52,QR$26)</f>
        <v>-</v>
      </c>
      <c r="QS52" s="5" t="str" cm="1">
        <f t="array" aca="1" ref="QS52" ca="1">INDEX(i.LMU_Area,$K52,QS$26)</f>
        <v>-</v>
      </c>
      <c r="QT52" s="5" t="str" cm="1">
        <f t="array" aca="1" ref="QT52" ca="1">INDEX(i.LMU_Area,$K52,QT$26)</f>
        <v>-</v>
      </c>
      <c r="QU52" s="5" t="str" cm="1">
        <f t="array" aca="1" ref="QU52" ca="1">INDEX(i.LMU_Area,$K52,QU$26)</f>
        <v>-</v>
      </c>
      <c r="QV52" s="5" t="str" cm="1">
        <f t="array" aca="1" ref="QV52" ca="1">INDEX(i.LMU_Area,$K52,QV$26)</f>
        <v>-</v>
      </c>
      <c r="QW52" s="5" t="str" cm="1">
        <f t="array" aca="1" ref="QW52" ca="1">INDEX(i.LMU_Area,$K52,QW$26)</f>
        <v>-</v>
      </c>
      <c r="QX52" s="5" t="str" cm="1">
        <f t="array" aca="1" ref="QX52" ca="1">INDEX(i.LMU_Area,$K52,QX$26)</f>
        <v>-</v>
      </c>
      <c r="QY52" s="5" t="str" cm="1">
        <f t="array" aca="1" ref="QY52" ca="1">INDEX(i.LMU_Area,$K52,QY$26)</f>
        <v>-</v>
      </c>
      <c r="QZ52" s="5" t="str" cm="1">
        <f t="array" aca="1" ref="QZ52" ca="1">INDEX(i.LMU_Area,$K52,QZ$26)</f>
        <v>-</v>
      </c>
      <c r="RA52" s="5" t="str" cm="1">
        <f t="array" aca="1" ref="RA52" ca="1">INDEX(i.LMU_Area,$K52,RA$26)</f>
        <v>-</v>
      </c>
      <c r="RB52" s="5" t="str" cm="1">
        <f t="array" aca="1" ref="RB52" ca="1">INDEX(i.LMU_Area,$K52,RB$26)</f>
        <v>-</v>
      </c>
      <c r="RC52" s="5" t="str" cm="1">
        <f t="array" aca="1" ref="RC52" ca="1">INDEX(i.LMU_Area,$K52,RC$26)</f>
        <v>-</v>
      </c>
      <c r="RD52" s="5" t="str" cm="1">
        <f t="array" aca="1" ref="RD52" ca="1">INDEX(i.LMU_Area,$K52,RD$26)</f>
        <v>-</v>
      </c>
      <c r="RE52" s="5" t="str" cm="1">
        <f t="array" aca="1" ref="RE52" ca="1">INDEX(i.LMU_Area,$K52,RE$26)</f>
        <v>-</v>
      </c>
      <c r="RF52" s="5" t="str" cm="1">
        <f t="array" aca="1" ref="RF52" ca="1">INDEX(i.LMU_Area,$K52,RF$26)</f>
        <v>-</v>
      </c>
      <c r="RG52" s="5" t="str" cm="1">
        <f t="array" aca="1" ref="RG52" ca="1">INDEX(i.LMU_Area,$K52,RG$26)</f>
        <v>-</v>
      </c>
      <c r="RH52" s="5" t="str" cm="1">
        <f t="array" aca="1" ref="RH52" ca="1">INDEX(i.LMU_Area,$K52,RH$26)</f>
        <v>-</v>
      </c>
      <c r="RI52" s="5" t="str" cm="1">
        <f t="array" aca="1" ref="RI52" ca="1">INDEX(i.LMU_Area,$K52,RI$26)</f>
        <v>-</v>
      </c>
      <c r="RJ52" s="5" t="str" cm="1">
        <f t="array" aca="1" ref="RJ52" ca="1">INDEX(i.LMU_Area,$K52,RJ$26)</f>
        <v>-</v>
      </c>
      <c r="RK52" s="5" t="str" cm="1">
        <f t="array" aca="1" ref="RK52" ca="1">INDEX(i.LMU_Area,$K52,RK$26)</f>
        <v>-</v>
      </c>
      <c r="RL52" s="5" t="str" cm="1">
        <f t="array" aca="1" ref="RL52" ca="1">INDEX(i.LMU_Area,$K52,RL$26)</f>
        <v>-</v>
      </c>
      <c r="RM52" s="5" t="str" cm="1">
        <f t="array" aca="1" ref="RM52" ca="1">INDEX(i.LMU_Area,$K52,RM$26)</f>
        <v>-</v>
      </c>
      <c r="RN52" s="5" t="str" cm="1">
        <f t="array" aca="1" ref="RN52" ca="1">INDEX(i.LMU_Area,$K52,RN$26)</f>
        <v>-</v>
      </c>
      <c r="RO52" s="5" t="str" cm="1">
        <f t="array" aca="1" ref="RO52" ca="1">INDEX(i.LMU_Area,$K52,RO$26)</f>
        <v>-</v>
      </c>
      <c r="RP52" s="5" t="str" cm="1">
        <f t="array" aca="1" ref="RP52" ca="1">INDEX(i.LMU_Area,$K52,RP$26)</f>
        <v>-</v>
      </c>
      <c r="RQ52" s="5" t="str" cm="1">
        <f t="array" aca="1" ref="RQ52" ca="1">INDEX(i.LMU_Area,$K52,RQ$26)</f>
        <v>-</v>
      </c>
      <c r="RR52" s="5" t="str" cm="1">
        <f t="array" aca="1" ref="RR52" ca="1">INDEX(i.LMU_Area,$K52,RR$26)</f>
        <v>-</v>
      </c>
      <c r="RS52" s="5" t="str" cm="1">
        <f t="array" aca="1" ref="RS52" ca="1">INDEX(i.LMU_Area,$K52,RS$26)</f>
        <v>-</v>
      </c>
      <c r="RT52" s="5" t="str" cm="1">
        <f t="array" aca="1" ref="RT52" ca="1">INDEX(i.LMU_Area,$K52,RT$26)</f>
        <v>-</v>
      </c>
      <c r="RU52" s="5" t="str" cm="1">
        <f t="array" aca="1" ref="RU52" ca="1">INDEX(i.LMU_Area,$K52,RU$26)</f>
        <v>-</v>
      </c>
      <c r="RV52" s="5" t="str" cm="1">
        <f t="array" aca="1" ref="RV52" ca="1">INDEX(i.LMU_Area,$K52,RV$26)</f>
        <v>-</v>
      </c>
      <c r="RW52" s="5" t="str" cm="1">
        <f t="array" aca="1" ref="RW52" ca="1">INDEX(i.LMU_Area,$K52,RW$26)</f>
        <v>-</v>
      </c>
      <c r="RX52" s="5" t="str" cm="1">
        <f t="array" aca="1" ref="RX52" ca="1">INDEX(i.LMU_Area,$K52,RX$26)</f>
        <v>-</v>
      </c>
      <c r="RY52" s="5" t="str" cm="1">
        <f t="array" aca="1" ref="RY52" ca="1">INDEX(i.LMU_Area,$K52,RY$26)</f>
        <v>-</v>
      </c>
      <c r="RZ52" s="5" t="str" cm="1">
        <f t="array" aca="1" ref="RZ52" ca="1">INDEX(i.LMU_Area,$K52,RZ$26)</f>
        <v>-</v>
      </c>
      <c r="SA52" s="5" t="str" cm="1">
        <f t="array" aca="1" ref="SA52" ca="1">INDEX(i.LMU_Area,$K52,SA$26)</f>
        <v>-</v>
      </c>
      <c r="SB52" s="5" t="str" cm="1">
        <f t="array" aca="1" ref="SB52" ca="1">INDEX(i.LMU_Area,$K52,SB$26)</f>
        <v>-</v>
      </c>
      <c r="SC52" s="5" t="str" cm="1">
        <f t="array" aca="1" ref="SC52" ca="1">INDEX(i.LMU_Area,$K52,SC$26)</f>
        <v>-</v>
      </c>
      <c r="SD52" s="5" t="str" cm="1">
        <f t="array" aca="1" ref="SD52" ca="1">INDEX(i.LMU_Area,$K52,SD$26)</f>
        <v>-</v>
      </c>
      <c r="SE52" s="5" t="str" cm="1">
        <f t="array" aca="1" ref="SE52" ca="1">INDEX(i.LMU_Area,$K52,SE$26)</f>
        <v>-</v>
      </c>
      <c r="SF52" s="5" t="str" cm="1">
        <f t="array" aca="1" ref="SF52" ca="1">INDEX(i.LMU_Area,$K52,SF$26)</f>
        <v>-</v>
      </c>
      <c r="SG52" s="5" t="str" cm="1">
        <f t="array" aca="1" ref="SG52" ca="1">INDEX(i.LMU_Area,$K52,SG$26)</f>
        <v>-</v>
      </c>
      <c r="SH52" s="5" t="str" cm="1">
        <f t="array" aca="1" ref="SH52" ca="1">INDEX(i.LMU_Area,$K52,SH$26)</f>
        <v>-</v>
      </c>
      <c r="SI52" s="5" t="str" cm="1">
        <f t="array" aca="1" ref="SI52" ca="1">INDEX(i.LMU_Area,$K52,SI$26)</f>
        <v>-</v>
      </c>
      <c r="SJ52" s="5" t="str" cm="1">
        <f t="array" aca="1" ref="SJ52" ca="1">INDEX(i.LMU_Area,$K52,SJ$26)</f>
        <v>-</v>
      </c>
      <c r="SK52" s="5" t="str" cm="1">
        <f t="array" aca="1" ref="SK52" ca="1">INDEX(i.LMU_Area,$K52,SK$26)</f>
        <v>-</v>
      </c>
      <c r="SL52" s="5" t="str" cm="1">
        <f t="array" aca="1" ref="SL52" ca="1">INDEX(i.LMU_Area,$K52,SL$26)</f>
        <v>-</v>
      </c>
      <c r="SM52" s="5" t="str" cm="1">
        <f t="array" aca="1" ref="SM52" ca="1">INDEX(i.LMU_Area,$K52,SM$26)</f>
        <v>-</v>
      </c>
      <c r="SN52" s="5" t="str" cm="1">
        <f t="array" aca="1" ref="SN52" ca="1">INDEX(i.LMU_Area,$K52,SN$26)</f>
        <v>-</v>
      </c>
      <c r="SO52" s="5" t="str" cm="1">
        <f t="array" aca="1" ref="SO52" ca="1">INDEX(i.LMU_Area,$K52,SO$26)</f>
        <v>-</v>
      </c>
      <c r="SP52" s="5" t="str" cm="1">
        <f t="array" aca="1" ref="SP52" ca="1">INDEX(i.LMU_Area,$K52,SP$26)</f>
        <v>-</v>
      </c>
      <c r="SQ52" s="5" t="str" cm="1">
        <f t="array" aca="1" ref="SQ52" ca="1">INDEX(i.LMU_Area,$K52,SQ$26)</f>
        <v>-</v>
      </c>
      <c r="SR52" s="5" t="str" cm="1">
        <f t="array" aca="1" ref="SR52" ca="1">INDEX(i.LMU_Area,$K52,SR$26)</f>
        <v>-</v>
      </c>
      <c r="SS52" s="5" t="str" cm="1">
        <f t="array" aca="1" ref="SS52" ca="1">INDEX(i.LMU_Area,$K52,SS$26)</f>
        <v>-</v>
      </c>
      <c r="ST52" s="5" t="str" cm="1">
        <f t="array" aca="1" ref="ST52" ca="1">INDEX(i.LMU_Area,$K52,ST$26)</f>
        <v>-</v>
      </c>
      <c r="SU52" s="5" t="str" cm="1">
        <f t="array" aca="1" ref="SU52" ca="1">INDEX(i.LMU_Area,$K52,SU$26)</f>
        <v>-</v>
      </c>
      <c r="SV52" s="5" t="str" cm="1">
        <f t="array" aca="1" ref="SV52" ca="1">INDEX(i.LMU_Area,$K52,SV$26)</f>
        <v>-</v>
      </c>
      <c r="SW52" s="5" t="str" cm="1">
        <f t="array" aca="1" ref="SW52" ca="1">INDEX(i.LMU_Area,$K52,SW$26)</f>
        <v>-</v>
      </c>
      <c r="SX52" s="5" t="str" cm="1">
        <f t="array" aca="1" ref="SX52" ca="1">INDEX(i.LMU_Area,$K52,SX$26)</f>
        <v>-</v>
      </c>
      <c r="SY52" s="5" t="str" cm="1">
        <f t="array" aca="1" ref="SY52" ca="1">INDEX(i.LMU_Area,$K52,SY$26)</f>
        <v>-</v>
      </c>
      <c r="SZ52" s="5" t="str" cm="1">
        <f t="array" aca="1" ref="SZ52" ca="1">INDEX(i.LMU_Area,$K52,SZ$26)</f>
        <v>-</v>
      </c>
      <c r="TA52" s="5" t="str" cm="1">
        <f t="array" aca="1" ref="TA52" ca="1">INDEX(i.LMU_Area,$K52,TA$26)</f>
        <v>-</v>
      </c>
      <c r="TB52" s="5" t="str" cm="1">
        <f t="array" aca="1" ref="TB52" ca="1">INDEX(i.LMU_Area,$K52,TB$26)</f>
        <v>-</v>
      </c>
      <c r="TC52" s="5" t="str" cm="1">
        <f t="array" aca="1" ref="TC52" ca="1">INDEX(i.LMU_Area,$K52,TC$26)</f>
        <v>-</v>
      </c>
      <c r="TD52" s="5" t="str" cm="1">
        <f t="array" aca="1" ref="TD52" ca="1">INDEX(i.LMU_Area,$K52,TD$26)</f>
        <v>-</v>
      </c>
      <c r="TE52" s="5" t="str" cm="1">
        <f t="array" aca="1" ref="TE52" ca="1">INDEX(i.LMU_Area,$K52,TE$26)</f>
        <v>-</v>
      </c>
      <c r="TF52" s="19">
        <f t="shared" ca="1" si="289"/>
        <v>1</v>
      </c>
      <c r="TG52" s="587">
        <v>0</v>
      </c>
    </row>
    <row r="53" spans="1:527" outlineLevel="2">
      <c r="A53" s="21">
        <f t="shared" si="273"/>
        <v>48</v>
      </c>
      <c r="B53" s="554">
        <f t="shared" ca="1" si="296"/>
        <v>46</v>
      </c>
      <c r="C53">
        <f>202</f>
        <v>202</v>
      </c>
      <c r="D53" s="135" t="str">
        <f t="shared" ca="1" si="196"/>
        <v>EWW</v>
      </c>
      <c r="E53" t="b">
        <v>1</v>
      </c>
      <c r="F53" t="b">
        <v>0</v>
      </c>
      <c r="G53" s="347" t="b">
        <f t="shared" si="290"/>
        <v>1</v>
      </c>
      <c r="H53" s="226">
        <f t="shared" ca="1" si="297"/>
        <v>8</v>
      </c>
      <c r="I53" s="226">
        <f t="shared" ca="1" si="259"/>
        <v>2</v>
      </c>
      <c r="J53" s="226">
        <f t="shared" ca="1" si="259"/>
        <v>1</v>
      </c>
      <c r="K53" s="226">
        <f t="shared" ca="1" si="259"/>
        <v>1</v>
      </c>
      <c r="L53" s="226">
        <f t="shared" ca="1" si="259"/>
        <v>1</v>
      </c>
      <c r="M53" s="226">
        <f t="shared" ca="1" si="259"/>
        <v>2</v>
      </c>
      <c r="N53" s="226">
        <f t="shared" ca="1" si="260"/>
        <v>3</v>
      </c>
      <c r="O53" s="226">
        <f t="shared" ca="1" si="261"/>
        <v>2</v>
      </c>
      <c r="P53" s="226">
        <f t="shared" ca="1" si="262"/>
        <v>1</v>
      </c>
      <c r="Q53" s="226">
        <f t="shared" ca="1" si="263"/>
        <v>1</v>
      </c>
      <c r="R53" s="115">
        <f t="shared" ca="1" si="264"/>
        <v>0</v>
      </c>
      <c r="S53" s="226">
        <f t="shared" ca="1" si="263"/>
        <v>0</v>
      </c>
      <c r="T53" s="226">
        <f t="shared" ca="1" si="263"/>
        <v>0</v>
      </c>
      <c r="U53" s="226">
        <f t="shared" ca="1" si="263"/>
        <v>0</v>
      </c>
      <c r="V53" s="226">
        <f t="shared" ca="1" si="263"/>
        <v>0</v>
      </c>
      <c r="W53" s="226">
        <f t="shared" ca="1" si="262"/>
        <v>0</v>
      </c>
      <c r="X53" s="226">
        <f t="shared" ca="1" si="265"/>
        <v>1</v>
      </c>
      <c r="Y53" s="226">
        <f t="shared" ca="1" si="262"/>
        <v>1</v>
      </c>
      <c r="Z53" s="226">
        <f t="shared" ca="1" si="262"/>
        <v>1</v>
      </c>
      <c r="AA53" s="263"/>
      <c r="AB53" s="263"/>
      <c r="AC53" s="263"/>
      <c r="AD53" s="263"/>
      <c r="AE53" s="263"/>
      <c r="AF53" s="226">
        <f t="shared" ca="1" si="266"/>
        <v>0</v>
      </c>
      <c r="AG53" s="263"/>
      <c r="AH53" s="263">
        <f t="shared" ca="1" si="267"/>
        <v>0</v>
      </c>
      <c r="AI53" s="263">
        <f t="shared" ca="1" si="267"/>
        <v>0</v>
      </c>
      <c r="AJ53" s="263">
        <f t="shared" ca="1" si="267"/>
        <v>0</v>
      </c>
      <c r="AK53" s="263">
        <f t="shared" ca="1" si="267"/>
        <v>0</v>
      </c>
      <c r="AL53" s="263">
        <f t="shared" ca="1" si="267"/>
        <v>0</v>
      </c>
      <c r="AM53" s="263">
        <f t="shared" ca="1" si="267"/>
        <v>0</v>
      </c>
      <c r="AN53" s="263">
        <f t="shared" ca="1" si="267"/>
        <v>0</v>
      </c>
      <c r="AO53" s="135">
        <f t="shared" ca="1" si="200"/>
        <v>2</v>
      </c>
      <c r="AP53" s="135">
        <f ca="1">INDEX(CHOOSE($P53,DataAutumn!i.AdultDrys,DataWinter!i.AdultDrys,DataSpring!i.AdultDrys),1,$O53)</f>
        <v>4</v>
      </c>
      <c r="AQ53" s="5">
        <f t="shared" ca="1" si="201"/>
        <v>2</v>
      </c>
      <c r="AR53" s="5">
        <f t="shared" ca="1" si="201"/>
        <v>0</v>
      </c>
      <c r="AS53" s="5">
        <f t="shared" ca="1" si="202"/>
        <v>5</v>
      </c>
      <c r="AT53">
        <f t="shared" ca="1" si="203"/>
        <v>4</v>
      </c>
      <c r="AW53" s="222" t="str">
        <f t="shared" ca="1" si="204"/>
        <v>FS Optimis 00008 EWW MWM     TOL122 Scan1-0000 CFS RR 01% REV01 GP100% WP100% MP100% T_TRUE (F33N11)</v>
      </c>
      <c r="AX53" s="9" t="str">
        <f ca="1">IF(COUNTIF(AW$5:AW53,AW53)=1,"-","Dup")</f>
        <v>-</v>
      </c>
      <c r="AY53" s="9"/>
      <c r="AZ53" s="19" t="b">
        <f t="shared" ref="AZ53:BG53" ca="1" si="312">OFFSET(AZ$5,$B53,0)</f>
        <v>0</v>
      </c>
      <c r="BA53" s="19" t="b">
        <f t="shared" ca="1" si="312"/>
        <v>0</v>
      </c>
      <c r="BB53" s="19" t="b">
        <f t="shared" ca="1" si="312"/>
        <v>0</v>
      </c>
      <c r="BC53" s="19" t="b">
        <f t="shared" ca="1" si="305"/>
        <v>0</v>
      </c>
      <c r="BD53" s="19" t="b">
        <f t="shared" ca="1" si="305"/>
        <v>0</v>
      </c>
      <c r="BE53" s="19" t="b">
        <f t="shared" ca="1" si="312"/>
        <v>0</v>
      </c>
      <c r="BF53" s="19" t="b">
        <f t="shared" ca="1" si="312"/>
        <v>0</v>
      </c>
      <c r="BG53" s="19" t="b">
        <f t="shared" ca="1" si="312"/>
        <v>0</v>
      </c>
      <c r="BH53" s="9"/>
      <c r="BI53" s="5" t="b">
        <f t="shared" ca="1" si="205"/>
        <v>0</v>
      </c>
      <c r="BJ53" s="5" t="str">
        <f t="shared" ca="1" si="205"/>
        <v>-</v>
      </c>
      <c r="BK53" s="5" t="b">
        <f t="shared" ca="1" si="205"/>
        <v>0</v>
      </c>
      <c r="BL53" s="5" t="b">
        <f t="shared" ca="1" si="205"/>
        <v>1</v>
      </c>
      <c r="BM53" s="5" t="b">
        <f t="shared" ca="1" si="205"/>
        <v>1</v>
      </c>
      <c r="BN53" s="135">
        <f t="shared" ca="1" si="205"/>
        <v>0</v>
      </c>
      <c r="BO53" s="12" t="b">
        <v>1</v>
      </c>
      <c r="BP53" s="5" cm="1">
        <f t="array" aca="1" ref="BP53" ca="1">INDEX(i.z_prob,$J53,BP$26)</f>
        <v>0.09</v>
      </c>
      <c r="BQ53" s="5" cm="1">
        <f t="array" aca="1" ref="BQ53" ca="1">INDEX(i.z_prob,$J53,BQ$26)</f>
        <v>0.16</v>
      </c>
      <c r="BR53" s="5" cm="1">
        <f t="array" aca="1" ref="BR53" ca="1">INDEX(i.z_prob,$J53,BR$26)</f>
        <v>0.14000000000000001</v>
      </c>
      <c r="BS53" s="5" cm="1">
        <f t="array" aca="1" ref="BS53" ca="1">INDEX(i.z_prob,$J53,BS$26)</f>
        <v>0.11</v>
      </c>
      <c r="BT53" s="5" cm="1">
        <f t="array" aca="1" ref="BT53" ca="1">INDEX(i.z_prob,$J53,BT$26)</f>
        <v>0.11</v>
      </c>
      <c r="BU53" s="5" cm="1">
        <f t="array" aca="1" ref="BU53" ca="1">INDEX(i.z_prob,$J53,BU$26)</f>
        <v>0.14000000000000001</v>
      </c>
      <c r="BV53" s="5" cm="1">
        <f t="array" aca="1" ref="BV53" ca="1">INDEX(i.z_prob,$J53,BV$26)</f>
        <v>0.16</v>
      </c>
      <c r="BW53" s="5" cm="1">
        <f t="array" aca="1" ref="BW53" ca="1">INDEX(i.z_prob,$J53,BW$26)</f>
        <v>0.09</v>
      </c>
      <c r="BX53" s="9"/>
      <c r="BY53" s="19" t="str">
        <f t="shared" ca="1" si="206"/>
        <v>-</v>
      </c>
      <c r="BZ53" s="5">
        <f t="shared" ca="1" si="207"/>
        <v>0</v>
      </c>
      <c r="CA53" s="5">
        <f t="shared" ca="1" si="208"/>
        <v>0</v>
      </c>
      <c r="CB53" s="5">
        <f t="shared" ca="1" si="209"/>
        <v>0</v>
      </c>
      <c r="CC53" s="5">
        <f t="shared" ca="1" si="210"/>
        <v>0</v>
      </c>
      <c r="CD53" s="9"/>
      <c r="CE53" s="19" t="str">
        <f t="shared" ca="1" si="211"/>
        <v>-</v>
      </c>
      <c r="CF53" s="19" t="str">
        <f t="shared" ca="1" si="211"/>
        <v>-</v>
      </c>
      <c r="CG53" s="19" t="str">
        <f t="shared" ca="1" si="211"/>
        <v>-</v>
      </c>
      <c r="CH53" s="19" t="str">
        <f t="shared" ca="1" si="211"/>
        <v>-</v>
      </c>
      <c r="CI53" s="19" t="str">
        <f t="shared" ca="1" si="211"/>
        <v>-</v>
      </c>
      <c r="CJ53" s="19" t="str">
        <f t="shared" ca="1" si="211"/>
        <v>-</v>
      </c>
      <c r="CK53" s="19" t="str">
        <f t="shared" ca="1" si="211"/>
        <v>-</v>
      </c>
      <c r="CL53" s="19" t="str">
        <f t="shared" ca="1" si="211"/>
        <v>-</v>
      </c>
      <c r="CM53" s="19" t="str">
        <f t="shared" ca="1" si="211"/>
        <v>-</v>
      </c>
      <c r="CN53" s="19" t="str">
        <f t="shared" ca="1" si="211"/>
        <v>-</v>
      </c>
      <c r="CO53" s="19" t="str">
        <f t="shared" ca="1" si="212"/>
        <v>-</v>
      </c>
      <c r="CP53" s="19" t="str">
        <f t="shared" ca="1" si="212"/>
        <v>-</v>
      </c>
      <c r="CQ53" s="19" t="str">
        <f t="shared" ca="1" si="212"/>
        <v>-</v>
      </c>
      <c r="CR53" s="19" t="str">
        <f t="shared" ca="1" si="212"/>
        <v>-</v>
      </c>
      <c r="CS53" s="19" t="str">
        <f t="shared" ca="1" si="212"/>
        <v>-</v>
      </c>
      <c r="CT53" s="19" t="str">
        <f t="shared" ca="1" si="212"/>
        <v>-</v>
      </c>
      <c r="CU53" s="19" t="str">
        <f t="shared" ca="1" si="212"/>
        <v>-</v>
      </c>
      <c r="CV53" s="9"/>
      <c r="CW53" s="135" t="b">
        <f t="shared" ca="1" si="213"/>
        <v>1</v>
      </c>
      <c r="CX53" s="226" t="b">
        <f ca="1">OFFSET(CX53,-1,0)</f>
        <v>1</v>
      </c>
      <c r="CY53" s="19" t="b">
        <f t="shared" ca="1" si="299"/>
        <v>1</v>
      </c>
      <c r="CZ53" s="574">
        <f t="shared" ca="1" si="300"/>
        <v>321121104</v>
      </c>
      <c r="DA53" s="19" t="b">
        <f t="shared" ca="1" si="299"/>
        <v>0</v>
      </c>
      <c r="DB53" s="12" t="s">
        <v>31</v>
      </c>
      <c r="DC53" s="19" t="str">
        <f t="shared" ca="1" si="276"/>
        <v>-</v>
      </c>
      <c r="DD53" s="575">
        <f t="shared" ca="1" si="292"/>
        <v>321121104</v>
      </c>
      <c r="DE53" s="428">
        <f t="shared" ca="1" si="215"/>
        <v>680</v>
      </c>
      <c r="DF53" s="428">
        <f t="shared" ca="1" si="215"/>
        <v>714</v>
      </c>
      <c r="DG53" s="428">
        <f t="shared" ca="1" si="215"/>
        <v>749</v>
      </c>
      <c r="DH53" s="143">
        <f t="shared" ca="1" si="216"/>
        <v>420</v>
      </c>
      <c r="DI53" s="143">
        <f t="shared" ca="1" si="216"/>
        <v>455</v>
      </c>
      <c r="DJ53" s="143">
        <f t="shared" ca="1" si="216"/>
        <v>490</v>
      </c>
      <c r="DK53" s="19" t="str">
        <f t="shared" ca="1" si="277"/>
        <v>-</v>
      </c>
      <c r="DL53" s="19" t="str">
        <f t="shared" ca="1" si="217"/>
        <v>-</v>
      </c>
      <c r="DM53" s="19" t="str">
        <f t="shared" ca="1" si="217"/>
        <v>-</v>
      </c>
      <c r="DN53" s="19" t="str">
        <f t="shared" ca="1" si="217"/>
        <v>-</v>
      </c>
      <c r="DO53" s="19" t="str">
        <f t="shared" ca="1" si="217"/>
        <v>-</v>
      </c>
      <c r="DP53" s="19" t="str">
        <f t="shared" ca="1" si="217"/>
        <v>-</v>
      </c>
      <c r="DQ53" s="12">
        <v>1</v>
      </c>
      <c r="DR53" s="12">
        <v>1</v>
      </c>
      <c r="DS53" s="19">
        <f t="shared" ca="1" si="218"/>
        <v>0</v>
      </c>
      <c r="DT53" s="19" t="str">
        <f t="shared" ca="1" si="218"/>
        <v>-</v>
      </c>
      <c r="DU53" s="19" t="str">
        <f t="shared" ca="1" si="218"/>
        <v>-</v>
      </c>
      <c r="DV53" s="19" t="str">
        <f t="shared" ca="1" si="278"/>
        <v>-</v>
      </c>
      <c r="DW53" s="19" t="str">
        <f t="shared" ca="1" si="278"/>
        <v>-</v>
      </c>
      <c r="DX53" s="19" t="str">
        <f t="shared" ca="1" si="278"/>
        <v>-</v>
      </c>
      <c r="DY53" s="19">
        <f t="shared" ca="1" si="278"/>
        <v>0</v>
      </c>
      <c r="DZ53" s="19" t="str">
        <f t="shared" ca="1" si="278"/>
        <v>-</v>
      </c>
      <c r="EA53" s="19" t="str">
        <f t="shared" ca="1" si="278"/>
        <v>-</v>
      </c>
      <c r="EB53" s="19" t="str">
        <f t="shared" ca="1" si="220"/>
        <v>-</v>
      </c>
      <c r="EC53" s="19">
        <f t="shared" ca="1" si="220"/>
        <v>0</v>
      </c>
      <c r="ED53" s="19">
        <f t="shared" ca="1" si="220"/>
        <v>0</v>
      </c>
      <c r="EE53" s="9"/>
      <c r="EF53" s="19" t="str">
        <f t="shared" ca="1" si="221"/>
        <v>-</v>
      </c>
      <c r="EG53" s="19" t="str">
        <f t="shared" ca="1" si="221"/>
        <v>-</v>
      </c>
      <c r="EH53" s="19" t="str">
        <f t="shared" ca="1" si="221"/>
        <v>-</v>
      </c>
      <c r="EI53" s="19" t="str">
        <f t="shared" ca="1" si="221"/>
        <v>-</v>
      </c>
      <c r="EJ53" s="19" t="str">
        <f t="shared" ca="1" si="221"/>
        <v>-</v>
      </c>
      <c r="EK53" s="19" t="str">
        <f t="shared" ca="1" si="221"/>
        <v>-</v>
      </c>
      <c r="EL53" s="19" t="str">
        <f t="shared" ca="1" si="221"/>
        <v>-</v>
      </c>
      <c r="EM53" s="19" t="str">
        <f t="shared" ca="1" si="221"/>
        <v>-</v>
      </c>
      <c r="EN53" s="19" t="str">
        <f t="shared" ca="1" si="221"/>
        <v>-</v>
      </c>
      <c r="EO53" s="19" t="str">
        <f t="shared" ca="1" si="221"/>
        <v>-</v>
      </c>
      <c r="EP53" s="19" t="str">
        <f t="shared" ca="1" si="221"/>
        <v>-</v>
      </c>
      <c r="EQ53" s="19" t="str">
        <f t="shared" ca="1" si="221"/>
        <v>-</v>
      </c>
      <c r="ER53" s="19">
        <f t="shared" ca="1" si="279"/>
        <v>0</v>
      </c>
      <c r="ES53" s="19">
        <f t="shared" ca="1" si="222"/>
        <v>0</v>
      </c>
      <c r="ET53" s="19">
        <f t="shared" ca="1" si="222"/>
        <v>0</v>
      </c>
      <c r="EU53" s="19">
        <f t="shared" ca="1" si="222"/>
        <v>0</v>
      </c>
      <c r="EV53" s="19">
        <f t="shared" ca="1" si="222"/>
        <v>0</v>
      </c>
      <c r="EW53" s="19">
        <f t="shared" ca="1" si="222"/>
        <v>0</v>
      </c>
      <c r="EX53" s="19">
        <f t="shared" ca="1" si="222"/>
        <v>0</v>
      </c>
      <c r="EY53" s="19">
        <f t="shared" ca="1" si="222"/>
        <v>0</v>
      </c>
      <c r="EZ53" s="19">
        <f t="shared" ca="1" si="222"/>
        <v>0</v>
      </c>
      <c r="FA53" s="19">
        <f t="shared" ca="1" si="222"/>
        <v>0</v>
      </c>
      <c r="FB53" s="19">
        <f t="shared" ca="1" si="222"/>
        <v>0</v>
      </c>
      <c r="FC53" s="19">
        <f t="shared" ca="1" si="222"/>
        <v>0</v>
      </c>
      <c r="FD53" s="19">
        <f t="shared" ca="1" si="222"/>
        <v>0</v>
      </c>
      <c r="FE53" s="19">
        <f t="shared" ca="1" si="222"/>
        <v>0</v>
      </c>
      <c r="FF53" s="19">
        <f t="shared" ca="1" si="222"/>
        <v>0</v>
      </c>
      <c r="FG53" s="19">
        <f t="shared" ca="1" si="222"/>
        <v>0</v>
      </c>
      <c r="FH53" s="19">
        <f t="shared" ca="1" si="222"/>
        <v>0</v>
      </c>
      <c r="FI53" s="19">
        <f t="shared" ca="1" si="222"/>
        <v>0</v>
      </c>
      <c r="FJ53" s="19">
        <f t="shared" ca="1" si="222"/>
        <v>0</v>
      </c>
      <c r="FK53" s="19">
        <f t="shared" ca="1" si="222"/>
        <v>0</v>
      </c>
      <c r="FL53" s="19">
        <f t="shared" ca="1" si="222"/>
        <v>0</v>
      </c>
      <c r="FM53" s="19">
        <f t="shared" ca="1" si="222"/>
        <v>0</v>
      </c>
      <c r="FN53" s="19">
        <f t="shared" ca="1" si="222"/>
        <v>0</v>
      </c>
      <c r="FO53" s="19">
        <f t="shared" ca="1" si="222"/>
        <v>0</v>
      </c>
      <c r="FP53" s="19">
        <f t="shared" ref="FP53:IA53" ca="1" si="313">OFFSET(FP$5,$B53,0)</f>
        <v>0</v>
      </c>
      <c r="FQ53" s="19">
        <f t="shared" ca="1" si="313"/>
        <v>0</v>
      </c>
      <c r="FR53" s="19">
        <f t="shared" ca="1" si="313"/>
        <v>0</v>
      </c>
      <c r="FS53" s="19">
        <f t="shared" ca="1" si="313"/>
        <v>0</v>
      </c>
      <c r="FT53" s="19">
        <f t="shared" ca="1" si="313"/>
        <v>0</v>
      </c>
      <c r="FU53" s="19">
        <f t="shared" ca="1" si="313"/>
        <v>0</v>
      </c>
      <c r="FV53" s="19">
        <f t="shared" ca="1" si="313"/>
        <v>0</v>
      </c>
      <c r="FW53" s="19">
        <f t="shared" ca="1" si="313"/>
        <v>0</v>
      </c>
      <c r="FX53" s="19">
        <f t="shared" ca="1" si="313"/>
        <v>0</v>
      </c>
      <c r="FY53" s="19">
        <f t="shared" ca="1" si="313"/>
        <v>0</v>
      </c>
      <c r="FZ53" s="19">
        <f t="shared" ca="1" si="313"/>
        <v>0</v>
      </c>
      <c r="GA53" s="19">
        <f t="shared" ca="1" si="313"/>
        <v>0</v>
      </c>
      <c r="GB53" s="19">
        <f t="shared" ca="1" si="313"/>
        <v>0</v>
      </c>
      <c r="GC53" s="19">
        <f t="shared" ca="1" si="313"/>
        <v>0</v>
      </c>
      <c r="GD53" s="19">
        <f t="shared" ca="1" si="313"/>
        <v>0</v>
      </c>
      <c r="GE53" s="19">
        <f t="shared" ca="1" si="313"/>
        <v>0</v>
      </c>
      <c r="GF53" s="19">
        <f t="shared" ca="1" si="313"/>
        <v>0</v>
      </c>
      <c r="GG53" s="19">
        <f t="shared" ca="1" si="313"/>
        <v>0</v>
      </c>
      <c r="GH53" s="19">
        <f t="shared" ca="1" si="313"/>
        <v>0</v>
      </c>
      <c r="GI53" s="19">
        <f t="shared" ca="1" si="313"/>
        <v>0</v>
      </c>
      <c r="GJ53" s="19">
        <f t="shared" ca="1" si="313"/>
        <v>0</v>
      </c>
      <c r="GK53" s="19">
        <f t="shared" ca="1" si="313"/>
        <v>0</v>
      </c>
      <c r="GL53" s="19">
        <f t="shared" ca="1" si="313"/>
        <v>0</v>
      </c>
      <c r="GM53" s="19">
        <f t="shared" ca="1" si="313"/>
        <v>0</v>
      </c>
      <c r="GN53" s="19">
        <f t="shared" ca="1" si="313"/>
        <v>0</v>
      </c>
      <c r="GO53" s="19">
        <f t="shared" ca="1" si="313"/>
        <v>0</v>
      </c>
      <c r="GP53" s="19">
        <f t="shared" ca="1" si="313"/>
        <v>0</v>
      </c>
      <c r="GQ53" s="19">
        <f t="shared" ca="1" si="313"/>
        <v>0</v>
      </c>
      <c r="GR53" s="19">
        <f t="shared" ca="1" si="313"/>
        <v>0</v>
      </c>
      <c r="GS53" s="19">
        <f t="shared" ca="1" si="313"/>
        <v>0</v>
      </c>
      <c r="GT53" s="19">
        <f t="shared" ca="1" si="313"/>
        <v>0</v>
      </c>
      <c r="GU53" s="19">
        <f t="shared" ca="1" si="313"/>
        <v>0</v>
      </c>
      <c r="GV53" s="19">
        <f t="shared" ca="1" si="313"/>
        <v>0</v>
      </c>
      <c r="GW53" s="19">
        <f t="shared" ca="1" si="313"/>
        <v>0</v>
      </c>
      <c r="GX53" s="19">
        <f t="shared" ca="1" si="313"/>
        <v>0</v>
      </c>
      <c r="GY53" s="19">
        <f t="shared" ca="1" si="313"/>
        <v>0</v>
      </c>
      <c r="GZ53" s="19">
        <f t="shared" ca="1" si="313"/>
        <v>0</v>
      </c>
      <c r="HA53" s="19">
        <f t="shared" ca="1" si="313"/>
        <v>0</v>
      </c>
      <c r="HB53" s="19">
        <f t="shared" ca="1" si="313"/>
        <v>0</v>
      </c>
      <c r="HC53" s="19">
        <f t="shared" ca="1" si="313"/>
        <v>0</v>
      </c>
      <c r="HD53" s="19">
        <f t="shared" ca="1" si="313"/>
        <v>0</v>
      </c>
      <c r="HE53" s="19">
        <f t="shared" ca="1" si="313"/>
        <v>0</v>
      </c>
      <c r="HF53" s="19">
        <f t="shared" ca="1" si="313"/>
        <v>0</v>
      </c>
      <c r="HG53" s="19">
        <f t="shared" ca="1" si="313"/>
        <v>0</v>
      </c>
      <c r="HH53" s="19">
        <f t="shared" ca="1" si="313"/>
        <v>0</v>
      </c>
      <c r="HI53" s="19">
        <f t="shared" ca="1" si="313"/>
        <v>0</v>
      </c>
      <c r="HJ53" s="19">
        <f t="shared" ca="1" si="313"/>
        <v>0</v>
      </c>
      <c r="HK53" s="19">
        <f t="shared" ca="1" si="313"/>
        <v>0</v>
      </c>
      <c r="HL53" s="19">
        <f t="shared" ca="1" si="313"/>
        <v>0</v>
      </c>
      <c r="HM53" s="19">
        <f t="shared" ca="1" si="313"/>
        <v>0</v>
      </c>
      <c r="HN53" s="19">
        <f t="shared" ca="1" si="313"/>
        <v>0</v>
      </c>
      <c r="HO53" s="19">
        <f t="shared" ca="1" si="313"/>
        <v>0</v>
      </c>
      <c r="HP53" s="19">
        <f t="shared" ca="1" si="313"/>
        <v>0</v>
      </c>
      <c r="HQ53" s="19">
        <f t="shared" ca="1" si="313"/>
        <v>0</v>
      </c>
      <c r="HR53" s="19">
        <f t="shared" ca="1" si="313"/>
        <v>0</v>
      </c>
      <c r="HS53" s="19">
        <f t="shared" ca="1" si="313"/>
        <v>0</v>
      </c>
      <c r="HT53" s="19">
        <f t="shared" ca="1" si="313"/>
        <v>0</v>
      </c>
      <c r="HU53" s="19">
        <f t="shared" ca="1" si="313"/>
        <v>0</v>
      </c>
      <c r="HV53" s="19">
        <f t="shared" ca="1" si="313"/>
        <v>0</v>
      </c>
      <c r="HW53" s="19">
        <f t="shared" ca="1" si="313"/>
        <v>0</v>
      </c>
      <c r="HX53" s="19">
        <f t="shared" ca="1" si="313"/>
        <v>0</v>
      </c>
      <c r="HY53" s="19">
        <f t="shared" ca="1" si="313"/>
        <v>0</v>
      </c>
      <c r="HZ53" s="19">
        <f t="shared" ca="1" si="313"/>
        <v>0</v>
      </c>
      <c r="IA53" s="19">
        <f t="shared" ca="1" si="313"/>
        <v>0</v>
      </c>
      <c r="IB53" s="19">
        <f t="shared" ref="IB53:JL53" ca="1" si="314">OFFSET(IB$5,$B53,0)</f>
        <v>0</v>
      </c>
      <c r="IC53" s="19">
        <f t="shared" ca="1" si="314"/>
        <v>0</v>
      </c>
      <c r="ID53" s="19">
        <f t="shared" ca="1" si="227"/>
        <v>0</v>
      </c>
      <c r="IE53" s="19">
        <f t="shared" ca="1" si="227"/>
        <v>0</v>
      </c>
      <c r="IF53" s="19">
        <f t="shared" ca="1" si="227"/>
        <v>0</v>
      </c>
      <c r="IG53" s="19">
        <f t="shared" ca="1" si="227"/>
        <v>0</v>
      </c>
      <c r="IH53" s="19">
        <f t="shared" ca="1" si="227"/>
        <v>0</v>
      </c>
      <c r="II53" s="19">
        <f t="shared" ca="1" si="227"/>
        <v>0</v>
      </c>
      <c r="IJ53" s="19">
        <f t="shared" ca="1" si="227"/>
        <v>0</v>
      </c>
      <c r="IK53" s="19">
        <f t="shared" ca="1" si="227"/>
        <v>0</v>
      </c>
      <c r="IL53" s="19">
        <f t="shared" ca="1" si="227"/>
        <v>0</v>
      </c>
      <c r="IM53" s="19">
        <f t="shared" ca="1" si="227"/>
        <v>0</v>
      </c>
      <c r="IN53" s="19">
        <f t="shared" ca="1" si="314"/>
        <v>0</v>
      </c>
      <c r="IO53" s="19">
        <f t="shared" ca="1" si="314"/>
        <v>0</v>
      </c>
      <c r="IP53" s="19">
        <f t="shared" ca="1" si="314"/>
        <v>0</v>
      </c>
      <c r="IQ53" s="19">
        <f t="shared" ca="1" si="314"/>
        <v>0</v>
      </c>
      <c r="IR53" s="19">
        <f t="shared" ca="1" si="314"/>
        <v>0</v>
      </c>
      <c r="IS53" s="19">
        <f t="shared" ca="1" si="314"/>
        <v>0</v>
      </c>
      <c r="IT53" s="19">
        <f t="shared" ca="1" si="314"/>
        <v>0</v>
      </c>
      <c r="IU53" s="19">
        <f t="shared" ca="1" si="314"/>
        <v>0</v>
      </c>
      <c r="IV53" s="19">
        <f t="shared" ca="1" si="314"/>
        <v>0</v>
      </c>
      <c r="IW53" s="19">
        <f t="shared" ca="1" si="314"/>
        <v>0</v>
      </c>
      <c r="IX53" s="19">
        <f t="shared" ca="1" si="314"/>
        <v>0</v>
      </c>
      <c r="IY53" s="19">
        <f t="shared" ca="1" si="314"/>
        <v>0</v>
      </c>
      <c r="IZ53" s="19">
        <f t="shared" ca="1" si="314"/>
        <v>0</v>
      </c>
      <c r="JA53" s="19">
        <f t="shared" ca="1" si="314"/>
        <v>0</v>
      </c>
      <c r="JB53" s="19">
        <f t="shared" ca="1" si="314"/>
        <v>0</v>
      </c>
      <c r="JC53" s="19">
        <f t="shared" ca="1" si="314"/>
        <v>0</v>
      </c>
      <c r="JD53" s="19">
        <f t="shared" ca="1" si="314"/>
        <v>0</v>
      </c>
      <c r="JE53" s="19">
        <f t="shared" ca="1" si="314"/>
        <v>0</v>
      </c>
      <c r="JF53" s="19">
        <f t="shared" ca="1" si="314"/>
        <v>0</v>
      </c>
      <c r="JG53" s="19">
        <f t="shared" ca="1" si="314"/>
        <v>0</v>
      </c>
      <c r="JH53" s="19">
        <f t="shared" ca="1" si="314"/>
        <v>0</v>
      </c>
      <c r="JI53" s="19">
        <f t="shared" ca="1" si="314"/>
        <v>0</v>
      </c>
      <c r="JJ53" s="19">
        <f t="shared" ca="1" si="314"/>
        <v>0</v>
      </c>
      <c r="JK53" s="19">
        <f t="shared" ca="1" si="314"/>
        <v>0</v>
      </c>
      <c r="JL53" s="19">
        <f t="shared" ca="1" si="314"/>
        <v>0</v>
      </c>
      <c r="JM53" s="5">
        <f t="shared" ca="1" si="228"/>
        <v>19</v>
      </c>
      <c r="JN53" s="9"/>
      <c r="JO53" s="5">
        <f t="shared" ca="1" si="229"/>
        <v>1</v>
      </c>
      <c r="JP53" s="5" t="b">
        <f t="shared" ca="1" si="229"/>
        <v>0</v>
      </c>
      <c r="JQ53" s="19">
        <f t="shared" ca="1" si="281"/>
        <v>0</v>
      </c>
      <c r="JR53" s="5">
        <f t="shared" ca="1" si="231"/>
        <v>0</v>
      </c>
      <c r="JS53" s="5">
        <f t="shared" ca="1" si="232"/>
        <v>0.01</v>
      </c>
      <c r="JT53" s="19">
        <f t="shared" ca="1" si="233"/>
        <v>0</v>
      </c>
      <c r="JU53" s="19">
        <f t="shared" ca="1" si="233"/>
        <v>0</v>
      </c>
      <c r="JV53" s="19" t="str">
        <f t="shared" ca="1" si="233"/>
        <v>-</v>
      </c>
      <c r="JW53" s="19">
        <f t="shared" ca="1" si="272"/>
        <v>1</v>
      </c>
      <c r="JX53" s="19">
        <f t="shared" ca="1" si="281"/>
        <v>1</v>
      </c>
      <c r="JY53" s="19">
        <f t="shared" ca="1" si="272"/>
        <v>1</v>
      </c>
      <c r="JZ53" s="19">
        <f t="shared" ca="1" si="272"/>
        <v>1</v>
      </c>
      <c r="KA53" s="19">
        <f t="shared" ca="1" si="272"/>
        <v>1</v>
      </c>
      <c r="KB53" s="19">
        <f t="shared" ca="1" si="272"/>
        <v>1</v>
      </c>
      <c r="KC53" s="19">
        <f t="shared" ca="1" si="272"/>
        <v>0</v>
      </c>
      <c r="KD53" s="19">
        <f t="shared" ca="1" si="272"/>
        <v>0</v>
      </c>
      <c r="KE53" s="19">
        <f t="shared" ca="1" si="272"/>
        <v>1</v>
      </c>
      <c r="KF53" s="19">
        <f t="shared" ca="1" si="272"/>
        <v>0</v>
      </c>
      <c r="KG53" s="19">
        <f t="shared" ca="1" si="272"/>
        <v>0</v>
      </c>
      <c r="KH53" s="19">
        <f t="shared" ca="1" si="272"/>
        <v>0</v>
      </c>
      <c r="KI53" s="19">
        <f t="shared" ca="1" si="272"/>
        <v>1</v>
      </c>
      <c r="KJ53" s="19">
        <f t="shared" ca="1" si="272"/>
        <v>0</v>
      </c>
      <c r="KK53" s="19">
        <f t="shared" ca="1" si="272"/>
        <v>1</v>
      </c>
      <c r="KL53" s="19">
        <f t="shared" ca="1" si="281"/>
        <v>0</v>
      </c>
      <c r="KM53" s="19">
        <f t="shared" ca="1" si="281"/>
        <v>0</v>
      </c>
      <c r="KN53" s="19">
        <f t="shared" ca="1" si="281"/>
        <v>0</v>
      </c>
      <c r="KO53" s="19">
        <f t="shared" ca="1" si="281"/>
        <v>0</v>
      </c>
      <c r="KP53" s="19">
        <f t="shared" ca="1" si="281"/>
        <v>0</v>
      </c>
      <c r="KQ53" s="19">
        <f t="shared" ca="1" si="281"/>
        <v>0</v>
      </c>
      <c r="KR53" s="19">
        <f t="shared" ca="1" si="281"/>
        <v>0</v>
      </c>
      <c r="KS53" s="19">
        <f t="shared" ca="1" si="281"/>
        <v>0</v>
      </c>
      <c r="KT53" s="19">
        <f t="shared" ca="1" si="281"/>
        <v>0</v>
      </c>
      <c r="KU53" s="19">
        <f t="shared" ca="1" si="281"/>
        <v>0</v>
      </c>
      <c r="KV53" s="19">
        <f t="shared" ca="1" si="281"/>
        <v>0</v>
      </c>
      <c r="KW53" s="19">
        <f t="shared" ca="1" si="281"/>
        <v>0</v>
      </c>
      <c r="KX53" s="19">
        <f t="shared" ca="1" si="281"/>
        <v>0</v>
      </c>
      <c r="KY53" s="19">
        <f t="shared" ref="KY53:LW53" ca="1" si="315">OFFSET(KY$5,$B53,0)</f>
        <v>0</v>
      </c>
      <c r="KZ53" s="19">
        <f t="shared" ca="1" si="315"/>
        <v>0</v>
      </c>
      <c r="LA53" s="19">
        <f t="shared" ca="1" si="315"/>
        <v>0</v>
      </c>
      <c r="LB53" s="19">
        <f t="shared" ca="1" si="315"/>
        <v>0</v>
      </c>
      <c r="LC53" s="19">
        <f t="shared" ca="1" si="315"/>
        <v>0</v>
      </c>
      <c r="LD53" s="19">
        <f t="shared" ca="1" si="315"/>
        <v>0</v>
      </c>
      <c r="LE53" s="19">
        <f t="shared" ca="1" si="315"/>
        <v>0</v>
      </c>
      <c r="LF53" s="19">
        <f t="shared" ca="1" si="315"/>
        <v>0</v>
      </c>
      <c r="LG53" s="5">
        <f t="shared" ca="1" si="237"/>
        <v>0</v>
      </c>
      <c r="LH53" s="5">
        <f t="shared" ca="1" si="237"/>
        <v>0</v>
      </c>
      <c r="LI53" s="5">
        <f t="shared" ca="1" si="237"/>
        <v>0.05</v>
      </c>
      <c r="LJ53" s="5">
        <f t="shared" ca="1" si="237"/>
        <v>0.05</v>
      </c>
      <c r="LK53" s="19">
        <f t="shared" ca="1" si="238"/>
        <v>0</v>
      </c>
      <c r="LL53" s="19">
        <f t="shared" ca="1" si="315"/>
        <v>0</v>
      </c>
      <c r="LM53" s="19">
        <f t="shared" ca="1" si="239"/>
        <v>0</v>
      </c>
      <c r="LN53" s="19">
        <f t="shared" ca="1" si="239"/>
        <v>0</v>
      </c>
      <c r="LO53" s="19">
        <f t="shared" ca="1" si="239"/>
        <v>0</v>
      </c>
      <c r="LP53" s="19">
        <f t="shared" ca="1" si="239"/>
        <v>0</v>
      </c>
      <c r="LQ53" s="19">
        <f t="shared" ca="1" si="315"/>
        <v>0</v>
      </c>
      <c r="LR53" s="19">
        <f t="shared" ca="1" si="315"/>
        <v>1</v>
      </c>
      <c r="LS53" s="19">
        <f t="shared" ca="1" si="240"/>
        <v>0</v>
      </c>
      <c r="LT53" s="19">
        <f t="shared" ca="1" si="240"/>
        <v>0</v>
      </c>
      <c r="LU53" s="19">
        <f t="shared" ca="1" si="240"/>
        <v>0</v>
      </c>
      <c r="LV53" s="19">
        <f t="shared" ca="1" si="315"/>
        <v>0</v>
      </c>
      <c r="LW53" s="19">
        <f t="shared" ca="1" si="315"/>
        <v>1</v>
      </c>
      <c r="LX53" s="9"/>
      <c r="LY53" s="5" t="b">
        <f t="shared" ca="1" si="241"/>
        <v>0</v>
      </c>
      <c r="LZ53" s="19" t="str">
        <f t="shared" ca="1" si="242"/>
        <v>-</v>
      </c>
      <c r="MA53" s="19" t="str">
        <f t="shared" ca="1" si="242"/>
        <v>-</v>
      </c>
      <c r="MB53" s="19" t="str">
        <f t="shared" ca="1" si="242"/>
        <v>-</v>
      </c>
      <c r="MC53" s="5" t="b">
        <f t="shared" ca="1" si="243"/>
        <v>1</v>
      </c>
      <c r="MD53" s="5" t="b">
        <f t="shared" ca="1" si="243"/>
        <v>0</v>
      </c>
      <c r="ME53" s="5" t="b">
        <f t="shared" ca="1" si="243"/>
        <v>0</v>
      </c>
      <c r="MF53" s="135">
        <f t="shared" ca="1" si="244"/>
        <v>1</v>
      </c>
      <c r="MG53" s="135">
        <f t="shared" ca="1" si="244"/>
        <v>1</v>
      </c>
      <c r="MH53" s="5" t="b">
        <f t="shared" ref="MH53:MK53" ca="1" si="316">INDEX(i.dryman,($AP53-1)*4+$AO53,MH$26)</f>
        <v>0</v>
      </c>
      <c r="MI53" s="5" t="b">
        <f t="shared" ca="1" si="316"/>
        <v>0</v>
      </c>
      <c r="MJ53" s="5" t="b">
        <f t="shared" ca="1" si="316"/>
        <v>1</v>
      </c>
      <c r="MK53" s="5" t="b">
        <f t="shared" ca="1" si="316"/>
        <v>0</v>
      </c>
      <c r="ML53" s="5">
        <f ca="1">INDEX(i.dryman,($AP53-1)*4+$AO53,ML$26+$O53-1)</f>
        <v>1</v>
      </c>
      <c r="MM53" s="5">
        <f ca="1">INDEX(i.dryman,($AP53-1)*4+$AO53,MM$26+$O53-1)</f>
        <v>0.66</v>
      </c>
      <c r="MN53" s="5" t="b">
        <f ca="1">AND(INDEX(i.dryman,($AP53-1)*4+$AO53,MN$26),($MG53&gt;0))</f>
        <v>1</v>
      </c>
      <c r="MO53" s="5" t="str" cm="1">
        <f t="array" aca="1" ref="MO53" ca="1">IF(OR(MP53:MP53&lt;&gt;"-"),TRUE,"-")</f>
        <v>-</v>
      </c>
      <c r="MP53" s="19" t="str">
        <f t="shared" ca="1" si="246"/>
        <v>-</v>
      </c>
      <c r="MQ53" s="5" t="str">
        <f t="array" aca="1" ref="MQ53" ca="1">IF(OR(MR53:MX53&lt;&gt;"-"),TRUE,"-")</f>
        <v>-</v>
      </c>
      <c r="MR53" s="19" t="str">
        <f t="shared" ca="1" si="283"/>
        <v>-</v>
      </c>
      <c r="MS53" s="19" t="str">
        <f t="shared" ca="1" si="283"/>
        <v>-</v>
      </c>
      <c r="MT53" s="19" t="str">
        <f t="shared" ca="1" si="283"/>
        <v>-</v>
      </c>
      <c r="MU53" s="19" t="str">
        <f t="shared" ca="1" si="283"/>
        <v>-</v>
      </c>
      <c r="MV53" s="19" t="str">
        <f t="shared" ca="1" si="283"/>
        <v>-</v>
      </c>
      <c r="MW53" s="19" t="str">
        <f t="shared" ca="1" si="283"/>
        <v>-</v>
      </c>
      <c r="MX53" s="19" t="str">
        <f t="shared" ca="1" si="283"/>
        <v>-</v>
      </c>
      <c r="MY53" s="5" t="str">
        <f t="array" aca="1" ref="MY53" ca="1">IF(OR(MZ53:NA53&lt;&gt;"-"),TRUE,"-")</f>
        <v>-</v>
      </c>
      <c r="MZ53" s="19" t="str">
        <f t="shared" ca="1" si="248"/>
        <v>-</v>
      </c>
      <c r="NA53" s="19" t="str">
        <f t="shared" ca="1" si="284"/>
        <v>-</v>
      </c>
      <c r="NB53" s="19" t="b">
        <f t="shared" ca="1" si="285"/>
        <v>1</v>
      </c>
      <c r="NC53" s="19">
        <f t="shared" ca="1" si="286"/>
        <v>0</v>
      </c>
      <c r="ND53" s="5" t="str">
        <f t="shared" ca="1" si="249"/>
        <v>-</v>
      </c>
      <c r="NE53" s="5" t="str">
        <f t="shared" ca="1" si="249"/>
        <v>-</v>
      </c>
      <c r="NF53" s="5" t="str">
        <f t="shared" ca="1" si="249"/>
        <v>-</v>
      </c>
      <c r="NG53" s="5" t="str">
        <f t="shared" ca="1" si="249"/>
        <v>-</v>
      </c>
      <c r="NH53" s="19" t="str">
        <f t="shared" ca="1" si="251"/>
        <v>-</v>
      </c>
      <c r="NI53" s="19" t="str">
        <f t="shared" ca="1" si="251"/>
        <v>-</v>
      </c>
      <c r="NJ53" s="19" t="str">
        <f t="shared" ca="1" si="251"/>
        <v>-</v>
      </c>
      <c r="NK53" s="19" t="str">
        <f t="shared" ca="1" si="251"/>
        <v>-</v>
      </c>
      <c r="NL53" s="19" t="str">
        <f t="shared" ca="1" si="251"/>
        <v>-</v>
      </c>
      <c r="NM53" s="19" t="str">
        <f t="shared" ca="1" si="251"/>
        <v>-</v>
      </c>
      <c r="NN53" s="19" t="str">
        <f t="shared" ca="1" si="251"/>
        <v>-</v>
      </c>
      <c r="NO53" s="19">
        <f t="shared" ca="1" si="251"/>
        <v>500</v>
      </c>
      <c r="NP53" s="19">
        <f t="shared" ca="1" si="251"/>
        <v>500</v>
      </c>
      <c r="NQ53" s="19" t="str">
        <f t="shared" ca="1" si="251"/>
        <v>-</v>
      </c>
      <c r="NR53" s="19" t="str">
        <f t="shared" ca="1" si="251"/>
        <v>-</v>
      </c>
      <c r="NS53" s="19" t="str">
        <f t="shared" ca="1" si="251"/>
        <v>-</v>
      </c>
      <c r="NT53" s="5">
        <f t="shared" ca="1" si="252"/>
        <v>1</v>
      </c>
      <c r="NU53" s="9"/>
      <c r="NV53" s="19">
        <f t="shared" ca="1" si="251"/>
        <v>70</v>
      </c>
      <c r="NW53" s="19">
        <f t="shared" ca="1" si="288"/>
        <v>50</v>
      </c>
      <c r="NX53" s="19">
        <f t="shared" ca="1" si="288"/>
        <v>65</v>
      </c>
      <c r="NY53" s="19">
        <f t="shared" ca="1" si="288"/>
        <v>65</v>
      </c>
      <c r="NZ53" s="19">
        <f t="shared" ca="1" si="253"/>
        <v>1</v>
      </c>
      <c r="OA53" s="5">
        <f t="shared" ca="1" si="254"/>
        <v>1</v>
      </c>
      <c r="OB53" s="19">
        <f t="shared" ca="1" si="255"/>
        <v>1</v>
      </c>
      <c r="OC53" s="9"/>
      <c r="OD53" s="19" t="b">
        <f t="shared" ca="1" si="288"/>
        <v>0</v>
      </c>
      <c r="OE53" s="19" t="b">
        <f t="shared" ca="1" si="288"/>
        <v>0</v>
      </c>
      <c r="OF53" s="19">
        <f t="shared" ca="1" si="288"/>
        <v>1</v>
      </c>
      <c r="OG53" s="19">
        <f t="shared" ca="1" si="288"/>
        <v>1</v>
      </c>
      <c r="OH53" s="19">
        <f t="shared" ca="1" si="288"/>
        <v>1</v>
      </c>
      <c r="OI53" s="19">
        <f t="shared" ca="1" si="288"/>
        <v>1</v>
      </c>
      <c r="OJ53" s="19">
        <f t="shared" ca="1" si="288"/>
        <v>1</v>
      </c>
      <c r="OK53" s="19">
        <f t="shared" ca="1" si="288"/>
        <v>1</v>
      </c>
      <c r="OL53" s="19">
        <f t="shared" ca="1" si="288"/>
        <v>1</v>
      </c>
      <c r="OM53" s="19">
        <f t="shared" ca="1" si="288"/>
        <v>1</v>
      </c>
      <c r="ON53" s="19">
        <f t="shared" ca="1" si="288"/>
        <v>1</v>
      </c>
      <c r="OO53" s="9"/>
      <c r="OP53" s="5" t="str" cm="1">
        <f t="array" aca="1" ref="OP53" ca="1">INDEX(i.LMU_Area,$K53,OP$26)</f>
        <v>-</v>
      </c>
      <c r="OQ53" s="5" t="str" cm="1">
        <f t="array" aca="1" ref="OQ53" ca="1">INDEX(i.LMU_Area,$K53,OQ$26)</f>
        <v>-</v>
      </c>
      <c r="OR53" s="5" t="str" cm="1">
        <f t="array" aca="1" ref="OR53" ca="1">INDEX(i.LMU_Area,$K53,OR$26)</f>
        <v>-</v>
      </c>
      <c r="OS53" s="5" t="str" cm="1">
        <f t="array" aca="1" ref="OS53" ca="1">INDEX(i.LMU_Area,$K53,OS$26)</f>
        <v>-</v>
      </c>
      <c r="OT53" s="5" t="str" cm="1">
        <f t="array" aca="1" ref="OT53" ca="1">INDEX(i.LMU_Area,$K53,OT$26)</f>
        <v>-</v>
      </c>
      <c r="OU53" s="5" t="str" cm="1">
        <f t="array" aca="1" ref="OU53" ca="1">INDEX(i.LMU_Area,$K53,OU$26)</f>
        <v>-</v>
      </c>
      <c r="OV53" s="5" t="str" cm="1">
        <f t="array" aca="1" ref="OV53" ca="1">INDEX(i.LMU_Area,$K53,OV$26)</f>
        <v>-</v>
      </c>
      <c r="OW53" s="5" t="str" cm="1">
        <f t="array" aca="1" ref="OW53" ca="1">INDEX(i.LMU_Area,$K53,OW$26)</f>
        <v>-</v>
      </c>
      <c r="OX53" s="5" t="str" cm="1">
        <f t="array" aca="1" ref="OX53" ca="1">INDEX(i.LMU_Area,$K53,OX$26)</f>
        <v>-</v>
      </c>
      <c r="OY53" s="5" t="str" cm="1">
        <f t="array" aca="1" ref="OY53" ca="1">INDEX(i.LMU_Area,$K53,OY$26)</f>
        <v>-</v>
      </c>
      <c r="OZ53" s="5" t="str" cm="1">
        <f t="array" aca="1" ref="OZ53" ca="1">INDEX(i.LMU_Area,$K53,OZ$26)</f>
        <v>-</v>
      </c>
      <c r="PA53" s="5" t="str" cm="1">
        <f t="array" aca="1" ref="PA53" ca="1">INDEX(i.LMU_Area,$K53,PA$26)</f>
        <v>-</v>
      </c>
      <c r="PB53" s="5" t="str" cm="1">
        <f t="array" aca="1" ref="PB53" ca="1">INDEX(i.LMU_Area,$K53,PB$26)</f>
        <v>-</v>
      </c>
      <c r="PC53" s="5" t="str" cm="1">
        <f t="array" aca="1" ref="PC53" ca="1">INDEX(i.LMU_Area,$K53,PC$26)</f>
        <v>-</v>
      </c>
      <c r="PD53" s="5" t="str" cm="1">
        <f t="array" aca="1" ref="PD53" ca="1">INDEX(i.LMU_Area,$K53,PD$26)</f>
        <v>-</v>
      </c>
      <c r="PE53" s="5" t="str" cm="1">
        <f t="array" aca="1" ref="PE53" ca="1">INDEX(i.LMU_Area,$K53,PE$26)</f>
        <v>-</v>
      </c>
      <c r="PF53" s="5" t="str" cm="1">
        <f t="array" aca="1" ref="PF53" ca="1">INDEX(i.LMU_Area,$K53,PF$26)</f>
        <v>-</v>
      </c>
      <c r="PG53" s="5" t="str" cm="1">
        <f t="array" aca="1" ref="PG53" ca="1">INDEX(i.LMU_Area,$K53,PG$26)</f>
        <v>-</v>
      </c>
      <c r="PH53" s="5" t="str" cm="1">
        <f t="array" aca="1" ref="PH53" ca="1">INDEX(i.LMU_Area,$K53,PH$26)</f>
        <v>-</v>
      </c>
      <c r="PI53" s="5" t="str" cm="1">
        <f t="array" aca="1" ref="PI53" ca="1">INDEX(i.LMU_Area,$K53,PI$26)</f>
        <v>-</v>
      </c>
      <c r="PJ53" s="5" t="str" cm="1">
        <f t="array" aca="1" ref="PJ53" ca="1">INDEX(i.LMU_Area,$K53,PJ$26)</f>
        <v>-</v>
      </c>
      <c r="PK53" s="5" t="str" cm="1">
        <f t="array" aca="1" ref="PK53" ca="1">INDEX(i.LMU_Area,$K53,PK$26)</f>
        <v>-</v>
      </c>
      <c r="PL53" s="5" t="str" cm="1">
        <f t="array" aca="1" ref="PL53" ca="1">INDEX(i.LMU_Area,$K53,PL$26)</f>
        <v>-</v>
      </c>
      <c r="PM53" s="5" t="str" cm="1">
        <f t="array" aca="1" ref="PM53" ca="1">INDEX(i.LMU_Area,$K53,PM$26)</f>
        <v>-</v>
      </c>
      <c r="PN53" s="5" t="str" cm="1">
        <f t="array" aca="1" ref="PN53" ca="1">INDEX(i.LMU_Area,$K53,PN$26)</f>
        <v>-</v>
      </c>
      <c r="PO53" s="5" t="str" cm="1">
        <f t="array" aca="1" ref="PO53" ca="1">INDEX(i.LMU_Area,$K53,PO$26)</f>
        <v>-</v>
      </c>
      <c r="PP53" s="5" t="str" cm="1">
        <f t="array" aca="1" ref="PP53" ca="1">INDEX(i.LMU_Area,$K53,PP$26)</f>
        <v>-</v>
      </c>
      <c r="PQ53" s="5" t="str" cm="1">
        <f t="array" aca="1" ref="PQ53" ca="1">INDEX(i.LMU_Area,$K53,PQ$26)</f>
        <v>-</v>
      </c>
      <c r="PR53" s="5" t="str" cm="1">
        <f t="array" aca="1" ref="PR53" ca="1">INDEX(i.LMU_Area,$K53,PR$26)</f>
        <v>-</v>
      </c>
      <c r="PS53" s="5" t="str" cm="1">
        <f t="array" aca="1" ref="PS53" ca="1">INDEX(i.LMU_Area,$K53,PS$26)</f>
        <v>-</v>
      </c>
      <c r="PT53" s="5" t="str" cm="1">
        <f t="array" aca="1" ref="PT53" ca="1">INDEX(i.LMU_Area,$K53,PT$26)</f>
        <v>-</v>
      </c>
      <c r="PU53" s="5" t="str" cm="1">
        <f t="array" aca="1" ref="PU53" ca="1">INDEX(i.LMU_Area,$K53,PU$26)</f>
        <v>-</v>
      </c>
      <c r="PV53" s="5" t="str" cm="1">
        <f t="array" aca="1" ref="PV53" ca="1">INDEX(i.LMU_Area,$K53,PV$26)</f>
        <v>-</v>
      </c>
      <c r="PW53" s="5" t="str" cm="1">
        <f t="array" aca="1" ref="PW53" ca="1">INDEX(i.LMU_Area,$K53,PW$26)</f>
        <v>-</v>
      </c>
      <c r="PX53" s="5" t="str" cm="1">
        <f t="array" aca="1" ref="PX53" ca="1">INDEX(i.LMU_Area,$K53,PX$26)</f>
        <v>-</v>
      </c>
      <c r="PY53" s="5" t="str" cm="1">
        <f t="array" aca="1" ref="PY53" ca="1">INDEX(i.LMU_Area,$K53,PY$26)</f>
        <v>-</v>
      </c>
      <c r="PZ53" s="5" t="str" cm="1">
        <f t="array" aca="1" ref="PZ53" ca="1">INDEX(i.LMU_Area,$K53,PZ$26)</f>
        <v>-</v>
      </c>
      <c r="QA53" s="5" t="str" cm="1">
        <f t="array" aca="1" ref="QA53" ca="1">INDEX(i.LMU_Area,$K53,QA$26)</f>
        <v>-</v>
      </c>
      <c r="QB53" s="5" t="str" cm="1">
        <f t="array" aca="1" ref="QB53" ca="1">INDEX(i.LMU_Area,$K53,QB$26)</f>
        <v>-</v>
      </c>
      <c r="QC53" s="5" t="str" cm="1">
        <f t="array" aca="1" ref="QC53" ca="1">INDEX(i.LMU_Area,$K53,QC$26)</f>
        <v>-</v>
      </c>
      <c r="QD53" s="5" t="str" cm="1">
        <f t="array" aca="1" ref="QD53" ca="1">INDEX(i.LMU_Area,$K53,QD$26)</f>
        <v>-</v>
      </c>
      <c r="QE53" s="5" t="str" cm="1">
        <f t="array" aca="1" ref="QE53" ca="1">INDEX(i.LMU_Area,$K53,QE$26)</f>
        <v>-</v>
      </c>
      <c r="QF53" s="5" t="str" cm="1">
        <f t="array" aca="1" ref="QF53" ca="1">INDEX(i.LMU_Area,$K53,QF$26)</f>
        <v>-</v>
      </c>
      <c r="QG53" s="5" t="str" cm="1">
        <f t="array" aca="1" ref="QG53" ca="1">INDEX(i.LMU_Area,$K53,QG$26)</f>
        <v>-</v>
      </c>
      <c r="QH53" s="5" t="str" cm="1">
        <f t="array" aca="1" ref="QH53" ca="1">INDEX(i.LMU_Area,$K53,QH$26)</f>
        <v>-</v>
      </c>
      <c r="QI53" s="5" t="str" cm="1">
        <f t="array" aca="1" ref="QI53" ca="1">INDEX(i.LMU_Area,$K53,QI$26)</f>
        <v>-</v>
      </c>
      <c r="QJ53" s="5" t="str" cm="1">
        <f t="array" aca="1" ref="QJ53" ca="1">INDEX(i.LMU_Area,$K53,QJ$26)</f>
        <v>-</v>
      </c>
      <c r="QK53" s="5" t="str" cm="1">
        <f t="array" aca="1" ref="QK53" ca="1">INDEX(i.LMU_Area,$K53,QK$26)</f>
        <v>-</v>
      </c>
      <c r="QL53" s="5" t="str" cm="1">
        <f t="array" aca="1" ref="QL53" ca="1">INDEX(i.LMU_Area,$K53,QL$26)</f>
        <v>-</v>
      </c>
      <c r="QM53" s="5" t="str" cm="1">
        <f t="array" aca="1" ref="QM53" ca="1">INDEX(i.LMU_Area,$K53,QM$26)</f>
        <v>-</v>
      </c>
      <c r="QN53" s="5" t="str" cm="1">
        <f t="array" aca="1" ref="QN53" ca="1">INDEX(i.LMU_Area,$K53,QN$26)</f>
        <v>-</v>
      </c>
      <c r="QO53" s="5" t="str" cm="1">
        <f t="array" aca="1" ref="QO53" ca="1">INDEX(i.LMU_Area,$K53,QO$26)</f>
        <v>-</v>
      </c>
      <c r="QP53" s="5" t="str" cm="1">
        <f t="array" aca="1" ref="QP53" ca="1">INDEX(i.LMU_Area,$K53,QP$26)</f>
        <v>-</v>
      </c>
      <c r="QQ53" s="5" t="str" cm="1">
        <f t="array" aca="1" ref="QQ53" ca="1">INDEX(i.LMU_Area,$K53,QQ$26)</f>
        <v>-</v>
      </c>
      <c r="QR53" s="5" t="str" cm="1">
        <f t="array" aca="1" ref="QR53" ca="1">INDEX(i.LMU_Area,$K53,QR$26)</f>
        <v>-</v>
      </c>
      <c r="QS53" s="5" t="str" cm="1">
        <f t="array" aca="1" ref="QS53" ca="1">INDEX(i.LMU_Area,$K53,QS$26)</f>
        <v>-</v>
      </c>
      <c r="QT53" s="5" t="str" cm="1">
        <f t="array" aca="1" ref="QT53" ca="1">INDEX(i.LMU_Area,$K53,QT$26)</f>
        <v>-</v>
      </c>
      <c r="QU53" s="5" t="str" cm="1">
        <f t="array" aca="1" ref="QU53" ca="1">INDEX(i.LMU_Area,$K53,QU$26)</f>
        <v>-</v>
      </c>
      <c r="QV53" s="5" t="str" cm="1">
        <f t="array" aca="1" ref="QV53" ca="1">INDEX(i.LMU_Area,$K53,QV$26)</f>
        <v>-</v>
      </c>
      <c r="QW53" s="5" t="str" cm="1">
        <f t="array" aca="1" ref="QW53" ca="1">INDEX(i.LMU_Area,$K53,QW$26)</f>
        <v>-</v>
      </c>
      <c r="QX53" s="5" t="str" cm="1">
        <f t="array" aca="1" ref="QX53" ca="1">INDEX(i.LMU_Area,$K53,QX$26)</f>
        <v>-</v>
      </c>
      <c r="QY53" s="5" t="str" cm="1">
        <f t="array" aca="1" ref="QY53" ca="1">INDEX(i.LMU_Area,$K53,QY$26)</f>
        <v>-</v>
      </c>
      <c r="QZ53" s="5" t="str" cm="1">
        <f t="array" aca="1" ref="QZ53" ca="1">INDEX(i.LMU_Area,$K53,QZ$26)</f>
        <v>-</v>
      </c>
      <c r="RA53" s="5" t="str" cm="1">
        <f t="array" aca="1" ref="RA53" ca="1">INDEX(i.LMU_Area,$K53,RA$26)</f>
        <v>-</v>
      </c>
      <c r="RB53" s="5" t="str" cm="1">
        <f t="array" aca="1" ref="RB53" ca="1">INDEX(i.LMU_Area,$K53,RB$26)</f>
        <v>-</v>
      </c>
      <c r="RC53" s="5" t="str" cm="1">
        <f t="array" aca="1" ref="RC53" ca="1">INDEX(i.LMU_Area,$K53,RC$26)</f>
        <v>-</v>
      </c>
      <c r="RD53" s="5" t="str" cm="1">
        <f t="array" aca="1" ref="RD53" ca="1">INDEX(i.LMU_Area,$K53,RD$26)</f>
        <v>-</v>
      </c>
      <c r="RE53" s="5" t="str" cm="1">
        <f t="array" aca="1" ref="RE53" ca="1">INDEX(i.LMU_Area,$K53,RE$26)</f>
        <v>-</v>
      </c>
      <c r="RF53" s="5" t="str" cm="1">
        <f t="array" aca="1" ref="RF53" ca="1">INDEX(i.LMU_Area,$K53,RF$26)</f>
        <v>-</v>
      </c>
      <c r="RG53" s="5" t="str" cm="1">
        <f t="array" aca="1" ref="RG53" ca="1">INDEX(i.LMU_Area,$K53,RG$26)</f>
        <v>-</v>
      </c>
      <c r="RH53" s="5" t="str" cm="1">
        <f t="array" aca="1" ref="RH53" ca="1">INDEX(i.LMU_Area,$K53,RH$26)</f>
        <v>-</v>
      </c>
      <c r="RI53" s="5" t="str" cm="1">
        <f t="array" aca="1" ref="RI53" ca="1">INDEX(i.LMU_Area,$K53,RI$26)</f>
        <v>-</v>
      </c>
      <c r="RJ53" s="5" t="str" cm="1">
        <f t="array" aca="1" ref="RJ53" ca="1">INDEX(i.LMU_Area,$K53,RJ$26)</f>
        <v>-</v>
      </c>
      <c r="RK53" s="5" t="str" cm="1">
        <f t="array" aca="1" ref="RK53" ca="1">INDEX(i.LMU_Area,$K53,RK$26)</f>
        <v>-</v>
      </c>
      <c r="RL53" s="5" t="str" cm="1">
        <f t="array" aca="1" ref="RL53" ca="1">INDEX(i.LMU_Area,$K53,RL$26)</f>
        <v>-</v>
      </c>
      <c r="RM53" s="5" t="str" cm="1">
        <f t="array" aca="1" ref="RM53" ca="1">INDEX(i.LMU_Area,$K53,RM$26)</f>
        <v>-</v>
      </c>
      <c r="RN53" s="5" t="str" cm="1">
        <f t="array" aca="1" ref="RN53" ca="1">INDEX(i.LMU_Area,$K53,RN$26)</f>
        <v>-</v>
      </c>
      <c r="RO53" s="5" t="str" cm="1">
        <f t="array" aca="1" ref="RO53" ca="1">INDEX(i.LMU_Area,$K53,RO$26)</f>
        <v>-</v>
      </c>
      <c r="RP53" s="5" t="str" cm="1">
        <f t="array" aca="1" ref="RP53" ca="1">INDEX(i.LMU_Area,$K53,RP$26)</f>
        <v>-</v>
      </c>
      <c r="RQ53" s="5" t="str" cm="1">
        <f t="array" aca="1" ref="RQ53" ca="1">INDEX(i.LMU_Area,$K53,RQ$26)</f>
        <v>-</v>
      </c>
      <c r="RR53" s="5" t="str" cm="1">
        <f t="array" aca="1" ref="RR53" ca="1">INDEX(i.LMU_Area,$K53,RR$26)</f>
        <v>-</v>
      </c>
      <c r="RS53" s="5" t="str" cm="1">
        <f t="array" aca="1" ref="RS53" ca="1">INDEX(i.LMU_Area,$K53,RS$26)</f>
        <v>-</v>
      </c>
      <c r="RT53" s="5" t="str" cm="1">
        <f t="array" aca="1" ref="RT53" ca="1">INDEX(i.LMU_Area,$K53,RT$26)</f>
        <v>-</v>
      </c>
      <c r="RU53" s="5" t="str" cm="1">
        <f t="array" aca="1" ref="RU53" ca="1">INDEX(i.LMU_Area,$K53,RU$26)</f>
        <v>-</v>
      </c>
      <c r="RV53" s="5" t="str" cm="1">
        <f t="array" aca="1" ref="RV53" ca="1">INDEX(i.LMU_Area,$K53,RV$26)</f>
        <v>-</v>
      </c>
      <c r="RW53" s="5" t="str" cm="1">
        <f t="array" aca="1" ref="RW53" ca="1">INDEX(i.LMU_Area,$K53,RW$26)</f>
        <v>-</v>
      </c>
      <c r="RX53" s="5" t="str" cm="1">
        <f t="array" aca="1" ref="RX53" ca="1">INDEX(i.LMU_Area,$K53,RX$26)</f>
        <v>-</v>
      </c>
      <c r="RY53" s="5" t="str" cm="1">
        <f t="array" aca="1" ref="RY53" ca="1">INDEX(i.LMU_Area,$K53,RY$26)</f>
        <v>-</v>
      </c>
      <c r="RZ53" s="5" t="str" cm="1">
        <f t="array" aca="1" ref="RZ53" ca="1">INDEX(i.LMU_Area,$K53,RZ$26)</f>
        <v>-</v>
      </c>
      <c r="SA53" s="5" t="str" cm="1">
        <f t="array" aca="1" ref="SA53" ca="1">INDEX(i.LMU_Area,$K53,SA$26)</f>
        <v>-</v>
      </c>
      <c r="SB53" s="5" t="str" cm="1">
        <f t="array" aca="1" ref="SB53" ca="1">INDEX(i.LMU_Area,$K53,SB$26)</f>
        <v>-</v>
      </c>
      <c r="SC53" s="5" t="str" cm="1">
        <f t="array" aca="1" ref="SC53" ca="1">INDEX(i.LMU_Area,$K53,SC$26)</f>
        <v>-</v>
      </c>
      <c r="SD53" s="5" t="str" cm="1">
        <f t="array" aca="1" ref="SD53" ca="1">INDEX(i.LMU_Area,$K53,SD$26)</f>
        <v>-</v>
      </c>
      <c r="SE53" s="5" t="str" cm="1">
        <f t="array" aca="1" ref="SE53" ca="1">INDEX(i.LMU_Area,$K53,SE$26)</f>
        <v>-</v>
      </c>
      <c r="SF53" s="5" t="str" cm="1">
        <f t="array" aca="1" ref="SF53" ca="1">INDEX(i.LMU_Area,$K53,SF$26)</f>
        <v>-</v>
      </c>
      <c r="SG53" s="5" t="str" cm="1">
        <f t="array" aca="1" ref="SG53" ca="1">INDEX(i.LMU_Area,$K53,SG$26)</f>
        <v>-</v>
      </c>
      <c r="SH53" s="5" t="str" cm="1">
        <f t="array" aca="1" ref="SH53" ca="1">INDEX(i.LMU_Area,$K53,SH$26)</f>
        <v>-</v>
      </c>
      <c r="SI53" s="5" t="str" cm="1">
        <f t="array" aca="1" ref="SI53" ca="1">INDEX(i.LMU_Area,$K53,SI$26)</f>
        <v>-</v>
      </c>
      <c r="SJ53" s="5" t="str" cm="1">
        <f t="array" aca="1" ref="SJ53" ca="1">INDEX(i.LMU_Area,$K53,SJ$26)</f>
        <v>-</v>
      </c>
      <c r="SK53" s="5" t="str" cm="1">
        <f t="array" aca="1" ref="SK53" ca="1">INDEX(i.LMU_Area,$K53,SK$26)</f>
        <v>-</v>
      </c>
      <c r="SL53" s="5" t="str" cm="1">
        <f t="array" aca="1" ref="SL53" ca="1">INDEX(i.LMU_Area,$K53,SL$26)</f>
        <v>-</v>
      </c>
      <c r="SM53" s="5" t="str" cm="1">
        <f t="array" aca="1" ref="SM53" ca="1">INDEX(i.LMU_Area,$K53,SM$26)</f>
        <v>-</v>
      </c>
      <c r="SN53" s="5" t="str" cm="1">
        <f t="array" aca="1" ref="SN53" ca="1">INDEX(i.LMU_Area,$K53,SN$26)</f>
        <v>-</v>
      </c>
      <c r="SO53" s="5" t="str" cm="1">
        <f t="array" aca="1" ref="SO53" ca="1">INDEX(i.LMU_Area,$K53,SO$26)</f>
        <v>-</v>
      </c>
      <c r="SP53" s="5" t="str" cm="1">
        <f t="array" aca="1" ref="SP53" ca="1">INDEX(i.LMU_Area,$K53,SP$26)</f>
        <v>-</v>
      </c>
      <c r="SQ53" s="5" t="str" cm="1">
        <f t="array" aca="1" ref="SQ53" ca="1">INDEX(i.LMU_Area,$K53,SQ$26)</f>
        <v>-</v>
      </c>
      <c r="SR53" s="5" t="str" cm="1">
        <f t="array" aca="1" ref="SR53" ca="1">INDEX(i.LMU_Area,$K53,SR$26)</f>
        <v>-</v>
      </c>
      <c r="SS53" s="5" t="str" cm="1">
        <f t="array" aca="1" ref="SS53" ca="1">INDEX(i.LMU_Area,$K53,SS$26)</f>
        <v>-</v>
      </c>
      <c r="ST53" s="5" t="str" cm="1">
        <f t="array" aca="1" ref="ST53" ca="1">INDEX(i.LMU_Area,$K53,ST$26)</f>
        <v>-</v>
      </c>
      <c r="SU53" s="5" t="str" cm="1">
        <f t="array" aca="1" ref="SU53" ca="1">INDEX(i.LMU_Area,$K53,SU$26)</f>
        <v>-</v>
      </c>
      <c r="SV53" s="5" t="str" cm="1">
        <f t="array" aca="1" ref="SV53" ca="1">INDEX(i.LMU_Area,$K53,SV$26)</f>
        <v>-</v>
      </c>
      <c r="SW53" s="5" t="str" cm="1">
        <f t="array" aca="1" ref="SW53" ca="1">INDEX(i.LMU_Area,$K53,SW$26)</f>
        <v>-</v>
      </c>
      <c r="SX53" s="5" t="str" cm="1">
        <f t="array" aca="1" ref="SX53" ca="1">INDEX(i.LMU_Area,$K53,SX$26)</f>
        <v>-</v>
      </c>
      <c r="SY53" s="5" t="str" cm="1">
        <f t="array" aca="1" ref="SY53" ca="1">INDEX(i.LMU_Area,$K53,SY$26)</f>
        <v>-</v>
      </c>
      <c r="SZ53" s="5" t="str" cm="1">
        <f t="array" aca="1" ref="SZ53" ca="1">INDEX(i.LMU_Area,$K53,SZ$26)</f>
        <v>-</v>
      </c>
      <c r="TA53" s="5" t="str" cm="1">
        <f t="array" aca="1" ref="TA53" ca="1">INDEX(i.LMU_Area,$K53,TA$26)</f>
        <v>-</v>
      </c>
      <c r="TB53" s="5" t="str" cm="1">
        <f t="array" aca="1" ref="TB53" ca="1">INDEX(i.LMU_Area,$K53,TB$26)</f>
        <v>-</v>
      </c>
      <c r="TC53" s="5" t="str" cm="1">
        <f t="array" aca="1" ref="TC53" ca="1">INDEX(i.LMU_Area,$K53,TC$26)</f>
        <v>-</v>
      </c>
      <c r="TD53" s="5" t="str" cm="1">
        <f t="array" aca="1" ref="TD53" ca="1">INDEX(i.LMU_Area,$K53,TD$26)</f>
        <v>-</v>
      </c>
      <c r="TE53" s="5" t="str" cm="1">
        <f t="array" aca="1" ref="TE53" ca="1">INDEX(i.LMU_Area,$K53,TE$26)</f>
        <v>-</v>
      </c>
      <c r="TF53" s="19">
        <f t="shared" ca="1" si="289"/>
        <v>1</v>
      </c>
      <c r="TG53" s="587">
        <v>0</v>
      </c>
    </row>
    <row r="54" spans="1:527" outlineLevel="2">
      <c r="A54" s="21">
        <f t="shared" si="273"/>
        <v>49</v>
      </c>
      <c r="B54" s="554">
        <f t="shared" ca="1" si="296"/>
        <v>47</v>
      </c>
      <c r="C54">
        <f>202</f>
        <v>202</v>
      </c>
      <c r="D54" s="135" t="str">
        <f t="shared" ca="1" si="196"/>
        <v>EWW</v>
      </c>
      <c r="E54" t="b">
        <v>1</v>
      </c>
      <c r="F54" t="b">
        <v>0</v>
      </c>
      <c r="G54" s="347" t="b">
        <f t="shared" si="290"/>
        <v>1</v>
      </c>
      <c r="H54" s="226">
        <f t="shared" ca="1" si="297"/>
        <v>9</v>
      </c>
      <c r="I54" s="226">
        <f t="shared" ca="1" si="259"/>
        <v>2</v>
      </c>
      <c r="J54" s="226">
        <f t="shared" ca="1" si="259"/>
        <v>1</v>
      </c>
      <c r="K54" s="226">
        <f t="shared" ca="1" si="259"/>
        <v>1</v>
      </c>
      <c r="L54" s="226">
        <f t="shared" ca="1" si="259"/>
        <v>1</v>
      </c>
      <c r="M54" s="226">
        <f t="shared" ca="1" si="259"/>
        <v>2</v>
      </c>
      <c r="N54" s="226">
        <f t="shared" ca="1" si="260"/>
        <v>3</v>
      </c>
      <c r="O54" s="226">
        <f t="shared" ca="1" si="261"/>
        <v>2</v>
      </c>
      <c r="P54" s="226">
        <f t="shared" ca="1" si="262"/>
        <v>1</v>
      </c>
      <c r="Q54" s="226">
        <f t="shared" ca="1" si="263"/>
        <v>1</v>
      </c>
      <c r="R54" s="115">
        <f t="shared" ca="1" si="264"/>
        <v>0</v>
      </c>
      <c r="S54" s="226">
        <f t="shared" ca="1" si="263"/>
        <v>0</v>
      </c>
      <c r="T54" s="226">
        <f t="shared" ca="1" si="263"/>
        <v>0</v>
      </c>
      <c r="U54" s="226">
        <f t="shared" ca="1" si="263"/>
        <v>0</v>
      </c>
      <c r="V54" s="226">
        <f t="shared" ca="1" si="263"/>
        <v>0</v>
      </c>
      <c r="W54" s="226">
        <f t="shared" ca="1" si="262"/>
        <v>0</v>
      </c>
      <c r="X54" s="226">
        <f t="shared" ca="1" si="265"/>
        <v>1</v>
      </c>
      <c r="Y54" s="226">
        <f t="shared" ca="1" si="262"/>
        <v>1</v>
      </c>
      <c r="Z54" s="226">
        <f t="shared" ca="1" si="262"/>
        <v>1</v>
      </c>
      <c r="AA54" s="263"/>
      <c r="AB54" s="263"/>
      <c r="AC54" s="263"/>
      <c r="AD54" s="263"/>
      <c r="AE54" s="263"/>
      <c r="AF54" s="226">
        <f t="shared" ca="1" si="266"/>
        <v>0</v>
      </c>
      <c r="AG54" s="263"/>
      <c r="AH54" s="263">
        <f t="shared" ca="1" si="267"/>
        <v>0</v>
      </c>
      <c r="AI54" s="263">
        <f t="shared" ca="1" si="267"/>
        <v>0</v>
      </c>
      <c r="AJ54" s="263">
        <f t="shared" ca="1" si="267"/>
        <v>0</v>
      </c>
      <c r="AK54" s="263">
        <f t="shared" ca="1" si="267"/>
        <v>0</v>
      </c>
      <c r="AL54" s="263">
        <f t="shared" ca="1" si="267"/>
        <v>0</v>
      </c>
      <c r="AM54" s="263">
        <f t="shared" ca="1" si="267"/>
        <v>0</v>
      </c>
      <c r="AN54" s="263">
        <f t="shared" ca="1" si="267"/>
        <v>0</v>
      </c>
      <c r="AO54" s="135">
        <f t="shared" ca="1" si="200"/>
        <v>2</v>
      </c>
      <c r="AP54" s="135">
        <f ca="1">INDEX(CHOOSE($P54,DataAutumn!i.AdultDrys,DataWinter!i.AdultDrys,DataSpring!i.AdultDrys),1,$O54)</f>
        <v>4</v>
      </c>
      <c r="AQ54" s="5">
        <f t="shared" ca="1" si="201"/>
        <v>2</v>
      </c>
      <c r="AR54" s="5">
        <f t="shared" ca="1" si="201"/>
        <v>0</v>
      </c>
      <c r="AS54" s="5">
        <f t="shared" ca="1" si="202"/>
        <v>5</v>
      </c>
      <c r="AT54">
        <f t="shared" ca="1" si="203"/>
        <v>4</v>
      </c>
      <c r="AW54" s="222" t="str">
        <f t="shared" ca="1" si="204"/>
        <v>FS Optimis 00009 EWW MWM     TOL122 Scan1-0000 CFS RR 01% REV01 GP100% WP100% MP100% T_TRUE (F43N33)</v>
      </c>
      <c r="AX54" s="9" t="str">
        <f ca="1">IF(COUNTIF(AW$5:AW54,AW54)=1,"-","Dup")</f>
        <v>-</v>
      </c>
      <c r="AY54" s="9"/>
      <c r="AZ54" s="19" t="b">
        <f t="shared" ca="1" si="291"/>
        <v>0</v>
      </c>
      <c r="BA54" s="19" t="b">
        <f t="shared" ca="1" si="291"/>
        <v>0</v>
      </c>
      <c r="BB54" s="19" t="b">
        <f t="shared" ca="1" si="291"/>
        <v>0</v>
      </c>
      <c r="BC54" s="19" t="b">
        <f t="shared" ca="1" si="305"/>
        <v>0</v>
      </c>
      <c r="BD54" s="19" t="b">
        <f t="shared" ca="1" si="305"/>
        <v>0</v>
      </c>
      <c r="BE54" s="19" t="b">
        <f t="shared" ca="1" si="291"/>
        <v>0</v>
      </c>
      <c r="BF54" s="19" t="b">
        <f t="shared" ca="1" si="291"/>
        <v>0</v>
      </c>
      <c r="BG54" s="19" t="b">
        <f t="shared" ca="1" si="291"/>
        <v>0</v>
      </c>
      <c r="BH54" s="9"/>
      <c r="BI54" s="5" t="b">
        <f t="shared" ca="1" si="205"/>
        <v>0</v>
      </c>
      <c r="BJ54" s="5" t="str">
        <f t="shared" ca="1" si="205"/>
        <v>-</v>
      </c>
      <c r="BK54" s="5" t="b">
        <f t="shared" ca="1" si="205"/>
        <v>0</v>
      </c>
      <c r="BL54" s="5" t="b">
        <f t="shared" ca="1" si="205"/>
        <v>1</v>
      </c>
      <c r="BM54" s="5" t="b">
        <f t="shared" ca="1" si="205"/>
        <v>1</v>
      </c>
      <c r="BN54" s="135">
        <f t="shared" ca="1" si="205"/>
        <v>0</v>
      </c>
      <c r="BO54" s="12" t="b">
        <v>1</v>
      </c>
      <c r="BP54" s="5" cm="1">
        <f t="array" aca="1" ref="BP54" ca="1">INDEX(i.z_prob,$J54,BP$26)</f>
        <v>0.09</v>
      </c>
      <c r="BQ54" s="5" cm="1">
        <f t="array" aca="1" ref="BQ54" ca="1">INDEX(i.z_prob,$J54,BQ$26)</f>
        <v>0.16</v>
      </c>
      <c r="BR54" s="5" cm="1">
        <f t="array" aca="1" ref="BR54" ca="1">INDEX(i.z_prob,$J54,BR$26)</f>
        <v>0.14000000000000001</v>
      </c>
      <c r="BS54" s="5" cm="1">
        <f t="array" aca="1" ref="BS54" ca="1">INDEX(i.z_prob,$J54,BS$26)</f>
        <v>0.11</v>
      </c>
      <c r="BT54" s="5" cm="1">
        <f t="array" aca="1" ref="BT54" ca="1">INDEX(i.z_prob,$J54,BT$26)</f>
        <v>0.11</v>
      </c>
      <c r="BU54" s="5" cm="1">
        <f t="array" aca="1" ref="BU54" ca="1">INDEX(i.z_prob,$J54,BU$26)</f>
        <v>0.14000000000000001</v>
      </c>
      <c r="BV54" s="5" cm="1">
        <f t="array" aca="1" ref="BV54" ca="1">INDEX(i.z_prob,$J54,BV$26)</f>
        <v>0.16</v>
      </c>
      <c r="BW54" s="5" cm="1">
        <f t="array" aca="1" ref="BW54" ca="1">INDEX(i.z_prob,$J54,BW$26)</f>
        <v>0.09</v>
      </c>
      <c r="BX54" s="9"/>
      <c r="BY54" s="19" t="str">
        <f t="shared" ca="1" si="206"/>
        <v>-</v>
      </c>
      <c r="BZ54" s="5">
        <f t="shared" ca="1" si="207"/>
        <v>0</v>
      </c>
      <c r="CA54" s="5">
        <f t="shared" ca="1" si="208"/>
        <v>0</v>
      </c>
      <c r="CB54" s="5">
        <f t="shared" ca="1" si="209"/>
        <v>0</v>
      </c>
      <c r="CC54" s="5">
        <f t="shared" ca="1" si="210"/>
        <v>0</v>
      </c>
      <c r="CD54" s="9"/>
      <c r="CE54" s="19" t="str">
        <f t="shared" ca="1" si="211"/>
        <v>-</v>
      </c>
      <c r="CF54" s="19" t="str">
        <f t="shared" ca="1" si="211"/>
        <v>-</v>
      </c>
      <c r="CG54" s="19" t="str">
        <f t="shared" ca="1" si="211"/>
        <v>-</v>
      </c>
      <c r="CH54" s="19" t="str">
        <f t="shared" ca="1" si="211"/>
        <v>-</v>
      </c>
      <c r="CI54" s="19" t="str">
        <f t="shared" ca="1" si="211"/>
        <v>-</v>
      </c>
      <c r="CJ54" s="19" t="str">
        <f t="shared" ca="1" si="211"/>
        <v>-</v>
      </c>
      <c r="CK54" s="19" t="str">
        <f t="shared" ca="1" si="211"/>
        <v>-</v>
      </c>
      <c r="CL54" s="19" t="str">
        <f t="shared" ca="1" si="211"/>
        <v>-</v>
      </c>
      <c r="CM54" s="19" t="str">
        <f t="shared" ca="1" si="211"/>
        <v>-</v>
      </c>
      <c r="CN54" s="19" t="str">
        <f t="shared" ca="1" si="211"/>
        <v>-</v>
      </c>
      <c r="CO54" s="19" t="str">
        <f t="shared" ca="1" si="212"/>
        <v>-</v>
      </c>
      <c r="CP54" s="19" t="str">
        <f t="shared" ca="1" si="212"/>
        <v>-</v>
      </c>
      <c r="CQ54" s="19" t="str">
        <f t="shared" ca="1" si="212"/>
        <v>-</v>
      </c>
      <c r="CR54" s="19" t="str">
        <f t="shared" ca="1" si="212"/>
        <v>-</v>
      </c>
      <c r="CS54" s="19" t="str">
        <f t="shared" ca="1" si="212"/>
        <v>-</v>
      </c>
      <c r="CT54" s="19" t="str">
        <f t="shared" ca="1" si="212"/>
        <v>-</v>
      </c>
      <c r="CU54" s="19" t="str">
        <f t="shared" ca="1" si="212"/>
        <v>-</v>
      </c>
      <c r="CV54" s="9"/>
      <c r="CW54" s="135" t="b">
        <f t="shared" ca="1" si="213"/>
        <v>1</v>
      </c>
      <c r="CX54" s="12" t="b">
        <v>1</v>
      </c>
      <c r="CY54" s="19" t="b">
        <f t="shared" ca="1" si="299"/>
        <v>1</v>
      </c>
      <c r="CZ54" s="574">
        <f t="shared" ca="1" si="300"/>
        <v>321121104</v>
      </c>
      <c r="DA54" s="19" t="b">
        <f t="shared" ca="1" si="299"/>
        <v>0</v>
      </c>
      <c r="DB54" s="12" t="s">
        <v>31</v>
      </c>
      <c r="DC54" s="19" t="b">
        <f t="shared" ca="1" si="276"/>
        <v>1</v>
      </c>
      <c r="DD54" s="575">
        <f t="shared" ca="1" si="292"/>
        <v>321121105</v>
      </c>
      <c r="DE54" s="428">
        <f t="shared" ca="1" si="215"/>
        <v>680</v>
      </c>
      <c r="DF54" s="428">
        <f t="shared" ca="1" si="215"/>
        <v>714</v>
      </c>
      <c r="DG54" s="428">
        <f t="shared" ca="1" si="215"/>
        <v>749</v>
      </c>
      <c r="DH54" s="143">
        <f t="shared" ca="1" si="216"/>
        <v>420</v>
      </c>
      <c r="DI54" s="143">
        <f t="shared" ca="1" si="216"/>
        <v>455</v>
      </c>
      <c r="DJ54" s="143">
        <f t="shared" ca="1" si="216"/>
        <v>490</v>
      </c>
      <c r="DK54" s="19" t="str">
        <f t="shared" ca="1" si="277"/>
        <v>-</v>
      </c>
      <c r="DL54" s="12" t="b">
        <v>0</v>
      </c>
      <c r="DM54" s="12" t="b">
        <v>1</v>
      </c>
      <c r="DN54" s="12" t="b">
        <v>0</v>
      </c>
      <c r="DO54" s="12" t="b">
        <v>0</v>
      </c>
      <c r="DP54" s="12" t="b">
        <v>0</v>
      </c>
      <c r="DQ54" s="12">
        <v>3</v>
      </c>
      <c r="DR54" s="12">
        <v>3</v>
      </c>
      <c r="DS54" s="19">
        <f t="shared" ca="1" si="293"/>
        <v>0</v>
      </c>
      <c r="DT54" s="12">
        <v>1</v>
      </c>
      <c r="DU54" s="12">
        <v>-1</v>
      </c>
      <c r="DV54" s="19" t="str">
        <f t="shared" ca="1" si="278"/>
        <v>-</v>
      </c>
      <c r="DW54" s="19" t="str">
        <f t="shared" ca="1" si="278"/>
        <v>-</v>
      </c>
      <c r="DX54" s="19" t="str">
        <f t="shared" ca="1" si="278"/>
        <v>-</v>
      </c>
      <c r="DY54" s="239">
        <f t="shared" ca="1" si="294"/>
        <v>0</v>
      </c>
      <c r="DZ54" s="239">
        <f t="shared" si="294"/>
        <v>1</v>
      </c>
      <c r="EA54" s="239">
        <f t="shared" si="294"/>
        <v>-1</v>
      </c>
      <c r="EB54" s="19" t="str">
        <f t="shared" ca="1" si="220"/>
        <v>-</v>
      </c>
      <c r="EC54" s="19">
        <f t="shared" ca="1" si="220"/>
        <v>0</v>
      </c>
      <c r="ED54" s="19">
        <f t="shared" ca="1" si="220"/>
        <v>0</v>
      </c>
      <c r="EE54" s="9"/>
      <c r="EF54" s="19" t="str">
        <f t="shared" ca="1" si="221"/>
        <v>-</v>
      </c>
      <c r="EG54" s="19" t="str">
        <f t="shared" ca="1" si="221"/>
        <v>-</v>
      </c>
      <c r="EH54" s="19" t="str">
        <f t="shared" ca="1" si="221"/>
        <v>-</v>
      </c>
      <c r="EI54" s="19" t="str">
        <f t="shared" ca="1" si="221"/>
        <v>-</v>
      </c>
      <c r="EJ54" s="19" t="str">
        <f t="shared" ca="1" si="221"/>
        <v>-</v>
      </c>
      <c r="EK54" s="19" t="str">
        <f t="shared" ca="1" si="221"/>
        <v>-</v>
      </c>
      <c r="EL54" s="19" t="str">
        <f t="shared" ca="1" si="221"/>
        <v>-</v>
      </c>
      <c r="EM54" s="19" t="str">
        <f t="shared" ca="1" si="221"/>
        <v>-</v>
      </c>
      <c r="EN54" s="19" t="str">
        <f t="shared" ca="1" si="221"/>
        <v>-</v>
      </c>
      <c r="EO54" s="19" t="str">
        <f t="shared" ca="1" si="221"/>
        <v>-</v>
      </c>
      <c r="EP54" s="19" t="str">
        <f t="shared" ca="1" si="221"/>
        <v>-</v>
      </c>
      <c r="EQ54" s="19" t="str">
        <f t="shared" ca="1" si="221"/>
        <v>-</v>
      </c>
      <c r="ER54" s="19">
        <f t="shared" ca="1" si="279"/>
        <v>0</v>
      </c>
      <c r="ES54" s="19">
        <f t="shared" ca="1" si="222"/>
        <v>0</v>
      </c>
      <c r="ET54" s="19">
        <f t="shared" ca="1" si="222"/>
        <v>0</v>
      </c>
      <c r="EU54" s="19">
        <f t="shared" ca="1" si="222"/>
        <v>0</v>
      </c>
      <c r="EV54" s="19">
        <f t="shared" ca="1" si="311"/>
        <v>0</v>
      </c>
      <c r="EW54" s="19">
        <f t="shared" ca="1" si="311"/>
        <v>0</v>
      </c>
      <c r="EX54" s="19">
        <f t="shared" ca="1" si="311"/>
        <v>0</v>
      </c>
      <c r="EY54" s="19">
        <f t="shared" ca="1" si="311"/>
        <v>0</v>
      </c>
      <c r="EZ54" s="19">
        <f t="shared" ca="1" si="311"/>
        <v>0</v>
      </c>
      <c r="FA54" s="19">
        <f t="shared" ca="1" si="311"/>
        <v>0</v>
      </c>
      <c r="FB54" s="19">
        <f t="shared" ca="1" si="311"/>
        <v>0</v>
      </c>
      <c r="FC54" s="19">
        <f t="shared" ca="1" si="311"/>
        <v>0</v>
      </c>
      <c r="FD54" s="19">
        <f t="shared" ca="1" si="311"/>
        <v>0</v>
      </c>
      <c r="FE54" s="19">
        <f t="shared" ca="1" si="311"/>
        <v>0</v>
      </c>
      <c r="FF54" s="19">
        <f t="shared" ca="1" si="311"/>
        <v>0</v>
      </c>
      <c r="FG54" s="19">
        <f t="shared" ca="1" si="311"/>
        <v>0</v>
      </c>
      <c r="FH54" s="19">
        <f t="shared" ca="1" si="311"/>
        <v>0</v>
      </c>
      <c r="FI54" s="19">
        <f t="shared" ca="1" si="311"/>
        <v>0</v>
      </c>
      <c r="FJ54" s="19">
        <f t="shared" ca="1" si="311"/>
        <v>0</v>
      </c>
      <c r="FK54" s="19">
        <f t="shared" ca="1" si="311"/>
        <v>0</v>
      </c>
      <c r="FL54" s="19">
        <f t="shared" ca="1" si="311"/>
        <v>0</v>
      </c>
      <c r="FM54" s="19">
        <f t="shared" ca="1" si="311"/>
        <v>0</v>
      </c>
      <c r="FN54" s="19">
        <f t="shared" ca="1" si="311"/>
        <v>0</v>
      </c>
      <c r="FO54" s="19">
        <f t="shared" ca="1" si="311"/>
        <v>0</v>
      </c>
      <c r="FP54" s="19">
        <f t="shared" ca="1" si="311"/>
        <v>0</v>
      </c>
      <c r="FQ54" s="19">
        <f t="shared" ca="1" si="311"/>
        <v>0</v>
      </c>
      <c r="FR54" s="19">
        <f t="shared" ca="1" si="311"/>
        <v>0</v>
      </c>
      <c r="FS54" s="19">
        <f t="shared" ca="1" si="311"/>
        <v>0</v>
      </c>
      <c r="FT54" s="19">
        <f t="shared" ca="1" si="311"/>
        <v>0</v>
      </c>
      <c r="FU54" s="19">
        <f t="shared" ca="1" si="311"/>
        <v>0</v>
      </c>
      <c r="FV54" s="19">
        <f t="shared" ca="1" si="311"/>
        <v>0</v>
      </c>
      <c r="FW54" s="19">
        <f t="shared" ca="1" si="311"/>
        <v>0</v>
      </c>
      <c r="FX54" s="19">
        <f t="shared" ca="1" si="311"/>
        <v>0</v>
      </c>
      <c r="FY54" s="19">
        <f t="shared" ca="1" si="311"/>
        <v>0</v>
      </c>
      <c r="FZ54" s="19">
        <f t="shared" ca="1" si="311"/>
        <v>0</v>
      </c>
      <c r="GA54" s="19">
        <f t="shared" ca="1" si="311"/>
        <v>0</v>
      </c>
      <c r="GB54" s="19">
        <f t="shared" ca="1" si="311"/>
        <v>0</v>
      </c>
      <c r="GC54" s="19">
        <f t="shared" ca="1" si="311"/>
        <v>0</v>
      </c>
      <c r="GD54" s="19">
        <f t="shared" ca="1" si="311"/>
        <v>0</v>
      </c>
      <c r="GE54" s="19">
        <f t="shared" ca="1" si="311"/>
        <v>0</v>
      </c>
      <c r="GF54" s="19">
        <f t="shared" ca="1" si="311"/>
        <v>0</v>
      </c>
      <c r="GG54" s="19">
        <f t="shared" ca="1" si="311"/>
        <v>0</v>
      </c>
      <c r="GH54" s="19">
        <f t="shared" ca="1" si="311"/>
        <v>0</v>
      </c>
      <c r="GI54" s="19">
        <f t="shared" ca="1" si="311"/>
        <v>0</v>
      </c>
      <c r="GJ54" s="19">
        <f t="shared" ca="1" si="311"/>
        <v>0</v>
      </c>
      <c r="GK54" s="19">
        <f t="shared" ca="1" si="311"/>
        <v>0</v>
      </c>
      <c r="GL54" s="19">
        <f t="shared" ca="1" si="311"/>
        <v>0</v>
      </c>
      <c r="GM54" s="19">
        <f t="shared" ca="1" si="311"/>
        <v>0</v>
      </c>
      <c r="GN54" s="19">
        <f t="shared" ca="1" si="311"/>
        <v>0</v>
      </c>
      <c r="GO54" s="19">
        <f t="shared" ca="1" si="311"/>
        <v>0</v>
      </c>
      <c r="GP54" s="19">
        <f t="shared" ca="1" si="311"/>
        <v>0</v>
      </c>
      <c r="GQ54" s="19">
        <f t="shared" ca="1" si="311"/>
        <v>0</v>
      </c>
      <c r="GR54" s="19">
        <f t="shared" ca="1" si="311"/>
        <v>0</v>
      </c>
      <c r="GS54" s="19">
        <f t="shared" ca="1" si="311"/>
        <v>0</v>
      </c>
      <c r="GT54" s="19">
        <f t="shared" ca="1" si="311"/>
        <v>0</v>
      </c>
      <c r="GU54" s="19">
        <f t="shared" ca="1" si="311"/>
        <v>0</v>
      </c>
      <c r="GV54" s="19">
        <f t="shared" ca="1" si="311"/>
        <v>0</v>
      </c>
      <c r="GW54" s="19">
        <f t="shared" ca="1" si="311"/>
        <v>0</v>
      </c>
      <c r="GX54" s="19">
        <f t="shared" ca="1" si="311"/>
        <v>0</v>
      </c>
      <c r="GY54" s="19">
        <f t="shared" ca="1" si="311"/>
        <v>0</v>
      </c>
      <c r="GZ54" s="19">
        <f t="shared" ca="1" si="311"/>
        <v>0</v>
      </c>
      <c r="HA54" s="19">
        <f t="shared" ca="1" si="311"/>
        <v>0</v>
      </c>
      <c r="HB54" s="19">
        <f t="shared" ca="1" si="311"/>
        <v>0</v>
      </c>
      <c r="HC54" s="19">
        <f t="shared" ca="1" si="311"/>
        <v>0</v>
      </c>
      <c r="HD54" s="19">
        <f t="shared" ca="1" si="225"/>
        <v>0</v>
      </c>
      <c r="HE54" s="19">
        <f t="shared" ca="1" si="225"/>
        <v>0</v>
      </c>
      <c r="HF54" s="19">
        <f t="shared" ca="1" si="225"/>
        <v>0</v>
      </c>
      <c r="HG54" s="19">
        <f t="shared" ca="1" si="225"/>
        <v>0</v>
      </c>
      <c r="HH54" s="19">
        <f t="shared" ca="1" si="225"/>
        <v>0</v>
      </c>
      <c r="HI54" s="19">
        <f t="shared" ca="1" si="225"/>
        <v>0</v>
      </c>
      <c r="HJ54" s="19">
        <f t="shared" ca="1" si="225"/>
        <v>0</v>
      </c>
      <c r="HK54" s="19">
        <f t="shared" ca="1" si="225"/>
        <v>0</v>
      </c>
      <c r="HL54" s="19">
        <f t="shared" ca="1" si="225"/>
        <v>0</v>
      </c>
      <c r="HM54" s="19">
        <f t="shared" ca="1" si="225"/>
        <v>0</v>
      </c>
      <c r="HN54" s="19">
        <f t="shared" ca="1" si="225"/>
        <v>0</v>
      </c>
      <c r="HO54" s="19">
        <f t="shared" ca="1" si="225"/>
        <v>0</v>
      </c>
      <c r="HP54" s="19">
        <f t="shared" ca="1" si="225"/>
        <v>0</v>
      </c>
      <c r="HQ54" s="19">
        <f t="shared" ca="1" si="225"/>
        <v>0</v>
      </c>
      <c r="HR54" s="19">
        <f t="shared" ca="1" si="225"/>
        <v>0</v>
      </c>
      <c r="HS54" s="19">
        <f t="shared" ca="1" si="225"/>
        <v>0</v>
      </c>
      <c r="HT54" s="19">
        <f t="shared" ca="1" si="225"/>
        <v>0</v>
      </c>
      <c r="HU54" s="19">
        <f t="shared" ca="1" si="225"/>
        <v>0</v>
      </c>
      <c r="HV54" s="19">
        <f t="shared" ca="1" si="225"/>
        <v>0</v>
      </c>
      <c r="HW54" s="19">
        <f t="shared" ca="1" si="225"/>
        <v>0</v>
      </c>
      <c r="HX54" s="19">
        <f t="shared" ca="1" si="225"/>
        <v>0</v>
      </c>
      <c r="HY54" s="19">
        <f t="shared" ca="1" si="225"/>
        <v>0</v>
      </c>
      <c r="HZ54" s="19">
        <f t="shared" ca="1" si="225"/>
        <v>0</v>
      </c>
      <c r="IA54" s="19">
        <f t="shared" ca="1" si="226"/>
        <v>0</v>
      </c>
      <c r="IB54" s="19">
        <f t="shared" ca="1" si="226"/>
        <v>0</v>
      </c>
      <c r="IC54" s="19">
        <f t="shared" ca="1" si="226"/>
        <v>0</v>
      </c>
      <c r="ID54" s="19">
        <f t="shared" ca="1" si="227"/>
        <v>0</v>
      </c>
      <c r="IE54" s="19">
        <f t="shared" ca="1" si="227"/>
        <v>0</v>
      </c>
      <c r="IF54" s="19">
        <f t="shared" ca="1" si="227"/>
        <v>0</v>
      </c>
      <c r="IG54" s="19">
        <f t="shared" ca="1" si="227"/>
        <v>0</v>
      </c>
      <c r="IH54" s="19">
        <f t="shared" ca="1" si="227"/>
        <v>0</v>
      </c>
      <c r="II54" s="19">
        <f t="shared" ca="1" si="227"/>
        <v>0</v>
      </c>
      <c r="IJ54" s="19">
        <f t="shared" ca="1" si="227"/>
        <v>0</v>
      </c>
      <c r="IK54" s="19">
        <f t="shared" ca="1" si="227"/>
        <v>0</v>
      </c>
      <c r="IL54" s="19">
        <f t="shared" ca="1" si="227"/>
        <v>0</v>
      </c>
      <c r="IM54" s="19">
        <f t="shared" ca="1" si="227"/>
        <v>0</v>
      </c>
      <c r="IN54" s="19">
        <f t="shared" ca="1" si="226"/>
        <v>0</v>
      </c>
      <c r="IO54" s="19">
        <f t="shared" ca="1" si="226"/>
        <v>0</v>
      </c>
      <c r="IP54" s="19">
        <f t="shared" ca="1" si="226"/>
        <v>0</v>
      </c>
      <c r="IQ54" s="19">
        <f t="shared" ca="1" si="226"/>
        <v>0</v>
      </c>
      <c r="IR54" s="19">
        <f t="shared" ca="1" si="226"/>
        <v>0</v>
      </c>
      <c r="IS54" s="19">
        <f t="shared" ca="1" si="226"/>
        <v>0</v>
      </c>
      <c r="IT54" s="19">
        <f t="shared" ca="1" si="226"/>
        <v>0</v>
      </c>
      <c r="IU54" s="19">
        <f t="shared" ca="1" si="226"/>
        <v>0</v>
      </c>
      <c r="IV54" s="19">
        <f t="shared" ca="1" si="226"/>
        <v>0</v>
      </c>
      <c r="IW54" s="19">
        <f t="shared" ca="1" si="226"/>
        <v>0</v>
      </c>
      <c r="IX54" s="19">
        <f t="shared" ca="1" si="226"/>
        <v>0</v>
      </c>
      <c r="IY54" s="19">
        <f t="shared" ca="1" si="226"/>
        <v>0</v>
      </c>
      <c r="IZ54" s="19">
        <f t="shared" ca="1" si="226"/>
        <v>0</v>
      </c>
      <c r="JA54" s="19">
        <f t="shared" ca="1" si="226"/>
        <v>0</v>
      </c>
      <c r="JB54" s="19">
        <f t="shared" ca="1" si="226"/>
        <v>0</v>
      </c>
      <c r="JC54" s="19">
        <f t="shared" ca="1" si="226"/>
        <v>0</v>
      </c>
      <c r="JD54" s="19">
        <f t="shared" ca="1" si="226"/>
        <v>0</v>
      </c>
      <c r="JE54" s="19">
        <f t="shared" ca="1" si="226"/>
        <v>0</v>
      </c>
      <c r="JF54" s="19">
        <f t="shared" ca="1" si="226"/>
        <v>0</v>
      </c>
      <c r="JG54" s="19">
        <f t="shared" ca="1" si="226"/>
        <v>0</v>
      </c>
      <c r="JH54" s="19">
        <f t="shared" ca="1" si="226"/>
        <v>0</v>
      </c>
      <c r="JI54" s="19">
        <f t="shared" ca="1" si="226"/>
        <v>0</v>
      </c>
      <c r="JJ54" s="19">
        <f t="shared" ca="1" si="226"/>
        <v>0</v>
      </c>
      <c r="JK54" s="19">
        <f t="shared" ca="1" si="226"/>
        <v>0</v>
      </c>
      <c r="JL54" s="19">
        <f t="shared" ca="1" si="226"/>
        <v>0</v>
      </c>
      <c r="JM54" s="5">
        <f t="shared" ca="1" si="228"/>
        <v>19</v>
      </c>
      <c r="JN54" s="9"/>
      <c r="JO54" s="5">
        <f t="shared" ca="1" si="229"/>
        <v>1</v>
      </c>
      <c r="JP54" s="5" t="b">
        <f t="shared" ca="1" si="229"/>
        <v>0</v>
      </c>
      <c r="JQ54" s="19">
        <f t="shared" ca="1" si="281"/>
        <v>0</v>
      </c>
      <c r="JR54" s="5">
        <f t="shared" ca="1" si="231"/>
        <v>0</v>
      </c>
      <c r="JS54" s="5">
        <f t="shared" ca="1" si="232"/>
        <v>0.01</v>
      </c>
      <c r="JT54" s="19">
        <f t="shared" ca="1" si="233"/>
        <v>0</v>
      </c>
      <c r="JU54" s="19">
        <f t="shared" ca="1" si="233"/>
        <v>0</v>
      </c>
      <c r="JV54" s="19" t="str">
        <f t="shared" ca="1" si="233"/>
        <v>-</v>
      </c>
      <c r="JW54" s="19">
        <f t="shared" ca="1" si="272"/>
        <v>1</v>
      </c>
      <c r="JX54" s="19">
        <f t="shared" ca="1" si="281"/>
        <v>1</v>
      </c>
      <c r="JY54" s="19">
        <f t="shared" ca="1" si="272"/>
        <v>1</v>
      </c>
      <c r="JZ54" s="19">
        <f t="shared" ca="1" si="272"/>
        <v>1</v>
      </c>
      <c r="KA54" s="19">
        <f t="shared" ca="1" si="272"/>
        <v>1</v>
      </c>
      <c r="KB54" s="19">
        <f t="shared" ca="1" si="272"/>
        <v>1</v>
      </c>
      <c r="KC54" s="19">
        <f t="shared" ca="1" si="272"/>
        <v>0</v>
      </c>
      <c r="KD54" s="19">
        <f t="shared" ca="1" si="272"/>
        <v>0</v>
      </c>
      <c r="KE54" s="19">
        <f t="shared" ca="1" si="272"/>
        <v>1</v>
      </c>
      <c r="KF54" s="19">
        <f t="shared" ca="1" si="272"/>
        <v>0</v>
      </c>
      <c r="KG54" s="19">
        <f t="shared" ca="1" si="272"/>
        <v>0</v>
      </c>
      <c r="KH54" s="19">
        <f t="shared" ca="1" si="272"/>
        <v>0</v>
      </c>
      <c r="KI54" s="19">
        <f t="shared" ca="1" si="272"/>
        <v>1</v>
      </c>
      <c r="KJ54" s="19">
        <f t="shared" ca="1" si="272"/>
        <v>0</v>
      </c>
      <c r="KK54" s="19">
        <f t="shared" ca="1" si="272"/>
        <v>1</v>
      </c>
      <c r="KL54" s="19">
        <f t="shared" ca="1" si="281"/>
        <v>0</v>
      </c>
      <c r="KM54" s="19">
        <f t="shared" ca="1" si="281"/>
        <v>0</v>
      </c>
      <c r="KN54" s="19">
        <f t="shared" ca="1" si="281"/>
        <v>0</v>
      </c>
      <c r="KO54" s="19">
        <f t="shared" ca="1" si="281"/>
        <v>0</v>
      </c>
      <c r="KP54" s="19">
        <f t="shared" ca="1" si="281"/>
        <v>0</v>
      </c>
      <c r="KQ54" s="19">
        <f t="shared" ca="1" si="281"/>
        <v>0</v>
      </c>
      <c r="KR54" s="19">
        <f t="shared" ca="1" si="281"/>
        <v>0</v>
      </c>
      <c r="KS54" s="19">
        <f t="shared" ca="1" si="281"/>
        <v>0</v>
      </c>
      <c r="KT54" s="19">
        <f t="shared" ca="1" si="281"/>
        <v>0</v>
      </c>
      <c r="KU54" s="19">
        <f t="shared" ca="1" si="230"/>
        <v>0</v>
      </c>
      <c r="KV54" s="19">
        <f t="shared" ca="1" si="230"/>
        <v>0</v>
      </c>
      <c r="KW54" s="19">
        <f t="shared" ca="1" si="230"/>
        <v>0</v>
      </c>
      <c r="KX54" s="19">
        <f t="shared" ca="1" si="230"/>
        <v>0</v>
      </c>
      <c r="KY54" s="19">
        <f t="shared" ca="1" si="230"/>
        <v>0</v>
      </c>
      <c r="KZ54" s="19">
        <f t="shared" ca="1" si="230"/>
        <v>0</v>
      </c>
      <c r="LA54" s="19">
        <f t="shared" ca="1" si="230"/>
        <v>0</v>
      </c>
      <c r="LB54" s="19">
        <f t="shared" ca="1" si="230"/>
        <v>0</v>
      </c>
      <c r="LC54" s="19">
        <f t="shared" ca="1" si="230"/>
        <v>0</v>
      </c>
      <c r="LD54" s="19">
        <f t="shared" ca="1" si="230"/>
        <v>0</v>
      </c>
      <c r="LE54" s="19">
        <f t="shared" ca="1" si="230"/>
        <v>0</v>
      </c>
      <c r="LF54" s="19">
        <f t="shared" ca="1" si="230"/>
        <v>0</v>
      </c>
      <c r="LG54" s="5">
        <f t="shared" ca="1" si="237"/>
        <v>0</v>
      </c>
      <c r="LH54" s="5">
        <f t="shared" ca="1" si="237"/>
        <v>0</v>
      </c>
      <c r="LI54" s="5">
        <f t="shared" ca="1" si="237"/>
        <v>0.05</v>
      </c>
      <c r="LJ54" s="5">
        <f t="shared" ca="1" si="237"/>
        <v>0.05</v>
      </c>
      <c r="LK54" s="19">
        <f t="shared" ca="1" si="238"/>
        <v>0</v>
      </c>
      <c r="LL54" s="19">
        <f t="shared" ca="1" si="230"/>
        <v>0</v>
      </c>
      <c r="LM54" s="19">
        <f t="shared" ca="1" si="239"/>
        <v>0</v>
      </c>
      <c r="LN54" s="19">
        <f t="shared" ca="1" si="239"/>
        <v>0</v>
      </c>
      <c r="LO54" s="19">
        <f t="shared" ca="1" si="239"/>
        <v>0</v>
      </c>
      <c r="LP54" s="19">
        <f t="shared" ca="1" si="239"/>
        <v>0</v>
      </c>
      <c r="LQ54" s="19">
        <f t="shared" ca="1" si="230"/>
        <v>0</v>
      </c>
      <c r="LR54" s="19">
        <f t="shared" ca="1" si="230"/>
        <v>1</v>
      </c>
      <c r="LS54" s="19">
        <f t="shared" ca="1" si="240"/>
        <v>0</v>
      </c>
      <c r="LT54" s="19">
        <f t="shared" ca="1" si="240"/>
        <v>0</v>
      </c>
      <c r="LU54" s="19">
        <f t="shared" ca="1" si="240"/>
        <v>0</v>
      </c>
      <c r="LV54" s="19">
        <f t="shared" ca="1" si="230"/>
        <v>0</v>
      </c>
      <c r="LW54" s="19">
        <f t="shared" ca="1" si="230"/>
        <v>1</v>
      </c>
      <c r="LX54" s="9"/>
      <c r="LY54" s="5" t="b">
        <f t="shared" ca="1" si="241"/>
        <v>0</v>
      </c>
      <c r="LZ54" s="19" t="str">
        <f t="shared" ca="1" si="242"/>
        <v>-</v>
      </c>
      <c r="MA54" s="19" t="str">
        <f t="shared" ca="1" si="242"/>
        <v>-</v>
      </c>
      <c r="MB54" s="19" t="str">
        <f t="shared" ca="1" si="242"/>
        <v>-</v>
      </c>
      <c r="MC54" s="5" t="b">
        <f t="shared" ca="1" si="243"/>
        <v>1</v>
      </c>
      <c r="MD54" s="5" t="b">
        <f t="shared" ca="1" si="243"/>
        <v>0</v>
      </c>
      <c r="ME54" s="5" t="b">
        <f t="shared" ca="1" si="243"/>
        <v>0</v>
      </c>
      <c r="MF54" s="135">
        <f t="shared" ca="1" si="244"/>
        <v>1</v>
      </c>
      <c r="MG54" s="135">
        <f t="shared" ca="1" si="244"/>
        <v>1</v>
      </c>
      <c r="MH54" s="19" t="str">
        <f t="shared" ca="1" si="246"/>
        <v>-</v>
      </c>
      <c r="MI54" s="19" t="str">
        <f t="shared" ca="1" si="295"/>
        <v>-</v>
      </c>
      <c r="MJ54" s="19" t="str">
        <f t="shared" ca="1" si="246"/>
        <v>-</v>
      </c>
      <c r="MK54" s="19" t="str">
        <f t="shared" ca="1" si="246"/>
        <v>-</v>
      </c>
      <c r="ML54" s="19">
        <f t="shared" ca="1" si="246"/>
        <v>1</v>
      </c>
      <c r="MM54" s="19">
        <f t="shared" ca="1" si="246"/>
        <v>0.66</v>
      </c>
      <c r="MN54" s="19" t="str">
        <f t="shared" ca="1" si="246"/>
        <v>-</v>
      </c>
      <c r="MO54" s="5" t="b" cm="1">
        <f t="array" aca="1" ref="MO54" ca="1">IF(OR(MP54:MP54&lt;&gt;"-"),TRUE,"-")</f>
        <v>1</v>
      </c>
      <c r="MP54" s="19">
        <f t="shared" ca="1" si="246"/>
        <v>2</v>
      </c>
      <c r="MQ54" s="5" t="str">
        <f t="array" aca="1" ref="MQ54" ca="1">IF(OR(MR54:MX54&lt;&gt;"-"),TRUE,"-")</f>
        <v>-</v>
      </c>
      <c r="MR54" s="19" t="str">
        <f t="shared" ca="1" si="283"/>
        <v>-</v>
      </c>
      <c r="MS54" s="19" t="str">
        <f t="shared" ca="1" si="283"/>
        <v>-</v>
      </c>
      <c r="MT54" s="19" t="str">
        <f t="shared" ca="1" si="283"/>
        <v>-</v>
      </c>
      <c r="MU54" s="19" t="str">
        <f t="shared" ca="1" si="283"/>
        <v>-</v>
      </c>
      <c r="MV54" s="19" t="str">
        <f t="shared" ca="1" si="283"/>
        <v>-</v>
      </c>
      <c r="MW54" s="19" t="str">
        <f t="shared" ca="1" si="283"/>
        <v>-</v>
      </c>
      <c r="MX54" s="19" t="str">
        <f t="shared" ca="1" si="283"/>
        <v>-</v>
      </c>
      <c r="MY54" s="5" t="b">
        <f t="array" aca="1" ref="MY54" ca="1">IF(OR(MZ54:NA54&lt;&gt;"-"),TRUE,"-")</f>
        <v>1</v>
      </c>
      <c r="MZ54" s="135">
        <f ca="1">IF($AS54=6,0,$NA54)</f>
        <v>2</v>
      </c>
      <c r="NA54" s="19">
        <f t="shared" ca="1" si="284"/>
        <v>2</v>
      </c>
      <c r="NB54" s="19" t="b">
        <f t="shared" ca="1" si="285"/>
        <v>0</v>
      </c>
      <c r="NC54" s="19" t="str">
        <f t="shared" ca="1" si="286"/>
        <v>-</v>
      </c>
      <c r="ND54" s="5" t="str">
        <f t="shared" ca="1" si="249"/>
        <v>-</v>
      </c>
      <c r="NE54" s="5" t="str">
        <f t="shared" ca="1" si="249"/>
        <v>-</v>
      </c>
      <c r="NF54" s="5" t="str">
        <f t="shared" ca="1" si="249"/>
        <v>-</v>
      </c>
      <c r="NG54" s="5" t="str">
        <f t="shared" ca="1" si="249"/>
        <v>-</v>
      </c>
      <c r="NH54" s="19" t="str">
        <f t="shared" ca="1" si="251"/>
        <v>-</v>
      </c>
      <c r="NI54" s="19" t="str">
        <f t="shared" ca="1" si="251"/>
        <v>-</v>
      </c>
      <c r="NJ54" s="19" t="b">
        <f t="shared" ca="1" si="251"/>
        <v>1</v>
      </c>
      <c r="NK54" s="19">
        <f t="shared" ca="1" si="251"/>
        <v>0.75</v>
      </c>
      <c r="NL54" s="19">
        <f t="shared" ca="1" si="251"/>
        <v>0.75</v>
      </c>
      <c r="NM54" s="19">
        <f t="shared" ca="1" si="251"/>
        <v>0.99</v>
      </c>
      <c r="NN54" s="19">
        <f t="shared" ca="1" si="251"/>
        <v>0.5</v>
      </c>
      <c r="NO54" s="19">
        <f t="shared" ca="1" si="251"/>
        <v>0</v>
      </c>
      <c r="NP54" s="19">
        <f t="shared" ca="1" si="251"/>
        <v>0</v>
      </c>
      <c r="NQ54" s="19" t="str">
        <f t="shared" ca="1" si="251"/>
        <v>-</v>
      </c>
      <c r="NR54" s="19" t="str">
        <f t="shared" ca="1" si="251"/>
        <v>-</v>
      </c>
      <c r="NS54" s="19" t="str">
        <f t="shared" ca="1" si="251"/>
        <v>-</v>
      </c>
      <c r="NT54" s="5">
        <f t="shared" ca="1" si="252"/>
        <v>1</v>
      </c>
      <c r="NU54" s="9"/>
      <c r="NV54" s="19">
        <f t="shared" ca="1" si="251"/>
        <v>70</v>
      </c>
      <c r="NW54" s="19">
        <f t="shared" ca="1" si="288"/>
        <v>50</v>
      </c>
      <c r="NX54" s="19">
        <f t="shared" ca="1" si="288"/>
        <v>65</v>
      </c>
      <c r="NY54" s="19">
        <f t="shared" ca="1" si="288"/>
        <v>65</v>
      </c>
      <c r="NZ54" s="19">
        <f t="shared" ca="1" si="253"/>
        <v>1</v>
      </c>
      <c r="OA54" s="5">
        <f t="shared" ca="1" si="254"/>
        <v>1</v>
      </c>
      <c r="OB54" s="19">
        <f t="shared" ca="1" si="255"/>
        <v>1</v>
      </c>
      <c r="OC54" s="9"/>
      <c r="OD54" s="19" t="b">
        <f t="shared" ca="1" si="288"/>
        <v>0</v>
      </c>
      <c r="OE54" s="19" t="b">
        <f t="shared" ca="1" si="288"/>
        <v>0</v>
      </c>
      <c r="OF54" s="19">
        <f t="shared" ca="1" si="288"/>
        <v>1</v>
      </c>
      <c r="OG54" s="19">
        <f t="shared" ca="1" si="288"/>
        <v>1</v>
      </c>
      <c r="OH54" s="19">
        <f t="shared" ca="1" si="288"/>
        <v>1</v>
      </c>
      <c r="OI54" s="19">
        <f t="shared" ca="1" si="288"/>
        <v>1</v>
      </c>
      <c r="OJ54" s="19">
        <f t="shared" ca="1" si="288"/>
        <v>1</v>
      </c>
      <c r="OK54" s="19">
        <f t="shared" ca="1" si="288"/>
        <v>1</v>
      </c>
      <c r="OL54" s="19">
        <f t="shared" ca="1" si="288"/>
        <v>1</v>
      </c>
      <c r="OM54" s="19">
        <f t="shared" ca="1" si="288"/>
        <v>1</v>
      </c>
      <c r="ON54" s="19">
        <f t="shared" ca="1" si="288"/>
        <v>1</v>
      </c>
      <c r="OO54" s="9"/>
      <c r="OP54" s="5" t="str" cm="1">
        <f t="array" aca="1" ref="OP54" ca="1">INDEX(i.LMU_Area,$K54,OP$26)</f>
        <v>-</v>
      </c>
      <c r="OQ54" s="5" t="str" cm="1">
        <f t="array" aca="1" ref="OQ54" ca="1">INDEX(i.LMU_Area,$K54,OQ$26)</f>
        <v>-</v>
      </c>
      <c r="OR54" s="5" t="str" cm="1">
        <f t="array" aca="1" ref="OR54" ca="1">INDEX(i.LMU_Area,$K54,OR$26)</f>
        <v>-</v>
      </c>
      <c r="OS54" s="5" t="str" cm="1">
        <f t="array" aca="1" ref="OS54" ca="1">INDEX(i.LMU_Area,$K54,OS$26)</f>
        <v>-</v>
      </c>
      <c r="OT54" s="5" t="str" cm="1">
        <f t="array" aca="1" ref="OT54" ca="1">INDEX(i.LMU_Area,$K54,OT$26)</f>
        <v>-</v>
      </c>
      <c r="OU54" s="5" t="str" cm="1">
        <f t="array" aca="1" ref="OU54" ca="1">INDEX(i.LMU_Area,$K54,OU$26)</f>
        <v>-</v>
      </c>
      <c r="OV54" s="5" t="str" cm="1">
        <f t="array" aca="1" ref="OV54" ca="1">INDEX(i.LMU_Area,$K54,OV$26)</f>
        <v>-</v>
      </c>
      <c r="OW54" s="5" t="str" cm="1">
        <f t="array" aca="1" ref="OW54" ca="1">INDEX(i.LMU_Area,$K54,OW$26)</f>
        <v>-</v>
      </c>
      <c r="OX54" s="5" t="str" cm="1">
        <f t="array" aca="1" ref="OX54" ca="1">INDEX(i.LMU_Area,$K54,OX$26)</f>
        <v>-</v>
      </c>
      <c r="OY54" s="5" t="str" cm="1">
        <f t="array" aca="1" ref="OY54" ca="1">INDEX(i.LMU_Area,$K54,OY$26)</f>
        <v>-</v>
      </c>
      <c r="OZ54" s="5" t="str" cm="1">
        <f t="array" aca="1" ref="OZ54" ca="1">INDEX(i.LMU_Area,$K54,OZ$26)</f>
        <v>-</v>
      </c>
      <c r="PA54" s="5" t="str" cm="1">
        <f t="array" aca="1" ref="PA54" ca="1">INDEX(i.LMU_Area,$K54,PA$26)</f>
        <v>-</v>
      </c>
      <c r="PB54" s="5" t="str" cm="1">
        <f t="array" aca="1" ref="PB54" ca="1">INDEX(i.LMU_Area,$K54,PB$26)</f>
        <v>-</v>
      </c>
      <c r="PC54" s="5" t="str" cm="1">
        <f t="array" aca="1" ref="PC54" ca="1">INDEX(i.LMU_Area,$K54,PC$26)</f>
        <v>-</v>
      </c>
      <c r="PD54" s="5" t="str" cm="1">
        <f t="array" aca="1" ref="PD54" ca="1">INDEX(i.LMU_Area,$K54,PD$26)</f>
        <v>-</v>
      </c>
      <c r="PE54" s="5" t="str" cm="1">
        <f t="array" aca="1" ref="PE54" ca="1">INDEX(i.LMU_Area,$K54,PE$26)</f>
        <v>-</v>
      </c>
      <c r="PF54" s="5" t="str" cm="1">
        <f t="array" aca="1" ref="PF54" ca="1">INDEX(i.LMU_Area,$K54,PF$26)</f>
        <v>-</v>
      </c>
      <c r="PG54" s="5" t="str" cm="1">
        <f t="array" aca="1" ref="PG54" ca="1">INDEX(i.LMU_Area,$K54,PG$26)</f>
        <v>-</v>
      </c>
      <c r="PH54" s="5" t="str" cm="1">
        <f t="array" aca="1" ref="PH54" ca="1">INDEX(i.LMU_Area,$K54,PH$26)</f>
        <v>-</v>
      </c>
      <c r="PI54" s="5" t="str" cm="1">
        <f t="array" aca="1" ref="PI54" ca="1">INDEX(i.LMU_Area,$K54,PI$26)</f>
        <v>-</v>
      </c>
      <c r="PJ54" s="5" t="str" cm="1">
        <f t="array" aca="1" ref="PJ54" ca="1">INDEX(i.LMU_Area,$K54,PJ$26)</f>
        <v>-</v>
      </c>
      <c r="PK54" s="5" t="str" cm="1">
        <f t="array" aca="1" ref="PK54" ca="1">INDEX(i.LMU_Area,$K54,PK$26)</f>
        <v>-</v>
      </c>
      <c r="PL54" s="5" t="str" cm="1">
        <f t="array" aca="1" ref="PL54" ca="1">INDEX(i.LMU_Area,$K54,PL$26)</f>
        <v>-</v>
      </c>
      <c r="PM54" s="5" t="str" cm="1">
        <f t="array" aca="1" ref="PM54" ca="1">INDEX(i.LMU_Area,$K54,PM$26)</f>
        <v>-</v>
      </c>
      <c r="PN54" s="5" t="str" cm="1">
        <f t="array" aca="1" ref="PN54" ca="1">INDEX(i.LMU_Area,$K54,PN$26)</f>
        <v>-</v>
      </c>
      <c r="PO54" s="5" t="str" cm="1">
        <f t="array" aca="1" ref="PO54" ca="1">INDEX(i.LMU_Area,$K54,PO$26)</f>
        <v>-</v>
      </c>
      <c r="PP54" s="5" t="str" cm="1">
        <f t="array" aca="1" ref="PP54" ca="1">INDEX(i.LMU_Area,$K54,PP$26)</f>
        <v>-</v>
      </c>
      <c r="PQ54" s="5" t="str" cm="1">
        <f t="array" aca="1" ref="PQ54" ca="1">INDEX(i.LMU_Area,$K54,PQ$26)</f>
        <v>-</v>
      </c>
      <c r="PR54" s="5" t="str" cm="1">
        <f t="array" aca="1" ref="PR54" ca="1">INDEX(i.LMU_Area,$K54,PR$26)</f>
        <v>-</v>
      </c>
      <c r="PS54" s="5" t="str" cm="1">
        <f t="array" aca="1" ref="PS54" ca="1">INDEX(i.LMU_Area,$K54,PS$26)</f>
        <v>-</v>
      </c>
      <c r="PT54" s="5" t="str" cm="1">
        <f t="array" aca="1" ref="PT54" ca="1">INDEX(i.LMU_Area,$K54,PT$26)</f>
        <v>-</v>
      </c>
      <c r="PU54" s="5" t="str" cm="1">
        <f t="array" aca="1" ref="PU54" ca="1">INDEX(i.LMU_Area,$K54,PU$26)</f>
        <v>-</v>
      </c>
      <c r="PV54" s="5" t="str" cm="1">
        <f t="array" aca="1" ref="PV54" ca="1">INDEX(i.LMU_Area,$K54,PV$26)</f>
        <v>-</v>
      </c>
      <c r="PW54" s="5" t="str" cm="1">
        <f t="array" aca="1" ref="PW54" ca="1">INDEX(i.LMU_Area,$K54,PW$26)</f>
        <v>-</v>
      </c>
      <c r="PX54" s="5" t="str" cm="1">
        <f t="array" aca="1" ref="PX54" ca="1">INDEX(i.LMU_Area,$K54,PX$26)</f>
        <v>-</v>
      </c>
      <c r="PY54" s="5" t="str" cm="1">
        <f t="array" aca="1" ref="PY54" ca="1">INDEX(i.LMU_Area,$K54,PY$26)</f>
        <v>-</v>
      </c>
      <c r="PZ54" s="5" t="str" cm="1">
        <f t="array" aca="1" ref="PZ54" ca="1">INDEX(i.LMU_Area,$K54,PZ$26)</f>
        <v>-</v>
      </c>
      <c r="QA54" s="5" t="str" cm="1">
        <f t="array" aca="1" ref="QA54" ca="1">INDEX(i.LMU_Area,$K54,QA$26)</f>
        <v>-</v>
      </c>
      <c r="QB54" s="5" t="str" cm="1">
        <f t="array" aca="1" ref="QB54" ca="1">INDEX(i.LMU_Area,$K54,QB$26)</f>
        <v>-</v>
      </c>
      <c r="QC54" s="5" t="str" cm="1">
        <f t="array" aca="1" ref="QC54" ca="1">INDEX(i.LMU_Area,$K54,QC$26)</f>
        <v>-</v>
      </c>
      <c r="QD54" s="5" t="str" cm="1">
        <f t="array" aca="1" ref="QD54" ca="1">INDEX(i.LMU_Area,$K54,QD$26)</f>
        <v>-</v>
      </c>
      <c r="QE54" s="5" t="str" cm="1">
        <f t="array" aca="1" ref="QE54" ca="1">INDEX(i.LMU_Area,$K54,QE$26)</f>
        <v>-</v>
      </c>
      <c r="QF54" s="5" t="str" cm="1">
        <f t="array" aca="1" ref="QF54" ca="1">INDEX(i.LMU_Area,$K54,QF$26)</f>
        <v>-</v>
      </c>
      <c r="QG54" s="5" t="str" cm="1">
        <f t="array" aca="1" ref="QG54" ca="1">INDEX(i.LMU_Area,$K54,QG$26)</f>
        <v>-</v>
      </c>
      <c r="QH54" s="5" t="str" cm="1">
        <f t="array" aca="1" ref="QH54" ca="1">INDEX(i.LMU_Area,$K54,QH$26)</f>
        <v>-</v>
      </c>
      <c r="QI54" s="5" t="str" cm="1">
        <f t="array" aca="1" ref="QI54" ca="1">INDEX(i.LMU_Area,$K54,QI$26)</f>
        <v>-</v>
      </c>
      <c r="QJ54" s="5" t="str" cm="1">
        <f t="array" aca="1" ref="QJ54" ca="1">INDEX(i.LMU_Area,$K54,QJ$26)</f>
        <v>-</v>
      </c>
      <c r="QK54" s="5" t="str" cm="1">
        <f t="array" aca="1" ref="QK54" ca="1">INDEX(i.LMU_Area,$K54,QK$26)</f>
        <v>-</v>
      </c>
      <c r="QL54" s="5" t="str" cm="1">
        <f t="array" aca="1" ref="QL54" ca="1">INDEX(i.LMU_Area,$K54,QL$26)</f>
        <v>-</v>
      </c>
      <c r="QM54" s="5" t="str" cm="1">
        <f t="array" aca="1" ref="QM54" ca="1">INDEX(i.LMU_Area,$K54,QM$26)</f>
        <v>-</v>
      </c>
      <c r="QN54" s="5" t="str" cm="1">
        <f t="array" aca="1" ref="QN54" ca="1">INDEX(i.LMU_Area,$K54,QN$26)</f>
        <v>-</v>
      </c>
      <c r="QO54" s="5" t="str" cm="1">
        <f t="array" aca="1" ref="QO54" ca="1">INDEX(i.LMU_Area,$K54,QO$26)</f>
        <v>-</v>
      </c>
      <c r="QP54" s="5" t="str" cm="1">
        <f t="array" aca="1" ref="QP54" ca="1">INDEX(i.LMU_Area,$K54,QP$26)</f>
        <v>-</v>
      </c>
      <c r="QQ54" s="5" t="str" cm="1">
        <f t="array" aca="1" ref="QQ54" ca="1">INDEX(i.LMU_Area,$K54,QQ$26)</f>
        <v>-</v>
      </c>
      <c r="QR54" s="5" t="str" cm="1">
        <f t="array" aca="1" ref="QR54" ca="1">INDEX(i.LMU_Area,$K54,QR$26)</f>
        <v>-</v>
      </c>
      <c r="QS54" s="5" t="str" cm="1">
        <f t="array" aca="1" ref="QS54" ca="1">INDEX(i.LMU_Area,$K54,QS$26)</f>
        <v>-</v>
      </c>
      <c r="QT54" s="5" t="str" cm="1">
        <f t="array" aca="1" ref="QT54" ca="1">INDEX(i.LMU_Area,$K54,QT$26)</f>
        <v>-</v>
      </c>
      <c r="QU54" s="5" t="str" cm="1">
        <f t="array" aca="1" ref="QU54" ca="1">INDEX(i.LMU_Area,$K54,QU$26)</f>
        <v>-</v>
      </c>
      <c r="QV54" s="5" t="str" cm="1">
        <f t="array" aca="1" ref="QV54" ca="1">INDEX(i.LMU_Area,$K54,QV$26)</f>
        <v>-</v>
      </c>
      <c r="QW54" s="5" t="str" cm="1">
        <f t="array" aca="1" ref="QW54" ca="1">INDEX(i.LMU_Area,$K54,QW$26)</f>
        <v>-</v>
      </c>
      <c r="QX54" s="5" t="str" cm="1">
        <f t="array" aca="1" ref="QX54" ca="1">INDEX(i.LMU_Area,$K54,QX$26)</f>
        <v>-</v>
      </c>
      <c r="QY54" s="5" t="str" cm="1">
        <f t="array" aca="1" ref="QY54" ca="1">INDEX(i.LMU_Area,$K54,QY$26)</f>
        <v>-</v>
      </c>
      <c r="QZ54" s="5" t="str" cm="1">
        <f t="array" aca="1" ref="QZ54" ca="1">INDEX(i.LMU_Area,$K54,QZ$26)</f>
        <v>-</v>
      </c>
      <c r="RA54" s="5" t="str" cm="1">
        <f t="array" aca="1" ref="RA54" ca="1">INDEX(i.LMU_Area,$K54,RA$26)</f>
        <v>-</v>
      </c>
      <c r="RB54" s="5" t="str" cm="1">
        <f t="array" aca="1" ref="RB54" ca="1">INDEX(i.LMU_Area,$K54,RB$26)</f>
        <v>-</v>
      </c>
      <c r="RC54" s="5" t="str" cm="1">
        <f t="array" aca="1" ref="RC54" ca="1">INDEX(i.LMU_Area,$K54,RC$26)</f>
        <v>-</v>
      </c>
      <c r="RD54" s="5" t="str" cm="1">
        <f t="array" aca="1" ref="RD54" ca="1">INDEX(i.LMU_Area,$K54,RD$26)</f>
        <v>-</v>
      </c>
      <c r="RE54" s="5" t="str" cm="1">
        <f t="array" aca="1" ref="RE54" ca="1">INDEX(i.LMU_Area,$K54,RE$26)</f>
        <v>-</v>
      </c>
      <c r="RF54" s="5" t="str" cm="1">
        <f t="array" aca="1" ref="RF54" ca="1">INDEX(i.LMU_Area,$K54,RF$26)</f>
        <v>-</v>
      </c>
      <c r="RG54" s="5" t="str" cm="1">
        <f t="array" aca="1" ref="RG54" ca="1">INDEX(i.LMU_Area,$K54,RG$26)</f>
        <v>-</v>
      </c>
      <c r="RH54" s="5" t="str" cm="1">
        <f t="array" aca="1" ref="RH54" ca="1">INDEX(i.LMU_Area,$K54,RH$26)</f>
        <v>-</v>
      </c>
      <c r="RI54" s="5" t="str" cm="1">
        <f t="array" aca="1" ref="RI54" ca="1">INDEX(i.LMU_Area,$K54,RI$26)</f>
        <v>-</v>
      </c>
      <c r="RJ54" s="5" t="str" cm="1">
        <f t="array" aca="1" ref="RJ54" ca="1">INDEX(i.LMU_Area,$K54,RJ$26)</f>
        <v>-</v>
      </c>
      <c r="RK54" s="5" t="str" cm="1">
        <f t="array" aca="1" ref="RK54" ca="1">INDEX(i.LMU_Area,$K54,RK$26)</f>
        <v>-</v>
      </c>
      <c r="RL54" s="5" t="str" cm="1">
        <f t="array" aca="1" ref="RL54" ca="1">INDEX(i.LMU_Area,$K54,RL$26)</f>
        <v>-</v>
      </c>
      <c r="RM54" s="5" t="str" cm="1">
        <f t="array" aca="1" ref="RM54" ca="1">INDEX(i.LMU_Area,$K54,RM$26)</f>
        <v>-</v>
      </c>
      <c r="RN54" s="5" t="str" cm="1">
        <f t="array" aca="1" ref="RN54" ca="1">INDEX(i.LMU_Area,$K54,RN$26)</f>
        <v>-</v>
      </c>
      <c r="RO54" s="5" t="str" cm="1">
        <f t="array" aca="1" ref="RO54" ca="1">INDEX(i.LMU_Area,$K54,RO$26)</f>
        <v>-</v>
      </c>
      <c r="RP54" s="5" t="str" cm="1">
        <f t="array" aca="1" ref="RP54" ca="1">INDEX(i.LMU_Area,$K54,RP$26)</f>
        <v>-</v>
      </c>
      <c r="RQ54" s="5" t="str" cm="1">
        <f t="array" aca="1" ref="RQ54" ca="1">INDEX(i.LMU_Area,$K54,RQ$26)</f>
        <v>-</v>
      </c>
      <c r="RR54" s="5" t="str" cm="1">
        <f t="array" aca="1" ref="RR54" ca="1">INDEX(i.LMU_Area,$K54,RR$26)</f>
        <v>-</v>
      </c>
      <c r="RS54" s="5" t="str" cm="1">
        <f t="array" aca="1" ref="RS54" ca="1">INDEX(i.LMU_Area,$K54,RS$26)</f>
        <v>-</v>
      </c>
      <c r="RT54" s="5" t="str" cm="1">
        <f t="array" aca="1" ref="RT54" ca="1">INDEX(i.LMU_Area,$K54,RT$26)</f>
        <v>-</v>
      </c>
      <c r="RU54" s="5" t="str" cm="1">
        <f t="array" aca="1" ref="RU54" ca="1">INDEX(i.LMU_Area,$K54,RU$26)</f>
        <v>-</v>
      </c>
      <c r="RV54" s="5" t="str" cm="1">
        <f t="array" aca="1" ref="RV54" ca="1">INDEX(i.LMU_Area,$K54,RV$26)</f>
        <v>-</v>
      </c>
      <c r="RW54" s="5" t="str" cm="1">
        <f t="array" aca="1" ref="RW54" ca="1">INDEX(i.LMU_Area,$K54,RW$26)</f>
        <v>-</v>
      </c>
      <c r="RX54" s="5" t="str" cm="1">
        <f t="array" aca="1" ref="RX54" ca="1">INDEX(i.LMU_Area,$K54,RX$26)</f>
        <v>-</v>
      </c>
      <c r="RY54" s="5" t="str" cm="1">
        <f t="array" aca="1" ref="RY54" ca="1">INDEX(i.LMU_Area,$K54,RY$26)</f>
        <v>-</v>
      </c>
      <c r="RZ54" s="5" t="str" cm="1">
        <f t="array" aca="1" ref="RZ54" ca="1">INDEX(i.LMU_Area,$K54,RZ$26)</f>
        <v>-</v>
      </c>
      <c r="SA54" s="5" t="str" cm="1">
        <f t="array" aca="1" ref="SA54" ca="1">INDEX(i.LMU_Area,$K54,SA$26)</f>
        <v>-</v>
      </c>
      <c r="SB54" s="5" t="str" cm="1">
        <f t="array" aca="1" ref="SB54" ca="1">INDEX(i.LMU_Area,$K54,SB$26)</f>
        <v>-</v>
      </c>
      <c r="SC54" s="5" t="str" cm="1">
        <f t="array" aca="1" ref="SC54" ca="1">INDEX(i.LMU_Area,$K54,SC$26)</f>
        <v>-</v>
      </c>
      <c r="SD54" s="5" t="str" cm="1">
        <f t="array" aca="1" ref="SD54" ca="1">INDEX(i.LMU_Area,$K54,SD$26)</f>
        <v>-</v>
      </c>
      <c r="SE54" s="5" t="str" cm="1">
        <f t="array" aca="1" ref="SE54" ca="1">INDEX(i.LMU_Area,$K54,SE$26)</f>
        <v>-</v>
      </c>
      <c r="SF54" s="5" t="str" cm="1">
        <f t="array" aca="1" ref="SF54" ca="1">INDEX(i.LMU_Area,$K54,SF$26)</f>
        <v>-</v>
      </c>
      <c r="SG54" s="5" t="str" cm="1">
        <f t="array" aca="1" ref="SG54" ca="1">INDEX(i.LMU_Area,$K54,SG$26)</f>
        <v>-</v>
      </c>
      <c r="SH54" s="5" t="str" cm="1">
        <f t="array" aca="1" ref="SH54" ca="1">INDEX(i.LMU_Area,$K54,SH$26)</f>
        <v>-</v>
      </c>
      <c r="SI54" s="5" t="str" cm="1">
        <f t="array" aca="1" ref="SI54" ca="1">INDEX(i.LMU_Area,$K54,SI$26)</f>
        <v>-</v>
      </c>
      <c r="SJ54" s="5" t="str" cm="1">
        <f t="array" aca="1" ref="SJ54" ca="1">INDEX(i.LMU_Area,$K54,SJ$26)</f>
        <v>-</v>
      </c>
      <c r="SK54" s="5" t="str" cm="1">
        <f t="array" aca="1" ref="SK54" ca="1">INDEX(i.LMU_Area,$K54,SK$26)</f>
        <v>-</v>
      </c>
      <c r="SL54" s="5" t="str" cm="1">
        <f t="array" aca="1" ref="SL54" ca="1">INDEX(i.LMU_Area,$K54,SL$26)</f>
        <v>-</v>
      </c>
      <c r="SM54" s="5" t="str" cm="1">
        <f t="array" aca="1" ref="SM54" ca="1">INDEX(i.LMU_Area,$K54,SM$26)</f>
        <v>-</v>
      </c>
      <c r="SN54" s="5" t="str" cm="1">
        <f t="array" aca="1" ref="SN54" ca="1">INDEX(i.LMU_Area,$K54,SN$26)</f>
        <v>-</v>
      </c>
      <c r="SO54" s="5" t="str" cm="1">
        <f t="array" aca="1" ref="SO54" ca="1">INDEX(i.LMU_Area,$K54,SO$26)</f>
        <v>-</v>
      </c>
      <c r="SP54" s="5" t="str" cm="1">
        <f t="array" aca="1" ref="SP54" ca="1">INDEX(i.LMU_Area,$K54,SP$26)</f>
        <v>-</v>
      </c>
      <c r="SQ54" s="5" t="str" cm="1">
        <f t="array" aca="1" ref="SQ54" ca="1">INDEX(i.LMU_Area,$K54,SQ$26)</f>
        <v>-</v>
      </c>
      <c r="SR54" s="5" t="str" cm="1">
        <f t="array" aca="1" ref="SR54" ca="1">INDEX(i.LMU_Area,$K54,SR$26)</f>
        <v>-</v>
      </c>
      <c r="SS54" s="5" t="str" cm="1">
        <f t="array" aca="1" ref="SS54" ca="1">INDEX(i.LMU_Area,$K54,SS$26)</f>
        <v>-</v>
      </c>
      <c r="ST54" s="5" t="str" cm="1">
        <f t="array" aca="1" ref="ST54" ca="1">INDEX(i.LMU_Area,$K54,ST$26)</f>
        <v>-</v>
      </c>
      <c r="SU54" s="5" t="str" cm="1">
        <f t="array" aca="1" ref="SU54" ca="1">INDEX(i.LMU_Area,$K54,SU$26)</f>
        <v>-</v>
      </c>
      <c r="SV54" s="5" t="str" cm="1">
        <f t="array" aca="1" ref="SV54" ca="1">INDEX(i.LMU_Area,$K54,SV$26)</f>
        <v>-</v>
      </c>
      <c r="SW54" s="5" t="str" cm="1">
        <f t="array" aca="1" ref="SW54" ca="1">INDEX(i.LMU_Area,$K54,SW$26)</f>
        <v>-</v>
      </c>
      <c r="SX54" s="5" t="str" cm="1">
        <f t="array" aca="1" ref="SX54" ca="1">INDEX(i.LMU_Area,$K54,SX$26)</f>
        <v>-</v>
      </c>
      <c r="SY54" s="5" t="str" cm="1">
        <f t="array" aca="1" ref="SY54" ca="1">INDEX(i.LMU_Area,$K54,SY$26)</f>
        <v>-</v>
      </c>
      <c r="SZ54" s="5" t="str" cm="1">
        <f t="array" aca="1" ref="SZ54" ca="1">INDEX(i.LMU_Area,$K54,SZ$26)</f>
        <v>-</v>
      </c>
      <c r="TA54" s="5" t="str" cm="1">
        <f t="array" aca="1" ref="TA54" ca="1">INDEX(i.LMU_Area,$K54,TA$26)</f>
        <v>-</v>
      </c>
      <c r="TB54" s="5" t="str" cm="1">
        <f t="array" aca="1" ref="TB54" ca="1">INDEX(i.LMU_Area,$K54,TB$26)</f>
        <v>-</v>
      </c>
      <c r="TC54" s="5" t="str" cm="1">
        <f t="array" aca="1" ref="TC54" ca="1">INDEX(i.LMU_Area,$K54,TC$26)</f>
        <v>-</v>
      </c>
      <c r="TD54" s="5" t="str" cm="1">
        <f t="array" aca="1" ref="TD54" ca="1">INDEX(i.LMU_Area,$K54,TD$26)</f>
        <v>-</v>
      </c>
      <c r="TE54" s="5" t="str" cm="1">
        <f t="array" aca="1" ref="TE54" ca="1">INDEX(i.LMU_Area,$K54,TE$26)</f>
        <v>-</v>
      </c>
      <c r="TF54" s="19">
        <f t="shared" ca="1" si="289"/>
        <v>1</v>
      </c>
      <c r="TG54" s="587">
        <v>0</v>
      </c>
    </row>
    <row r="55" spans="1:527" outlineLevel="2">
      <c r="A55" s="21">
        <f t="shared" si="273"/>
        <v>50</v>
      </c>
      <c r="B55" s="554">
        <f t="shared" ca="1" si="296"/>
        <v>48</v>
      </c>
      <c r="C55">
        <f>202</f>
        <v>202</v>
      </c>
      <c r="D55" s="135" t="str">
        <f t="shared" ca="1" si="196"/>
        <v>EWW</v>
      </c>
      <c r="E55" t="b">
        <v>1</v>
      </c>
      <c r="F55" t="b">
        <v>0</v>
      </c>
      <c r="G55" s="347" t="b">
        <f t="shared" si="290"/>
        <v>1</v>
      </c>
      <c r="H55" s="226">
        <f t="shared" ca="1" si="297"/>
        <v>10</v>
      </c>
      <c r="I55" s="226">
        <f t="shared" ca="1" si="259"/>
        <v>2</v>
      </c>
      <c r="J55" s="226">
        <f t="shared" ca="1" si="259"/>
        <v>1</v>
      </c>
      <c r="K55" s="226">
        <f t="shared" ca="1" si="259"/>
        <v>1</v>
      </c>
      <c r="L55" s="226">
        <f t="shared" ca="1" si="259"/>
        <v>1</v>
      </c>
      <c r="M55" s="226">
        <f t="shared" ca="1" si="259"/>
        <v>2</v>
      </c>
      <c r="N55" s="226">
        <f t="shared" ca="1" si="260"/>
        <v>3</v>
      </c>
      <c r="O55" s="226">
        <f t="shared" ca="1" si="261"/>
        <v>2</v>
      </c>
      <c r="P55" s="226">
        <f t="shared" ca="1" si="259"/>
        <v>1</v>
      </c>
      <c r="Q55" s="226">
        <f t="shared" ca="1" si="263"/>
        <v>1</v>
      </c>
      <c r="R55" s="115">
        <f t="shared" ca="1" si="264"/>
        <v>0</v>
      </c>
      <c r="S55" s="226">
        <f t="shared" ca="1" si="263"/>
        <v>0</v>
      </c>
      <c r="T55" s="226">
        <f t="shared" ca="1" si="263"/>
        <v>0</v>
      </c>
      <c r="U55" s="226">
        <f t="shared" ca="1" si="263"/>
        <v>0</v>
      </c>
      <c r="V55" s="226">
        <f t="shared" ca="1" si="263"/>
        <v>0</v>
      </c>
      <c r="W55" s="226">
        <f t="shared" ca="1" si="259"/>
        <v>0</v>
      </c>
      <c r="X55" s="226">
        <f t="shared" ca="1" si="265"/>
        <v>1</v>
      </c>
      <c r="Y55" s="226">
        <f t="shared" ref="Y55:Z56" ca="1" si="317">OFFSET(Y55,-1,0)</f>
        <v>1</v>
      </c>
      <c r="Z55" s="226">
        <f t="shared" ca="1" si="317"/>
        <v>1</v>
      </c>
      <c r="AA55" s="263"/>
      <c r="AB55" s="263"/>
      <c r="AC55" s="263"/>
      <c r="AD55" s="263"/>
      <c r="AE55" s="263"/>
      <c r="AF55" s="226">
        <f t="shared" ca="1" si="266"/>
        <v>0</v>
      </c>
      <c r="AG55" s="263"/>
      <c r="AH55" s="263">
        <f t="shared" ca="1" si="267"/>
        <v>0</v>
      </c>
      <c r="AI55" s="263">
        <f t="shared" ca="1" si="267"/>
        <v>0</v>
      </c>
      <c r="AJ55" s="263">
        <f t="shared" ca="1" si="267"/>
        <v>0</v>
      </c>
      <c r="AK55" s="263">
        <f t="shared" ca="1" si="267"/>
        <v>0</v>
      </c>
      <c r="AL55" s="263">
        <f t="shared" ca="1" si="267"/>
        <v>0</v>
      </c>
      <c r="AM55" s="263">
        <f t="shared" ca="1" si="267"/>
        <v>0</v>
      </c>
      <c r="AN55" s="263">
        <f t="shared" ca="1" si="267"/>
        <v>0</v>
      </c>
      <c r="AO55" s="135">
        <f t="shared" ca="1" si="200"/>
        <v>2</v>
      </c>
      <c r="AP55" s="135">
        <f ca="1">INDEX(CHOOSE($P55,DataAutumn!i.AdultDrys,DataWinter!i.AdultDrys,DataSpring!i.AdultDrys),1,$O55)</f>
        <v>4</v>
      </c>
      <c r="AQ55" s="5">
        <f t="shared" ca="1" si="201"/>
        <v>2</v>
      </c>
      <c r="AR55" s="5">
        <f t="shared" ca="1" si="201"/>
        <v>0</v>
      </c>
      <c r="AS55" s="5">
        <f t="shared" ca="1" si="202"/>
        <v>5</v>
      </c>
      <c r="AT55">
        <f t="shared" ca="1" si="203"/>
        <v>5</v>
      </c>
      <c r="AW55" s="222" t="str">
        <f t="shared" ca="1" si="204"/>
        <v>FS Optimis 00010 EWW MWM     TOL122 Scan1-0000 CFS RR 01% REV01 GP100% WP100% MP100% T_TRUE (F33N11)</v>
      </c>
      <c r="AX55" s="9" t="str">
        <f ca="1">IF(COUNTIF(AW$5:AW55,AW55)=1,"-","Dup")</f>
        <v>-</v>
      </c>
      <c r="AY55" s="9"/>
      <c r="AZ55" s="19" t="b">
        <f t="shared" ref="AZ55:BG55" ca="1" si="318">OFFSET(AZ$5,$B55,0)</f>
        <v>0</v>
      </c>
      <c r="BA55" s="19" t="b">
        <f t="shared" ca="1" si="318"/>
        <v>0</v>
      </c>
      <c r="BB55" s="19" t="b">
        <f t="shared" ca="1" si="318"/>
        <v>0</v>
      </c>
      <c r="BC55" s="19" t="b">
        <f t="shared" ca="1" si="305"/>
        <v>0</v>
      </c>
      <c r="BD55" s="19" t="b">
        <f t="shared" ca="1" si="305"/>
        <v>0</v>
      </c>
      <c r="BE55" s="19" t="b">
        <f t="shared" ca="1" si="318"/>
        <v>0</v>
      </c>
      <c r="BF55" s="19" t="b">
        <f t="shared" ca="1" si="318"/>
        <v>0</v>
      </c>
      <c r="BG55" s="19" t="b">
        <f t="shared" ca="1" si="318"/>
        <v>0</v>
      </c>
      <c r="BH55" s="9"/>
      <c r="BI55" s="5" t="b">
        <f t="shared" ca="1" si="205"/>
        <v>0</v>
      </c>
      <c r="BJ55" s="5" t="str">
        <f t="shared" ca="1" si="205"/>
        <v>-</v>
      </c>
      <c r="BK55" s="5" t="b">
        <f t="shared" ca="1" si="205"/>
        <v>0</v>
      </c>
      <c r="BL55" s="5" t="b">
        <f t="shared" ca="1" si="205"/>
        <v>1</v>
      </c>
      <c r="BM55" s="5" t="b">
        <f t="shared" ca="1" si="205"/>
        <v>1</v>
      </c>
      <c r="BN55" s="135">
        <f t="shared" ca="1" si="205"/>
        <v>0</v>
      </c>
      <c r="BO55" s="12" t="b">
        <v>1</v>
      </c>
      <c r="BP55" s="5" cm="1">
        <f t="array" aca="1" ref="BP55" ca="1">INDEX(i.z_prob,$J55,BP$26)</f>
        <v>0.09</v>
      </c>
      <c r="BQ55" s="5" cm="1">
        <f t="array" aca="1" ref="BQ55" ca="1">INDEX(i.z_prob,$J55,BQ$26)</f>
        <v>0.16</v>
      </c>
      <c r="BR55" s="5" cm="1">
        <f t="array" aca="1" ref="BR55" ca="1">INDEX(i.z_prob,$J55,BR$26)</f>
        <v>0.14000000000000001</v>
      </c>
      <c r="BS55" s="5" cm="1">
        <f t="array" aca="1" ref="BS55" ca="1">INDEX(i.z_prob,$J55,BS$26)</f>
        <v>0.11</v>
      </c>
      <c r="BT55" s="5" cm="1">
        <f t="array" aca="1" ref="BT55" ca="1">INDEX(i.z_prob,$J55,BT$26)</f>
        <v>0.11</v>
      </c>
      <c r="BU55" s="5" cm="1">
        <f t="array" aca="1" ref="BU55" ca="1">INDEX(i.z_prob,$J55,BU$26)</f>
        <v>0.14000000000000001</v>
      </c>
      <c r="BV55" s="5" cm="1">
        <f t="array" aca="1" ref="BV55" ca="1">INDEX(i.z_prob,$J55,BV$26)</f>
        <v>0.16</v>
      </c>
      <c r="BW55" s="5" cm="1">
        <f t="array" aca="1" ref="BW55" ca="1">INDEX(i.z_prob,$J55,BW$26)</f>
        <v>0.09</v>
      </c>
      <c r="BX55" s="9"/>
      <c r="BY55" s="19" t="str">
        <f t="shared" ca="1" si="206"/>
        <v>-</v>
      </c>
      <c r="BZ55" s="5">
        <f t="shared" ca="1" si="207"/>
        <v>0</v>
      </c>
      <c r="CA55" s="5">
        <f t="shared" ca="1" si="208"/>
        <v>0</v>
      </c>
      <c r="CB55" s="5">
        <f t="shared" ca="1" si="209"/>
        <v>0</v>
      </c>
      <c r="CC55" s="5">
        <f t="shared" ca="1" si="210"/>
        <v>0</v>
      </c>
      <c r="CD55" s="9"/>
      <c r="CE55" s="19" t="str">
        <f t="shared" ca="1" si="211"/>
        <v>-</v>
      </c>
      <c r="CF55" s="19" t="str">
        <f t="shared" ca="1" si="211"/>
        <v>-</v>
      </c>
      <c r="CG55" s="19" t="str">
        <f t="shared" ca="1" si="211"/>
        <v>-</v>
      </c>
      <c r="CH55" s="19" t="str">
        <f t="shared" ca="1" si="211"/>
        <v>-</v>
      </c>
      <c r="CI55" s="19" t="str">
        <f t="shared" ca="1" si="211"/>
        <v>-</v>
      </c>
      <c r="CJ55" s="19" t="str">
        <f t="shared" ca="1" si="211"/>
        <v>-</v>
      </c>
      <c r="CK55" s="19" t="str">
        <f t="shared" ca="1" si="211"/>
        <v>-</v>
      </c>
      <c r="CL55" s="19" t="str">
        <f t="shared" ca="1" si="211"/>
        <v>-</v>
      </c>
      <c r="CM55" s="19" t="str">
        <f t="shared" ca="1" si="211"/>
        <v>-</v>
      </c>
      <c r="CN55" s="19" t="str">
        <f t="shared" ca="1" si="211"/>
        <v>-</v>
      </c>
      <c r="CO55" s="19" t="str">
        <f t="shared" ca="1" si="212"/>
        <v>-</v>
      </c>
      <c r="CP55" s="19" t="str">
        <f t="shared" ca="1" si="212"/>
        <v>-</v>
      </c>
      <c r="CQ55" s="19" t="str">
        <f t="shared" ca="1" si="212"/>
        <v>-</v>
      </c>
      <c r="CR55" s="19" t="str">
        <f t="shared" ca="1" si="212"/>
        <v>-</v>
      </c>
      <c r="CS55" s="19" t="str">
        <f t="shared" ca="1" si="212"/>
        <v>-</v>
      </c>
      <c r="CT55" s="19" t="str">
        <f t="shared" ca="1" si="212"/>
        <v>-</v>
      </c>
      <c r="CU55" s="19" t="str">
        <f t="shared" ca="1" si="212"/>
        <v>-</v>
      </c>
      <c r="CV55" s="9"/>
      <c r="CW55" s="135" t="b">
        <f t="shared" ca="1" si="213"/>
        <v>1</v>
      </c>
      <c r="CX55" s="226" t="b">
        <f ca="1">OFFSET(CX55,-1,0)</f>
        <v>1</v>
      </c>
      <c r="CY55" s="19" t="b">
        <f t="shared" ca="1" si="299"/>
        <v>1</v>
      </c>
      <c r="CZ55" s="574">
        <f t="shared" ca="1" si="300"/>
        <v>321121105</v>
      </c>
      <c r="DA55" s="19" t="b">
        <f t="shared" ca="1" si="299"/>
        <v>0</v>
      </c>
      <c r="DB55" s="12" t="s">
        <v>31</v>
      </c>
      <c r="DC55" s="19" t="str">
        <f t="shared" ca="1" si="276"/>
        <v>-</v>
      </c>
      <c r="DD55" s="575">
        <f t="shared" ca="1" si="292"/>
        <v>321121105</v>
      </c>
      <c r="DE55" s="428">
        <f t="shared" ca="1" si="215"/>
        <v>680</v>
      </c>
      <c r="DF55" s="428">
        <f t="shared" ca="1" si="215"/>
        <v>714</v>
      </c>
      <c r="DG55" s="428">
        <f t="shared" ca="1" si="215"/>
        <v>749</v>
      </c>
      <c r="DH55" s="143">
        <f t="shared" ca="1" si="216"/>
        <v>420</v>
      </c>
      <c r="DI55" s="143">
        <f t="shared" ca="1" si="216"/>
        <v>455</v>
      </c>
      <c r="DJ55" s="143">
        <f t="shared" ca="1" si="216"/>
        <v>490</v>
      </c>
      <c r="DK55" s="19" t="str">
        <f t="shared" ca="1" si="277"/>
        <v>-</v>
      </c>
      <c r="DL55" s="19" t="str">
        <f t="shared" ca="1" si="217"/>
        <v>-</v>
      </c>
      <c r="DM55" s="19" t="str">
        <f t="shared" ca="1" si="217"/>
        <v>-</v>
      </c>
      <c r="DN55" s="19" t="str">
        <f t="shared" ca="1" si="217"/>
        <v>-</v>
      </c>
      <c r="DO55" s="19" t="str">
        <f t="shared" ca="1" si="217"/>
        <v>-</v>
      </c>
      <c r="DP55" s="19" t="str">
        <f t="shared" ca="1" si="217"/>
        <v>-</v>
      </c>
      <c r="DQ55" s="12">
        <v>1</v>
      </c>
      <c r="DR55" s="12">
        <v>1</v>
      </c>
      <c r="DS55" s="19">
        <f t="shared" ca="1" si="218"/>
        <v>0</v>
      </c>
      <c r="DT55" s="19" t="str">
        <f t="shared" ca="1" si="218"/>
        <v>-</v>
      </c>
      <c r="DU55" s="19" t="str">
        <f t="shared" ca="1" si="218"/>
        <v>-</v>
      </c>
      <c r="DV55" s="19" t="str">
        <f t="shared" ca="1" si="278"/>
        <v>-</v>
      </c>
      <c r="DW55" s="19" t="str">
        <f t="shared" ca="1" si="278"/>
        <v>-</v>
      </c>
      <c r="DX55" s="19" t="str">
        <f t="shared" ca="1" si="278"/>
        <v>-</v>
      </c>
      <c r="DY55" s="19">
        <f t="shared" ca="1" si="278"/>
        <v>0</v>
      </c>
      <c r="DZ55" s="19" t="str">
        <f t="shared" ca="1" si="278"/>
        <v>-</v>
      </c>
      <c r="EA55" s="19" t="str">
        <f t="shared" ca="1" si="278"/>
        <v>-</v>
      </c>
      <c r="EB55" s="19" t="str">
        <f t="shared" ca="1" si="220"/>
        <v>-</v>
      </c>
      <c r="EC55" s="19">
        <f t="shared" ca="1" si="220"/>
        <v>0</v>
      </c>
      <c r="ED55" s="19">
        <f t="shared" ca="1" si="220"/>
        <v>0</v>
      </c>
      <c r="EE55" s="9"/>
      <c r="EF55" s="19" t="str">
        <f t="shared" ca="1" si="221"/>
        <v>-</v>
      </c>
      <c r="EG55" s="19" t="str">
        <f t="shared" ca="1" si="221"/>
        <v>-</v>
      </c>
      <c r="EH55" s="19" t="str">
        <f t="shared" ca="1" si="221"/>
        <v>-</v>
      </c>
      <c r="EI55" s="19" t="str">
        <f t="shared" ca="1" si="221"/>
        <v>-</v>
      </c>
      <c r="EJ55" s="19" t="str">
        <f t="shared" ca="1" si="221"/>
        <v>-</v>
      </c>
      <c r="EK55" s="19" t="str">
        <f t="shared" ca="1" si="221"/>
        <v>-</v>
      </c>
      <c r="EL55" s="19" t="str">
        <f t="shared" ca="1" si="221"/>
        <v>-</v>
      </c>
      <c r="EM55" s="19" t="str">
        <f t="shared" ca="1" si="221"/>
        <v>-</v>
      </c>
      <c r="EN55" s="19" t="str">
        <f t="shared" ca="1" si="221"/>
        <v>-</v>
      </c>
      <c r="EO55" s="19" t="str">
        <f t="shared" ca="1" si="221"/>
        <v>-</v>
      </c>
      <c r="EP55" s="19" t="str">
        <f t="shared" ca="1" si="221"/>
        <v>-</v>
      </c>
      <c r="EQ55" s="19" t="str">
        <f t="shared" ca="1" si="221"/>
        <v>-</v>
      </c>
      <c r="ER55" s="19">
        <f t="shared" ca="1" si="279"/>
        <v>0</v>
      </c>
      <c r="ES55" s="19">
        <f t="shared" ca="1" si="222"/>
        <v>0</v>
      </c>
      <c r="ET55" s="19">
        <f t="shared" ca="1" si="222"/>
        <v>0</v>
      </c>
      <c r="EU55" s="19">
        <f t="shared" ca="1" si="222"/>
        <v>0</v>
      </c>
      <c r="EV55" s="19">
        <f t="shared" ca="1" si="222"/>
        <v>0</v>
      </c>
      <c r="EW55" s="19">
        <f t="shared" ca="1" si="222"/>
        <v>0</v>
      </c>
      <c r="EX55" s="19">
        <f t="shared" ca="1" si="222"/>
        <v>0</v>
      </c>
      <c r="EY55" s="19">
        <f t="shared" ca="1" si="222"/>
        <v>0</v>
      </c>
      <c r="EZ55" s="19">
        <f t="shared" ca="1" si="222"/>
        <v>0</v>
      </c>
      <c r="FA55" s="19">
        <f t="shared" ca="1" si="222"/>
        <v>0</v>
      </c>
      <c r="FB55" s="19">
        <f t="shared" ca="1" si="222"/>
        <v>0</v>
      </c>
      <c r="FC55" s="19">
        <f t="shared" ca="1" si="222"/>
        <v>0</v>
      </c>
      <c r="FD55" s="19">
        <f t="shared" ca="1" si="222"/>
        <v>0</v>
      </c>
      <c r="FE55" s="19">
        <f t="shared" ca="1" si="222"/>
        <v>0</v>
      </c>
      <c r="FF55" s="19">
        <f t="shared" ca="1" si="222"/>
        <v>0</v>
      </c>
      <c r="FG55" s="19">
        <f t="shared" ca="1" si="222"/>
        <v>0</v>
      </c>
      <c r="FH55" s="19">
        <f t="shared" ca="1" si="222"/>
        <v>0</v>
      </c>
      <c r="FI55" s="19">
        <f t="shared" ca="1" si="222"/>
        <v>0</v>
      </c>
      <c r="FJ55" s="19">
        <f t="shared" ca="1" si="222"/>
        <v>0</v>
      </c>
      <c r="FK55" s="19">
        <f t="shared" ca="1" si="222"/>
        <v>0</v>
      </c>
      <c r="FL55" s="19">
        <f t="shared" ca="1" si="222"/>
        <v>0</v>
      </c>
      <c r="FM55" s="19">
        <f t="shared" ca="1" si="222"/>
        <v>0</v>
      </c>
      <c r="FN55" s="19">
        <f t="shared" ca="1" si="222"/>
        <v>0</v>
      </c>
      <c r="FO55" s="19">
        <f t="shared" ca="1" si="222"/>
        <v>0</v>
      </c>
      <c r="FP55" s="19">
        <f t="shared" ref="FP55:IA55" ca="1" si="319">OFFSET(FP$5,$B55,0)</f>
        <v>0</v>
      </c>
      <c r="FQ55" s="19">
        <f t="shared" ca="1" si="319"/>
        <v>0</v>
      </c>
      <c r="FR55" s="19">
        <f t="shared" ca="1" si="319"/>
        <v>0</v>
      </c>
      <c r="FS55" s="19">
        <f t="shared" ca="1" si="319"/>
        <v>0</v>
      </c>
      <c r="FT55" s="19">
        <f t="shared" ca="1" si="319"/>
        <v>0</v>
      </c>
      <c r="FU55" s="19">
        <f t="shared" ca="1" si="319"/>
        <v>0</v>
      </c>
      <c r="FV55" s="19">
        <f t="shared" ca="1" si="319"/>
        <v>0</v>
      </c>
      <c r="FW55" s="19">
        <f t="shared" ca="1" si="319"/>
        <v>0</v>
      </c>
      <c r="FX55" s="19">
        <f t="shared" ca="1" si="319"/>
        <v>0</v>
      </c>
      <c r="FY55" s="19">
        <f t="shared" ca="1" si="319"/>
        <v>0</v>
      </c>
      <c r="FZ55" s="19">
        <f t="shared" ca="1" si="319"/>
        <v>0</v>
      </c>
      <c r="GA55" s="19">
        <f t="shared" ca="1" si="319"/>
        <v>0</v>
      </c>
      <c r="GB55" s="19">
        <f t="shared" ca="1" si="319"/>
        <v>0</v>
      </c>
      <c r="GC55" s="19">
        <f t="shared" ca="1" si="319"/>
        <v>0</v>
      </c>
      <c r="GD55" s="19">
        <f t="shared" ca="1" si="319"/>
        <v>0</v>
      </c>
      <c r="GE55" s="19">
        <f t="shared" ca="1" si="319"/>
        <v>0</v>
      </c>
      <c r="GF55" s="19">
        <f t="shared" ca="1" si="319"/>
        <v>0</v>
      </c>
      <c r="GG55" s="19">
        <f t="shared" ca="1" si="319"/>
        <v>0</v>
      </c>
      <c r="GH55" s="19">
        <f t="shared" ca="1" si="319"/>
        <v>0</v>
      </c>
      <c r="GI55" s="19">
        <f t="shared" ca="1" si="319"/>
        <v>0</v>
      </c>
      <c r="GJ55" s="19">
        <f t="shared" ca="1" si="319"/>
        <v>0</v>
      </c>
      <c r="GK55" s="19">
        <f t="shared" ca="1" si="319"/>
        <v>0</v>
      </c>
      <c r="GL55" s="19">
        <f t="shared" ca="1" si="319"/>
        <v>0</v>
      </c>
      <c r="GM55" s="19">
        <f t="shared" ca="1" si="319"/>
        <v>0</v>
      </c>
      <c r="GN55" s="19">
        <f t="shared" ca="1" si="319"/>
        <v>0</v>
      </c>
      <c r="GO55" s="19">
        <f t="shared" ca="1" si="319"/>
        <v>0</v>
      </c>
      <c r="GP55" s="19">
        <f t="shared" ca="1" si="319"/>
        <v>0</v>
      </c>
      <c r="GQ55" s="19">
        <f t="shared" ca="1" si="319"/>
        <v>0</v>
      </c>
      <c r="GR55" s="19">
        <f t="shared" ca="1" si="319"/>
        <v>0</v>
      </c>
      <c r="GS55" s="19">
        <f t="shared" ca="1" si="319"/>
        <v>0</v>
      </c>
      <c r="GT55" s="19">
        <f t="shared" ca="1" si="319"/>
        <v>0</v>
      </c>
      <c r="GU55" s="19">
        <f t="shared" ca="1" si="319"/>
        <v>0</v>
      </c>
      <c r="GV55" s="19">
        <f t="shared" ca="1" si="319"/>
        <v>0</v>
      </c>
      <c r="GW55" s="19">
        <f t="shared" ca="1" si="319"/>
        <v>0</v>
      </c>
      <c r="GX55" s="19">
        <f t="shared" ca="1" si="319"/>
        <v>0</v>
      </c>
      <c r="GY55" s="19">
        <f t="shared" ca="1" si="319"/>
        <v>0</v>
      </c>
      <c r="GZ55" s="19">
        <f t="shared" ca="1" si="319"/>
        <v>0</v>
      </c>
      <c r="HA55" s="19">
        <f t="shared" ca="1" si="319"/>
        <v>0</v>
      </c>
      <c r="HB55" s="19">
        <f t="shared" ca="1" si="319"/>
        <v>0</v>
      </c>
      <c r="HC55" s="19">
        <f t="shared" ca="1" si="319"/>
        <v>0</v>
      </c>
      <c r="HD55" s="19">
        <f t="shared" ca="1" si="319"/>
        <v>0</v>
      </c>
      <c r="HE55" s="19">
        <f t="shared" ca="1" si="319"/>
        <v>0</v>
      </c>
      <c r="HF55" s="19">
        <f t="shared" ca="1" si="319"/>
        <v>0</v>
      </c>
      <c r="HG55" s="19">
        <f t="shared" ca="1" si="319"/>
        <v>0</v>
      </c>
      <c r="HH55" s="19">
        <f t="shared" ca="1" si="319"/>
        <v>0</v>
      </c>
      <c r="HI55" s="19">
        <f t="shared" ca="1" si="319"/>
        <v>0</v>
      </c>
      <c r="HJ55" s="19">
        <f t="shared" ca="1" si="319"/>
        <v>0</v>
      </c>
      <c r="HK55" s="19">
        <f t="shared" ca="1" si="319"/>
        <v>0</v>
      </c>
      <c r="HL55" s="19">
        <f t="shared" ca="1" si="319"/>
        <v>0</v>
      </c>
      <c r="HM55" s="19">
        <f t="shared" ca="1" si="319"/>
        <v>0</v>
      </c>
      <c r="HN55" s="19">
        <f t="shared" ca="1" si="319"/>
        <v>0</v>
      </c>
      <c r="HO55" s="19">
        <f t="shared" ca="1" si="319"/>
        <v>0</v>
      </c>
      <c r="HP55" s="19">
        <f t="shared" ca="1" si="319"/>
        <v>0</v>
      </c>
      <c r="HQ55" s="19">
        <f t="shared" ca="1" si="319"/>
        <v>0</v>
      </c>
      <c r="HR55" s="19">
        <f t="shared" ca="1" si="319"/>
        <v>0</v>
      </c>
      <c r="HS55" s="19">
        <f t="shared" ca="1" si="319"/>
        <v>0</v>
      </c>
      <c r="HT55" s="19">
        <f t="shared" ca="1" si="319"/>
        <v>0</v>
      </c>
      <c r="HU55" s="19">
        <f t="shared" ca="1" si="319"/>
        <v>0</v>
      </c>
      <c r="HV55" s="19">
        <f t="shared" ca="1" si="319"/>
        <v>0</v>
      </c>
      <c r="HW55" s="19">
        <f t="shared" ca="1" si="319"/>
        <v>0</v>
      </c>
      <c r="HX55" s="19">
        <f t="shared" ca="1" si="319"/>
        <v>0</v>
      </c>
      <c r="HY55" s="19">
        <f t="shared" ca="1" si="319"/>
        <v>0</v>
      </c>
      <c r="HZ55" s="19">
        <f t="shared" ca="1" si="319"/>
        <v>0</v>
      </c>
      <c r="IA55" s="19">
        <f t="shared" ca="1" si="319"/>
        <v>0</v>
      </c>
      <c r="IB55" s="19">
        <f t="shared" ref="IB55:JL55" ca="1" si="320">OFFSET(IB$5,$B55,0)</f>
        <v>0</v>
      </c>
      <c r="IC55" s="19">
        <f t="shared" ca="1" si="320"/>
        <v>0</v>
      </c>
      <c r="ID55" s="19">
        <f t="shared" ca="1" si="227"/>
        <v>0</v>
      </c>
      <c r="IE55" s="19">
        <f t="shared" ca="1" si="227"/>
        <v>0</v>
      </c>
      <c r="IF55" s="19">
        <f t="shared" ca="1" si="227"/>
        <v>0</v>
      </c>
      <c r="IG55" s="19">
        <f t="shared" ca="1" si="227"/>
        <v>0</v>
      </c>
      <c r="IH55" s="19">
        <f t="shared" ca="1" si="227"/>
        <v>0</v>
      </c>
      <c r="II55" s="19">
        <f t="shared" ca="1" si="227"/>
        <v>0</v>
      </c>
      <c r="IJ55" s="19">
        <f t="shared" ca="1" si="227"/>
        <v>0</v>
      </c>
      <c r="IK55" s="19">
        <f t="shared" ca="1" si="227"/>
        <v>0</v>
      </c>
      <c r="IL55" s="19">
        <f t="shared" ca="1" si="227"/>
        <v>0</v>
      </c>
      <c r="IM55" s="19">
        <f t="shared" ca="1" si="227"/>
        <v>0</v>
      </c>
      <c r="IN55" s="19">
        <f t="shared" ca="1" si="320"/>
        <v>0</v>
      </c>
      <c r="IO55" s="19">
        <f t="shared" ca="1" si="320"/>
        <v>0</v>
      </c>
      <c r="IP55" s="19">
        <f t="shared" ca="1" si="320"/>
        <v>0</v>
      </c>
      <c r="IQ55" s="19">
        <f t="shared" ca="1" si="320"/>
        <v>0</v>
      </c>
      <c r="IR55" s="19">
        <f t="shared" ca="1" si="320"/>
        <v>0</v>
      </c>
      <c r="IS55" s="19">
        <f t="shared" ca="1" si="320"/>
        <v>0</v>
      </c>
      <c r="IT55" s="19">
        <f t="shared" ca="1" si="320"/>
        <v>0</v>
      </c>
      <c r="IU55" s="19">
        <f t="shared" ca="1" si="320"/>
        <v>0</v>
      </c>
      <c r="IV55" s="19">
        <f t="shared" ca="1" si="320"/>
        <v>0</v>
      </c>
      <c r="IW55" s="19">
        <f t="shared" ca="1" si="320"/>
        <v>0</v>
      </c>
      <c r="IX55" s="19">
        <f t="shared" ca="1" si="320"/>
        <v>0</v>
      </c>
      <c r="IY55" s="19">
        <f t="shared" ca="1" si="320"/>
        <v>0</v>
      </c>
      <c r="IZ55" s="19">
        <f t="shared" ca="1" si="320"/>
        <v>0</v>
      </c>
      <c r="JA55" s="19">
        <f t="shared" ca="1" si="320"/>
        <v>0</v>
      </c>
      <c r="JB55" s="19">
        <f t="shared" ca="1" si="320"/>
        <v>0</v>
      </c>
      <c r="JC55" s="19">
        <f t="shared" ca="1" si="320"/>
        <v>0</v>
      </c>
      <c r="JD55" s="19">
        <f t="shared" ca="1" si="320"/>
        <v>0</v>
      </c>
      <c r="JE55" s="19">
        <f t="shared" ca="1" si="320"/>
        <v>0</v>
      </c>
      <c r="JF55" s="19">
        <f t="shared" ca="1" si="320"/>
        <v>0</v>
      </c>
      <c r="JG55" s="19">
        <f t="shared" ca="1" si="320"/>
        <v>0</v>
      </c>
      <c r="JH55" s="19">
        <f t="shared" ca="1" si="320"/>
        <v>0</v>
      </c>
      <c r="JI55" s="19">
        <f t="shared" ca="1" si="320"/>
        <v>0</v>
      </c>
      <c r="JJ55" s="19">
        <f t="shared" ca="1" si="320"/>
        <v>0</v>
      </c>
      <c r="JK55" s="19">
        <f t="shared" ca="1" si="320"/>
        <v>0</v>
      </c>
      <c r="JL55" s="19">
        <f t="shared" ca="1" si="320"/>
        <v>0</v>
      </c>
      <c r="JM55" s="5">
        <f t="shared" ca="1" si="228"/>
        <v>19</v>
      </c>
      <c r="JN55" s="9"/>
      <c r="JO55" s="5">
        <f t="shared" ca="1" si="229"/>
        <v>1</v>
      </c>
      <c r="JP55" s="5" t="b">
        <f t="shared" ca="1" si="229"/>
        <v>0</v>
      </c>
      <c r="JQ55" s="19">
        <f t="shared" ca="1" si="281"/>
        <v>0</v>
      </c>
      <c r="JR55" s="5">
        <f t="shared" ca="1" si="231"/>
        <v>0</v>
      </c>
      <c r="JS55" s="5">
        <f t="shared" ca="1" si="232"/>
        <v>0.01</v>
      </c>
      <c r="JT55" s="19">
        <f t="shared" ca="1" si="233"/>
        <v>0</v>
      </c>
      <c r="JU55" s="19">
        <f t="shared" ca="1" si="233"/>
        <v>0</v>
      </c>
      <c r="JV55" s="19" t="str">
        <f t="shared" ca="1" si="233"/>
        <v>-</v>
      </c>
      <c r="JW55" s="19">
        <f t="shared" ca="1" si="272"/>
        <v>1</v>
      </c>
      <c r="JX55" s="19">
        <f t="shared" ca="1" si="281"/>
        <v>1</v>
      </c>
      <c r="JY55" s="19">
        <f t="shared" ca="1" si="272"/>
        <v>1</v>
      </c>
      <c r="JZ55" s="19">
        <f t="shared" ca="1" si="272"/>
        <v>1</v>
      </c>
      <c r="KA55" s="19">
        <f t="shared" ca="1" si="272"/>
        <v>1</v>
      </c>
      <c r="KB55" s="19">
        <f t="shared" ca="1" si="272"/>
        <v>1</v>
      </c>
      <c r="KC55" s="19">
        <f t="shared" ca="1" si="272"/>
        <v>0</v>
      </c>
      <c r="KD55" s="19">
        <f t="shared" ca="1" si="272"/>
        <v>0</v>
      </c>
      <c r="KE55" s="19">
        <f t="shared" ca="1" si="272"/>
        <v>1</v>
      </c>
      <c r="KF55" s="19">
        <f t="shared" ca="1" si="272"/>
        <v>0</v>
      </c>
      <c r="KG55" s="19">
        <f t="shared" ca="1" si="272"/>
        <v>0</v>
      </c>
      <c r="KH55" s="19">
        <f t="shared" ca="1" si="272"/>
        <v>0</v>
      </c>
      <c r="KI55" s="19">
        <f t="shared" ca="1" si="272"/>
        <v>1</v>
      </c>
      <c r="KJ55" s="19">
        <f t="shared" ca="1" si="272"/>
        <v>0</v>
      </c>
      <c r="KK55" s="19">
        <f t="shared" ca="1" si="272"/>
        <v>1</v>
      </c>
      <c r="KL55" s="19">
        <f t="shared" ca="1" si="281"/>
        <v>0</v>
      </c>
      <c r="KM55" s="19">
        <f t="shared" ca="1" si="281"/>
        <v>0</v>
      </c>
      <c r="KN55" s="19">
        <f t="shared" ca="1" si="281"/>
        <v>0</v>
      </c>
      <c r="KO55" s="19">
        <f t="shared" ca="1" si="281"/>
        <v>0</v>
      </c>
      <c r="KP55" s="19">
        <f t="shared" ca="1" si="281"/>
        <v>0</v>
      </c>
      <c r="KQ55" s="19">
        <f t="shared" ca="1" si="281"/>
        <v>0</v>
      </c>
      <c r="KR55" s="19">
        <f t="shared" ca="1" si="281"/>
        <v>0</v>
      </c>
      <c r="KS55" s="19">
        <f t="shared" ca="1" si="281"/>
        <v>0</v>
      </c>
      <c r="KT55" s="19">
        <f t="shared" ca="1" si="281"/>
        <v>0</v>
      </c>
      <c r="KU55" s="19">
        <f t="shared" ca="1" si="281"/>
        <v>0</v>
      </c>
      <c r="KV55" s="19">
        <f t="shared" ca="1" si="281"/>
        <v>0</v>
      </c>
      <c r="KW55" s="19">
        <f t="shared" ca="1" si="281"/>
        <v>0</v>
      </c>
      <c r="KX55" s="19">
        <f t="shared" ca="1" si="281"/>
        <v>0</v>
      </c>
      <c r="KY55" s="19">
        <f t="shared" ref="KY55:LW55" ca="1" si="321">OFFSET(KY$5,$B55,0)</f>
        <v>0</v>
      </c>
      <c r="KZ55" s="19">
        <f t="shared" ca="1" si="321"/>
        <v>0</v>
      </c>
      <c r="LA55" s="19">
        <f t="shared" ca="1" si="321"/>
        <v>0</v>
      </c>
      <c r="LB55" s="19">
        <f t="shared" ca="1" si="321"/>
        <v>0</v>
      </c>
      <c r="LC55" s="19">
        <f t="shared" ca="1" si="321"/>
        <v>0</v>
      </c>
      <c r="LD55" s="19">
        <f t="shared" ca="1" si="321"/>
        <v>0</v>
      </c>
      <c r="LE55" s="19">
        <f t="shared" ca="1" si="321"/>
        <v>0</v>
      </c>
      <c r="LF55" s="19">
        <f t="shared" ca="1" si="321"/>
        <v>0</v>
      </c>
      <c r="LG55" s="5">
        <f t="shared" ca="1" si="237"/>
        <v>0</v>
      </c>
      <c r="LH55" s="5">
        <f t="shared" ca="1" si="237"/>
        <v>0</v>
      </c>
      <c r="LI55" s="5">
        <f t="shared" ca="1" si="237"/>
        <v>0.05</v>
      </c>
      <c r="LJ55" s="5">
        <f t="shared" ca="1" si="237"/>
        <v>0.05</v>
      </c>
      <c r="LK55" s="19">
        <f t="shared" ca="1" si="238"/>
        <v>0</v>
      </c>
      <c r="LL55" s="19">
        <f t="shared" ca="1" si="321"/>
        <v>0</v>
      </c>
      <c r="LM55" s="19">
        <f t="shared" ca="1" si="239"/>
        <v>0</v>
      </c>
      <c r="LN55" s="19">
        <f t="shared" ca="1" si="239"/>
        <v>0</v>
      </c>
      <c r="LO55" s="19">
        <f t="shared" ca="1" si="239"/>
        <v>0</v>
      </c>
      <c r="LP55" s="19">
        <f t="shared" ca="1" si="239"/>
        <v>0</v>
      </c>
      <c r="LQ55" s="19">
        <f t="shared" ca="1" si="321"/>
        <v>0</v>
      </c>
      <c r="LR55" s="19">
        <f t="shared" ca="1" si="321"/>
        <v>1</v>
      </c>
      <c r="LS55" s="19">
        <f t="shared" ca="1" si="240"/>
        <v>0</v>
      </c>
      <c r="LT55" s="19">
        <f t="shared" ca="1" si="240"/>
        <v>0</v>
      </c>
      <c r="LU55" s="19">
        <f t="shared" ca="1" si="240"/>
        <v>0</v>
      </c>
      <c r="LV55" s="19">
        <f t="shared" ca="1" si="321"/>
        <v>0</v>
      </c>
      <c r="LW55" s="19">
        <f t="shared" ca="1" si="321"/>
        <v>1</v>
      </c>
      <c r="LX55" s="9"/>
      <c r="LY55" s="5" t="b">
        <f t="shared" ca="1" si="241"/>
        <v>0</v>
      </c>
      <c r="LZ55" s="19" t="str">
        <f t="shared" ca="1" si="242"/>
        <v>-</v>
      </c>
      <c r="MA55" s="19" t="str">
        <f t="shared" ca="1" si="242"/>
        <v>-</v>
      </c>
      <c r="MB55" s="19" t="str">
        <f t="shared" ca="1" si="242"/>
        <v>-</v>
      </c>
      <c r="MC55" s="5" t="b">
        <f t="shared" ca="1" si="243"/>
        <v>1</v>
      </c>
      <c r="MD55" s="5" t="b">
        <f t="shared" ca="1" si="243"/>
        <v>0</v>
      </c>
      <c r="ME55" s="5" t="b">
        <f t="shared" ca="1" si="243"/>
        <v>0</v>
      </c>
      <c r="MF55" s="135">
        <f t="shared" ca="1" si="244"/>
        <v>1</v>
      </c>
      <c r="MG55" s="135">
        <f t="shared" ca="1" si="244"/>
        <v>1</v>
      </c>
      <c r="MH55" s="5" t="b">
        <f t="shared" ref="MH55:MK61" ca="1" si="322">INDEX(i.dryman,($AP55-1)*4+$AO55,MH$26)</f>
        <v>0</v>
      </c>
      <c r="MI55" s="5" t="b">
        <f t="shared" ca="1" si="322"/>
        <v>0</v>
      </c>
      <c r="MJ55" s="5" t="b">
        <f t="shared" ca="1" si="322"/>
        <v>1</v>
      </c>
      <c r="MK55" s="5" t="b">
        <f t="shared" ca="1" si="322"/>
        <v>0</v>
      </c>
      <c r="ML55" s="5">
        <f t="shared" ref="ML55:MM61" ca="1" si="323">INDEX(i.dryman,($AP55-1)*4+$AO55,ML$26+$O55-1)</f>
        <v>1</v>
      </c>
      <c r="MM55" s="5">
        <f t="shared" ca="1" si="323"/>
        <v>0.66</v>
      </c>
      <c r="MN55" s="5" t="b">
        <f t="shared" ref="MN55:MN62" ca="1" si="324">AND(INDEX(i.dryman,($AP55-1)*4+$AO55,MN$26),($MG55&gt;0))</f>
        <v>1</v>
      </c>
      <c r="MO55" s="5" t="str" cm="1">
        <f t="array" aca="1" ref="MO55" ca="1">IF(OR(MP55:MP55&lt;&gt;"-"),TRUE,"-")</f>
        <v>-</v>
      </c>
      <c r="MP55" s="19" t="str">
        <f t="shared" ca="1" si="246"/>
        <v>-</v>
      </c>
      <c r="MQ55" s="5" t="str">
        <f t="array" aca="1" ref="MQ55" ca="1">IF(OR(MR55:MX55&lt;&gt;"-"),TRUE,"-")</f>
        <v>-</v>
      </c>
      <c r="MR55" s="19" t="str">
        <f t="shared" ca="1" si="283"/>
        <v>-</v>
      </c>
      <c r="MS55" s="19" t="str">
        <f t="shared" ca="1" si="283"/>
        <v>-</v>
      </c>
      <c r="MT55" s="19" t="str">
        <f t="shared" ca="1" si="283"/>
        <v>-</v>
      </c>
      <c r="MU55" s="19" t="str">
        <f t="shared" ca="1" si="283"/>
        <v>-</v>
      </c>
      <c r="MV55" s="19" t="str">
        <f t="shared" ca="1" si="283"/>
        <v>-</v>
      </c>
      <c r="MW55" s="19" t="str">
        <f t="shared" ca="1" si="283"/>
        <v>-</v>
      </c>
      <c r="MX55" s="19" t="str">
        <f t="shared" ca="1" si="283"/>
        <v>-</v>
      </c>
      <c r="MY55" s="5" t="str">
        <f t="array" aca="1" ref="MY55" ca="1">IF(OR(MZ55:NA55&lt;&gt;"-"),TRUE,"-")</f>
        <v>-</v>
      </c>
      <c r="MZ55" s="19" t="str">
        <f t="shared" ca="1" si="248"/>
        <v>-</v>
      </c>
      <c r="NA55" s="19" t="str">
        <f t="shared" ca="1" si="248"/>
        <v>-</v>
      </c>
      <c r="NB55" s="19" t="b">
        <f t="shared" ca="1" si="283"/>
        <v>1</v>
      </c>
      <c r="NC55" s="19">
        <f t="shared" ca="1" si="283"/>
        <v>0</v>
      </c>
      <c r="ND55" s="5" t="str">
        <f t="shared" ca="1" si="249"/>
        <v>-</v>
      </c>
      <c r="NE55" s="5" t="str">
        <f t="shared" ca="1" si="249"/>
        <v>-</v>
      </c>
      <c r="NF55" s="5" t="str">
        <f t="shared" ca="1" si="249"/>
        <v>-</v>
      </c>
      <c r="NG55" s="5" t="str">
        <f t="shared" ca="1" si="249"/>
        <v>-</v>
      </c>
      <c r="NH55" s="19" t="str">
        <f t="shared" ca="1" si="251"/>
        <v>-</v>
      </c>
      <c r="NI55" s="19" t="str">
        <f t="shared" ca="1" si="251"/>
        <v>-</v>
      </c>
      <c r="NJ55" s="19" t="str">
        <f t="shared" ca="1" si="251"/>
        <v>-</v>
      </c>
      <c r="NK55" s="19" t="str">
        <f t="shared" ca="1" si="251"/>
        <v>-</v>
      </c>
      <c r="NL55" s="19" t="str">
        <f t="shared" ca="1" si="251"/>
        <v>-</v>
      </c>
      <c r="NM55" s="19" t="str">
        <f t="shared" ca="1" si="251"/>
        <v>-</v>
      </c>
      <c r="NN55" s="5" t="str">
        <f t="shared" ref="NN55:NS61" ca="1" si="325">INDEX(i.FlkStrctr,$O55,NN$26)</f>
        <v>-</v>
      </c>
      <c r="NO55" s="5">
        <f t="shared" ca="1" si="325"/>
        <v>500</v>
      </c>
      <c r="NP55" s="5">
        <f t="shared" ca="1" si="325"/>
        <v>500</v>
      </c>
      <c r="NQ55" s="5" t="str">
        <f t="shared" ca="1" si="325"/>
        <v>-</v>
      </c>
      <c r="NR55" s="5" t="str">
        <f t="shared" ca="1" si="325"/>
        <v>-</v>
      </c>
      <c r="NS55" s="5" t="str">
        <f t="shared" ca="1" si="325"/>
        <v>-</v>
      </c>
      <c r="NT55" s="5">
        <f t="shared" ca="1" si="252"/>
        <v>1</v>
      </c>
      <c r="NU55" s="9"/>
      <c r="NV55" s="19">
        <f t="shared" ca="1" si="251"/>
        <v>70</v>
      </c>
      <c r="NW55" s="19">
        <f t="shared" ca="1" si="288"/>
        <v>50</v>
      </c>
      <c r="NX55" s="19">
        <f t="shared" ca="1" si="288"/>
        <v>65</v>
      </c>
      <c r="NY55" s="19">
        <f t="shared" ca="1" si="288"/>
        <v>65</v>
      </c>
      <c r="NZ55" s="19">
        <f t="shared" ca="1" si="253"/>
        <v>1</v>
      </c>
      <c r="OA55" s="5">
        <f t="shared" ca="1" si="254"/>
        <v>1</v>
      </c>
      <c r="OB55" s="19">
        <f t="shared" ca="1" si="255"/>
        <v>1</v>
      </c>
      <c r="OC55" s="9"/>
      <c r="OD55" s="19" t="b">
        <f t="shared" ca="1" si="288"/>
        <v>0</v>
      </c>
      <c r="OE55" s="19" t="b">
        <f t="shared" ca="1" si="288"/>
        <v>0</v>
      </c>
      <c r="OF55" s="19">
        <f t="shared" ca="1" si="288"/>
        <v>1</v>
      </c>
      <c r="OG55" s="19">
        <f t="shared" ca="1" si="288"/>
        <v>1</v>
      </c>
      <c r="OH55" s="19">
        <f t="shared" ca="1" si="288"/>
        <v>1</v>
      </c>
      <c r="OI55" s="19">
        <f t="shared" ca="1" si="288"/>
        <v>1</v>
      </c>
      <c r="OJ55" s="19">
        <f t="shared" ca="1" si="288"/>
        <v>1</v>
      </c>
      <c r="OK55" s="19">
        <f t="shared" ca="1" si="288"/>
        <v>1</v>
      </c>
      <c r="OL55" s="19">
        <f t="shared" ca="1" si="288"/>
        <v>1</v>
      </c>
      <c r="OM55" s="19">
        <f t="shared" ca="1" si="288"/>
        <v>1</v>
      </c>
      <c r="ON55" s="19">
        <f t="shared" ca="1" si="288"/>
        <v>1</v>
      </c>
      <c r="OO55" s="9"/>
      <c r="OP55" s="5" t="str" cm="1">
        <f t="array" aca="1" ref="OP55" ca="1">INDEX(i.LMU_Area,$K55,OP$26)</f>
        <v>-</v>
      </c>
      <c r="OQ55" s="5" t="str" cm="1">
        <f t="array" aca="1" ref="OQ55" ca="1">INDEX(i.LMU_Area,$K55,OQ$26)</f>
        <v>-</v>
      </c>
      <c r="OR55" s="5" t="str" cm="1">
        <f t="array" aca="1" ref="OR55" ca="1">INDEX(i.LMU_Area,$K55,OR$26)</f>
        <v>-</v>
      </c>
      <c r="OS55" s="5" t="str" cm="1">
        <f t="array" aca="1" ref="OS55" ca="1">INDEX(i.LMU_Area,$K55,OS$26)</f>
        <v>-</v>
      </c>
      <c r="OT55" s="5" t="str" cm="1">
        <f t="array" aca="1" ref="OT55" ca="1">INDEX(i.LMU_Area,$K55,OT$26)</f>
        <v>-</v>
      </c>
      <c r="OU55" s="5" t="str" cm="1">
        <f t="array" aca="1" ref="OU55" ca="1">INDEX(i.LMU_Area,$K55,OU$26)</f>
        <v>-</v>
      </c>
      <c r="OV55" s="5" t="str" cm="1">
        <f t="array" aca="1" ref="OV55" ca="1">INDEX(i.LMU_Area,$K55,OV$26)</f>
        <v>-</v>
      </c>
      <c r="OW55" s="5" t="str" cm="1">
        <f t="array" aca="1" ref="OW55" ca="1">INDEX(i.LMU_Area,$K55,OW$26)</f>
        <v>-</v>
      </c>
      <c r="OX55" s="5" t="str" cm="1">
        <f t="array" aca="1" ref="OX55" ca="1">INDEX(i.LMU_Area,$K55,OX$26)</f>
        <v>-</v>
      </c>
      <c r="OY55" s="5" t="str" cm="1">
        <f t="array" aca="1" ref="OY55" ca="1">INDEX(i.LMU_Area,$K55,OY$26)</f>
        <v>-</v>
      </c>
      <c r="OZ55" s="5" t="str" cm="1">
        <f t="array" aca="1" ref="OZ55" ca="1">INDEX(i.LMU_Area,$K55,OZ$26)</f>
        <v>-</v>
      </c>
      <c r="PA55" s="5" t="str" cm="1">
        <f t="array" aca="1" ref="PA55" ca="1">INDEX(i.LMU_Area,$K55,PA$26)</f>
        <v>-</v>
      </c>
      <c r="PB55" s="5" t="str" cm="1">
        <f t="array" aca="1" ref="PB55" ca="1">INDEX(i.LMU_Area,$K55,PB$26)</f>
        <v>-</v>
      </c>
      <c r="PC55" s="5" t="str" cm="1">
        <f t="array" aca="1" ref="PC55" ca="1">INDEX(i.LMU_Area,$K55,PC$26)</f>
        <v>-</v>
      </c>
      <c r="PD55" s="5" t="str" cm="1">
        <f t="array" aca="1" ref="PD55" ca="1">INDEX(i.LMU_Area,$K55,PD$26)</f>
        <v>-</v>
      </c>
      <c r="PE55" s="5" t="str" cm="1">
        <f t="array" aca="1" ref="PE55" ca="1">INDEX(i.LMU_Area,$K55,PE$26)</f>
        <v>-</v>
      </c>
      <c r="PF55" s="5" t="str" cm="1">
        <f t="array" aca="1" ref="PF55" ca="1">INDEX(i.LMU_Area,$K55,PF$26)</f>
        <v>-</v>
      </c>
      <c r="PG55" s="5" t="str" cm="1">
        <f t="array" aca="1" ref="PG55" ca="1">INDEX(i.LMU_Area,$K55,PG$26)</f>
        <v>-</v>
      </c>
      <c r="PH55" s="5" t="str" cm="1">
        <f t="array" aca="1" ref="PH55" ca="1">INDEX(i.LMU_Area,$K55,PH$26)</f>
        <v>-</v>
      </c>
      <c r="PI55" s="5" t="str" cm="1">
        <f t="array" aca="1" ref="PI55" ca="1">INDEX(i.LMU_Area,$K55,PI$26)</f>
        <v>-</v>
      </c>
      <c r="PJ55" s="5" t="str" cm="1">
        <f t="array" aca="1" ref="PJ55" ca="1">INDEX(i.LMU_Area,$K55,PJ$26)</f>
        <v>-</v>
      </c>
      <c r="PK55" s="5" t="str" cm="1">
        <f t="array" aca="1" ref="PK55" ca="1">INDEX(i.LMU_Area,$K55,PK$26)</f>
        <v>-</v>
      </c>
      <c r="PL55" s="5" t="str" cm="1">
        <f t="array" aca="1" ref="PL55" ca="1">INDEX(i.LMU_Area,$K55,PL$26)</f>
        <v>-</v>
      </c>
      <c r="PM55" s="5" t="str" cm="1">
        <f t="array" aca="1" ref="PM55" ca="1">INDEX(i.LMU_Area,$K55,PM$26)</f>
        <v>-</v>
      </c>
      <c r="PN55" s="5" t="str" cm="1">
        <f t="array" aca="1" ref="PN55" ca="1">INDEX(i.LMU_Area,$K55,PN$26)</f>
        <v>-</v>
      </c>
      <c r="PO55" s="5" t="str" cm="1">
        <f t="array" aca="1" ref="PO55" ca="1">INDEX(i.LMU_Area,$K55,PO$26)</f>
        <v>-</v>
      </c>
      <c r="PP55" s="5" t="str" cm="1">
        <f t="array" aca="1" ref="PP55" ca="1">INDEX(i.LMU_Area,$K55,PP$26)</f>
        <v>-</v>
      </c>
      <c r="PQ55" s="5" t="str" cm="1">
        <f t="array" aca="1" ref="PQ55" ca="1">INDEX(i.LMU_Area,$K55,PQ$26)</f>
        <v>-</v>
      </c>
      <c r="PR55" s="5" t="str" cm="1">
        <f t="array" aca="1" ref="PR55" ca="1">INDEX(i.LMU_Area,$K55,PR$26)</f>
        <v>-</v>
      </c>
      <c r="PS55" s="5" t="str" cm="1">
        <f t="array" aca="1" ref="PS55" ca="1">INDEX(i.LMU_Area,$K55,PS$26)</f>
        <v>-</v>
      </c>
      <c r="PT55" s="5" t="str" cm="1">
        <f t="array" aca="1" ref="PT55" ca="1">INDEX(i.LMU_Area,$K55,PT$26)</f>
        <v>-</v>
      </c>
      <c r="PU55" s="5" t="str" cm="1">
        <f t="array" aca="1" ref="PU55" ca="1">INDEX(i.LMU_Area,$K55,PU$26)</f>
        <v>-</v>
      </c>
      <c r="PV55" s="5" t="str" cm="1">
        <f t="array" aca="1" ref="PV55" ca="1">INDEX(i.LMU_Area,$K55,PV$26)</f>
        <v>-</v>
      </c>
      <c r="PW55" s="5" t="str" cm="1">
        <f t="array" aca="1" ref="PW55" ca="1">INDEX(i.LMU_Area,$K55,PW$26)</f>
        <v>-</v>
      </c>
      <c r="PX55" s="5" t="str" cm="1">
        <f t="array" aca="1" ref="PX55" ca="1">INDEX(i.LMU_Area,$K55,PX$26)</f>
        <v>-</v>
      </c>
      <c r="PY55" s="5" t="str" cm="1">
        <f t="array" aca="1" ref="PY55" ca="1">INDEX(i.LMU_Area,$K55,PY$26)</f>
        <v>-</v>
      </c>
      <c r="PZ55" s="5" t="str" cm="1">
        <f t="array" aca="1" ref="PZ55" ca="1">INDEX(i.LMU_Area,$K55,PZ$26)</f>
        <v>-</v>
      </c>
      <c r="QA55" s="5" t="str" cm="1">
        <f t="array" aca="1" ref="QA55" ca="1">INDEX(i.LMU_Area,$K55,QA$26)</f>
        <v>-</v>
      </c>
      <c r="QB55" s="5" t="str" cm="1">
        <f t="array" aca="1" ref="QB55" ca="1">INDEX(i.LMU_Area,$K55,QB$26)</f>
        <v>-</v>
      </c>
      <c r="QC55" s="5" t="str" cm="1">
        <f t="array" aca="1" ref="QC55" ca="1">INDEX(i.LMU_Area,$K55,QC$26)</f>
        <v>-</v>
      </c>
      <c r="QD55" s="5" t="str" cm="1">
        <f t="array" aca="1" ref="QD55" ca="1">INDEX(i.LMU_Area,$K55,QD$26)</f>
        <v>-</v>
      </c>
      <c r="QE55" s="5" t="str" cm="1">
        <f t="array" aca="1" ref="QE55" ca="1">INDEX(i.LMU_Area,$K55,QE$26)</f>
        <v>-</v>
      </c>
      <c r="QF55" s="5" t="str" cm="1">
        <f t="array" aca="1" ref="QF55" ca="1">INDEX(i.LMU_Area,$K55,QF$26)</f>
        <v>-</v>
      </c>
      <c r="QG55" s="5" t="str" cm="1">
        <f t="array" aca="1" ref="QG55" ca="1">INDEX(i.LMU_Area,$K55,QG$26)</f>
        <v>-</v>
      </c>
      <c r="QH55" s="5" t="str" cm="1">
        <f t="array" aca="1" ref="QH55" ca="1">INDEX(i.LMU_Area,$K55,QH$26)</f>
        <v>-</v>
      </c>
      <c r="QI55" s="5" t="str" cm="1">
        <f t="array" aca="1" ref="QI55" ca="1">INDEX(i.LMU_Area,$K55,QI$26)</f>
        <v>-</v>
      </c>
      <c r="QJ55" s="5" t="str" cm="1">
        <f t="array" aca="1" ref="QJ55" ca="1">INDEX(i.LMU_Area,$K55,QJ$26)</f>
        <v>-</v>
      </c>
      <c r="QK55" s="5" t="str" cm="1">
        <f t="array" aca="1" ref="QK55" ca="1">INDEX(i.LMU_Area,$K55,QK$26)</f>
        <v>-</v>
      </c>
      <c r="QL55" s="5" t="str" cm="1">
        <f t="array" aca="1" ref="QL55" ca="1">INDEX(i.LMU_Area,$K55,QL$26)</f>
        <v>-</v>
      </c>
      <c r="QM55" s="5" t="str" cm="1">
        <f t="array" aca="1" ref="QM55" ca="1">INDEX(i.LMU_Area,$K55,QM$26)</f>
        <v>-</v>
      </c>
      <c r="QN55" s="5" t="str" cm="1">
        <f t="array" aca="1" ref="QN55" ca="1">INDEX(i.LMU_Area,$K55,QN$26)</f>
        <v>-</v>
      </c>
      <c r="QO55" s="5" t="str" cm="1">
        <f t="array" aca="1" ref="QO55" ca="1">INDEX(i.LMU_Area,$K55,QO$26)</f>
        <v>-</v>
      </c>
      <c r="QP55" s="5" t="str" cm="1">
        <f t="array" aca="1" ref="QP55" ca="1">INDEX(i.LMU_Area,$K55,QP$26)</f>
        <v>-</v>
      </c>
      <c r="QQ55" s="5" t="str" cm="1">
        <f t="array" aca="1" ref="QQ55" ca="1">INDEX(i.LMU_Area,$K55,QQ$26)</f>
        <v>-</v>
      </c>
      <c r="QR55" s="5" t="str" cm="1">
        <f t="array" aca="1" ref="QR55" ca="1">INDEX(i.LMU_Area,$K55,QR$26)</f>
        <v>-</v>
      </c>
      <c r="QS55" s="5" t="str" cm="1">
        <f t="array" aca="1" ref="QS55" ca="1">INDEX(i.LMU_Area,$K55,QS$26)</f>
        <v>-</v>
      </c>
      <c r="QT55" s="5" t="str" cm="1">
        <f t="array" aca="1" ref="QT55" ca="1">INDEX(i.LMU_Area,$K55,QT$26)</f>
        <v>-</v>
      </c>
      <c r="QU55" s="5" t="str" cm="1">
        <f t="array" aca="1" ref="QU55" ca="1">INDEX(i.LMU_Area,$K55,QU$26)</f>
        <v>-</v>
      </c>
      <c r="QV55" s="5" t="str" cm="1">
        <f t="array" aca="1" ref="QV55" ca="1">INDEX(i.LMU_Area,$K55,QV$26)</f>
        <v>-</v>
      </c>
      <c r="QW55" s="5" t="str" cm="1">
        <f t="array" aca="1" ref="QW55" ca="1">INDEX(i.LMU_Area,$K55,QW$26)</f>
        <v>-</v>
      </c>
      <c r="QX55" s="5" t="str" cm="1">
        <f t="array" aca="1" ref="QX55" ca="1">INDEX(i.LMU_Area,$K55,QX$26)</f>
        <v>-</v>
      </c>
      <c r="QY55" s="5" t="str" cm="1">
        <f t="array" aca="1" ref="QY55" ca="1">INDEX(i.LMU_Area,$K55,QY$26)</f>
        <v>-</v>
      </c>
      <c r="QZ55" s="5" t="str" cm="1">
        <f t="array" aca="1" ref="QZ55" ca="1">INDEX(i.LMU_Area,$K55,QZ$26)</f>
        <v>-</v>
      </c>
      <c r="RA55" s="5" t="str" cm="1">
        <f t="array" aca="1" ref="RA55" ca="1">INDEX(i.LMU_Area,$K55,RA$26)</f>
        <v>-</v>
      </c>
      <c r="RB55" s="5" t="str" cm="1">
        <f t="array" aca="1" ref="RB55" ca="1">INDEX(i.LMU_Area,$K55,RB$26)</f>
        <v>-</v>
      </c>
      <c r="RC55" s="5" t="str" cm="1">
        <f t="array" aca="1" ref="RC55" ca="1">INDEX(i.LMU_Area,$K55,RC$26)</f>
        <v>-</v>
      </c>
      <c r="RD55" s="5" t="str" cm="1">
        <f t="array" aca="1" ref="RD55" ca="1">INDEX(i.LMU_Area,$K55,RD$26)</f>
        <v>-</v>
      </c>
      <c r="RE55" s="5" t="str" cm="1">
        <f t="array" aca="1" ref="RE55" ca="1">INDEX(i.LMU_Area,$K55,RE$26)</f>
        <v>-</v>
      </c>
      <c r="RF55" s="5" t="str" cm="1">
        <f t="array" aca="1" ref="RF55" ca="1">INDEX(i.LMU_Area,$K55,RF$26)</f>
        <v>-</v>
      </c>
      <c r="RG55" s="5" t="str" cm="1">
        <f t="array" aca="1" ref="RG55" ca="1">INDEX(i.LMU_Area,$K55,RG$26)</f>
        <v>-</v>
      </c>
      <c r="RH55" s="5" t="str" cm="1">
        <f t="array" aca="1" ref="RH55" ca="1">INDEX(i.LMU_Area,$K55,RH$26)</f>
        <v>-</v>
      </c>
      <c r="RI55" s="5" t="str" cm="1">
        <f t="array" aca="1" ref="RI55" ca="1">INDEX(i.LMU_Area,$K55,RI$26)</f>
        <v>-</v>
      </c>
      <c r="RJ55" s="5" t="str" cm="1">
        <f t="array" aca="1" ref="RJ55" ca="1">INDEX(i.LMU_Area,$K55,RJ$26)</f>
        <v>-</v>
      </c>
      <c r="RK55" s="5" t="str" cm="1">
        <f t="array" aca="1" ref="RK55" ca="1">INDEX(i.LMU_Area,$K55,RK$26)</f>
        <v>-</v>
      </c>
      <c r="RL55" s="5" t="str" cm="1">
        <f t="array" aca="1" ref="RL55" ca="1">INDEX(i.LMU_Area,$K55,RL$26)</f>
        <v>-</v>
      </c>
      <c r="RM55" s="5" t="str" cm="1">
        <f t="array" aca="1" ref="RM55" ca="1">INDEX(i.LMU_Area,$K55,RM$26)</f>
        <v>-</v>
      </c>
      <c r="RN55" s="5" t="str" cm="1">
        <f t="array" aca="1" ref="RN55" ca="1">INDEX(i.LMU_Area,$K55,RN$26)</f>
        <v>-</v>
      </c>
      <c r="RO55" s="5" t="str" cm="1">
        <f t="array" aca="1" ref="RO55" ca="1">INDEX(i.LMU_Area,$K55,RO$26)</f>
        <v>-</v>
      </c>
      <c r="RP55" s="5" t="str" cm="1">
        <f t="array" aca="1" ref="RP55" ca="1">INDEX(i.LMU_Area,$K55,RP$26)</f>
        <v>-</v>
      </c>
      <c r="RQ55" s="5" t="str" cm="1">
        <f t="array" aca="1" ref="RQ55" ca="1">INDEX(i.LMU_Area,$K55,RQ$26)</f>
        <v>-</v>
      </c>
      <c r="RR55" s="5" t="str" cm="1">
        <f t="array" aca="1" ref="RR55" ca="1">INDEX(i.LMU_Area,$K55,RR$26)</f>
        <v>-</v>
      </c>
      <c r="RS55" s="5" t="str" cm="1">
        <f t="array" aca="1" ref="RS55" ca="1">INDEX(i.LMU_Area,$K55,RS$26)</f>
        <v>-</v>
      </c>
      <c r="RT55" s="5" t="str" cm="1">
        <f t="array" aca="1" ref="RT55" ca="1">INDEX(i.LMU_Area,$K55,RT$26)</f>
        <v>-</v>
      </c>
      <c r="RU55" s="5" t="str" cm="1">
        <f t="array" aca="1" ref="RU55" ca="1">INDEX(i.LMU_Area,$K55,RU$26)</f>
        <v>-</v>
      </c>
      <c r="RV55" s="5" t="str" cm="1">
        <f t="array" aca="1" ref="RV55" ca="1">INDEX(i.LMU_Area,$K55,RV$26)</f>
        <v>-</v>
      </c>
      <c r="RW55" s="5" t="str" cm="1">
        <f t="array" aca="1" ref="RW55" ca="1">INDEX(i.LMU_Area,$K55,RW$26)</f>
        <v>-</v>
      </c>
      <c r="RX55" s="5" t="str" cm="1">
        <f t="array" aca="1" ref="RX55" ca="1">INDEX(i.LMU_Area,$K55,RX$26)</f>
        <v>-</v>
      </c>
      <c r="RY55" s="5" t="str" cm="1">
        <f t="array" aca="1" ref="RY55" ca="1">INDEX(i.LMU_Area,$K55,RY$26)</f>
        <v>-</v>
      </c>
      <c r="RZ55" s="5" t="str" cm="1">
        <f t="array" aca="1" ref="RZ55" ca="1">INDEX(i.LMU_Area,$K55,RZ$26)</f>
        <v>-</v>
      </c>
      <c r="SA55" s="5" t="str" cm="1">
        <f t="array" aca="1" ref="SA55" ca="1">INDEX(i.LMU_Area,$K55,SA$26)</f>
        <v>-</v>
      </c>
      <c r="SB55" s="5" t="str" cm="1">
        <f t="array" aca="1" ref="SB55" ca="1">INDEX(i.LMU_Area,$K55,SB$26)</f>
        <v>-</v>
      </c>
      <c r="SC55" s="5" t="str" cm="1">
        <f t="array" aca="1" ref="SC55" ca="1">INDEX(i.LMU_Area,$K55,SC$26)</f>
        <v>-</v>
      </c>
      <c r="SD55" s="5" t="str" cm="1">
        <f t="array" aca="1" ref="SD55" ca="1">INDEX(i.LMU_Area,$K55,SD$26)</f>
        <v>-</v>
      </c>
      <c r="SE55" s="5" t="str" cm="1">
        <f t="array" aca="1" ref="SE55" ca="1">INDEX(i.LMU_Area,$K55,SE$26)</f>
        <v>-</v>
      </c>
      <c r="SF55" s="5" t="str" cm="1">
        <f t="array" aca="1" ref="SF55" ca="1">INDEX(i.LMU_Area,$K55,SF$26)</f>
        <v>-</v>
      </c>
      <c r="SG55" s="5" t="str" cm="1">
        <f t="array" aca="1" ref="SG55" ca="1">INDEX(i.LMU_Area,$K55,SG$26)</f>
        <v>-</v>
      </c>
      <c r="SH55" s="5" t="str" cm="1">
        <f t="array" aca="1" ref="SH55" ca="1">INDEX(i.LMU_Area,$K55,SH$26)</f>
        <v>-</v>
      </c>
      <c r="SI55" s="5" t="str" cm="1">
        <f t="array" aca="1" ref="SI55" ca="1">INDEX(i.LMU_Area,$K55,SI$26)</f>
        <v>-</v>
      </c>
      <c r="SJ55" s="5" t="str" cm="1">
        <f t="array" aca="1" ref="SJ55" ca="1">INDEX(i.LMU_Area,$K55,SJ$26)</f>
        <v>-</v>
      </c>
      <c r="SK55" s="5" t="str" cm="1">
        <f t="array" aca="1" ref="SK55" ca="1">INDEX(i.LMU_Area,$K55,SK$26)</f>
        <v>-</v>
      </c>
      <c r="SL55" s="5" t="str" cm="1">
        <f t="array" aca="1" ref="SL55" ca="1">INDEX(i.LMU_Area,$K55,SL$26)</f>
        <v>-</v>
      </c>
      <c r="SM55" s="5" t="str" cm="1">
        <f t="array" aca="1" ref="SM55" ca="1">INDEX(i.LMU_Area,$K55,SM$26)</f>
        <v>-</v>
      </c>
      <c r="SN55" s="5" t="str" cm="1">
        <f t="array" aca="1" ref="SN55" ca="1">INDEX(i.LMU_Area,$K55,SN$26)</f>
        <v>-</v>
      </c>
      <c r="SO55" s="5" t="str" cm="1">
        <f t="array" aca="1" ref="SO55" ca="1">INDEX(i.LMU_Area,$K55,SO$26)</f>
        <v>-</v>
      </c>
      <c r="SP55" s="5" t="str" cm="1">
        <f t="array" aca="1" ref="SP55" ca="1">INDEX(i.LMU_Area,$K55,SP$26)</f>
        <v>-</v>
      </c>
      <c r="SQ55" s="5" t="str" cm="1">
        <f t="array" aca="1" ref="SQ55" ca="1">INDEX(i.LMU_Area,$K55,SQ$26)</f>
        <v>-</v>
      </c>
      <c r="SR55" s="5" t="str" cm="1">
        <f t="array" aca="1" ref="SR55" ca="1">INDEX(i.LMU_Area,$K55,SR$26)</f>
        <v>-</v>
      </c>
      <c r="SS55" s="5" t="str" cm="1">
        <f t="array" aca="1" ref="SS55" ca="1">INDEX(i.LMU_Area,$K55,SS$26)</f>
        <v>-</v>
      </c>
      <c r="ST55" s="5" t="str" cm="1">
        <f t="array" aca="1" ref="ST55" ca="1">INDEX(i.LMU_Area,$K55,ST$26)</f>
        <v>-</v>
      </c>
      <c r="SU55" s="5" t="str" cm="1">
        <f t="array" aca="1" ref="SU55" ca="1">INDEX(i.LMU_Area,$K55,SU$26)</f>
        <v>-</v>
      </c>
      <c r="SV55" s="5" t="str" cm="1">
        <f t="array" aca="1" ref="SV55" ca="1">INDEX(i.LMU_Area,$K55,SV$26)</f>
        <v>-</v>
      </c>
      <c r="SW55" s="5" t="str" cm="1">
        <f t="array" aca="1" ref="SW55" ca="1">INDEX(i.LMU_Area,$K55,SW$26)</f>
        <v>-</v>
      </c>
      <c r="SX55" s="5" t="str" cm="1">
        <f t="array" aca="1" ref="SX55" ca="1">INDEX(i.LMU_Area,$K55,SX$26)</f>
        <v>-</v>
      </c>
      <c r="SY55" s="5" t="str" cm="1">
        <f t="array" aca="1" ref="SY55" ca="1">INDEX(i.LMU_Area,$K55,SY$26)</f>
        <v>-</v>
      </c>
      <c r="SZ55" s="5" t="str" cm="1">
        <f t="array" aca="1" ref="SZ55" ca="1">INDEX(i.LMU_Area,$K55,SZ$26)</f>
        <v>-</v>
      </c>
      <c r="TA55" s="5" t="str" cm="1">
        <f t="array" aca="1" ref="TA55" ca="1">INDEX(i.LMU_Area,$K55,TA$26)</f>
        <v>-</v>
      </c>
      <c r="TB55" s="5" t="str" cm="1">
        <f t="array" aca="1" ref="TB55" ca="1">INDEX(i.LMU_Area,$K55,TB$26)</f>
        <v>-</v>
      </c>
      <c r="TC55" s="5" t="str" cm="1">
        <f t="array" aca="1" ref="TC55" ca="1">INDEX(i.LMU_Area,$K55,TC$26)</f>
        <v>-</v>
      </c>
      <c r="TD55" s="5" t="str" cm="1">
        <f t="array" aca="1" ref="TD55" ca="1">INDEX(i.LMU_Area,$K55,TD$26)</f>
        <v>-</v>
      </c>
      <c r="TE55" s="5" t="str" cm="1">
        <f t="array" aca="1" ref="TE55" ca="1">INDEX(i.LMU_Area,$K55,TE$26)</f>
        <v>-</v>
      </c>
      <c r="TF55" s="19">
        <f t="shared" ca="1" si="289"/>
        <v>1</v>
      </c>
      <c r="TG55" s="587">
        <v>0</v>
      </c>
    </row>
    <row r="56" spans="1:527" outlineLevel="2">
      <c r="A56" s="21">
        <f t="shared" si="273"/>
        <v>51</v>
      </c>
      <c r="B56" s="554">
        <f t="shared" ca="1" si="296"/>
        <v>49</v>
      </c>
      <c r="C56">
        <f>202</f>
        <v>202</v>
      </c>
      <c r="D56" s="135" t="str">
        <f t="shared" ca="1" si="196"/>
        <v>EWW</v>
      </c>
      <c r="E56" t="b">
        <v>1</v>
      </c>
      <c r="F56" t="b">
        <v>0</v>
      </c>
      <c r="G56" s="347" t="b">
        <f t="shared" si="290"/>
        <v>1</v>
      </c>
      <c r="H56" s="226">
        <f t="shared" ca="1" si="297"/>
        <v>11</v>
      </c>
      <c r="I56" s="226">
        <f t="shared" ca="1" si="259"/>
        <v>2</v>
      </c>
      <c r="J56" s="226">
        <f t="shared" ca="1" si="259"/>
        <v>1</v>
      </c>
      <c r="K56" s="226">
        <f t="shared" ca="1" si="259"/>
        <v>1</v>
      </c>
      <c r="L56" s="226">
        <f t="shared" ca="1" si="259"/>
        <v>1</v>
      </c>
      <c r="M56" s="226">
        <f t="shared" ca="1" si="259"/>
        <v>2</v>
      </c>
      <c r="N56" s="226">
        <f t="shared" ca="1" si="260"/>
        <v>3</v>
      </c>
      <c r="O56" s="226">
        <f t="shared" ca="1" si="261"/>
        <v>2</v>
      </c>
      <c r="P56" s="226">
        <f t="shared" ca="1" si="259"/>
        <v>1</v>
      </c>
      <c r="Q56" s="226">
        <f t="shared" ca="1" si="263"/>
        <v>1</v>
      </c>
      <c r="R56" s="115">
        <f t="shared" ca="1" si="264"/>
        <v>0</v>
      </c>
      <c r="S56" s="226">
        <f t="shared" ca="1" si="263"/>
        <v>0</v>
      </c>
      <c r="T56" s="226">
        <f t="shared" ca="1" si="263"/>
        <v>0</v>
      </c>
      <c r="U56" s="226">
        <f t="shared" ca="1" si="263"/>
        <v>0</v>
      </c>
      <c r="V56" s="226">
        <f t="shared" ca="1" si="263"/>
        <v>0</v>
      </c>
      <c r="W56" s="226">
        <f t="shared" ca="1" si="259"/>
        <v>0</v>
      </c>
      <c r="X56" s="226">
        <f t="shared" ca="1" si="265"/>
        <v>1</v>
      </c>
      <c r="Y56" s="226">
        <f t="shared" ca="1" si="317"/>
        <v>1</v>
      </c>
      <c r="Z56" s="226">
        <f t="shared" ca="1" si="317"/>
        <v>1</v>
      </c>
      <c r="AA56" s="263"/>
      <c r="AB56" s="263"/>
      <c r="AC56" s="263"/>
      <c r="AD56" s="263"/>
      <c r="AE56" s="263"/>
      <c r="AF56" s="226">
        <f t="shared" ca="1" si="266"/>
        <v>0</v>
      </c>
      <c r="AG56" s="263"/>
      <c r="AH56" s="263">
        <f t="shared" ca="1" si="267"/>
        <v>0</v>
      </c>
      <c r="AI56" s="263">
        <f t="shared" ca="1" si="267"/>
        <v>0</v>
      </c>
      <c r="AJ56" s="263">
        <f t="shared" ca="1" si="267"/>
        <v>0</v>
      </c>
      <c r="AK56" s="263">
        <f t="shared" ca="1" si="267"/>
        <v>0</v>
      </c>
      <c r="AL56" s="263">
        <f t="shared" ca="1" si="267"/>
        <v>0</v>
      </c>
      <c r="AM56" s="263">
        <f t="shared" ca="1" si="267"/>
        <v>0</v>
      </c>
      <c r="AN56" s="263">
        <f t="shared" ca="1" si="267"/>
        <v>0</v>
      </c>
      <c r="AO56" s="135">
        <f t="shared" ca="1" si="200"/>
        <v>2</v>
      </c>
      <c r="AP56" s="135">
        <f ca="1">INDEX(CHOOSE($P56,DataAutumn!i.AdultDrys,DataWinter!i.AdultDrys,DataSpring!i.AdultDrys),1,$O56)</f>
        <v>4</v>
      </c>
      <c r="AQ56" s="5">
        <f t="shared" ca="1" si="201"/>
        <v>2</v>
      </c>
      <c r="AR56" s="5">
        <f t="shared" ca="1" si="201"/>
        <v>0</v>
      </c>
      <c r="AS56" s="5">
        <f t="shared" ca="1" si="202"/>
        <v>5</v>
      </c>
      <c r="AT56">
        <f t="shared" ca="1" si="203"/>
        <v>5</v>
      </c>
      <c r="AW56" s="222" t="str">
        <f t="shared" ca="1" si="204"/>
        <v>FS Optimis 00011 EWW MWM     TOL122 Scan1-0000 CFS RR 01% REV01 GP100% WP100% MP100% T_TRUE (F43N33)</v>
      </c>
      <c r="AX56" s="9" t="str">
        <f ca="1">IF(COUNTIF(AW$5:AW56,AW56)=1,"-","Dup")</f>
        <v>-</v>
      </c>
      <c r="AY56" s="9"/>
      <c r="AZ56" s="19" t="b">
        <f t="shared" ca="1" si="291"/>
        <v>0</v>
      </c>
      <c r="BA56" s="19" t="b">
        <f t="shared" ca="1" si="291"/>
        <v>0</v>
      </c>
      <c r="BB56" s="19" t="b">
        <f t="shared" ca="1" si="291"/>
        <v>0</v>
      </c>
      <c r="BC56" s="19" t="b">
        <f t="shared" ca="1" si="305"/>
        <v>0</v>
      </c>
      <c r="BD56" s="19" t="b">
        <f t="shared" ca="1" si="305"/>
        <v>0</v>
      </c>
      <c r="BE56" s="19" t="b">
        <f t="shared" ca="1" si="291"/>
        <v>0</v>
      </c>
      <c r="BF56" s="19" t="b">
        <f t="shared" ca="1" si="291"/>
        <v>0</v>
      </c>
      <c r="BG56" s="19" t="b">
        <f t="shared" ca="1" si="291"/>
        <v>0</v>
      </c>
      <c r="BH56" s="9"/>
      <c r="BI56" s="5" t="b">
        <f t="shared" ca="1" si="205"/>
        <v>0</v>
      </c>
      <c r="BJ56" s="5" t="str">
        <f t="shared" ca="1" si="205"/>
        <v>-</v>
      </c>
      <c r="BK56" s="5" t="b">
        <f t="shared" ca="1" si="205"/>
        <v>0</v>
      </c>
      <c r="BL56" s="5" t="b">
        <f t="shared" ca="1" si="205"/>
        <v>1</v>
      </c>
      <c r="BM56" s="5" t="b">
        <f t="shared" ca="1" si="205"/>
        <v>1</v>
      </c>
      <c r="BN56" s="135">
        <f t="shared" ca="1" si="205"/>
        <v>0</v>
      </c>
      <c r="BO56" s="12" t="b">
        <v>1</v>
      </c>
      <c r="BP56" s="5" cm="1">
        <f t="array" aca="1" ref="BP56" ca="1">INDEX(i.z_prob,$J56,BP$26)</f>
        <v>0.09</v>
      </c>
      <c r="BQ56" s="5" cm="1">
        <f t="array" aca="1" ref="BQ56" ca="1">INDEX(i.z_prob,$J56,BQ$26)</f>
        <v>0.16</v>
      </c>
      <c r="BR56" s="5" cm="1">
        <f t="array" aca="1" ref="BR56" ca="1">INDEX(i.z_prob,$J56,BR$26)</f>
        <v>0.14000000000000001</v>
      </c>
      <c r="BS56" s="5" cm="1">
        <f t="array" aca="1" ref="BS56" ca="1">INDEX(i.z_prob,$J56,BS$26)</f>
        <v>0.11</v>
      </c>
      <c r="BT56" s="5" cm="1">
        <f t="array" aca="1" ref="BT56" ca="1">INDEX(i.z_prob,$J56,BT$26)</f>
        <v>0.11</v>
      </c>
      <c r="BU56" s="5" cm="1">
        <f t="array" aca="1" ref="BU56" ca="1">INDEX(i.z_prob,$J56,BU$26)</f>
        <v>0.14000000000000001</v>
      </c>
      <c r="BV56" s="5" cm="1">
        <f t="array" aca="1" ref="BV56" ca="1">INDEX(i.z_prob,$J56,BV$26)</f>
        <v>0.16</v>
      </c>
      <c r="BW56" s="5" cm="1">
        <f t="array" aca="1" ref="BW56" ca="1">INDEX(i.z_prob,$J56,BW$26)</f>
        <v>0.09</v>
      </c>
      <c r="BX56" s="9"/>
      <c r="BY56" s="19" t="str">
        <f t="shared" ca="1" si="206"/>
        <v>-</v>
      </c>
      <c r="BZ56" s="5">
        <f t="shared" ca="1" si="207"/>
        <v>0</v>
      </c>
      <c r="CA56" s="5">
        <f t="shared" ca="1" si="208"/>
        <v>0</v>
      </c>
      <c r="CB56" s="5">
        <f t="shared" ca="1" si="209"/>
        <v>0</v>
      </c>
      <c r="CC56" s="5">
        <f t="shared" ca="1" si="210"/>
        <v>0</v>
      </c>
      <c r="CD56" s="9"/>
      <c r="CE56" s="19" t="str">
        <f t="shared" ca="1" si="211"/>
        <v>-</v>
      </c>
      <c r="CF56" s="19" t="str">
        <f t="shared" ca="1" si="211"/>
        <v>-</v>
      </c>
      <c r="CG56" s="19" t="str">
        <f t="shared" ca="1" si="211"/>
        <v>-</v>
      </c>
      <c r="CH56" s="19" t="str">
        <f t="shared" ca="1" si="211"/>
        <v>-</v>
      </c>
      <c r="CI56" s="19" t="str">
        <f t="shared" ca="1" si="211"/>
        <v>-</v>
      </c>
      <c r="CJ56" s="19" t="str">
        <f t="shared" ca="1" si="211"/>
        <v>-</v>
      </c>
      <c r="CK56" s="19" t="str">
        <f t="shared" ca="1" si="211"/>
        <v>-</v>
      </c>
      <c r="CL56" s="19" t="str">
        <f t="shared" ca="1" si="211"/>
        <v>-</v>
      </c>
      <c r="CM56" s="19" t="str">
        <f t="shared" ca="1" si="211"/>
        <v>-</v>
      </c>
      <c r="CN56" s="19" t="str">
        <f t="shared" ca="1" si="211"/>
        <v>-</v>
      </c>
      <c r="CO56" s="19" t="str">
        <f t="shared" ca="1" si="212"/>
        <v>-</v>
      </c>
      <c r="CP56" s="19" t="str">
        <f t="shared" ca="1" si="212"/>
        <v>-</v>
      </c>
      <c r="CQ56" s="19" t="str">
        <f t="shared" ca="1" si="212"/>
        <v>-</v>
      </c>
      <c r="CR56" s="19" t="str">
        <f t="shared" ca="1" si="212"/>
        <v>-</v>
      </c>
      <c r="CS56" s="19" t="str">
        <f t="shared" ca="1" si="212"/>
        <v>-</v>
      </c>
      <c r="CT56" s="19" t="str">
        <f t="shared" ca="1" si="212"/>
        <v>-</v>
      </c>
      <c r="CU56" s="19" t="str">
        <f t="shared" ca="1" si="212"/>
        <v>-</v>
      </c>
      <c r="CV56" s="9"/>
      <c r="CW56" s="135" t="b">
        <f t="shared" ca="1" si="213"/>
        <v>1</v>
      </c>
      <c r="CX56" s="12" t="b">
        <v>1</v>
      </c>
      <c r="CY56" s="19" t="b">
        <f t="shared" ca="1" si="299"/>
        <v>1</v>
      </c>
      <c r="CZ56" s="574">
        <f t="shared" ca="1" si="300"/>
        <v>321121105</v>
      </c>
      <c r="DA56" s="19" t="b">
        <f t="shared" ca="1" si="299"/>
        <v>0</v>
      </c>
      <c r="DB56" s="12" t="s">
        <v>31</v>
      </c>
      <c r="DC56" s="19" t="b">
        <f t="shared" ca="1" si="276"/>
        <v>1</v>
      </c>
      <c r="DD56" s="575">
        <f t="shared" ca="1" si="292"/>
        <v>321121106</v>
      </c>
      <c r="DE56" s="428">
        <f t="shared" ca="1" si="215"/>
        <v>680</v>
      </c>
      <c r="DF56" s="428">
        <f t="shared" ca="1" si="215"/>
        <v>714</v>
      </c>
      <c r="DG56" s="428">
        <f t="shared" ca="1" si="215"/>
        <v>749</v>
      </c>
      <c r="DH56" s="143">
        <f t="shared" ca="1" si="216"/>
        <v>420</v>
      </c>
      <c r="DI56" s="143">
        <f t="shared" ca="1" si="216"/>
        <v>455</v>
      </c>
      <c r="DJ56" s="143">
        <f t="shared" ca="1" si="216"/>
        <v>490</v>
      </c>
      <c r="DK56" s="19" t="str">
        <f t="shared" ca="1" si="277"/>
        <v>-</v>
      </c>
      <c r="DL56" s="12" t="b">
        <v>0</v>
      </c>
      <c r="DM56" s="12" t="b">
        <v>0</v>
      </c>
      <c r="DN56" s="12" t="b">
        <v>1</v>
      </c>
      <c r="DO56" s="12" t="b">
        <v>0</v>
      </c>
      <c r="DP56" s="12" t="b">
        <v>0</v>
      </c>
      <c r="DQ56" s="12">
        <v>3</v>
      </c>
      <c r="DR56" s="12">
        <v>3</v>
      </c>
      <c r="DS56" s="19">
        <f t="shared" ca="1" si="293"/>
        <v>0</v>
      </c>
      <c r="DT56" s="12">
        <v>1</v>
      </c>
      <c r="DU56" s="12">
        <v>-1</v>
      </c>
      <c r="DV56" s="19" t="str">
        <f t="shared" ca="1" si="278"/>
        <v>-</v>
      </c>
      <c r="DW56" s="19" t="str">
        <f t="shared" ca="1" si="278"/>
        <v>-</v>
      </c>
      <c r="DX56" s="19" t="str">
        <f t="shared" ca="1" si="278"/>
        <v>-</v>
      </c>
      <c r="DY56" s="239">
        <f t="shared" ca="1" si="294"/>
        <v>0</v>
      </c>
      <c r="DZ56" s="239">
        <f t="shared" si="294"/>
        <v>1</v>
      </c>
      <c r="EA56" s="239">
        <f t="shared" si="294"/>
        <v>-1</v>
      </c>
      <c r="EB56" s="19" t="str">
        <f t="shared" ca="1" si="220"/>
        <v>-</v>
      </c>
      <c r="EC56" s="19">
        <f t="shared" ca="1" si="220"/>
        <v>0</v>
      </c>
      <c r="ED56" s="19">
        <f t="shared" ca="1" si="220"/>
        <v>0</v>
      </c>
      <c r="EE56" s="9"/>
      <c r="EF56" s="19" t="str">
        <f t="shared" ca="1" si="221"/>
        <v>-</v>
      </c>
      <c r="EG56" s="19" t="str">
        <f t="shared" ca="1" si="221"/>
        <v>-</v>
      </c>
      <c r="EH56" s="19" t="str">
        <f t="shared" ca="1" si="221"/>
        <v>-</v>
      </c>
      <c r="EI56" s="19" t="str">
        <f t="shared" ca="1" si="221"/>
        <v>-</v>
      </c>
      <c r="EJ56" s="19" t="str">
        <f t="shared" ca="1" si="221"/>
        <v>-</v>
      </c>
      <c r="EK56" s="19" t="str">
        <f t="shared" ca="1" si="221"/>
        <v>-</v>
      </c>
      <c r="EL56" s="19" t="str">
        <f t="shared" ca="1" si="221"/>
        <v>-</v>
      </c>
      <c r="EM56" s="19" t="str">
        <f t="shared" ca="1" si="221"/>
        <v>-</v>
      </c>
      <c r="EN56" s="19" t="str">
        <f t="shared" ca="1" si="221"/>
        <v>-</v>
      </c>
      <c r="EO56" s="19" t="str">
        <f t="shared" ca="1" si="221"/>
        <v>-</v>
      </c>
      <c r="EP56" s="19" t="str">
        <f t="shared" ca="1" si="221"/>
        <v>-</v>
      </c>
      <c r="EQ56" s="19" t="str">
        <f t="shared" ca="1" si="221"/>
        <v>-</v>
      </c>
      <c r="ER56" s="19">
        <f t="shared" ca="1" si="279"/>
        <v>0</v>
      </c>
      <c r="ES56" s="19">
        <f t="shared" ca="1" si="222"/>
        <v>0</v>
      </c>
      <c r="ET56" s="19">
        <f t="shared" ca="1" si="222"/>
        <v>0</v>
      </c>
      <c r="EU56" s="19">
        <f t="shared" ca="1" si="222"/>
        <v>0</v>
      </c>
      <c r="EV56" s="19">
        <f t="shared" ca="1" si="311"/>
        <v>0</v>
      </c>
      <c r="EW56" s="19">
        <f t="shared" ca="1" si="311"/>
        <v>0</v>
      </c>
      <c r="EX56" s="19">
        <f t="shared" ca="1" si="311"/>
        <v>0</v>
      </c>
      <c r="EY56" s="19">
        <f t="shared" ca="1" si="311"/>
        <v>0</v>
      </c>
      <c r="EZ56" s="19">
        <f t="shared" ca="1" si="311"/>
        <v>0</v>
      </c>
      <c r="FA56" s="19">
        <f t="shared" ca="1" si="311"/>
        <v>0</v>
      </c>
      <c r="FB56" s="19">
        <f t="shared" ca="1" si="311"/>
        <v>0</v>
      </c>
      <c r="FC56" s="19">
        <f t="shared" ca="1" si="311"/>
        <v>0</v>
      </c>
      <c r="FD56" s="19">
        <f t="shared" ca="1" si="311"/>
        <v>0</v>
      </c>
      <c r="FE56" s="19">
        <f t="shared" ca="1" si="311"/>
        <v>0</v>
      </c>
      <c r="FF56" s="19">
        <f t="shared" ca="1" si="311"/>
        <v>0</v>
      </c>
      <c r="FG56" s="19">
        <f t="shared" ca="1" si="311"/>
        <v>0</v>
      </c>
      <c r="FH56" s="19">
        <f t="shared" ca="1" si="311"/>
        <v>0</v>
      </c>
      <c r="FI56" s="19">
        <f t="shared" ca="1" si="311"/>
        <v>0</v>
      </c>
      <c r="FJ56" s="19">
        <f t="shared" ca="1" si="311"/>
        <v>0</v>
      </c>
      <c r="FK56" s="19">
        <f t="shared" ca="1" si="311"/>
        <v>0</v>
      </c>
      <c r="FL56" s="19">
        <f t="shared" ca="1" si="311"/>
        <v>0</v>
      </c>
      <c r="FM56" s="19">
        <f t="shared" ca="1" si="311"/>
        <v>0</v>
      </c>
      <c r="FN56" s="19">
        <f t="shared" ca="1" si="311"/>
        <v>0</v>
      </c>
      <c r="FO56" s="19">
        <f t="shared" ca="1" si="311"/>
        <v>0</v>
      </c>
      <c r="FP56" s="19">
        <f t="shared" ca="1" si="311"/>
        <v>0</v>
      </c>
      <c r="FQ56" s="19">
        <f t="shared" ca="1" si="311"/>
        <v>0</v>
      </c>
      <c r="FR56" s="19">
        <f t="shared" ca="1" si="311"/>
        <v>0</v>
      </c>
      <c r="FS56" s="19">
        <f t="shared" ca="1" si="311"/>
        <v>0</v>
      </c>
      <c r="FT56" s="19">
        <f t="shared" ca="1" si="311"/>
        <v>0</v>
      </c>
      <c r="FU56" s="19">
        <f t="shared" ca="1" si="311"/>
        <v>0</v>
      </c>
      <c r="FV56" s="19">
        <f t="shared" ca="1" si="311"/>
        <v>0</v>
      </c>
      <c r="FW56" s="19">
        <f t="shared" ca="1" si="311"/>
        <v>0</v>
      </c>
      <c r="FX56" s="19">
        <f t="shared" ca="1" si="311"/>
        <v>0</v>
      </c>
      <c r="FY56" s="19">
        <f t="shared" ca="1" si="311"/>
        <v>0</v>
      </c>
      <c r="FZ56" s="19">
        <f t="shared" ca="1" si="311"/>
        <v>0</v>
      </c>
      <c r="GA56" s="19">
        <f t="shared" ca="1" si="311"/>
        <v>0</v>
      </c>
      <c r="GB56" s="19">
        <f t="shared" ca="1" si="311"/>
        <v>0</v>
      </c>
      <c r="GC56" s="19">
        <f t="shared" ca="1" si="311"/>
        <v>0</v>
      </c>
      <c r="GD56" s="19">
        <f t="shared" ca="1" si="311"/>
        <v>0</v>
      </c>
      <c r="GE56" s="19">
        <f t="shared" ca="1" si="311"/>
        <v>0</v>
      </c>
      <c r="GF56" s="19">
        <f t="shared" ca="1" si="311"/>
        <v>0</v>
      </c>
      <c r="GG56" s="19">
        <f t="shared" ca="1" si="311"/>
        <v>0</v>
      </c>
      <c r="GH56" s="19">
        <f t="shared" ca="1" si="311"/>
        <v>0</v>
      </c>
      <c r="GI56" s="19">
        <f t="shared" ca="1" si="311"/>
        <v>0</v>
      </c>
      <c r="GJ56" s="19">
        <f t="shared" ca="1" si="311"/>
        <v>0</v>
      </c>
      <c r="GK56" s="19">
        <f t="shared" ca="1" si="311"/>
        <v>0</v>
      </c>
      <c r="GL56" s="19">
        <f t="shared" ca="1" si="311"/>
        <v>0</v>
      </c>
      <c r="GM56" s="19">
        <f t="shared" ca="1" si="311"/>
        <v>0</v>
      </c>
      <c r="GN56" s="19">
        <f t="shared" ca="1" si="311"/>
        <v>0</v>
      </c>
      <c r="GO56" s="19">
        <f t="shared" ca="1" si="311"/>
        <v>0</v>
      </c>
      <c r="GP56" s="19">
        <f t="shared" ca="1" si="311"/>
        <v>0</v>
      </c>
      <c r="GQ56" s="19">
        <f t="shared" ca="1" si="311"/>
        <v>0</v>
      </c>
      <c r="GR56" s="19">
        <f t="shared" ca="1" si="311"/>
        <v>0</v>
      </c>
      <c r="GS56" s="19">
        <f t="shared" ca="1" si="311"/>
        <v>0</v>
      </c>
      <c r="GT56" s="19">
        <f t="shared" ca="1" si="311"/>
        <v>0</v>
      </c>
      <c r="GU56" s="19">
        <f t="shared" ca="1" si="311"/>
        <v>0</v>
      </c>
      <c r="GV56" s="19">
        <f t="shared" ca="1" si="311"/>
        <v>0</v>
      </c>
      <c r="GW56" s="19">
        <f t="shared" ca="1" si="311"/>
        <v>0</v>
      </c>
      <c r="GX56" s="19">
        <f t="shared" ca="1" si="311"/>
        <v>0</v>
      </c>
      <c r="GY56" s="19">
        <f t="shared" ca="1" si="311"/>
        <v>0</v>
      </c>
      <c r="GZ56" s="19">
        <f t="shared" ca="1" si="311"/>
        <v>0</v>
      </c>
      <c r="HA56" s="19">
        <f t="shared" ca="1" si="311"/>
        <v>0</v>
      </c>
      <c r="HB56" s="19">
        <f t="shared" ca="1" si="311"/>
        <v>0</v>
      </c>
      <c r="HC56" s="19">
        <f t="shared" ca="1" si="311"/>
        <v>0</v>
      </c>
      <c r="HD56" s="19">
        <f t="shared" ca="1" si="225"/>
        <v>0</v>
      </c>
      <c r="HE56" s="19">
        <f t="shared" ca="1" si="225"/>
        <v>0</v>
      </c>
      <c r="HF56" s="19">
        <f t="shared" ca="1" si="225"/>
        <v>0</v>
      </c>
      <c r="HG56" s="19">
        <f t="shared" ca="1" si="225"/>
        <v>0</v>
      </c>
      <c r="HH56" s="19">
        <f t="shared" ca="1" si="225"/>
        <v>0</v>
      </c>
      <c r="HI56" s="19">
        <f t="shared" ca="1" si="225"/>
        <v>0</v>
      </c>
      <c r="HJ56" s="19">
        <f t="shared" ca="1" si="225"/>
        <v>0</v>
      </c>
      <c r="HK56" s="19">
        <f t="shared" ca="1" si="225"/>
        <v>0</v>
      </c>
      <c r="HL56" s="19">
        <f t="shared" ca="1" si="225"/>
        <v>0</v>
      </c>
      <c r="HM56" s="19">
        <f t="shared" ca="1" si="225"/>
        <v>0</v>
      </c>
      <c r="HN56" s="19">
        <f t="shared" ca="1" si="225"/>
        <v>0</v>
      </c>
      <c r="HO56" s="19">
        <f t="shared" ca="1" si="225"/>
        <v>0</v>
      </c>
      <c r="HP56" s="19">
        <f t="shared" ca="1" si="225"/>
        <v>0</v>
      </c>
      <c r="HQ56" s="19">
        <f t="shared" ca="1" si="225"/>
        <v>0</v>
      </c>
      <c r="HR56" s="19">
        <f t="shared" ca="1" si="225"/>
        <v>0</v>
      </c>
      <c r="HS56" s="19">
        <f t="shared" ca="1" si="225"/>
        <v>0</v>
      </c>
      <c r="HT56" s="19">
        <f t="shared" ca="1" si="225"/>
        <v>0</v>
      </c>
      <c r="HU56" s="19">
        <f t="shared" ca="1" si="225"/>
        <v>0</v>
      </c>
      <c r="HV56" s="19">
        <f t="shared" ca="1" si="225"/>
        <v>0</v>
      </c>
      <c r="HW56" s="19">
        <f t="shared" ca="1" si="225"/>
        <v>0</v>
      </c>
      <c r="HX56" s="19">
        <f t="shared" ca="1" si="225"/>
        <v>0</v>
      </c>
      <c r="HY56" s="19">
        <f t="shared" ca="1" si="225"/>
        <v>0</v>
      </c>
      <c r="HZ56" s="19">
        <f t="shared" ca="1" si="225"/>
        <v>0</v>
      </c>
      <c r="IA56" s="19">
        <f t="shared" ca="1" si="226"/>
        <v>0</v>
      </c>
      <c r="IB56" s="19">
        <f t="shared" ca="1" si="226"/>
        <v>0</v>
      </c>
      <c r="IC56" s="19">
        <f t="shared" ca="1" si="226"/>
        <v>0</v>
      </c>
      <c r="ID56" s="19">
        <f t="shared" ca="1" si="227"/>
        <v>0</v>
      </c>
      <c r="IE56" s="19">
        <f t="shared" ca="1" si="227"/>
        <v>0</v>
      </c>
      <c r="IF56" s="19">
        <f t="shared" ca="1" si="227"/>
        <v>0</v>
      </c>
      <c r="IG56" s="19">
        <f t="shared" ca="1" si="227"/>
        <v>0</v>
      </c>
      <c r="IH56" s="19">
        <f t="shared" ca="1" si="227"/>
        <v>0</v>
      </c>
      <c r="II56" s="19">
        <f t="shared" ca="1" si="227"/>
        <v>0</v>
      </c>
      <c r="IJ56" s="19">
        <f t="shared" ca="1" si="227"/>
        <v>0</v>
      </c>
      <c r="IK56" s="19">
        <f t="shared" ca="1" si="227"/>
        <v>0</v>
      </c>
      <c r="IL56" s="19">
        <f t="shared" ca="1" si="227"/>
        <v>0</v>
      </c>
      <c r="IM56" s="19">
        <f t="shared" ca="1" si="227"/>
        <v>0</v>
      </c>
      <c r="IN56" s="19">
        <f t="shared" ca="1" si="226"/>
        <v>0</v>
      </c>
      <c r="IO56" s="19">
        <f t="shared" ca="1" si="226"/>
        <v>0</v>
      </c>
      <c r="IP56" s="19">
        <f t="shared" ca="1" si="226"/>
        <v>0</v>
      </c>
      <c r="IQ56" s="19">
        <f t="shared" ca="1" si="226"/>
        <v>0</v>
      </c>
      <c r="IR56" s="19">
        <f t="shared" ca="1" si="226"/>
        <v>0</v>
      </c>
      <c r="IS56" s="19">
        <f t="shared" ca="1" si="226"/>
        <v>0</v>
      </c>
      <c r="IT56" s="19">
        <f t="shared" ca="1" si="226"/>
        <v>0</v>
      </c>
      <c r="IU56" s="19">
        <f t="shared" ca="1" si="226"/>
        <v>0</v>
      </c>
      <c r="IV56" s="19">
        <f t="shared" ca="1" si="226"/>
        <v>0</v>
      </c>
      <c r="IW56" s="19">
        <f t="shared" ca="1" si="226"/>
        <v>0</v>
      </c>
      <c r="IX56" s="19">
        <f t="shared" ca="1" si="226"/>
        <v>0</v>
      </c>
      <c r="IY56" s="19">
        <f t="shared" ca="1" si="226"/>
        <v>0</v>
      </c>
      <c r="IZ56" s="19">
        <f t="shared" ca="1" si="226"/>
        <v>0</v>
      </c>
      <c r="JA56" s="19">
        <f t="shared" ca="1" si="226"/>
        <v>0</v>
      </c>
      <c r="JB56" s="19">
        <f t="shared" ca="1" si="226"/>
        <v>0</v>
      </c>
      <c r="JC56" s="19">
        <f t="shared" ca="1" si="226"/>
        <v>0</v>
      </c>
      <c r="JD56" s="19">
        <f t="shared" ca="1" si="226"/>
        <v>0</v>
      </c>
      <c r="JE56" s="19">
        <f t="shared" ca="1" si="226"/>
        <v>0</v>
      </c>
      <c r="JF56" s="19">
        <f t="shared" ca="1" si="226"/>
        <v>0</v>
      </c>
      <c r="JG56" s="19">
        <f t="shared" ca="1" si="226"/>
        <v>0</v>
      </c>
      <c r="JH56" s="19">
        <f t="shared" ca="1" si="226"/>
        <v>0</v>
      </c>
      <c r="JI56" s="19">
        <f t="shared" ca="1" si="226"/>
        <v>0</v>
      </c>
      <c r="JJ56" s="19">
        <f t="shared" ca="1" si="226"/>
        <v>0</v>
      </c>
      <c r="JK56" s="19">
        <f t="shared" ca="1" si="226"/>
        <v>0</v>
      </c>
      <c r="JL56" s="19">
        <f t="shared" ca="1" si="226"/>
        <v>0</v>
      </c>
      <c r="JM56" s="5">
        <f t="shared" ca="1" si="228"/>
        <v>19</v>
      </c>
      <c r="JN56" s="9"/>
      <c r="JO56" s="5">
        <f t="shared" ca="1" si="229"/>
        <v>1</v>
      </c>
      <c r="JP56" s="5" t="b">
        <f t="shared" ca="1" si="229"/>
        <v>0</v>
      </c>
      <c r="JQ56" s="19">
        <f t="shared" ca="1" si="281"/>
        <v>0</v>
      </c>
      <c r="JR56" s="5">
        <f t="shared" ca="1" si="231"/>
        <v>0</v>
      </c>
      <c r="JS56" s="5">
        <f t="shared" ca="1" si="232"/>
        <v>0.01</v>
      </c>
      <c r="JT56" s="19">
        <f t="shared" ca="1" si="233"/>
        <v>0</v>
      </c>
      <c r="JU56" s="19">
        <f t="shared" ca="1" si="233"/>
        <v>0</v>
      </c>
      <c r="JV56" s="19" t="str">
        <f t="shared" ca="1" si="233"/>
        <v>-</v>
      </c>
      <c r="JW56" s="19">
        <f t="shared" ca="1" si="272"/>
        <v>1</v>
      </c>
      <c r="JX56" s="19">
        <f t="shared" ca="1" si="281"/>
        <v>1</v>
      </c>
      <c r="JY56" s="19">
        <f t="shared" ca="1" si="272"/>
        <v>1</v>
      </c>
      <c r="JZ56" s="19">
        <f t="shared" ca="1" si="272"/>
        <v>1</v>
      </c>
      <c r="KA56" s="19">
        <f t="shared" ca="1" si="272"/>
        <v>1</v>
      </c>
      <c r="KB56" s="19">
        <f t="shared" ca="1" si="272"/>
        <v>1</v>
      </c>
      <c r="KC56" s="19">
        <f t="shared" ca="1" si="272"/>
        <v>0</v>
      </c>
      <c r="KD56" s="19">
        <f t="shared" ref="KD56:KD57" ca="1" si="326">OFFSET(KD$5,$B56,0)</f>
        <v>0</v>
      </c>
      <c r="KE56" s="19">
        <f t="shared" ca="1" si="272"/>
        <v>1</v>
      </c>
      <c r="KF56" s="19">
        <f t="shared" ca="1" si="272"/>
        <v>0</v>
      </c>
      <c r="KG56" s="19">
        <f t="shared" ca="1" si="272"/>
        <v>0</v>
      </c>
      <c r="KH56" s="19">
        <f t="shared" ca="1" si="272"/>
        <v>0</v>
      </c>
      <c r="KI56" s="19">
        <f t="shared" ca="1" si="272"/>
        <v>1</v>
      </c>
      <c r="KJ56" s="19">
        <f t="shared" ca="1" si="272"/>
        <v>0</v>
      </c>
      <c r="KK56" s="19">
        <f t="shared" ref="KE56:KK60" ca="1" si="327">OFFSET(KK$5,$B56,0)</f>
        <v>1</v>
      </c>
      <c r="KL56" s="19">
        <f t="shared" ca="1" si="281"/>
        <v>0</v>
      </c>
      <c r="KM56" s="19">
        <f t="shared" ca="1" si="281"/>
        <v>0</v>
      </c>
      <c r="KN56" s="19">
        <f t="shared" ca="1" si="281"/>
        <v>0</v>
      </c>
      <c r="KO56" s="19">
        <f t="shared" ca="1" si="281"/>
        <v>0</v>
      </c>
      <c r="KP56" s="19">
        <f t="shared" ca="1" si="281"/>
        <v>0</v>
      </c>
      <c r="KQ56" s="19">
        <f t="shared" ca="1" si="281"/>
        <v>0</v>
      </c>
      <c r="KR56" s="19">
        <f t="shared" ca="1" si="281"/>
        <v>0</v>
      </c>
      <c r="KS56" s="19">
        <f t="shared" ca="1" si="281"/>
        <v>0</v>
      </c>
      <c r="KT56" s="19">
        <f t="shared" ca="1" si="281"/>
        <v>0</v>
      </c>
      <c r="KU56" s="19">
        <f t="shared" ca="1" si="230"/>
        <v>0</v>
      </c>
      <c r="KV56" s="19">
        <f t="shared" ca="1" si="230"/>
        <v>0</v>
      </c>
      <c r="KW56" s="19">
        <f t="shared" ca="1" si="230"/>
        <v>0</v>
      </c>
      <c r="KX56" s="19">
        <f t="shared" ca="1" si="230"/>
        <v>0</v>
      </c>
      <c r="KY56" s="19">
        <f t="shared" ca="1" si="230"/>
        <v>0</v>
      </c>
      <c r="KZ56" s="19">
        <f t="shared" ca="1" si="230"/>
        <v>0</v>
      </c>
      <c r="LA56" s="19">
        <f t="shared" ca="1" si="230"/>
        <v>0</v>
      </c>
      <c r="LB56" s="19">
        <f t="shared" ca="1" si="230"/>
        <v>0</v>
      </c>
      <c r="LC56" s="19">
        <f t="shared" ca="1" si="230"/>
        <v>0</v>
      </c>
      <c r="LD56" s="19">
        <f t="shared" ca="1" si="230"/>
        <v>0</v>
      </c>
      <c r="LE56" s="19">
        <f t="shared" ca="1" si="230"/>
        <v>0</v>
      </c>
      <c r="LF56" s="19">
        <f t="shared" ca="1" si="230"/>
        <v>0</v>
      </c>
      <c r="LG56" s="5">
        <f t="shared" ca="1" si="237"/>
        <v>0</v>
      </c>
      <c r="LH56" s="5">
        <f t="shared" ca="1" si="237"/>
        <v>0</v>
      </c>
      <c r="LI56" s="5">
        <f t="shared" ca="1" si="237"/>
        <v>0.05</v>
      </c>
      <c r="LJ56" s="5">
        <f t="shared" ca="1" si="237"/>
        <v>0.05</v>
      </c>
      <c r="LK56" s="19">
        <f t="shared" ca="1" si="238"/>
        <v>0</v>
      </c>
      <c r="LL56" s="19">
        <f t="shared" ca="1" si="230"/>
        <v>0</v>
      </c>
      <c r="LM56" s="19">
        <f t="shared" ca="1" si="239"/>
        <v>0</v>
      </c>
      <c r="LN56" s="19">
        <f t="shared" ca="1" si="239"/>
        <v>0</v>
      </c>
      <c r="LO56" s="19">
        <f t="shared" ca="1" si="239"/>
        <v>0</v>
      </c>
      <c r="LP56" s="19">
        <f t="shared" ca="1" si="239"/>
        <v>0</v>
      </c>
      <c r="LQ56" s="19">
        <f t="shared" ca="1" si="230"/>
        <v>0</v>
      </c>
      <c r="LR56" s="19">
        <f t="shared" ca="1" si="230"/>
        <v>1</v>
      </c>
      <c r="LS56" s="19">
        <f t="shared" ca="1" si="240"/>
        <v>0</v>
      </c>
      <c r="LT56" s="19">
        <f t="shared" ca="1" si="240"/>
        <v>0</v>
      </c>
      <c r="LU56" s="19">
        <f t="shared" ca="1" si="240"/>
        <v>0</v>
      </c>
      <c r="LV56" s="19">
        <f t="shared" ca="1" si="230"/>
        <v>0</v>
      </c>
      <c r="LW56" s="19">
        <f t="shared" ca="1" si="230"/>
        <v>1</v>
      </c>
      <c r="LX56" s="9"/>
      <c r="LY56" s="5" t="b">
        <f t="shared" ca="1" si="241"/>
        <v>0</v>
      </c>
      <c r="LZ56" s="19" t="s">
        <v>31</v>
      </c>
      <c r="MA56" s="19" t="s">
        <v>31</v>
      </c>
      <c r="MB56" s="19" t="s">
        <v>31</v>
      </c>
      <c r="MC56" s="5" t="b">
        <f t="shared" ca="1" si="243"/>
        <v>1</v>
      </c>
      <c r="MD56" s="5" t="b">
        <f t="shared" ca="1" si="243"/>
        <v>0</v>
      </c>
      <c r="ME56" s="5" t="b">
        <f t="shared" ca="1" si="243"/>
        <v>0</v>
      </c>
      <c r="MF56" s="135">
        <f t="shared" ca="1" si="244"/>
        <v>1</v>
      </c>
      <c r="MG56" s="135">
        <f t="shared" ca="1" si="244"/>
        <v>1</v>
      </c>
      <c r="MH56" s="5" t="b">
        <f t="shared" ca="1" si="322"/>
        <v>0</v>
      </c>
      <c r="MI56" s="5" t="b">
        <f t="shared" ca="1" si="322"/>
        <v>0</v>
      </c>
      <c r="MJ56" s="5" t="b">
        <f t="shared" ca="1" si="322"/>
        <v>1</v>
      </c>
      <c r="MK56" s="5" t="b">
        <f t="shared" ca="1" si="322"/>
        <v>0</v>
      </c>
      <c r="ML56" s="5">
        <f t="shared" ca="1" si="323"/>
        <v>1</v>
      </c>
      <c r="MM56" s="5">
        <f t="shared" ca="1" si="323"/>
        <v>0.66</v>
      </c>
      <c r="MN56" s="5" t="b">
        <f t="shared" ca="1" si="324"/>
        <v>1</v>
      </c>
      <c r="MO56" s="5" t="str" cm="1">
        <f t="array" ref="MO56">IF(OR(MP56:MP56&lt;&gt;"-"),TRUE,"-")</f>
        <v>-</v>
      </c>
      <c r="MP56" s="12" t="s">
        <v>31</v>
      </c>
      <c r="MQ56" s="5" t="str">
        <f t="array" aca="1" ref="MQ56" ca="1">IF(OR(MR56:MX56&lt;&gt;"-"),TRUE,"-")</f>
        <v>-</v>
      </c>
      <c r="MR56" s="19" t="str">
        <f t="shared" ca="1" si="283"/>
        <v>-</v>
      </c>
      <c r="MS56" s="19" t="str">
        <f t="shared" ca="1" si="283"/>
        <v>-</v>
      </c>
      <c r="MT56" s="19" t="str">
        <f t="shared" ca="1" si="283"/>
        <v>-</v>
      </c>
      <c r="MU56" s="19" t="str">
        <f t="shared" ca="1" si="283"/>
        <v>-</v>
      </c>
      <c r="MV56" s="19" t="str">
        <f t="shared" ca="1" si="283"/>
        <v>-</v>
      </c>
      <c r="MW56" s="19" t="str">
        <f t="shared" ca="1" si="283"/>
        <v>-</v>
      </c>
      <c r="MX56" s="19" t="str">
        <f t="shared" ca="1" si="283"/>
        <v>-</v>
      </c>
      <c r="MY56" s="5" t="str">
        <f t="array" ref="MY56">IF(OR(MZ56:NA56&lt;&gt;"-"),TRUE,"-")</f>
        <v>-</v>
      </c>
      <c r="MZ56" s="264" t="s">
        <v>31</v>
      </c>
      <c r="NA56" s="264" t="s">
        <v>31</v>
      </c>
      <c r="NB56" s="12" t="b">
        <v>1</v>
      </c>
      <c r="NC56" s="12">
        <v>0</v>
      </c>
      <c r="ND56" s="5" t="str">
        <f t="shared" ca="1" si="249"/>
        <v>-</v>
      </c>
      <c r="NE56" s="5" t="str">
        <f t="shared" ca="1" si="249"/>
        <v>-</v>
      </c>
      <c r="NF56" s="5" t="str">
        <f t="shared" ca="1" si="249"/>
        <v>-</v>
      </c>
      <c r="NG56" s="5" t="str">
        <f t="shared" ca="1" si="249"/>
        <v>-</v>
      </c>
      <c r="NH56" s="264" t="s">
        <v>31</v>
      </c>
      <c r="NI56" s="264" t="s">
        <v>31</v>
      </c>
      <c r="NJ56" s="264" t="s">
        <v>31</v>
      </c>
      <c r="NK56" s="264" t="s">
        <v>31</v>
      </c>
      <c r="NL56" s="264" t="s">
        <v>31</v>
      </c>
      <c r="NM56" s="264" t="s">
        <v>31</v>
      </c>
      <c r="NN56" s="5" t="str">
        <f t="shared" ca="1" si="325"/>
        <v>-</v>
      </c>
      <c r="NO56" s="5">
        <f t="shared" ca="1" si="325"/>
        <v>500</v>
      </c>
      <c r="NP56" s="5">
        <f t="shared" ca="1" si="325"/>
        <v>500</v>
      </c>
      <c r="NQ56" s="5" t="str">
        <f t="shared" ca="1" si="325"/>
        <v>-</v>
      </c>
      <c r="NR56" s="5" t="str">
        <f t="shared" ca="1" si="325"/>
        <v>-</v>
      </c>
      <c r="NS56" s="5" t="str">
        <f t="shared" ca="1" si="325"/>
        <v>-</v>
      </c>
      <c r="NT56" s="5">
        <f t="shared" ca="1" si="252"/>
        <v>1</v>
      </c>
      <c r="NU56" s="9"/>
      <c r="NV56" s="19">
        <f t="shared" ca="1" si="251"/>
        <v>70</v>
      </c>
      <c r="NW56" s="19">
        <f t="shared" ca="1" si="288"/>
        <v>50</v>
      </c>
      <c r="NX56" s="19">
        <f t="shared" ca="1" si="288"/>
        <v>65</v>
      </c>
      <c r="NY56" s="19">
        <f t="shared" ca="1" si="288"/>
        <v>65</v>
      </c>
      <c r="NZ56" s="19">
        <f t="shared" ca="1" si="253"/>
        <v>1</v>
      </c>
      <c r="OA56" s="5">
        <f t="shared" ca="1" si="254"/>
        <v>1</v>
      </c>
      <c r="OB56" s="19">
        <f t="shared" ca="1" si="255"/>
        <v>1</v>
      </c>
      <c r="OC56" s="9"/>
      <c r="OD56" s="19" t="b">
        <f t="shared" ca="1" si="288"/>
        <v>0</v>
      </c>
      <c r="OE56" s="19" t="b">
        <f t="shared" ca="1" si="288"/>
        <v>0</v>
      </c>
      <c r="OF56" s="19">
        <f t="shared" ca="1" si="288"/>
        <v>1</v>
      </c>
      <c r="OG56" s="19">
        <f t="shared" ca="1" si="288"/>
        <v>1</v>
      </c>
      <c r="OH56" s="19">
        <f t="shared" ca="1" si="288"/>
        <v>1</v>
      </c>
      <c r="OI56" s="19">
        <f t="shared" ca="1" si="288"/>
        <v>1</v>
      </c>
      <c r="OJ56" s="19">
        <f t="shared" ca="1" si="288"/>
        <v>1</v>
      </c>
      <c r="OK56" s="19">
        <f t="shared" ca="1" si="288"/>
        <v>1</v>
      </c>
      <c r="OL56" s="19">
        <f t="shared" ca="1" si="288"/>
        <v>1</v>
      </c>
      <c r="OM56" s="19">
        <f t="shared" ca="1" si="288"/>
        <v>1</v>
      </c>
      <c r="ON56" s="19">
        <f t="shared" ca="1" si="288"/>
        <v>1</v>
      </c>
      <c r="OO56" s="9"/>
      <c r="OP56" s="5" t="str" cm="1">
        <f t="array" aca="1" ref="OP56" ca="1">INDEX(i.LMU_Area,$K56,OP$26)</f>
        <v>-</v>
      </c>
      <c r="OQ56" s="5" t="str" cm="1">
        <f t="array" aca="1" ref="OQ56" ca="1">INDEX(i.LMU_Area,$K56,OQ$26)</f>
        <v>-</v>
      </c>
      <c r="OR56" s="5" t="str" cm="1">
        <f t="array" aca="1" ref="OR56" ca="1">INDEX(i.LMU_Area,$K56,OR$26)</f>
        <v>-</v>
      </c>
      <c r="OS56" s="5" t="str" cm="1">
        <f t="array" aca="1" ref="OS56" ca="1">INDEX(i.LMU_Area,$K56,OS$26)</f>
        <v>-</v>
      </c>
      <c r="OT56" s="5" t="str" cm="1">
        <f t="array" aca="1" ref="OT56" ca="1">INDEX(i.LMU_Area,$K56,OT$26)</f>
        <v>-</v>
      </c>
      <c r="OU56" s="5" t="str" cm="1">
        <f t="array" aca="1" ref="OU56" ca="1">INDEX(i.LMU_Area,$K56,OU$26)</f>
        <v>-</v>
      </c>
      <c r="OV56" s="5" t="str" cm="1">
        <f t="array" aca="1" ref="OV56" ca="1">INDEX(i.LMU_Area,$K56,OV$26)</f>
        <v>-</v>
      </c>
      <c r="OW56" s="5" t="str" cm="1">
        <f t="array" aca="1" ref="OW56" ca="1">INDEX(i.LMU_Area,$K56,OW$26)</f>
        <v>-</v>
      </c>
      <c r="OX56" s="5" t="str" cm="1">
        <f t="array" aca="1" ref="OX56" ca="1">INDEX(i.LMU_Area,$K56,OX$26)</f>
        <v>-</v>
      </c>
      <c r="OY56" s="5" t="str" cm="1">
        <f t="array" aca="1" ref="OY56" ca="1">INDEX(i.LMU_Area,$K56,OY$26)</f>
        <v>-</v>
      </c>
      <c r="OZ56" s="5" t="str" cm="1">
        <f t="array" aca="1" ref="OZ56" ca="1">INDEX(i.LMU_Area,$K56,OZ$26)</f>
        <v>-</v>
      </c>
      <c r="PA56" s="5" t="str" cm="1">
        <f t="array" aca="1" ref="PA56" ca="1">INDEX(i.LMU_Area,$K56,PA$26)</f>
        <v>-</v>
      </c>
      <c r="PB56" s="5" t="str" cm="1">
        <f t="array" aca="1" ref="PB56" ca="1">INDEX(i.LMU_Area,$K56,PB$26)</f>
        <v>-</v>
      </c>
      <c r="PC56" s="5" t="str" cm="1">
        <f t="array" aca="1" ref="PC56" ca="1">INDEX(i.LMU_Area,$K56,PC$26)</f>
        <v>-</v>
      </c>
      <c r="PD56" s="5" t="str" cm="1">
        <f t="array" aca="1" ref="PD56" ca="1">INDEX(i.LMU_Area,$K56,PD$26)</f>
        <v>-</v>
      </c>
      <c r="PE56" s="5" t="str" cm="1">
        <f t="array" aca="1" ref="PE56" ca="1">INDEX(i.LMU_Area,$K56,PE$26)</f>
        <v>-</v>
      </c>
      <c r="PF56" s="5" t="str" cm="1">
        <f t="array" aca="1" ref="PF56" ca="1">INDEX(i.LMU_Area,$K56,PF$26)</f>
        <v>-</v>
      </c>
      <c r="PG56" s="5" t="str" cm="1">
        <f t="array" aca="1" ref="PG56" ca="1">INDEX(i.LMU_Area,$K56,PG$26)</f>
        <v>-</v>
      </c>
      <c r="PH56" s="5" t="str" cm="1">
        <f t="array" aca="1" ref="PH56" ca="1">INDEX(i.LMU_Area,$K56,PH$26)</f>
        <v>-</v>
      </c>
      <c r="PI56" s="5" t="str" cm="1">
        <f t="array" aca="1" ref="PI56" ca="1">INDEX(i.LMU_Area,$K56,PI$26)</f>
        <v>-</v>
      </c>
      <c r="PJ56" s="5" t="str" cm="1">
        <f t="array" aca="1" ref="PJ56" ca="1">INDEX(i.LMU_Area,$K56,PJ$26)</f>
        <v>-</v>
      </c>
      <c r="PK56" s="5" t="str" cm="1">
        <f t="array" aca="1" ref="PK56" ca="1">INDEX(i.LMU_Area,$K56,PK$26)</f>
        <v>-</v>
      </c>
      <c r="PL56" s="5" t="str" cm="1">
        <f t="array" aca="1" ref="PL56" ca="1">INDEX(i.LMU_Area,$K56,PL$26)</f>
        <v>-</v>
      </c>
      <c r="PM56" s="5" t="str" cm="1">
        <f t="array" aca="1" ref="PM56" ca="1">INDEX(i.LMU_Area,$K56,PM$26)</f>
        <v>-</v>
      </c>
      <c r="PN56" s="5" t="str" cm="1">
        <f t="array" aca="1" ref="PN56" ca="1">INDEX(i.LMU_Area,$K56,PN$26)</f>
        <v>-</v>
      </c>
      <c r="PO56" s="5" t="str" cm="1">
        <f t="array" aca="1" ref="PO56" ca="1">INDEX(i.LMU_Area,$K56,PO$26)</f>
        <v>-</v>
      </c>
      <c r="PP56" s="5" t="str" cm="1">
        <f t="array" aca="1" ref="PP56" ca="1">INDEX(i.LMU_Area,$K56,PP$26)</f>
        <v>-</v>
      </c>
      <c r="PQ56" s="5" t="str" cm="1">
        <f t="array" aca="1" ref="PQ56" ca="1">INDEX(i.LMU_Area,$K56,PQ$26)</f>
        <v>-</v>
      </c>
      <c r="PR56" s="5" t="str" cm="1">
        <f t="array" aca="1" ref="PR56" ca="1">INDEX(i.LMU_Area,$K56,PR$26)</f>
        <v>-</v>
      </c>
      <c r="PS56" s="5" t="str" cm="1">
        <f t="array" aca="1" ref="PS56" ca="1">INDEX(i.LMU_Area,$K56,PS$26)</f>
        <v>-</v>
      </c>
      <c r="PT56" s="5" t="str" cm="1">
        <f t="array" aca="1" ref="PT56" ca="1">INDEX(i.LMU_Area,$K56,PT$26)</f>
        <v>-</v>
      </c>
      <c r="PU56" s="5" t="str" cm="1">
        <f t="array" aca="1" ref="PU56" ca="1">INDEX(i.LMU_Area,$K56,PU$26)</f>
        <v>-</v>
      </c>
      <c r="PV56" s="5" t="str" cm="1">
        <f t="array" aca="1" ref="PV56" ca="1">INDEX(i.LMU_Area,$K56,PV$26)</f>
        <v>-</v>
      </c>
      <c r="PW56" s="5" t="str" cm="1">
        <f t="array" aca="1" ref="PW56" ca="1">INDEX(i.LMU_Area,$K56,PW$26)</f>
        <v>-</v>
      </c>
      <c r="PX56" s="5" t="str" cm="1">
        <f t="array" aca="1" ref="PX56" ca="1">INDEX(i.LMU_Area,$K56,PX$26)</f>
        <v>-</v>
      </c>
      <c r="PY56" s="5" t="str" cm="1">
        <f t="array" aca="1" ref="PY56" ca="1">INDEX(i.LMU_Area,$K56,PY$26)</f>
        <v>-</v>
      </c>
      <c r="PZ56" s="5" t="str" cm="1">
        <f t="array" aca="1" ref="PZ56" ca="1">INDEX(i.LMU_Area,$K56,PZ$26)</f>
        <v>-</v>
      </c>
      <c r="QA56" s="5" t="str" cm="1">
        <f t="array" aca="1" ref="QA56" ca="1">INDEX(i.LMU_Area,$K56,QA$26)</f>
        <v>-</v>
      </c>
      <c r="QB56" s="5" t="str" cm="1">
        <f t="array" aca="1" ref="QB56" ca="1">INDEX(i.LMU_Area,$K56,QB$26)</f>
        <v>-</v>
      </c>
      <c r="QC56" s="5" t="str" cm="1">
        <f t="array" aca="1" ref="QC56" ca="1">INDEX(i.LMU_Area,$K56,QC$26)</f>
        <v>-</v>
      </c>
      <c r="QD56" s="5" t="str" cm="1">
        <f t="array" aca="1" ref="QD56" ca="1">INDEX(i.LMU_Area,$K56,QD$26)</f>
        <v>-</v>
      </c>
      <c r="QE56" s="5" t="str" cm="1">
        <f t="array" aca="1" ref="QE56" ca="1">INDEX(i.LMU_Area,$K56,QE$26)</f>
        <v>-</v>
      </c>
      <c r="QF56" s="5" t="str" cm="1">
        <f t="array" aca="1" ref="QF56" ca="1">INDEX(i.LMU_Area,$K56,QF$26)</f>
        <v>-</v>
      </c>
      <c r="QG56" s="5" t="str" cm="1">
        <f t="array" aca="1" ref="QG56" ca="1">INDEX(i.LMU_Area,$K56,QG$26)</f>
        <v>-</v>
      </c>
      <c r="QH56" s="5" t="str" cm="1">
        <f t="array" aca="1" ref="QH56" ca="1">INDEX(i.LMU_Area,$K56,QH$26)</f>
        <v>-</v>
      </c>
      <c r="QI56" s="5" t="str" cm="1">
        <f t="array" aca="1" ref="QI56" ca="1">INDEX(i.LMU_Area,$K56,QI$26)</f>
        <v>-</v>
      </c>
      <c r="QJ56" s="5" t="str" cm="1">
        <f t="array" aca="1" ref="QJ56" ca="1">INDEX(i.LMU_Area,$K56,QJ$26)</f>
        <v>-</v>
      </c>
      <c r="QK56" s="5" t="str" cm="1">
        <f t="array" aca="1" ref="QK56" ca="1">INDEX(i.LMU_Area,$K56,QK$26)</f>
        <v>-</v>
      </c>
      <c r="QL56" s="5" t="str" cm="1">
        <f t="array" aca="1" ref="QL56" ca="1">INDEX(i.LMU_Area,$K56,QL$26)</f>
        <v>-</v>
      </c>
      <c r="QM56" s="5" t="str" cm="1">
        <f t="array" aca="1" ref="QM56" ca="1">INDEX(i.LMU_Area,$K56,QM$26)</f>
        <v>-</v>
      </c>
      <c r="QN56" s="5" t="str" cm="1">
        <f t="array" aca="1" ref="QN56" ca="1">INDEX(i.LMU_Area,$K56,QN$26)</f>
        <v>-</v>
      </c>
      <c r="QO56" s="5" t="str" cm="1">
        <f t="array" aca="1" ref="QO56" ca="1">INDEX(i.LMU_Area,$K56,QO$26)</f>
        <v>-</v>
      </c>
      <c r="QP56" s="5" t="str" cm="1">
        <f t="array" aca="1" ref="QP56" ca="1">INDEX(i.LMU_Area,$K56,QP$26)</f>
        <v>-</v>
      </c>
      <c r="QQ56" s="5" t="str" cm="1">
        <f t="array" aca="1" ref="QQ56" ca="1">INDEX(i.LMU_Area,$K56,QQ$26)</f>
        <v>-</v>
      </c>
      <c r="QR56" s="5" t="str" cm="1">
        <f t="array" aca="1" ref="QR56" ca="1">INDEX(i.LMU_Area,$K56,QR$26)</f>
        <v>-</v>
      </c>
      <c r="QS56" s="5" t="str" cm="1">
        <f t="array" aca="1" ref="QS56" ca="1">INDEX(i.LMU_Area,$K56,QS$26)</f>
        <v>-</v>
      </c>
      <c r="QT56" s="5" t="str" cm="1">
        <f t="array" aca="1" ref="QT56" ca="1">INDEX(i.LMU_Area,$K56,QT$26)</f>
        <v>-</v>
      </c>
      <c r="QU56" s="5" t="str" cm="1">
        <f t="array" aca="1" ref="QU56" ca="1">INDEX(i.LMU_Area,$K56,QU$26)</f>
        <v>-</v>
      </c>
      <c r="QV56" s="5" t="str" cm="1">
        <f t="array" aca="1" ref="QV56" ca="1">INDEX(i.LMU_Area,$K56,QV$26)</f>
        <v>-</v>
      </c>
      <c r="QW56" s="5" t="str" cm="1">
        <f t="array" aca="1" ref="QW56" ca="1">INDEX(i.LMU_Area,$K56,QW$26)</f>
        <v>-</v>
      </c>
      <c r="QX56" s="5" t="str" cm="1">
        <f t="array" aca="1" ref="QX56" ca="1">INDEX(i.LMU_Area,$K56,QX$26)</f>
        <v>-</v>
      </c>
      <c r="QY56" s="5" t="str" cm="1">
        <f t="array" aca="1" ref="QY56" ca="1">INDEX(i.LMU_Area,$K56,QY$26)</f>
        <v>-</v>
      </c>
      <c r="QZ56" s="5" t="str" cm="1">
        <f t="array" aca="1" ref="QZ56" ca="1">INDEX(i.LMU_Area,$K56,QZ$26)</f>
        <v>-</v>
      </c>
      <c r="RA56" s="5" t="str" cm="1">
        <f t="array" aca="1" ref="RA56" ca="1">INDEX(i.LMU_Area,$K56,RA$26)</f>
        <v>-</v>
      </c>
      <c r="RB56" s="5" t="str" cm="1">
        <f t="array" aca="1" ref="RB56" ca="1">INDEX(i.LMU_Area,$K56,RB$26)</f>
        <v>-</v>
      </c>
      <c r="RC56" s="5" t="str" cm="1">
        <f t="array" aca="1" ref="RC56" ca="1">INDEX(i.LMU_Area,$K56,RC$26)</f>
        <v>-</v>
      </c>
      <c r="RD56" s="5" t="str" cm="1">
        <f t="array" aca="1" ref="RD56" ca="1">INDEX(i.LMU_Area,$K56,RD$26)</f>
        <v>-</v>
      </c>
      <c r="RE56" s="5" t="str" cm="1">
        <f t="array" aca="1" ref="RE56" ca="1">INDEX(i.LMU_Area,$K56,RE$26)</f>
        <v>-</v>
      </c>
      <c r="RF56" s="5" t="str" cm="1">
        <f t="array" aca="1" ref="RF56" ca="1">INDEX(i.LMU_Area,$K56,RF$26)</f>
        <v>-</v>
      </c>
      <c r="RG56" s="5" t="str" cm="1">
        <f t="array" aca="1" ref="RG56" ca="1">INDEX(i.LMU_Area,$K56,RG$26)</f>
        <v>-</v>
      </c>
      <c r="RH56" s="5" t="str" cm="1">
        <f t="array" aca="1" ref="RH56" ca="1">INDEX(i.LMU_Area,$K56,RH$26)</f>
        <v>-</v>
      </c>
      <c r="RI56" s="5" t="str" cm="1">
        <f t="array" aca="1" ref="RI56" ca="1">INDEX(i.LMU_Area,$K56,RI$26)</f>
        <v>-</v>
      </c>
      <c r="RJ56" s="5" t="str" cm="1">
        <f t="array" aca="1" ref="RJ56" ca="1">INDEX(i.LMU_Area,$K56,RJ$26)</f>
        <v>-</v>
      </c>
      <c r="RK56" s="5" t="str" cm="1">
        <f t="array" aca="1" ref="RK56" ca="1">INDEX(i.LMU_Area,$K56,RK$26)</f>
        <v>-</v>
      </c>
      <c r="RL56" s="5" t="str" cm="1">
        <f t="array" aca="1" ref="RL56" ca="1">INDEX(i.LMU_Area,$K56,RL$26)</f>
        <v>-</v>
      </c>
      <c r="RM56" s="5" t="str" cm="1">
        <f t="array" aca="1" ref="RM56" ca="1">INDEX(i.LMU_Area,$K56,RM$26)</f>
        <v>-</v>
      </c>
      <c r="RN56" s="5" t="str" cm="1">
        <f t="array" aca="1" ref="RN56" ca="1">INDEX(i.LMU_Area,$K56,RN$26)</f>
        <v>-</v>
      </c>
      <c r="RO56" s="5" t="str" cm="1">
        <f t="array" aca="1" ref="RO56" ca="1">INDEX(i.LMU_Area,$K56,RO$26)</f>
        <v>-</v>
      </c>
      <c r="RP56" s="5" t="str" cm="1">
        <f t="array" aca="1" ref="RP56" ca="1">INDEX(i.LMU_Area,$K56,RP$26)</f>
        <v>-</v>
      </c>
      <c r="RQ56" s="5" t="str" cm="1">
        <f t="array" aca="1" ref="RQ56" ca="1">INDEX(i.LMU_Area,$K56,RQ$26)</f>
        <v>-</v>
      </c>
      <c r="RR56" s="5" t="str" cm="1">
        <f t="array" aca="1" ref="RR56" ca="1">INDEX(i.LMU_Area,$K56,RR$26)</f>
        <v>-</v>
      </c>
      <c r="RS56" s="5" t="str" cm="1">
        <f t="array" aca="1" ref="RS56" ca="1">INDEX(i.LMU_Area,$K56,RS$26)</f>
        <v>-</v>
      </c>
      <c r="RT56" s="5" t="str" cm="1">
        <f t="array" aca="1" ref="RT56" ca="1">INDEX(i.LMU_Area,$K56,RT$26)</f>
        <v>-</v>
      </c>
      <c r="RU56" s="5" t="str" cm="1">
        <f t="array" aca="1" ref="RU56" ca="1">INDEX(i.LMU_Area,$K56,RU$26)</f>
        <v>-</v>
      </c>
      <c r="RV56" s="5" t="str" cm="1">
        <f t="array" aca="1" ref="RV56" ca="1">INDEX(i.LMU_Area,$K56,RV$26)</f>
        <v>-</v>
      </c>
      <c r="RW56" s="5" t="str" cm="1">
        <f t="array" aca="1" ref="RW56" ca="1">INDEX(i.LMU_Area,$K56,RW$26)</f>
        <v>-</v>
      </c>
      <c r="RX56" s="5" t="str" cm="1">
        <f t="array" aca="1" ref="RX56" ca="1">INDEX(i.LMU_Area,$K56,RX$26)</f>
        <v>-</v>
      </c>
      <c r="RY56" s="5" t="str" cm="1">
        <f t="array" aca="1" ref="RY56" ca="1">INDEX(i.LMU_Area,$K56,RY$26)</f>
        <v>-</v>
      </c>
      <c r="RZ56" s="5" t="str" cm="1">
        <f t="array" aca="1" ref="RZ56" ca="1">INDEX(i.LMU_Area,$K56,RZ$26)</f>
        <v>-</v>
      </c>
      <c r="SA56" s="5" t="str" cm="1">
        <f t="array" aca="1" ref="SA56" ca="1">INDEX(i.LMU_Area,$K56,SA$26)</f>
        <v>-</v>
      </c>
      <c r="SB56" s="5" t="str" cm="1">
        <f t="array" aca="1" ref="SB56" ca="1">INDEX(i.LMU_Area,$K56,SB$26)</f>
        <v>-</v>
      </c>
      <c r="SC56" s="5" t="str" cm="1">
        <f t="array" aca="1" ref="SC56" ca="1">INDEX(i.LMU_Area,$K56,SC$26)</f>
        <v>-</v>
      </c>
      <c r="SD56" s="5" t="str" cm="1">
        <f t="array" aca="1" ref="SD56" ca="1">INDEX(i.LMU_Area,$K56,SD$26)</f>
        <v>-</v>
      </c>
      <c r="SE56" s="5" t="str" cm="1">
        <f t="array" aca="1" ref="SE56" ca="1">INDEX(i.LMU_Area,$K56,SE$26)</f>
        <v>-</v>
      </c>
      <c r="SF56" s="5" t="str" cm="1">
        <f t="array" aca="1" ref="SF56" ca="1">INDEX(i.LMU_Area,$K56,SF$26)</f>
        <v>-</v>
      </c>
      <c r="SG56" s="5" t="str" cm="1">
        <f t="array" aca="1" ref="SG56" ca="1">INDEX(i.LMU_Area,$K56,SG$26)</f>
        <v>-</v>
      </c>
      <c r="SH56" s="5" t="str" cm="1">
        <f t="array" aca="1" ref="SH56" ca="1">INDEX(i.LMU_Area,$K56,SH$26)</f>
        <v>-</v>
      </c>
      <c r="SI56" s="5" t="str" cm="1">
        <f t="array" aca="1" ref="SI56" ca="1">INDEX(i.LMU_Area,$K56,SI$26)</f>
        <v>-</v>
      </c>
      <c r="SJ56" s="5" t="str" cm="1">
        <f t="array" aca="1" ref="SJ56" ca="1">INDEX(i.LMU_Area,$K56,SJ$26)</f>
        <v>-</v>
      </c>
      <c r="SK56" s="5" t="str" cm="1">
        <f t="array" aca="1" ref="SK56" ca="1">INDEX(i.LMU_Area,$K56,SK$26)</f>
        <v>-</v>
      </c>
      <c r="SL56" s="5" t="str" cm="1">
        <f t="array" aca="1" ref="SL56" ca="1">INDEX(i.LMU_Area,$K56,SL$26)</f>
        <v>-</v>
      </c>
      <c r="SM56" s="5" t="str" cm="1">
        <f t="array" aca="1" ref="SM56" ca="1">INDEX(i.LMU_Area,$K56,SM$26)</f>
        <v>-</v>
      </c>
      <c r="SN56" s="5" t="str" cm="1">
        <f t="array" aca="1" ref="SN56" ca="1">INDEX(i.LMU_Area,$K56,SN$26)</f>
        <v>-</v>
      </c>
      <c r="SO56" s="5" t="str" cm="1">
        <f t="array" aca="1" ref="SO56" ca="1">INDEX(i.LMU_Area,$K56,SO$26)</f>
        <v>-</v>
      </c>
      <c r="SP56" s="5" t="str" cm="1">
        <f t="array" aca="1" ref="SP56" ca="1">INDEX(i.LMU_Area,$K56,SP$26)</f>
        <v>-</v>
      </c>
      <c r="SQ56" s="5" t="str" cm="1">
        <f t="array" aca="1" ref="SQ56" ca="1">INDEX(i.LMU_Area,$K56,SQ$26)</f>
        <v>-</v>
      </c>
      <c r="SR56" s="5" t="str" cm="1">
        <f t="array" aca="1" ref="SR56" ca="1">INDEX(i.LMU_Area,$K56,SR$26)</f>
        <v>-</v>
      </c>
      <c r="SS56" s="5" t="str" cm="1">
        <f t="array" aca="1" ref="SS56" ca="1">INDEX(i.LMU_Area,$K56,SS$26)</f>
        <v>-</v>
      </c>
      <c r="ST56" s="5" t="str" cm="1">
        <f t="array" aca="1" ref="ST56" ca="1">INDEX(i.LMU_Area,$K56,ST$26)</f>
        <v>-</v>
      </c>
      <c r="SU56" s="5" t="str" cm="1">
        <f t="array" aca="1" ref="SU56" ca="1">INDEX(i.LMU_Area,$K56,SU$26)</f>
        <v>-</v>
      </c>
      <c r="SV56" s="5" t="str" cm="1">
        <f t="array" aca="1" ref="SV56" ca="1">INDEX(i.LMU_Area,$K56,SV$26)</f>
        <v>-</v>
      </c>
      <c r="SW56" s="5" t="str" cm="1">
        <f t="array" aca="1" ref="SW56" ca="1">INDEX(i.LMU_Area,$K56,SW$26)</f>
        <v>-</v>
      </c>
      <c r="SX56" s="5" t="str" cm="1">
        <f t="array" aca="1" ref="SX56" ca="1">INDEX(i.LMU_Area,$K56,SX$26)</f>
        <v>-</v>
      </c>
      <c r="SY56" s="5" t="str" cm="1">
        <f t="array" aca="1" ref="SY56" ca="1">INDEX(i.LMU_Area,$K56,SY$26)</f>
        <v>-</v>
      </c>
      <c r="SZ56" s="5" t="str" cm="1">
        <f t="array" aca="1" ref="SZ56" ca="1">INDEX(i.LMU_Area,$K56,SZ$26)</f>
        <v>-</v>
      </c>
      <c r="TA56" s="5" t="str" cm="1">
        <f t="array" aca="1" ref="TA56" ca="1">INDEX(i.LMU_Area,$K56,TA$26)</f>
        <v>-</v>
      </c>
      <c r="TB56" s="5" t="str" cm="1">
        <f t="array" aca="1" ref="TB56" ca="1">INDEX(i.LMU_Area,$K56,TB$26)</f>
        <v>-</v>
      </c>
      <c r="TC56" s="5" t="str" cm="1">
        <f t="array" aca="1" ref="TC56" ca="1">INDEX(i.LMU_Area,$K56,TC$26)</f>
        <v>-</v>
      </c>
      <c r="TD56" s="5" t="str" cm="1">
        <f t="array" aca="1" ref="TD56" ca="1">INDEX(i.LMU_Area,$K56,TD$26)</f>
        <v>-</v>
      </c>
      <c r="TE56" s="5" t="str" cm="1">
        <f t="array" aca="1" ref="TE56" ca="1">INDEX(i.LMU_Area,$K56,TE$26)</f>
        <v>-</v>
      </c>
      <c r="TF56" s="19">
        <f t="shared" ca="1" si="289"/>
        <v>1</v>
      </c>
      <c r="TG56" s="587">
        <v>0</v>
      </c>
    </row>
    <row r="57" spans="1:527" outlineLevel="2">
      <c r="A57" s="21">
        <f t="shared" si="273"/>
        <v>52</v>
      </c>
      <c r="B57" s="554">
        <f t="shared" ca="1" si="296"/>
        <v>50</v>
      </c>
      <c r="C57">
        <f>202</f>
        <v>202</v>
      </c>
      <c r="D57" s="135" t="str">
        <f t="shared" ca="1" si="196"/>
        <v>EWW</v>
      </c>
      <c r="E57" t="b">
        <v>1</v>
      </c>
      <c r="F57" t="b">
        <v>0</v>
      </c>
      <c r="G57" s="347" t="b">
        <f t="shared" si="290"/>
        <v>1</v>
      </c>
      <c r="H57" s="226">
        <f t="shared" ca="1" si="297"/>
        <v>12</v>
      </c>
      <c r="I57" s="226">
        <f t="shared" ca="1" si="259"/>
        <v>2</v>
      </c>
      <c r="J57" s="226">
        <f t="shared" ca="1" si="259"/>
        <v>1</v>
      </c>
      <c r="K57" s="226">
        <f t="shared" ca="1" si="259"/>
        <v>1</v>
      </c>
      <c r="L57" s="226">
        <f t="shared" ca="1" si="259"/>
        <v>1</v>
      </c>
      <c r="M57" s="226">
        <f t="shared" ca="1" si="259"/>
        <v>2</v>
      </c>
      <c r="N57" s="226">
        <f t="shared" ca="1" si="260"/>
        <v>3</v>
      </c>
      <c r="O57" s="226">
        <f t="shared" ca="1" si="261"/>
        <v>2</v>
      </c>
      <c r="P57" s="226">
        <f t="shared" ca="1" si="262"/>
        <v>1</v>
      </c>
      <c r="Q57" s="226">
        <f t="shared" ca="1" si="263"/>
        <v>1</v>
      </c>
      <c r="R57" s="115">
        <f t="shared" ca="1" si="264"/>
        <v>0</v>
      </c>
      <c r="S57" s="226">
        <f t="shared" ca="1" si="263"/>
        <v>0</v>
      </c>
      <c r="T57" s="226">
        <f t="shared" ca="1" si="263"/>
        <v>0</v>
      </c>
      <c r="U57" s="226">
        <f t="shared" ca="1" si="263"/>
        <v>0</v>
      </c>
      <c r="V57" s="226">
        <f t="shared" ca="1" si="263"/>
        <v>0</v>
      </c>
      <c r="W57" s="226">
        <f t="shared" ca="1" si="262"/>
        <v>0</v>
      </c>
      <c r="X57" s="226">
        <f t="shared" ca="1" si="265"/>
        <v>1</v>
      </c>
      <c r="Y57" s="226">
        <f t="shared" ca="1" si="262"/>
        <v>1</v>
      </c>
      <c r="Z57" s="226">
        <f t="shared" ca="1" si="262"/>
        <v>1</v>
      </c>
      <c r="AA57" s="263"/>
      <c r="AB57" s="263"/>
      <c r="AC57" s="263"/>
      <c r="AD57" s="263"/>
      <c r="AE57" s="263"/>
      <c r="AF57" s="226">
        <f t="shared" ca="1" si="266"/>
        <v>0</v>
      </c>
      <c r="AG57" s="263"/>
      <c r="AH57" s="263">
        <f t="shared" ca="1" si="267"/>
        <v>0</v>
      </c>
      <c r="AI57" s="263">
        <f t="shared" ca="1" si="267"/>
        <v>0</v>
      </c>
      <c r="AJ57" s="263">
        <f t="shared" ca="1" si="267"/>
        <v>0</v>
      </c>
      <c r="AK57" s="263">
        <f t="shared" ca="1" si="267"/>
        <v>0</v>
      </c>
      <c r="AL57" s="263">
        <f t="shared" ca="1" si="267"/>
        <v>0</v>
      </c>
      <c r="AM57" s="263">
        <f t="shared" ca="1" si="267"/>
        <v>0</v>
      </c>
      <c r="AN57" s="263">
        <f t="shared" ca="1" si="267"/>
        <v>0</v>
      </c>
      <c r="AO57" s="135">
        <f t="shared" ca="1" si="200"/>
        <v>2</v>
      </c>
      <c r="AP57" s="135">
        <f ca="1">INDEX(CHOOSE($P57,DataAutumn!i.AdultDrys,DataWinter!i.AdultDrys,DataSpring!i.AdultDrys),1,$O57)</f>
        <v>4</v>
      </c>
      <c r="AQ57" s="5">
        <f t="shared" ca="1" si="201"/>
        <v>2</v>
      </c>
      <c r="AR57" s="5">
        <f t="shared" ca="1" si="201"/>
        <v>0</v>
      </c>
      <c r="AS57" s="5">
        <f t="shared" ca="1" si="202"/>
        <v>5</v>
      </c>
      <c r="AT57">
        <f t="shared" ca="1" si="203"/>
        <v>6</v>
      </c>
      <c r="AW57" s="222" t="str">
        <f t="shared" ca="1" si="204"/>
        <v>FS Optimis 00012 EWW MWM     TOL122 Scan1-0000 CFS RR 01% REV01 GP100% WP100% MP100% T_TRUE (F33N11)</v>
      </c>
      <c r="AX57" s="9" t="str">
        <f ca="1">IF(COUNTIF(AW$5:AW57,AW57)=1,"-","Dup")</f>
        <v>-</v>
      </c>
      <c r="AY57" s="9"/>
      <c r="AZ57" s="19" t="b">
        <f t="shared" ref="AZ57:BG57" ca="1" si="328">OFFSET(AZ$5,$B57,0)</f>
        <v>0</v>
      </c>
      <c r="BA57" s="19" t="b">
        <f t="shared" ca="1" si="328"/>
        <v>0</v>
      </c>
      <c r="BB57" s="19" t="b">
        <f t="shared" ca="1" si="328"/>
        <v>0</v>
      </c>
      <c r="BC57" s="19" t="b">
        <f t="shared" ca="1" si="305"/>
        <v>0</v>
      </c>
      <c r="BD57" s="19" t="b">
        <f t="shared" ca="1" si="305"/>
        <v>0</v>
      </c>
      <c r="BE57" s="19" t="b">
        <f t="shared" ca="1" si="328"/>
        <v>0</v>
      </c>
      <c r="BF57" s="19" t="b">
        <f t="shared" ca="1" si="328"/>
        <v>0</v>
      </c>
      <c r="BG57" s="19" t="b">
        <f t="shared" ca="1" si="328"/>
        <v>0</v>
      </c>
      <c r="BH57" s="9"/>
      <c r="BI57" s="5" t="b">
        <f t="shared" ca="1" si="205"/>
        <v>0</v>
      </c>
      <c r="BJ57" s="5" t="str">
        <f t="shared" ca="1" si="205"/>
        <v>-</v>
      </c>
      <c r="BK57" s="5" t="b">
        <f t="shared" ca="1" si="205"/>
        <v>0</v>
      </c>
      <c r="BL57" s="5" t="b">
        <f t="shared" ca="1" si="205"/>
        <v>1</v>
      </c>
      <c r="BM57" s="5" t="b">
        <f t="shared" ca="1" si="205"/>
        <v>1</v>
      </c>
      <c r="BN57" s="135">
        <f t="shared" ca="1" si="205"/>
        <v>0</v>
      </c>
      <c r="BO57" s="12" t="b">
        <v>1</v>
      </c>
      <c r="BP57" s="5" cm="1">
        <f t="array" aca="1" ref="BP57" ca="1">INDEX(i.z_prob,$J57,BP$26)</f>
        <v>0.09</v>
      </c>
      <c r="BQ57" s="5" cm="1">
        <f t="array" aca="1" ref="BQ57" ca="1">INDEX(i.z_prob,$J57,BQ$26)</f>
        <v>0.16</v>
      </c>
      <c r="BR57" s="5" cm="1">
        <f t="array" aca="1" ref="BR57" ca="1">INDEX(i.z_prob,$J57,BR$26)</f>
        <v>0.14000000000000001</v>
      </c>
      <c r="BS57" s="5" cm="1">
        <f t="array" aca="1" ref="BS57" ca="1">INDEX(i.z_prob,$J57,BS$26)</f>
        <v>0.11</v>
      </c>
      <c r="BT57" s="5" cm="1">
        <f t="array" aca="1" ref="BT57" ca="1">INDEX(i.z_prob,$J57,BT$26)</f>
        <v>0.11</v>
      </c>
      <c r="BU57" s="5" cm="1">
        <f t="array" aca="1" ref="BU57" ca="1">INDEX(i.z_prob,$J57,BU$26)</f>
        <v>0.14000000000000001</v>
      </c>
      <c r="BV57" s="5" cm="1">
        <f t="array" aca="1" ref="BV57" ca="1">INDEX(i.z_prob,$J57,BV$26)</f>
        <v>0.16</v>
      </c>
      <c r="BW57" s="5" cm="1">
        <f t="array" aca="1" ref="BW57" ca="1">INDEX(i.z_prob,$J57,BW$26)</f>
        <v>0.09</v>
      </c>
      <c r="BX57" s="9"/>
      <c r="BY57" s="19" t="str">
        <f t="shared" ca="1" si="206"/>
        <v>-</v>
      </c>
      <c r="BZ57" s="5">
        <f t="shared" ca="1" si="207"/>
        <v>0</v>
      </c>
      <c r="CA57" s="5">
        <f t="shared" ca="1" si="208"/>
        <v>0</v>
      </c>
      <c r="CB57" s="5">
        <f t="shared" ca="1" si="209"/>
        <v>0</v>
      </c>
      <c r="CC57" s="5">
        <f t="shared" ca="1" si="210"/>
        <v>0</v>
      </c>
      <c r="CD57" s="9"/>
      <c r="CE57" s="19" t="str">
        <f t="shared" ca="1" si="211"/>
        <v>-</v>
      </c>
      <c r="CF57" s="19" t="str">
        <f t="shared" ca="1" si="211"/>
        <v>-</v>
      </c>
      <c r="CG57" s="19" t="str">
        <f t="shared" ca="1" si="211"/>
        <v>-</v>
      </c>
      <c r="CH57" s="19" t="str">
        <f t="shared" ca="1" si="211"/>
        <v>-</v>
      </c>
      <c r="CI57" s="19" t="str">
        <f t="shared" ca="1" si="211"/>
        <v>-</v>
      </c>
      <c r="CJ57" s="19" t="str">
        <f t="shared" ref="CJ57:CU60" ca="1" si="329">OFFSET(CJ$5,$B57,0)</f>
        <v>-</v>
      </c>
      <c r="CK57" s="19" t="str">
        <f t="shared" ca="1" si="329"/>
        <v>-</v>
      </c>
      <c r="CL57" s="19" t="str">
        <f t="shared" ca="1" si="329"/>
        <v>-</v>
      </c>
      <c r="CM57" s="19" t="str">
        <f t="shared" ca="1" si="329"/>
        <v>-</v>
      </c>
      <c r="CN57" s="19" t="str">
        <f t="shared" ca="1" si="329"/>
        <v>-</v>
      </c>
      <c r="CO57" s="19" t="str">
        <f t="shared" ca="1" si="329"/>
        <v>-</v>
      </c>
      <c r="CP57" s="19" t="str">
        <f t="shared" ca="1" si="329"/>
        <v>-</v>
      </c>
      <c r="CQ57" s="19" t="str">
        <f t="shared" ca="1" si="329"/>
        <v>-</v>
      </c>
      <c r="CR57" s="19" t="str">
        <f t="shared" ca="1" si="329"/>
        <v>-</v>
      </c>
      <c r="CS57" s="19" t="str">
        <f t="shared" ca="1" si="329"/>
        <v>-</v>
      </c>
      <c r="CT57" s="19" t="str">
        <f t="shared" ca="1" si="329"/>
        <v>-</v>
      </c>
      <c r="CU57" s="19" t="str">
        <f t="shared" ca="1" si="329"/>
        <v>-</v>
      </c>
      <c r="CV57" s="9"/>
      <c r="CW57" s="135" t="b">
        <f t="shared" ca="1" si="213"/>
        <v>1</v>
      </c>
      <c r="CX57" s="226" t="b">
        <f ca="1">OFFSET(CX57,-1,0)</f>
        <v>1</v>
      </c>
      <c r="CY57" s="19" t="b">
        <f t="shared" ca="1" si="299"/>
        <v>1</v>
      </c>
      <c r="CZ57" s="574">
        <f t="shared" ref="CZ57:CZ60" ca="1" si="330">IF(OFFSET($E57,-1,0),OFFSET($DD57,-1,0),OFFSET(CZ57,-1,0))</f>
        <v>321121106</v>
      </c>
      <c r="DA57" s="19" t="b">
        <f t="shared" ca="1" si="299"/>
        <v>0</v>
      </c>
      <c r="DB57" s="12" t="s">
        <v>31</v>
      </c>
      <c r="DC57" s="19" t="str">
        <f t="shared" ca="1" si="276"/>
        <v>-</v>
      </c>
      <c r="DD57" s="575">
        <f t="shared" ca="1" si="292"/>
        <v>321121106</v>
      </c>
      <c r="DE57" s="428">
        <f t="shared" ca="1" si="215"/>
        <v>680</v>
      </c>
      <c r="DF57" s="428">
        <f t="shared" ca="1" si="215"/>
        <v>714</v>
      </c>
      <c r="DG57" s="428">
        <f t="shared" ca="1" si="215"/>
        <v>749</v>
      </c>
      <c r="DH57" s="143">
        <f t="shared" ca="1" si="216"/>
        <v>420</v>
      </c>
      <c r="DI57" s="143">
        <f t="shared" ca="1" si="216"/>
        <v>455</v>
      </c>
      <c r="DJ57" s="143">
        <f t="shared" ca="1" si="216"/>
        <v>490</v>
      </c>
      <c r="DK57" s="19" t="str">
        <f t="shared" ca="1" si="277"/>
        <v>-</v>
      </c>
      <c r="DL57" s="19" t="str">
        <f t="shared" ca="1" si="217"/>
        <v>-</v>
      </c>
      <c r="DM57" s="19" t="str">
        <f t="shared" ca="1" si="217"/>
        <v>-</v>
      </c>
      <c r="DN57" s="19" t="str">
        <f t="shared" ca="1" si="217"/>
        <v>-</v>
      </c>
      <c r="DO57" s="19" t="str">
        <f t="shared" ca="1" si="217"/>
        <v>-</v>
      </c>
      <c r="DP57" s="19" t="str">
        <f t="shared" ca="1" si="217"/>
        <v>-</v>
      </c>
      <c r="DQ57" s="12">
        <v>1</v>
      </c>
      <c r="DR57" s="12">
        <v>1</v>
      </c>
      <c r="DS57" s="19">
        <f t="shared" ca="1" si="218"/>
        <v>0</v>
      </c>
      <c r="DT57" s="19" t="str">
        <f t="shared" ca="1" si="218"/>
        <v>-</v>
      </c>
      <c r="DU57" s="19" t="str">
        <f t="shared" ca="1" si="218"/>
        <v>-</v>
      </c>
      <c r="DV57" s="19" t="str">
        <f t="shared" ca="1" si="278"/>
        <v>-</v>
      </c>
      <c r="DW57" s="19" t="str">
        <f t="shared" ca="1" si="278"/>
        <v>-</v>
      </c>
      <c r="DX57" s="19" t="str">
        <f t="shared" ca="1" si="278"/>
        <v>-</v>
      </c>
      <c r="DY57" s="19">
        <f t="shared" ca="1" si="278"/>
        <v>0</v>
      </c>
      <c r="DZ57" s="19" t="str">
        <f t="shared" ca="1" si="278"/>
        <v>-</v>
      </c>
      <c r="EA57" s="19" t="str">
        <f t="shared" ca="1" si="278"/>
        <v>-</v>
      </c>
      <c r="EB57" s="19" t="str">
        <f t="shared" ca="1" si="220"/>
        <v>-</v>
      </c>
      <c r="EC57" s="19">
        <f t="shared" ca="1" si="220"/>
        <v>0</v>
      </c>
      <c r="ED57" s="19">
        <f t="shared" ca="1" si="220"/>
        <v>0</v>
      </c>
      <c r="EE57" s="9"/>
      <c r="EF57" s="19" t="str">
        <f t="shared" ca="1" si="221"/>
        <v>-</v>
      </c>
      <c r="EG57" s="19" t="str">
        <f t="shared" ca="1" si="221"/>
        <v>-</v>
      </c>
      <c r="EH57" s="19" t="str">
        <f t="shared" ca="1" si="221"/>
        <v>-</v>
      </c>
      <c r="EI57" s="19" t="str">
        <f t="shared" ca="1" si="221"/>
        <v>-</v>
      </c>
      <c r="EJ57" s="19" t="str">
        <f t="shared" ca="1" si="221"/>
        <v>-</v>
      </c>
      <c r="EK57" s="19" t="str">
        <f t="shared" ca="1" si="221"/>
        <v>-</v>
      </c>
      <c r="EL57" s="19" t="str">
        <f t="shared" ca="1" si="221"/>
        <v>-</v>
      </c>
      <c r="EM57" s="19" t="str">
        <f t="shared" ca="1" si="221"/>
        <v>-</v>
      </c>
      <c r="EN57" s="19" t="str">
        <f t="shared" ca="1" si="221"/>
        <v>-</v>
      </c>
      <c r="EO57" s="19" t="str">
        <f t="shared" ca="1" si="221"/>
        <v>-</v>
      </c>
      <c r="EP57" s="19" t="str">
        <f t="shared" ca="1" si="221"/>
        <v>-</v>
      </c>
      <c r="EQ57" s="19" t="str">
        <f t="shared" ca="1" si="221"/>
        <v>-</v>
      </c>
      <c r="ER57" s="19">
        <f t="shared" ca="1" si="279"/>
        <v>0</v>
      </c>
      <c r="ES57" s="19">
        <f t="shared" ca="1" si="222"/>
        <v>0</v>
      </c>
      <c r="ET57" s="19">
        <f t="shared" ca="1" si="222"/>
        <v>0</v>
      </c>
      <c r="EU57" s="19">
        <f t="shared" ca="1" si="222"/>
        <v>0</v>
      </c>
      <c r="EV57" s="19">
        <f t="shared" ca="1" si="222"/>
        <v>0</v>
      </c>
      <c r="EW57" s="19">
        <f t="shared" ca="1" si="222"/>
        <v>0</v>
      </c>
      <c r="EX57" s="19">
        <f t="shared" ca="1" si="222"/>
        <v>0</v>
      </c>
      <c r="EY57" s="19">
        <f t="shared" ca="1" si="222"/>
        <v>0</v>
      </c>
      <c r="EZ57" s="19">
        <f t="shared" ca="1" si="222"/>
        <v>0</v>
      </c>
      <c r="FA57" s="19">
        <f t="shared" ca="1" si="222"/>
        <v>0</v>
      </c>
      <c r="FB57" s="19">
        <f t="shared" ca="1" si="222"/>
        <v>0</v>
      </c>
      <c r="FC57" s="19">
        <f t="shared" ca="1" si="222"/>
        <v>0</v>
      </c>
      <c r="FD57" s="19">
        <f t="shared" ref="FD57:HO57" ca="1" si="331">OFFSET(FD$5,$B57,0)</f>
        <v>0</v>
      </c>
      <c r="FE57" s="19">
        <f t="shared" ca="1" si="331"/>
        <v>0</v>
      </c>
      <c r="FF57" s="19">
        <f t="shared" ca="1" si="331"/>
        <v>0</v>
      </c>
      <c r="FG57" s="19">
        <f t="shared" ca="1" si="331"/>
        <v>0</v>
      </c>
      <c r="FH57" s="19">
        <f t="shared" ca="1" si="331"/>
        <v>0</v>
      </c>
      <c r="FI57" s="19">
        <f t="shared" ca="1" si="331"/>
        <v>0</v>
      </c>
      <c r="FJ57" s="19">
        <f t="shared" ca="1" si="331"/>
        <v>0</v>
      </c>
      <c r="FK57" s="19">
        <f t="shared" ca="1" si="331"/>
        <v>0</v>
      </c>
      <c r="FL57" s="19">
        <f t="shared" ca="1" si="331"/>
        <v>0</v>
      </c>
      <c r="FM57" s="19">
        <f t="shared" ca="1" si="331"/>
        <v>0</v>
      </c>
      <c r="FN57" s="19">
        <f t="shared" ca="1" si="331"/>
        <v>0</v>
      </c>
      <c r="FO57" s="19">
        <f t="shared" ca="1" si="331"/>
        <v>0</v>
      </c>
      <c r="FP57" s="19">
        <f t="shared" ca="1" si="331"/>
        <v>0</v>
      </c>
      <c r="FQ57" s="19">
        <f t="shared" ca="1" si="331"/>
        <v>0</v>
      </c>
      <c r="FR57" s="19">
        <f t="shared" ca="1" si="331"/>
        <v>0</v>
      </c>
      <c r="FS57" s="19">
        <f t="shared" ca="1" si="331"/>
        <v>0</v>
      </c>
      <c r="FT57" s="19">
        <f t="shared" ca="1" si="331"/>
        <v>0</v>
      </c>
      <c r="FU57" s="19">
        <f t="shared" ca="1" si="331"/>
        <v>0</v>
      </c>
      <c r="FV57" s="19">
        <f t="shared" ca="1" si="331"/>
        <v>0</v>
      </c>
      <c r="FW57" s="19">
        <f t="shared" ca="1" si="331"/>
        <v>0</v>
      </c>
      <c r="FX57" s="19">
        <f t="shared" ca="1" si="331"/>
        <v>0</v>
      </c>
      <c r="FY57" s="19">
        <f t="shared" ca="1" si="331"/>
        <v>0</v>
      </c>
      <c r="FZ57" s="19">
        <f t="shared" ca="1" si="331"/>
        <v>0</v>
      </c>
      <c r="GA57" s="19">
        <f t="shared" ca="1" si="331"/>
        <v>0</v>
      </c>
      <c r="GB57" s="19">
        <f t="shared" ca="1" si="331"/>
        <v>0</v>
      </c>
      <c r="GC57" s="19">
        <f t="shared" ca="1" si="331"/>
        <v>0</v>
      </c>
      <c r="GD57" s="19">
        <f t="shared" ca="1" si="331"/>
        <v>0</v>
      </c>
      <c r="GE57" s="19">
        <f t="shared" ca="1" si="331"/>
        <v>0</v>
      </c>
      <c r="GF57" s="19">
        <f t="shared" ca="1" si="331"/>
        <v>0</v>
      </c>
      <c r="GG57" s="19">
        <f t="shared" ca="1" si="331"/>
        <v>0</v>
      </c>
      <c r="GH57" s="19">
        <f t="shared" ca="1" si="331"/>
        <v>0</v>
      </c>
      <c r="GI57" s="19">
        <f t="shared" ca="1" si="331"/>
        <v>0</v>
      </c>
      <c r="GJ57" s="19">
        <f t="shared" ca="1" si="331"/>
        <v>0</v>
      </c>
      <c r="GK57" s="19">
        <f t="shared" ca="1" si="331"/>
        <v>0</v>
      </c>
      <c r="GL57" s="19">
        <f t="shared" ca="1" si="331"/>
        <v>0</v>
      </c>
      <c r="GM57" s="19">
        <f t="shared" ca="1" si="331"/>
        <v>0</v>
      </c>
      <c r="GN57" s="19">
        <f t="shared" ca="1" si="331"/>
        <v>0</v>
      </c>
      <c r="GO57" s="19">
        <f t="shared" ca="1" si="331"/>
        <v>0</v>
      </c>
      <c r="GP57" s="19">
        <f t="shared" ca="1" si="331"/>
        <v>0</v>
      </c>
      <c r="GQ57" s="19">
        <f t="shared" ca="1" si="331"/>
        <v>0</v>
      </c>
      <c r="GR57" s="19">
        <f t="shared" ca="1" si="331"/>
        <v>0</v>
      </c>
      <c r="GS57" s="19">
        <f t="shared" ca="1" si="331"/>
        <v>0</v>
      </c>
      <c r="GT57" s="19">
        <f t="shared" ca="1" si="331"/>
        <v>0</v>
      </c>
      <c r="GU57" s="19">
        <f t="shared" ca="1" si="331"/>
        <v>0</v>
      </c>
      <c r="GV57" s="19">
        <f t="shared" ca="1" si="331"/>
        <v>0</v>
      </c>
      <c r="GW57" s="19">
        <f t="shared" ca="1" si="331"/>
        <v>0</v>
      </c>
      <c r="GX57" s="19">
        <f t="shared" ca="1" si="331"/>
        <v>0</v>
      </c>
      <c r="GY57" s="19">
        <f t="shared" ca="1" si="331"/>
        <v>0</v>
      </c>
      <c r="GZ57" s="19">
        <f t="shared" ca="1" si="331"/>
        <v>0</v>
      </c>
      <c r="HA57" s="19">
        <f t="shared" ca="1" si="331"/>
        <v>0</v>
      </c>
      <c r="HB57" s="19">
        <f t="shared" ca="1" si="331"/>
        <v>0</v>
      </c>
      <c r="HC57" s="19">
        <f t="shared" ca="1" si="331"/>
        <v>0</v>
      </c>
      <c r="HD57" s="19">
        <f t="shared" ca="1" si="331"/>
        <v>0</v>
      </c>
      <c r="HE57" s="19">
        <f t="shared" ca="1" si="331"/>
        <v>0</v>
      </c>
      <c r="HF57" s="19">
        <f t="shared" ca="1" si="331"/>
        <v>0</v>
      </c>
      <c r="HG57" s="19">
        <f t="shared" ca="1" si="331"/>
        <v>0</v>
      </c>
      <c r="HH57" s="19">
        <f t="shared" ca="1" si="331"/>
        <v>0</v>
      </c>
      <c r="HI57" s="19">
        <f t="shared" ca="1" si="331"/>
        <v>0</v>
      </c>
      <c r="HJ57" s="19">
        <f t="shared" ca="1" si="331"/>
        <v>0</v>
      </c>
      <c r="HK57" s="19">
        <f t="shared" ca="1" si="331"/>
        <v>0</v>
      </c>
      <c r="HL57" s="19">
        <f t="shared" ca="1" si="331"/>
        <v>0</v>
      </c>
      <c r="HM57" s="19">
        <f t="shared" ca="1" si="331"/>
        <v>0</v>
      </c>
      <c r="HN57" s="19">
        <f t="shared" ca="1" si="331"/>
        <v>0</v>
      </c>
      <c r="HO57" s="19">
        <f t="shared" ca="1" si="331"/>
        <v>0</v>
      </c>
      <c r="HP57" s="19">
        <f t="shared" ref="HP57:JL57" ca="1" si="332">OFFSET(HP$5,$B57,0)</f>
        <v>0</v>
      </c>
      <c r="HQ57" s="19">
        <f t="shared" ca="1" si="332"/>
        <v>0</v>
      </c>
      <c r="HR57" s="19">
        <f t="shared" ca="1" si="332"/>
        <v>0</v>
      </c>
      <c r="HS57" s="19">
        <f t="shared" ca="1" si="332"/>
        <v>0</v>
      </c>
      <c r="HT57" s="19">
        <f t="shared" ca="1" si="332"/>
        <v>0</v>
      </c>
      <c r="HU57" s="19">
        <f t="shared" ca="1" si="332"/>
        <v>0</v>
      </c>
      <c r="HV57" s="19">
        <f t="shared" ca="1" si="332"/>
        <v>0</v>
      </c>
      <c r="HW57" s="19">
        <f t="shared" ca="1" si="332"/>
        <v>0</v>
      </c>
      <c r="HX57" s="19">
        <f t="shared" ca="1" si="332"/>
        <v>0</v>
      </c>
      <c r="HY57" s="19">
        <f t="shared" ca="1" si="332"/>
        <v>0</v>
      </c>
      <c r="HZ57" s="19">
        <f t="shared" ca="1" si="332"/>
        <v>0</v>
      </c>
      <c r="IA57" s="19">
        <f t="shared" ca="1" si="332"/>
        <v>0</v>
      </c>
      <c r="IB57" s="19">
        <f t="shared" ca="1" si="332"/>
        <v>0</v>
      </c>
      <c r="IC57" s="19">
        <f t="shared" ca="1" si="332"/>
        <v>0</v>
      </c>
      <c r="ID57" s="19">
        <f t="shared" ca="1" si="227"/>
        <v>0</v>
      </c>
      <c r="IE57" s="19">
        <f t="shared" ca="1" si="227"/>
        <v>0</v>
      </c>
      <c r="IF57" s="19">
        <f t="shared" ca="1" si="227"/>
        <v>0</v>
      </c>
      <c r="IG57" s="19">
        <f t="shared" ca="1" si="227"/>
        <v>0</v>
      </c>
      <c r="IH57" s="19">
        <f t="shared" ca="1" si="227"/>
        <v>0</v>
      </c>
      <c r="II57" s="19">
        <f t="shared" ca="1" si="227"/>
        <v>0</v>
      </c>
      <c r="IJ57" s="19">
        <f t="shared" ca="1" si="227"/>
        <v>0</v>
      </c>
      <c r="IK57" s="19">
        <f t="shared" ca="1" si="227"/>
        <v>0</v>
      </c>
      <c r="IL57" s="19">
        <f t="shared" ca="1" si="227"/>
        <v>0</v>
      </c>
      <c r="IM57" s="19">
        <f t="shared" ca="1" si="227"/>
        <v>0</v>
      </c>
      <c r="IN57" s="19">
        <f t="shared" ca="1" si="332"/>
        <v>0</v>
      </c>
      <c r="IO57" s="19">
        <f t="shared" ca="1" si="332"/>
        <v>0</v>
      </c>
      <c r="IP57" s="19">
        <f t="shared" ca="1" si="332"/>
        <v>0</v>
      </c>
      <c r="IQ57" s="19">
        <f t="shared" ca="1" si="332"/>
        <v>0</v>
      </c>
      <c r="IR57" s="19">
        <f t="shared" ca="1" si="332"/>
        <v>0</v>
      </c>
      <c r="IS57" s="19">
        <f t="shared" ca="1" si="332"/>
        <v>0</v>
      </c>
      <c r="IT57" s="19">
        <f t="shared" ca="1" si="332"/>
        <v>0</v>
      </c>
      <c r="IU57" s="19">
        <f t="shared" ca="1" si="332"/>
        <v>0</v>
      </c>
      <c r="IV57" s="19">
        <f t="shared" ca="1" si="332"/>
        <v>0</v>
      </c>
      <c r="IW57" s="19">
        <f t="shared" ca="1" si="332"/>
        <v>0</v>
      </c>
      <c r="IX57" s="19">
        <f t="shared" ca="1" si="332"/>
        <v>0</v>
      </c>
      <c r="IY57" s="19">
        <f t="shared" ca="1" si="332"/>
        <v>0</v>
      </c>
      <c r="IZ57" s="19">
        <f t="shared" ca="1" si="332"/>
        <v>0</v>
      </c>
      <c r="JA57" s="19">
        <f t="shared" ca="1" si="332"/>
        <v>0</v>
      </c>
      <c r="JB57" s="19">
        <f t="shared" ca="1" si="332"/>
        <v>0</v>
      </c>
      <c r="JC57" s="19">
        <f t="shared" ca="1" si="332"/>
        <v>0</v>
      </c>
      <c r="JD57" s="19">
        <f t="shared" ca="1" si="332"/>
        <v>0</v>
      </c>
      <c r="JE57" s="19">
        <f t="shared" ca="1" si="332"/>
        <v>0</v>
      </c>
      <c r="JF57" s="19">
        <f t="shared" ca="1" si="332"/>
        <v>0</v>
      </c>
      <c r="JG57" s="19">
        <f t="shared" ca="1" si="332"/>
        <v>0</v>
      </c>
      <c r="JH57" s="19">
        <f t="shared" ca="1" si="332"/>
        <v>0</v>
      </c>
      <c r="JI57" s="19">
        <f t="shared" ca="1" si="332"/>
        <v>0</v>
      </c>
      <c r="JJ57" s="19">
        <f t="shared" ca="1" si="332"/>
        <v>0</v>
      </c>
      <c r="JK57" s="19">
        <f t="shared" ca="1" si="332"/>
        <v>0</v>
      </c>
      <c r="JL57" s="19">
        <f t="shared" ca="1" si="332"/>
        <v>0</v>
      </c>
      <c r="JM57" s="5">
        <f t="shared" ca="1" si="228"/>
        <v>19</v>
      </c>
      <c r="JN57" s="9"/>
      <c r="JO57" s="5">
        <f t="shared" ca="1" si="229"/>
        <v>1</v>
      </c>
      <c r="JP57" s="5" t="b">
        <f t="shared" ca="1" si="229"/>
        <v>0</v>
      </c>
      <c r="JQ57" s="19">
        <f t="shared" ca="1" si="281"/>
        <v>0</v>
      </c>
      <c r="JR57" s="5">
        <f t="shared" ca="1" si="231"/>
        <v>0</v>
      </c>
      <c r="JS57" s="5">
        <f t="shared" ca="1" si="232"/>
        <v>0.01</v>
      </c>
      <c r="JT57" s="19">
        <f t="shared" ca="1" si="233"/>
        <v>0</v>
      </c>
      <c r="JU57" s="19">
        <f t="shared" ca="1" si="233"/>
        <v>0</v>
      </c>
      <c r="JV57" s="19" t="str">
        <f t="shared" ca="1" si="233"/>
        <v>-</v>
      </c>
      <c r="JW57" s="19">
        <f t="shared" ca="1" si="272"/>
        <v>1</v>
      </c>
      <c r="JX57" s="19">
        <f t="shared" ca="1" si="281"/>
        <v>1</v>
      </c>
      <c r="JY57" s="19">
        <f t="shared" ca="1" si="272"/>
        <v>1</v>
      </c>
      <c r="JZ57" s="19">
        <f t="shared" ca="1" si="272"/>
        <v>1</v>
      </c>
      <c r="KA57" s="19">
        <f t="shared" ca="1" si="272"/>
        <v>1</v>
      </c>
      <c r="KB57" s="19">
        <f t="shared" ca="1" si="272"/>
        <v>1</v>
      </c>
      <c r="KC57" s="19">
        <f t="shared" ca="1" si="272"/>
        <v>0</v>
      </c>
      <c r="KD57" s="19">
        <f t="shared" ca="1" si="326"/>
        <v>0</v>
      </c>
      <c r="KE57" s="19">
        <f t="shared" ref="KE57:KK57" ca="1" si="333">OFFSET(KE$5,$B57,0)</f>
        <v>1</v>
      </c>
      <c r="KF57" s="19">
        <f t="shared" ca="1" si="333"/>
        <v>0</v>
      </c>
      <c r="KG57" s="19">
        <f t="shared" ca="1" si="333"/>
        <v>0</v>
      </c>
      <c r="KH57" s="19">
        <f t="shared" ca="1" si="333"/>
        <v>0</v>
      </c>
      <c r="KI57" s="19">
        <f t="shared" ca="1" si="333"/>
        <v>1</v>
      </c>
      <c r="KJ57" s="19">
        <f t="shared" ca="1" si="333"/>
        <v>0</v>
      </c>
      <c r="KK57" s="19">
        <f t="shared" ca="1" si="333"/>
        <v>1</v>
      </c>
      <c r="KL57" s="19">
        <f t="shared" ca="1" si="281"/>
        <v>0</v>
      </c>
      <c r="KM57" s="19">
        <f t="shared" ref="KM57:LW57" ca="1" si="334">OFFSET(KM$5,$B57,0)</f>
        <v>0</v>
      </c>
      <c r="KN57" s="19">
        <f t="shared" ca="1" si="334"/>
        <v>0</v>
      </c>
      <c r="KO57" s="19">
        <f t="shared" ca="1" si="334"/>
        <v>0</v>
      </c>
      <c r="KP57" s="19">
        <f t="shared" ca="1" si="334"/>
        <v>0</v>
      </c>
      <c r="KQ57" s="19">
        <f t="shared" ca="1" si="334"/>
        <v>0</v>
      </c>
      <c r="KR57" s="19">
        <f t="shared" ca="1" si="334"/>
        <v>0</v>
      </c>
      <c r="KS57" s="19">
        <f t="shared" ca="1" si="334"/>
        <v>0</v>
      </c>
      <c r="KT57" s="19">
        <f t="shared" ca="1" si="334"/>
        <v>0</v>
      </c>
      <c r="KU57" s="19">
        <f t="shared" ca="1" si="334"/>
        <v>0</v>
      </c>
      <c r="KV57" s="19">
        <f t="shared" ca="1" si="334"/>
        <v>0</v>
      </c>
      <c r="KW57" s="19">
        <f t="shared" ca="1" si="334"/>
        <v>0</v>
      </c>
      <c r="KX57" s="19">
        <f t="shared" ca="1" si="334"/>
        <v>0</v>
      </c>
      <c r="KY57" s="19">
        <f t="shared" ca="1" si="334"/>
        <v>0</v>
      </c>
      <c r="KZ57" s="19">
        <f t="shared" ca="1" si="334"/>
        <v>0</v>
      </c>
      <c r="LA57" s="19">
        <f t="shared" ca="1" si="334"/>
        <v>0</v>
      </c>
      <c r="LB57" s="19">
        <f t="shared" ca="1" si="334"/>
        <v>0</v>
      </c>
      <c r="LC57" s="19">
        <f t="shared" ca="1" si="334"/>
        <v>0</v>
      </c>
      <c r="LD57" s="19">
        <f t="shared" ca="1" si="334"/>
        <v>0</v>
      </c>
      <c r="LE57" s="19">
        <f t="shared" ca="1" si="334"/>
        <v>0</v>
      </c>
      <c r="LF57" s="19">
        <f t="shared" ca="1" si="334"/>
        <v>0</v>
      </c>
      <c r="LG57" s="5">
        <f t="shared" ca="1" si="237"/>
        <v>0</v>
      </c>
      <c r="LH57" s="5">
        <f t="shared" ca="1" si="237"/>
        <v>0</v>
      </c>
      <c r="LI57" s="5">
        <f t="shared" ca="1" si="237"/>
        <v>0.05</v>
      </c>
      <c r="LJ57" s="5">
        <f t="shared" ca="1" si="237"/>
        <v>0.05</v>
      </c>
      <c r="LK57" s="19">
        <f t="shared" ca="1" si="238"/>
        <v>0</v>
      </c>
      <c r="LL57" s="19">
        <f t="shared" ca="1" si="334"/>
        <v>0</v>
      </c>
      <c r="LM57" s="19">
        <f t="shared" ca="1" si="239"/>
        <v>0</v>
      </c>
      <c r="LN57" s="19">
        <f t="shared" ca="1" si="239"/>
        <v>0</v>
      </c>
      <c r="LO57" s="19">
        <f t="shared" ca="1" si="239"/>
        <v>0</v>
      </c>
      <c r="LP57" s="19">
        <f t="shared" ca="1" si="239"/>
        <v>0</v>
      </c>
      <c r="LQ57" s="19">
        <f t="shared" ca="1" si="334"/>
        <v>0</v>
      </c>
      <c r="LR57" s="19">
        <f t="shared" ca="1" si="334"/>
        <v>1</v>
      </c>
      <c r="LS57" s="19">
        <f t="shared" ca="1" si="240"/>
        <v>0</v>
      </c>
      <c r="LT57" s="19">
        <f t="shared" ca="1" si="240"/>
        <v>0</v>
      </c>
      <c r="LU57" s="19">
        <f t="shared" ca="1" si="240"/>
        <v>0</v>
      </c>
      <c r="LV57" s="19">
        <f t="shared" ca="1" si="334"/>
        <v>0</v>
      </c>
      <c r="LW57" s="19">
        <f t="shared" ca="1" si="334"/>
        <v>1</v>
      </c>
      <c r="LX57" s="9"/>
      <c r="LY57" s="5" t="b">
        <f t="shared" ca="1" si="241"/>
        <v>0</v>
      </c>
      <c r="LZ57" s="19" t="str">
        <f t="shared" ca="1" si="242"/>
        <v>-</v>
      </c>
      <c r="MA57" s="19" t="str">
        <f t="shared" ca="1" si="242"/>
        <v>-</v>
      </c>
      <c r="MB57" s="19" t="str">
        <f t="shared" ca="1" si="242"/>
        <v>-</v>
      </c>
      <c r="MC57" s="5" t="b">
        <f t="shared" ca="1" si="243"/>
        <v>1</v>
      </c>
      <c r="MD57" s="5" t="b">
        <f t="shared" ca="1" si="243"/>
        <v>0</v>
      </c>
      <c r="ME57" s="5" t="b">
        <f t="shared" ca="1" si="243"/>
        <v>0</v>
      </c>
      <c r="MF57" s="135">
        <f t="shared" ca="1" si="244"/>
        <v>1</v>
      </c>
      <c r="MG57" s="135">
        <f t="shared" ca="1" si="244"/>
        <v>1</v>
      </c>
      <c r="MH57" s="5" t="b">
        <f t="shared" ca="1" si="322"/>
        <v>0</v>
      </c>
      <c r="MI57" s="5" t="b">
        <f t="shared" ca="1" si="322"/>
        <v>0</v>
      </c>
      <c r="MJ57" s="5" t="b">
        <f t="shared" ca="1" si="322"/>
        <v>1</v>
      </c>
      <c r="MK57" s="5" t="b">
        <f t="shared" ca="1" si="322"/>
        <v>0</v>
      </c>
      <c r="ML57" s="5">
        <f t="shared" ca="1" si="323"/>
        <v>1</v>
      </c>
      <c r="MM57" s="5">
        <f t="shared" ca="1" si="323"/>
        <v>0.66</v>
      </c>
      <c r="MN57" s="5" t="b">
        <f t="shared" ca="1" si="324"/>
        <v>1</v>
      </c>
      <c r="MO57" s="5" t="str" cm="1">
        <f t="array" aca="1" ref="MO57" ca="1">IF(OR(MP57:MP57&lt;&gt;"-"),TRUE,"-")</f>
        <v>-</v>
      </c>
      <c r="MP57" s="19" t="str">
        <f t="shared" ca="1" si="246"/>
        <v>-</v>
      </c>
      <c r="MQ57" s="5" t="str">
        <f t="array" aca="1" ref="MQ57" ca="1">IF(OR(MR57:MX57&lt;&gt;"-"),TRUE,"-")</f>
        <v>-</v>
      </c>
      <c r="MR57" s="19" t="str">
        <f t="shared" ca="1" si="283"/>
        <v>-</v>
      </c>
      <c r="MS57" s="19" t="str">
        <f t="shared" ca="1" si="283"/>
        <v>-</v>
      </c>
      <c r="MT57" s="19" t="str">
        <f t="shared" ca="1" si="283"/>
        <v>-</v>
      </c>
      <c r="MU57" s="19" t="str">
        <f t="shared" ca="1" si="283"/>
        <v>-</v>
      </c>
      <c r="MV57" s="19" t="str">
        <f t="shared" ca="1" si="283"/>
        <v>-</v>
      </c>
      <c r="MW57" s="19" t="str">
        <f t="shared" ca="1" si="283"/>
        <v>-</v>
      </c>
      <c r="MX57" s="19" t="str">
        <f t="shared" ca="1" si="283"/>
        <v>-</v>
      </c>
      <c r="MY57" s="5" t="str">
        <f t="array" aca="1" ref="MY57" ca="1">IF(OR(MZ57:NA57&lt;&gt;"-"),TRUE,"-")</f>
        <v>-</v>
      </c>
      <c r="MZ57" s="19" t="str">
        <f t="shared" ref="MZ57:NA61" ca="1" si="335">OFFSET(MZ$5,$B57,0)</f>
        <v>-</v>
      </c>
      <c r="NA57" s="19" t="str">
        <f t="shared" ca="1" si="335"/>
        <v>-</v>
      </c>
      <c r="NB57" s="19" t="b">
        <f t="shared" ca="1" si="283"/>
        <v>1</v>
      </c>
      <c r="NC57" s="19">
        <f t="shared" ca="1" si="283"/>
        <v>0</v>
      </c>
      <c r="ND57" s="5" t="str">
        <f t="shared" ca="1" si="249"/>
        <v>-</v>
      </c>
      <c r="NE57" s="5" t="str">
        <f t="shared" ca="1" si="249"/>
        <v>-</v>
      </c>
      <c r="NF57" s="5" t="str">
        <f t="shared" ca="1" si="249"/>
        <v>-</v>
      </c>
      <c r="NG57" s="5" t="str">
        <f t="shared" ca="1" si="249"/>
        <v>-</v>
      </c>
      <c r="NH57" s="19" t="str">
        <f t="shared" ref="NH57:NM61" ca="1" si="336">OFFSET(NH$5,$B57,0)</f>
        <v>-</v>
      </c>
      <c r="NI57" s="19" t="str">
        <f t="shared" ca="1" si="336"/>
        <v>-</v>
      </c>
      <c r="NJ57" s="19" t="str">
        <f t="shared" ca="1" si="336"/>
        <v>-</v>
      </c>
      <c r="NK57" s="19" t="str">
        <f t="shared" ca="1" si="336"/>
        <v>-</v>
      </c>
      <c r="NL57" s="19" t="str">
        <f t="shared" ca="1" si="336"/>
        <v>-</v>
      </c>
      <c r="NM57" s="19" t="str">
        <f t="shared" ca="1" si="336"/>
        <v>-</v>
      </c>
      <c r="NN57" s="5" t="str">
        <f t="shared" ca="1" si="325"/>
        <v>-</v>
      </c>
      <c r="NO57" s="5">
        <f t="shared" ca="1" si="325"/>
        <v>500</v>
      </c>
      <c r="NP57" s="5">
        <f t="shared" ca="1" si="325"/>
        <v>500</v>
      </c>
      <c r="NQ57" s="5" t="str">
        <f t="shared" ca="1" si="325"/>
        <v>-</v>
      </c>
      <c r="NR57" s="5" t="str">
        <f t="shared" ca="1" si="325"/>
        <v>-</v>
      </c>
      <c r="NS57" s="5" t="str">
        <f t="shared" ca="1" si="325"/>
        <v>-</v>
      </c>
      <c r="NT57" s="5">
        <f t="shared" ca="1" si="252"/>
        <v>1</v>
      </c>
      <c r="NU57" s="9"/>
      <c r="NV57" s="19">
        <f t="shared" ca="1" si="251"/>
        <v>70</v>
      </c>
      <c r="NW57" s="19">
        <f t="shared" ca="1" si="288"/>
        <v>50</v>
      </c>
      <c r="NX57" s="19">
        <f t="shared" ca="1" si="288"/>
        <v>65</v>
      </c>
      <c r="NY57" s="19">
        <f t="shared" ca="1" si="288"/>
        <v>65</v>
      </c>
      <c r="NZ57" s="19">
        <f t="shared" ca="1" si="253"/>
        <v>1</v>
      </c>
      <c r="OA57" s="5">
        <f t="shared" ca="1" si="254"/>
        <v>1</v>
      </c>
      <c r="OB57" s="19">
        <f t="shared" ca="1" si="255"/>
        <v>1</v>
      </c>
      <c r="OC57" s="9"/>
      <c r="OD57" s="19" t="b">
        <f t="shared" ca="1" si="288"/>
        <v>0</v>
      </c>
      <c r="OE57" s="19" t="b">
        <f t="shared" ca="1" si="288"/>
        <v>0</v>
      </c>
      <c r="OF57" s="19">
        <f t="shared" ca="1" si="288"/>
        <v>1</v>
      </c>
      <c r="OG57" s="19">
        <f t="shared" ca="1" si="288"/>
        <v>1</v>
      </c>
      <c r="OH57" s="19">
        <f t="shared" ca="1" si="288"/>
        <v>1</v>
      </c>
      <c r="OI57" s="19">
        <f t="shared" ca="1" si="288"/>
        <v>1</v>
      </c>
      <c r="OJ57" s="19">
        <f t="shared" ca="1" si="288"/>
        <v>1</v>
      </c>
      <c r="OK57" s="19">
        <f t="shared" ca="1" si="288"/>
        <v>1</v>
      </c>
      <c r="OL57" s="19">
        <f t="shared" ca="1" si="288"/>
        <v>1</v>
      </c>
      <c r="OM57" s="19">
        <f t="shared" ca="1" si="288"/>
        <v>1</v>
      </c>
      <c r="ON57" s="19">
        <f t="shared" ca="1" si="288"/>
        <v>1</v>
      </c>
      <c r="OO57" s="9"/>
      <c r="OP57" s="5" t="str" cm="1">
        <f t="array" aca="1" ref="OP57" ca="1">INDEX(i.LMU_Area,$K57,OP$26)</f>
        <v>-</v>
      </c>
      <c r="OQ57" s="5" t="str" cm="1">
        <f t="array" aca="1" ref="OQ57" ca="1">INDEX(i.LMU_Area,$K57,OQ$26)</f>
        <v>-</v>
      </c>
      <c r="OR57" s="5" t="str" cm="1">
        <f t="array" aca="1" ref="OR57" ca="1">INDEX(i.LMU_Area,$K57,OR$26)</f>
        <v>-</v>
      </c>
      <c r="OS57" s="5" t="str" cm="1">
        <f t="array" aca="1" ref="OS57" ca="1">INDEX(i.LMU_Area,$K57,OS$26)</f>
        <v>-</v>
      </c>
      <c r="OT57" s="5" t="str" cm="1">
        <f t="array" aca="1" ref="OT57" ca="1">INDEX(i.LMU_Area,$K57,OT$26)</f>
        <v>-</v>
      </c>
      <c r="OU57" s="5" t="str" cm="1">
        <f t="array" aca="1" ref="OU57" ca="1">INDEX(i.LMU_Area,$K57,OU$26)</f>
        <v>-</v>
      </c>
      <c r="OV57" s="5" t="str" cm="1">
        <f t="array" aca="1" ref="OV57" ca="1">INDEX(i.LMU_Area,$K57,OV$26)</f>
        <v>-</v>
      </c>
      <c r="OW57" s="5" t="str" cm="1">
        <f t="array" aca="1" ref="OW57" ca="1">INDEX(i.LMU_Area,$K57,OW$26)</f>
        <v>-</v>
      </c>
      <c r="OX57" s="5" t="str" cm="1">
        <f t="array" aca="1" ref="OX57" ca="1">INDEX(i.LMU_Area,$K57,OX$26)</f>
        <v>-</v>
      </c>
      <c r="OY57" s="5" t="str" cm="1">
        <f t="array" aca="1" ref="OY57" ca="1">INDEX(i.LMU_Area,$K57,OY$26)</f>
        <v>-</v>
      </c>
      <c r="OZ57" s="5" t="str" cm="1">
        <f t="array" aca="1" ref="OZ57" ca="1">INDEX(i.LMU_Area,$K57,OZ$26)</f>
        <v>-</v>
      </c>
      <c r="PA57" s="5" t="str" cm="1">
        <f t="array" aca="1" ref="PA57" ca="1">INDEX(i.LMU_Area,$K57,PA$26)</f>
        <v>-</v>
      </c>
      <c r="PB57" s="5" t="str" cm="1">
        <f t="array" aca="1" ref="PB57" ca="1">INDEX(i.LMU_Area,$K57,PB$26)</f>
        <v>-</v>
      </c>
      <c r="PC57" s="5" t="str" cm="1">
        <f t="array" aca="1" ref="PC57" ca="1">INDEX(i.LMU_Area,$K57,PC$26)</f>
        <v>-</v>
      </c>
      <c r="PD57" s="5" t="str" cm="1">
        <f t="array" aca="1" ref="PD57" ca="1">INDEX(i.LMU_Area,$K57,PD$26)</f>
        <v>-</v>
      </c>
      <c r="PE57" s="5" t="str" cm="1">
        <f t="array" aca="1" ref="PE57" ca="1">INDEX(i.LMU_Area,$K57,PE$26)</f>
        <v>-</v>
      </c>
      <c r="PF57" s="5" t="str" cm="1">
        <f t="array" aca="1" ref="PF57" ca="1">INDEX(i.LMU_Area,$K57,PF$26)</f>
        <v>-</v>
      </c>
      <c r="PG57" s="5" t="str" cm="1">
        <f t="array" aca="1" ref="PG57" ca="1">INDEX(i.LMU_Area,$K57,PG$26)</f>
        <v>-</v>
      </c>
      <c r="PH57" s="5" t="str" cm="1">
        <f t="array" aca="1" ref="PH57" ca="1">INDEX(i.LMU_Area,$K57,PH$26)</f>
        <v>-</v>
      </c>
      <c r="PI57" s="5" t="str" cm="1">
        <f t="array" aca="1" ref="PI57" ca="1">INDEX(i.LMU_Area,$K57,PI$26)</f>
        <v>-</v>
      </c>
      <c r="PJ57" s="5" t="str" cm="1">
        <f t="array" aca="1" ref="PJ57" ca="1">INDEX(i.LMU_Area,$K57,PJ$26)</f>
        <v>-</v>
      </c>
      <c r="PK57" s="5" t="str" cm="1">
        <f t="array" aca="1" ref="PK57" ca="1">INDEX(i.LMU_Area,$K57,PK$26)</f>
        <v>-</v>
      </c>
      <c r="PL57" s="5" t="str" cm="1">
        <f t="array" aca="1" ref="PL57" ca="1">INDEX(i.LMU_Area,$K57,PL$26)</f>
        <v>-</v>
      </c>
      <c r="PM57" s="5" t="str" cm="1">
        <f t="array" aca="1" ref="PM57" ca="1">INDEX(i.LMU_Area,$K57,PM$26)</f>
        <v>-</v>
      </c>
      <c r="PN57" s="5" t="str" cm="1">
        <f t="array" aca="1" ref="PN57" ca="1">INDEX(i.LMU_Area,$K57,PN$26)</f>
        <v>-</v>
      </c>
      <c r="PO57" s="5" t="str" cm="1">
        <f t="array" aca="1" ref="PO57" ca="1">INDEX(i.LMU_Area,$K57,PO$26)</f>
        <v>-</v>
      </c>
      <c r="PP57" s="5" t="str" cm="1">
        <f t="array" aca="1" ref="PP57" ca="1">INDEX(i.LMU_Area,$K57,PP$26)</f>
        <v>-</v>
      </c>
      <c r="PQ57" s="5" t="str" cm="1">
        <f t="array" aca="1" ref="PQ57" ca="1">INDEX(i.LMU_Area,$K57,PQ$26)</f>
        <v>-</v>
      </c>
      <c r="PR57" s="5" t="str" cm="1">
        <f t="array" aca="1" ref="PR57" ca="1">INDEX(i.LMU_Area,$K57,PR$26)</f>
        <v>-</v>
      </c>
      <c r="PS57" s="5" t="str" cm="1">
        <f t="array" aca="1" ref="PS57" ca="1">INDEX(i.LMU_Area,$K57,PS$26)</f>
        <v>-</v>
      </c>
      <c r="PT57" s="5" t="str" cm="1">
        <f t="array" aca="1" ref="PT57" ca="1">INDEX(i.LMU_Area,$K57,PT$26)</f>
        <v>-</v>
      </c>
      <c r="PU57" s="5" t="str" cm="1">
        <f t="array" aca="1" ref="PU57" ca="1">INDEX(i.LMU_Area,$K57,PU$26)</f>
        <v>-</v>
      </c>
      <c r="PV57" s="5" t="str" cm="1">
        <f t="array" aca="1" ref="PV57" ca="1">INDEX(i.LMU_Area,$K57,PV$26)</f>
        <v>-</v>
      </c>
      <c r="PW57" s="5" t="str" cm="1">
        <f t="array" aca="1" ref="PW57" ca="1">INDEX(i.LMU_Area,$K57,PW$26)</f>
        <v>-</v>
      </c>
      <c r="PX57" s="5" t="str" cm="1">
        <f t="array" aca="1" ref="PX57" ca="1">INDEX(i.LMU_Area,$K57,PX$26)</f>
        <v>-</v>
      </c>
      <c r="PY57" s="5" t="str" cm="1">
        <f t="array" aca="1" ref="PY57" ca="1">INDEX(i.LMU_Area,$K57,PY$26)</f>
        <v>-</v>
      </c>
      <c r="PZ57" s="5" t="str" cm="1">
        <f t="array" aca="1" ref="PZ57" ca="1">INDEX(i.LMU_Area,$K57,PZ$26)</f>
        <v>-</v>
      </c>
      <c r="QA57" s="5" t="str" cm="1">
        <f t="array" aca="1" ref="QA57" ca="1">INDEX(i.LMU_Area,$K57,QA$26)</f>
        <v>-</v>
      </c>
      <c r="QB57" s="5" t="str" cm="1">
        <f t="array" aca="1" ref="QB57" ca="1">INDEX(i.LMU_Area,$K57,QB$26)</f>
        <v>-</v>
      </c>
      <c r="QC57" s="5" t="str" cm="1">
        <f t="array" aca="1" ref="QC57" ca="1">INDEX(i.LMU_Area,$K57,QC$26)</f>
        <v>-</v>
      </c>
      <c r="QD57" s="5" t="str" cm="1">
        <f t="array" aca="1" ref="QD57" ca="1">INDEX(i.LMU_Area,$K57,QD$26)</f>
        <v>-</v>
      </c>
      <c r="QE57" s="5" t="str" cm="1">
        <f t="array" aca="1" ref="QE57" ca="1">INDEX(i.LMU_Area,$K57,QE$26)</f>
        <v>-</v>
      </c>
      <c r="QF57" s="5" t="str" cm="1">
        <f t="array" aca="1" ref="QF57" ca="1">INDEX(i.LMU_Area,$K57,QF$26)</f>
        <v>-</v>
      </c>
      <c r="QG57" s="5" t="str" cm="1">
        <f t="array" aca="1" ref="QG57" ca="1">INDEX(i.LMU_Area,$K57,QG$26)</f>
        <v>-</v>
      </c>
      <c r="QH57" s="5" t="str" cm="1">
        <f t="array" aca="1" ref="QH57" ca="1">INDEX(i.LMU_Area,$K57,QH$26)</f>
        <v>-</v>
      </c>
      <c r="QI57" s="5" t="str" cm="1">
        <f t="array" aca="1" ref="QI57" ca="1">INDEX(i.LMU_Area,$K57,QI$26)</f>
        <v>-</v>
      </c>
      <c r="QJ57" s="5" t="str" cm="1">
        <f t="array" aca="1" ref="QJ57" ca="1">INDEX(i.LMU_Area,$K57,QJ$26)</f>
        <v>-</v>
      </c>
      <c r="QK57" s="5" t="str" cm="1">
        <f t="array" aca="1" ref="QK57" ca="1">INDEX(i.LMU_Area,$K57,QK$26)</f>
        <v>-</v>
      </c>
      <c r="QL57" s="5" t="str" cm="1">
        <f t="array" aca="1" ref="QL57" ca="1">INDEX(i.LMU_Area,$K57,QL$26)</f>
        <v>-</v>
      </c>
      <c r="QM57" s="5" t="str" cm="1">
        <f t="array" aca="1" ref="QM57" ca="1">INDEX(i.LMU_Area,$K57,QM$26)</f>
        <v>-</v>
      </c>
      <c r="QN57" s="5" t="str" cm="1">
        <f t="array" aca="1" ref="QN57" ca="1">INDEX(i.LMU_Area,$K57,QN$26)</f>
        <v>-</v>
      </c>
      <c r="QO57" s="5" t="str" cm="1">
        <f t="array" aca="1" ref="QO57" ca="1">INDEX(i.LMU_Area,$K57,QO$26)</f>
        <v>-</v>
      </c>
      <c r="QP57" s="5" t="str" cm="1">
        <f t="array" aca="1" ref="QP57" ca="1">INDEX(i.LMU_Area,$K57,QP$26)</f>
        <v>-</v>
      </c>
      <c r="QQ57" s="5" t="str" cm="1">
        <f t="array" aca="1" ref="QQ57" ca="1">INDEX(i.LMU_Area,$K57,QQ$26)</f>
        <v>-</v>
      </c>
      <c r="QR57" s="5" t="str" cm="1">
        <f t="array" aca="1" ref="QR57" ca="1">INDEX(i.LMU_Area,$K57,QR$26)</f>
        <v>-</v>
      </c>
      <c r="QS57" s="5" t="str" cm="1">
        <f t="array" aca="1" ref="QS57" ca="1">INDEX(i.LMU_Area,$K57,QS$26)</f>
        <v>-</v>
      </c>
      <c r="QT57" s="5" t="str" cm="1">
        <f t="array" aca="1" ref="QT57" ca="1">INDEX(i.LMU_Area,$K57,QT$26)</f>
        <v>-</v>
      </c>
      <c r="QU57" s="5" t="str" cm="1">
        <f t="array" aca="1" ref="QU57" ca="1">INDEX(i.LMU_Area,$K57,QU$26)</f>
        <v>-</v>
      </c>
      <c r="QV57" s="5" t="str" cm="1">
        <f t="array" aca="1" ref="QV57" ca="1">INDEX(i.LMU_Area,$K57,QV$26)</f>
        <v>-</v>
      </c>
      <c r="QW57" s="5" t="str" cm="1">
        <f t="array" aca="1" ref="QW57" ca="1">INDEX(i.LMU_Area,$K57,QW$26)</f>
        <v>-</v>
      </c>
      <c r="QX57" s="5" t="str" cm="1">
        <f t="array" aca="1" ref="QX57" ca="1">INDEX(i.LMU_Area,$K57,QX$26)</f>
        <v>-</v>
      </c>
      <c r="QY57" s="5" t="str" cm="1">
        <f t="array" aca="1" ref="QY57" ca="1">INDEX(i.LMU_Area,$K57,QY$26)</f>
        <v>-</v>
      </c>
      <c r="QZ57" s="5" t="str" cm="1">
        <f t="array" aca="1" ref="QZ57" ca="1">INDEX(i.LMU_Area,$K57,QZ$26)</f>
        <v>-</v>
      </c>
      <c r="RA57" s="5" t="str" cm="1">
        <f t="array" aca="1" ref="RA57" ca="1">INDEX(i.LMU_Area,$K57,RA$26)</f>
        <v>-</v>
      </c>
      <c r="RB57" s="5" t="str" cm="1">
        <f t="array" aca="1" ref="RB57" ca="1">INDEX(i.LMU_Area,$K57,RB$26)</f>
        <v>-</v>
      </c>
      <c r="RC57" s="5" t="str" cm="1">
        <f t="array" aca="1" ref="RC57" ca="1">INDEX(i.LMU_Area,$K57,RC$26)</f>
        <v>-</v>
      </c>
      <c r="RD57" s="5" t="str" cm="1">
        <f t="array" aca="1" ref="RD57" ca="1">INDEX(i.LMU_Area,$K57,RD$26)</f>
        <v>-</v>
      </c>
      <c r="RE57" s="5" t="str" cm="1">
        <f t="array" aca="1" ref="RE57" ca="1">INDEX(i.LMU_Area,$K57,RE$26)</f>
        <v>-</v>
      </c>
      <c r="RF57" s="5" t="str" cm="1">
        <f t="array" aca="1" ref="RF57" ca="1">INDEX(i.LMU_Area,$K57,RF$26)</f>
        <v>-</v>
      </c>
      <c r="RG57" s="5" t="str" cm="1">
        <f t="array" aca="1" ref="RG57" ca="1">INDEX(i.LMU_Area,$K57,RG$26)</f>
        <v>-</v>
      </c>
      <c r="RH57" s="5" t="str" cm="1">
        <f t="array" aca="1" ref="RH57" ca="1">INDEX(i.LMU_Area,$K57,RH$26)</f>
        <v>-</v>
      </c>
      <c r="RI57" s="5" t="str" cm="1">
        <f t="array" aca="1" ref="RI57" ca="1">INDEX(i.LMU_Area,$K57,RI$26)</f>
        <v>-</v>
      </c>
      <c r="RJ57" s="5" t="str" cm="1">
        <f t="array" aca="1" ref="RJ57" ca="1">INDEX(i.LMU_Area,$K57,RJ$26)</f>
        <v>-</v>
      </c>
      <c r="RK57" s="5" t="str" cm="1">
        <f t="array" aca="1" ref="RK57" ca="1">INDEX(i.LMU_Area,$K57,RK$26)</f>
        <v>-</v>
      </c>
      <c r="RL57" s="5" t="str" cm="1">
        <f t="array" aca="1" ref="RL57" ca="1">INDEX(i.LMU_Area,$K57,RL$26)</f>
        <v>-</v>
      </c>
      <c r="RM57" s="5" t="str" cm="1">
        <f t="array" aca="1" ref="RM57" ca="1">INDEX(i.LMU_Area,$K57,RM$26)</f>
        <v>-</v>
      </c>
      <c r="RN57" s="5" t="str" cm="1">
        <f t="array" aca="1" ref="RN57" ca="1">INDEX(i.LMU_Area,$K57,RN$26)</f>
        <v>-</v>
      </c>
      <c r="RO57" s="5" t="str" cm="1">
        <f t="array" aca="1" ref="RO57" ca="1">INDEX(i.LMU_Area,$K57,RO$26)</f>
        <v>-</v>
      </c>
      <c r="RP57" s="5" t="str" cm="1">
        <f t="array" aca="1" ref="RP57" ca="1">INDEX(i.LMU_Area,$K57,RP$26)</f>
        <v>-</v>
      </c>
      <c r="RQ57" s="5" t="str" cm="1">
        <f t="array" aca="1" ref="RQ57" ca="1">INDEX(i.LMU_Area,$K57,RQ$26)</f>
        <v>-</v>
      </c>
      <c r="RR57" s="5" t="str" cm="1">
        <f t="array" aca="1" ref="RR57" ca="1">INDEX(i.LMU_Area,$K57,RR$26)</f>
        <v>-</v>
      </c>
      <c r="RS57" s="5" t="str" cm="1">
        <f t="array" aca="1" ref="RS57" ca="1">INDEX(i.LMU_Area,$K57,RS$26)</f>
        <v>-</v>
      </c>
      <c r="RT57" s="5" t="str" cm="1">
        <f t="array" aca="1" ref="RT57" ca="1">INDEX(i.LMU_Area,$K57,RT$26)</f>
        <v>-</v>
      </c>
      <c r="RU57" s="5" t="str" cm="1">
        <f t="array" aca="1" ref="RU57" ca="1">INDEX(i.LMU_Area,$K57,RU$26)</f>
        <v>-</v>
      </c>
      <c r="RV57" s="5" t="str" cm="1">
        <f t="array" aca="1" ref="RV57" ca="1">INDEX(i.LMU_Area,$K57,RV$26)</f>
        <v>-</v>
      </c>
      <c r="RW57" s="5" t="str" cm="1">
        <f t="array" aca="1" ref="RW57" ca="1">INDEX(i.LMU_Area,$K57,RW$26)</f>
        <v>-</v>
      </c>
      <c r="RX57" s="5" t="str" cm="1">
        <f t="array" aca="1" ref="RX57" ca="1">INDEX(i.LMU_Area,$K57,RX$26)</f>
        <v>-</v>
      </c>
      <c r="RY57" s="5" t="str" cm="1">
        <f t="array" aca="1" ref="RY57" ca="1">INDEX(i.LMU_Area,$K57,RY$26)</f>
        <v>-</v>
      </c>
      <c r="RZ57" s="5" t="str" cm="1">
        <f t="array" aca="1" ref="RZ57" ca="1">INDEX(i.LMU_Area,$K57,RZ$26)</f>
        <v>-</v>
      </c>
      <c r="SA57" s="5" t="str" cm="1">
        <f t="array" aca="1" ref="SA57" ca="1">INDEX(i.LMU_Area,$K57,SA$26)</f>
        <v>-</v>
      </c>
      <c r="SB57" s="5" t="str" cm="1">
        <f t="array" aca="1" ref="SB57" ca="1">INDEX(i.LMU_Area,$K57,SB$26)</f>
        <v>-</v>
      </c>
      <c r="SC57" s="5" t="str" cm="1">
        <f t="array" aca="1" ref="SC57" ca="1">INDEX(i.LMU_Area,$K57,SC$26)</f>
        <v>-</v>
      </c>
      <c r="SD57" s="5" t="str" cm="1">
        <f t="array" aca="1" ref="SD57" ca="1">INDEX(i.LMU_Area,$K57,SD$26)</f>
        <v>-</v>
      </c>
      <c r="SE57" s="5" t="str" cm="1">
        <f t="array" aca="1" ref="SE57" ca="1">INDEX(i.LMU_Area,$K57,SE$26)</f>
        <v>-</v>
      </c>
      <c r="SF57" s="5" t="str" cm="1">
        <f t="array" aca="1" ref="SF57" ca="1">INDEX(i.LMU_Area,$K57,SF$26)</f>
        <v>-</v>
      </c>
      <c r="SG57" s="5" t="str" cm="1">
        <f t="array" aca="1" ref="SG57" ca="1">INDEX(i.LMU_Area,$K57,SG$26)</f>
        <v>-</v>
      </c>
      <c r="SH57" s="5" t="str" cm="1">
        <f t="array" aca="1" ref="SH57" ca="1">INDEX(i.LMU_Area,$K57,SH$26)</f>
        <v>-</v>
      </c>
      <c r="SI57" s="5" t="str" cm="1">
        <f t="array" aca="1" ref="SI57" ca="1">INDEX(i.LMU_Area,$K57,SI$26)</f>
        <v>-</v>
      </c>
      <c r="SJ57" s="5" t="str" cm="1">
        <f t="array" aca="1" ref="SJ57" ca="1">INDEX(i.LMU_Area,$K57,SJ$26)</f>
        <v>-</v>
      </c>
      <c r="SK57" s="5" t="str" cm="1">
        <f t="array" aca="1" ref="SK57" ca="1">INDEX(i.LMU_Area,$K57,SK$26)</f>
        <v>-</v>
      </c>
      <c r="SL57" s="5" t="str" cm="1">
        <f t="array" aca="1" ref="SL57" ca="1">INDEX(i.LMU_Area,$K57,SL$26)</f>
        <v>-</v>
      </c>
      <c r="SM57" s="5" t="str" cm="1">
        <f t="array" aca="1" ref="SM57" ca="1">INDEX(i.LMU_Area,$K57,SM$26)</f>
        <v>-</v>
      </c>
      <c r="SN57" s="5" t="str" cm="1">
        <f t="array" aca="1" ref="SN57" ca="1">INDEX(i.LMU_Area,$K57,SN$26)</f>
        <v>-</v>
      </c>
      <c r="SO57" s="5" t="str" cm="1">
        <f t="array" aca="1" ref="SO57" ca="1">INDEX(i.LMU_Area,$K57,SO$26)</f>
        <v>-</v>
      </c>
      <c r="SP57" s="5" t="str" cm="1">
        <f t="array" aca="1" ref="SP57" ca="1">INDEX(i.LMU_Area,$K57,SP$26)</f>
        <v>-</v>
      </c>
      <c r="SQ57" s="5" t="str" cm="1">
        <f t="array" aca="1" ref="SQ57" ca="1">INDEX(i.LMU_Area,$K57,SQ$26)</f>
        <v>-</v>
      </c>
      <c r="SR57" s="5" t="str" cm="1">
        <f t="array" aca="1" ref="SR57" ca="1">INDEX(i.LMU_Area,$K57,SR$26)</f>
        <v>-</v>
      </c>
      <c r="SS57" s="5" t="str" cm="1">
        <f t="array" aca="1" ref="SS57" ca="1">INDEX(i.LMU_Area,$K57,SS$26)</f>
        <v>-</v>
      </c>
      <c r="ST57" s="5" t="str" cm="1">
        <f t="array" aca="1" ref="ST57" ca="1">INDEX(i.LMU_Area,$K57,ST$26)</f>
        <v>-</v>
      </c>
      <c r="SU57" s="5" t="str" cm="1">
        <f t="array" aca="1" ref="SU57" ca="1">INDEX(i.LMU_Area,$K57,SU$26)</f>
        <v>-</v>
      </c>
      <c r="SV57" s="5" t="str" cm="1">
        <f t="array" aca="1" ref="SV57" ca="1">INDEX(i.LMU_Area,$K57,SV$26)</f>
        <v>-</v>
      </c>
      <c r="SW57" s="5" t="str" cm="1">
        <f t="array" aca="1" ref="SW57" ca="1">INDEX(i.LMU_Area,$K57,SW$26)</f>
        <v>-</v>
      </c>
      <c r="SX57" s="5" t="str" cm="1">
        <f t="array" aca="1" ref="SX57" ca="1">INDEX(i.LMU_Area,$K57,SX$26)</f>
        <v>-</v>
      </c>
      <c r="SY57" s="5" t="str" cm="1">
        <f t="array" aca="1" ref="SY57" ca="1">INDEX(i.LMU_Area,$K57,SY$26)</f>
        <v>-</v>
      </c>
      <c r="SZ57" s="5" t="str" cm="1">
        <f t="array" aca="1" ref="SZ57" ca="1">INDEX(i.LMU_Area,$K57,SZ$26)</f>
        <v>-</v>
      </c>
      <c r="TA57" s="5" t="str" cm="1">
        <f t="array" aca="1" ref="TA57" ca="1">INDEX(i.LMU_Area,$K57,TA$26)</f>
        <v>-</v>
      </c>
      <c r="TB57" s="5" t="str" cm="1">
        <f t="array" aca="1" ref="TB57" ca="1">INDEX(i.LMU_Area,$K57,TB$26)</f>
        <v>-</v>
      </c>
      <c r="TC57" s="5" t="str" cm="1">
        <f t="array" aca="1" ref="TC57" ca="1">INDEX(i.LMU_Area,$K57,TC$26)</f>
        <v>-</v>
      </c>
      <c r="TD57" s="5" t="str" cm="1">
        <f t="array" aca="1" ref="TD57" ca="1">INDEX(i.LMU_Area,$K57,TD$26)</f>
        <v>-</v>
      </c>
      <c r="TE57" s="5" t="str" cm="1">
        <f t="array" aca="1" ref="TE57" ca="1">INDEX(i.LMU_Area,$K57,TE$26)</f>
        <v>-</v>
      </c>
      <c r="TF57" s="19">
        <f t="shared" ca="1" si="289"/>
        <v>1</v>
      </c>
      <c r="TG57" s="587">
        <v>0</v>
      </c>
    </row>
    <row r="58" spans="1:527" outlineLevel="2">
      <c r="A58" s="21">
        <f t="shared" si="273"/>
        <v>53</v>
      </c>
      <c r="B58" s="554">
        <f t="shared" ca="1" si="296"/>
        <v>51</v>
      </c>
      <c r="C58">
        <f>202</f>
        <v>202</v>
      </c>
      <c r="D58" s="135" t="str">
        <f t="shared" ca="1" si="196"/>
        <v>EWW</v>
      </c>
      <c r="E58" t="b">
        <v>1</v>
      </c>
      <c r="F58" t="b">
        <v>0</v>
      </c>
      <c r="G58" s="347" t="b">
        <f t="shared" si="290"/>
        <v>1</v>
      </c>
      <c r="H58" s="226">
        <f t="shared" ca="1" si="297"/>
        <v>13</v>
      </c>
      <c r="I58" s="226">
        <f t="shared" ca="1" si="259"/>
        <v>2</v>
      </c>
      <c r="J58" s="226">
        <f t="shared" ca="1" si="259"/>
        <v>1</v>
      </c>
      <c r="K58" s="226">
        <f t="shared" ca="1" si="259"/>
        <v>1</v>
      </c>
      <c r="L58" s="226">
        <f t="shared" ca="1" si="259"/>
        <v>1</v>
      </c>
      <c r="M58" s="226">
        <f t="shared" ca="1" si="259"/>
        <v>2</v>
      </c>
      <c r="N58" s="226">
        <f t="shared" ca="1" si="260"/>
        <v>3</v>
      </c>
      <c r="O58" s="226">
        <f t="shared" ca="1" si="261"/>
        <v>2</v>
      </c>
      <c r="P58" s="226">
        <f t="shared" ca="1" si="262"/>
        <v>1</v>
      </c>
      <c r="Q58" s="226">
        <f t="shared" ca="1" si="263"/>
        <v>1</v>
      </c>
      <c r="R58" s="115">
        <f t="shared" ca="1" si="264"/>
        <v>0</v>
      </c>
      <c r="S58" s="226">
        <f t="shared" ca="1" si="263"/>
        <v>0</v>
      </c>
      <c r="T58" s="226">
        <f t="shared" ca="1" si="263"/>
        <v>0</v>
      </c>
      <c r="U58" s="226">
        <f t="shared" ca="1" si="263"/>
        <v>0</v>
      </c>
      <c r="V58" s="226">
        <f t="shared" ca="1" si="263"/>
        <v>0</v>
      </c>
      <c r="W58" s="226">
        <f t="shared" ca="1" si="262"/>
        <v>0</v>
      </c>
      <c r="X58" s="226">
        <f t="shared" ca="1" si="265"/>
        <v>1</v>
      </c>
      <c r="Y58" s="226">
        <f t="shared" ca="1" si="262"/>
        <v>1</v>
      </c>
      <c r="Z58" s="226">
        <f t="shared" ca="1" si="262"/>
        <v>1</v>
      </c>
      <c r="AA58" s="263"/>
      <c r="AB58" s="263"/>
      <c r="AC58" s="263"/>
      <c r="AD58" s="263"/>
      <c r="AE58" s="263"/>
      <c r="AF58" s="226">
        <f t="shared" ca="1" si="266"/>
        <v>0</v>
      </c>
      <c r="AG58" s="263"/>
      <c r="AH58" s="263">
        <f t="shared" ca="1" si="267"/>
        <v>0</v>
      </c>
      <c r="AI58" s="263">
        <f t="shared" ca="1" si="267"/>
        <v>0</v>
      </c>
      <c r="AJ58" s="263">
        <f t="shared" ca="1" si="267"/>
        <v>0</v>
      </c>
      <c r="AK58" s="263">
        <f t="shared" ca="1" si="267"/>
        <v>0</v>
      </c>
      <c r="AL58" s="263">
        <f t="shared" ca="1" si="267"/>
        <v>0</v>
      </c>
      <c r="AM58" s="263">
        <f t="shared" ca="1" si="267"/>
        <v>0</v>
      </c>
      <c r="AN58" s="263">
        <f t="shared" ca="1" si="267"/>
        <v>0</v>
      </c>
      <c r="AO58" s="135">
        <f t="shared" ca="1" si="200"/>
        <v>2</v>
      </c>
      <c r="AP58" s="135">
        <f ca="1">INDEX(CHOOSE($P58,DataAutumn!i.AdultDrys,DataWinter!i.AdultDrys,DataSpring!i.AdultDrys),1,$O58)</f>
        <v>4</v>
      </c>
      <c r="AQ58" s="5">
        <f t="shared" ca="1" si="201"/>
        <v>2</v>
      </c>
      <c r="AR58" s="5">
        <f t="shared" ca="1" si="201"/>
        <v>0</v>
      </c>
      <c r="AS58" s="5">
        <f t="shared" ca="1" si="202"/>
        <v>5</v>
      </c>
      <c r="AT58">
        <f t="shared" ca="1" si="203"/>
        <v>6</v>
      </c>
      <c r="AW58" s="222" t="str">
        <f t="shared" ca="1" si="204"/>
        <v>FS Optimis 00013 EWW MWM     TOL122 Scan1-0000 CFS RR 01% REV01 GP100% WP100% MP100% T_TRUE (F43N33)</v>
      </c>
      <c r="AX58" s="9" t="str">
        <f ca="1">IF(COUNTIF(AW$5:AW58,AW58)=1,"-","Dup")</f>
        <v>-</v>
      </c>
      <c r="AY58" s="9"/>
      <c r="AZ58" s="19" t="b">
        <f t="shared" ca="1" si="291"/>
        <v>0</v>
      </c>
      <c r="BA58" s="19" t="b">
        <f t="shared" ca="1" si="291"/>
        <v>0</v>
      </c>
      <c r="BB58" s="19" t="b">
        <f t="shared" ca="1" si="291"/>
        <v>0</v>
      </c>
      <c r="BC58" s="19" t="b">
        <f t="shared" ca="1" si="305"/>
        <v>0</v>
      </c>
      <c r="BD58" s="19" t="b">
        <f t="shared" ca="1" si="305"/>
        <v>0</v>
      </c>
      <c r="BE58" s="19" t="b">
        <f t="shared" ca="1" si="291"/>
        <v>0</v>
      </c>
      <c r="BF58" s="19" t="b">
        <f t="shared" ca="1" si="291"/>
        <v>0</v>
      </c>
      <c r="BG58" s="19" t="b">
        <f t="shared" ca="1" si="291"/>
        <v>0</v>
      </c>
      <c r="BH58" s="9"/>
      <c r="BI58" s="5" t="b">
        <f t="shared" ca="1" si="205"/>
        <v>0</v>
      </c>
      <c r="BJ58" s="5" t="str">
        <f t="shared" ca="1" si="205"/>
        <v>-</v>
      </c>
      <c r="BK58" s="5" t="b">
        <f t="shared" ca="1" si="205"/>
        <v>0</v>
      </c>
      <c r="BL58" s="5" t="b">
        <f t="shared" ca="1" si="205"/>
        <v>1</v>
      </c>
      <c r="BM58" s="5" t="b">
        <f t="shared" ca="1" si="205"/>
        <v>1</v>
      </c>
      <c r="BN58" s="135">
        <f t="shared" ca="1" si="205"/>
        <v>0</v>
      </c>
      <c r="BO58" s="12" t="b">
        <v>1</v>
      </c>
      <c r="BP58" s="5" cm="1">
        <f t="array" aca="1" ref="BP58" ca="1">INDEX(i.z_prob,$J58,BP$26)</f>
        <v>0.09</v>
      </c>
      <c r="BQ58" s="5" cm="1">
        <f t="array" aca="1" ref="BQ58" ca="1">INDEX(i.z_prob,$J58,BQ$26)</f>
        <v>0.16</v>
      </c>
      <c r="BR58" s="5" cm="1">
        <f t="array" aca="1" ref="BR58" ca="1">INDEX(i.z_prob,$J58,BR$26)</f>
        <v>0.14000000000000001</v>
      </c>
      <c r="BS58" s="5" cm="1">
        <f t="array" aca="1" ref="BS58" ca="1">INDEX(i.z_prob,$J58,BS$26)</f>
        <v>0.11</v>
      </c>
      <c r="BT58" s="5" cm="1">
        <f t="array" aca="1" ref="BT58" ca="1">INDEX(i.z_prob,$J58,BT$26)</f>
        <v>0.11</v>
      </c>
      <c r="BU58" s="5" cm="1">
        <f t="array" aca="1" ref="BU58" ca="1">INDEX(i.z_prob,$J58,BU$26)</f>
        <v>0.14000000000000001</v>
      </c>
      <c r="BV58" s="5" cm="1">
        <f t="array" aca="1" ref="BV58" ca="1">INDEX(i.z_prob,$J58,BV$26)</f>
        <v>0.16</v>
      </c>
      <c r="BW58" s="5" cm="1">
        <f t="array" aca="1" ref="BW58" ca="1">INDEX(i.z_prob,$J58,BW$26)</f>
        <v>0.09</v>
      </c>
      <c r="BX58" s="9"/>
      <c r="BY58" s="19" t="str">
        <f t="shared" ca="1" si="206"/>
        <v>-</v>
      </c>
      <c r="BZ58" s="5">
        <f t="shared" ca="1" si="207"/>
        <v>0</v>
      </c>
      <c r="CA58" s="5">
        <f t="shared" ca="1" si="208"/>
        <v>0</v>
      </c>
      <c r="CB58" s="5">
        <f t="shared" ca="1" si="209"/>
        <v>0</v>
      </c>
      <c r="CC58" s="5">
        <f t="shared" ca="1" si="210"/>
        <v>0</v>
      </c>
      <c r="CD58" s="9"/>
      <c r="CE58" s="19" t="str">
        <f t="shared" ca="1" si="211"/>
        <v>-</v>
      </c>
      <c r="CF58" s="19" t="str">
        <f t="shared" ca="1" si="211"/>
        <v>-</v>
      </c>
      <c r="CG58" s="19" t="str">
        <f t="shared" ca="1" si="211"/>
        <v>-</v>
      </c>
      <c r="CH58" s="19" t="str">
        <f t="shared" ca="1" si="211"/>
        <v>-</v>
      </c>
      <c r="CI58" s="19" t="str">
        <f t="shared" ca="1" si="211"/>
        <v>-</v>
      </c>
      <c r="CJ58" s="19" t="str">
        <f t="shared" ca="1" si="211"/>
        <v>-</v>
      </c>
      <c r="CK58" s="19" t="str">
        <f t="shared" ca="1" si="211"/>
        <v>-</v>
      </c>
      <c r="CL58" s="19" t="str">
        <f t="shared" ca="1" si="211"/>
        <v>-</v>
      </c>
      <c r="CM58" s="19" t="str">
        <f t="shared" ca="1" si="211"/>
        <v>-</v>
      </c>
      <c r="CN58" s="19" t="str">
        <f t="shared" ca="1" si="211"/>
        <v>-</v>
      </c>
      <c r="CO58" s="19" t="str">
        <f t="shared" ca="1" si="329"/>
        <v>-</v>
      </c>
      <c r="CP58" s="19" t="str">
        <f t="shared" ca="1" si="329"/>
        <v>-</v>
      </c>
      <c r="CQ58" s="19" t="str">
        <f t="shared" ca="1" si="329"/>
        <v>-</v>
      </c>
      <c r="CR58" s="19" t="str">
        <f t="shared" ca="1" si="329"/>
        <v>-</v>
      </c>
      <c r="CS58" s="19" t="str">
        <f t="shared" ca="1" si="329"/>
        <v>-</v>
      </c>
      <c r="CT58" s="19" t="str">
        <f t="shared" ca="1" si="329"/>
        <v>-</v>
      </c>
      <c r="CU58" s="19" t="str">
        <f t="shared" ca="1" si="329"/>
        <v>-</v>
      </c>
      <c r="CV58" s="9"/>
      <c r="CW58" s="135" t="b">
        <f t="shared" ca="1" si="213"/>
        <v>1</v>
      </c>
      <c r="CX58" s="12" t="b">
        <v>1</v>
      </c>
      <c r="CY58" s="19" t="b">
        <f t="shared" ca="1" si="299"/>
        <v>1</v>
      </c>
      <c r="CZ58" s="574">
        <f t="shared" ca="1" si="330"/>
        <v>321121106</v>
      </c>
      <c r="DA58" s="19" t="b">
        <f t="shared" ca="1" si="299"/>
        <v>0</v>
      </c>
      <c r="DB58" s="12" t="s">
        <v>31</v>
      </c>
      <c r="DC58" s="19" t="b">
        <f t="shared" ca="1" si="276"/>
        <v>1</v>
      </c>
      <c r="DD58" s="575">
        <f t="shared" ca="1" si="292"/>
        <v>321121107</v>
      </c>
      <c r="DE58" s="428">
        <f t="shared" ca="1" si="215"/>
        <v>680</v>
      </c>
      <c r="DF58" s="428">
        <f t="shared" ca="1" si="215"/>
        <v>714</v>
      </c>
      <c r="DG58" s="428">
        <f t="shared" ca="1" si="215"/>
        <v>749</v>
      </c>
      <c r="DH58" s="143">
        <f t="shared" ca="1" si="216"/>
        <v>420</v>
      </c>
      <c r="DI58" s="143">
        <f t="shared" ca="1" si="216"/>
        <v>455</v>
      </c>
      <c r="DJ58" s="143">
        <f t="shared" ca="1" si="216"/>
        <v>490</v>
      </c>
      <c r="DK58" s="19" t="str">
        <f t="shared" ca="1" si="277"/>
        <v>-</v>
      </c>
      <c r="DL58" s="12" t="b">
        <v>0</v>
      </c>
      <c r="DM58" s="12" t="b">
        <v>0</v>
      </c>
      <c r="DN58" s="12" t="b">
        <v>0</v>
      </c>
      <c r="DO58" s="12" t="b">
        <v>1</v>
      </c>
      <c r="DP58" s="12" t="b">
        <v>0</v>
      </c>
      <c r="DQ58" s="12">
        <v>3</v>
      </c>
      <c r="DR58" s="12">
        <v>3</v>
      </c>
      <c r="DS58" s="19">
        <f t="shared" ca="1" si="293"/>
        <v>0</v>
      </c>
      <c r="DT58" s="12">
        <v>0.5</v>
      </c>
      <c r="DU58" s="12">
        <v>-0.5</v>
      </c>
      <c r="DV58" s="19" t="str">
        <f t="shared" ca="1" si="278"/>
        <v>-</v>
      </c>
      <c r="DW58" s="19" t="str">
        <f t="shared" ca="1" si="278"/>
        <v>-</v>
      </c>
      <c r="DX58" s="19" t="str">
        <f t="shared" ca="1" si="278"/>
        <v>-</v>
      </c>
      <c r="DY58" s="239">
        <f t="shared" ca="1" si="294"/>
        <v>0</v>
      </c>
      <c r="DZ58" s="239">
        <f t="shared" si="294"/>
        <v>0.5</v>
      </c>
      <c r="EA58" s="239">
        <f t="shared" si="294"/>
        <v>-0.5</v>
      </c>
      <c r="EB58" s="19" t="str">
        <f t="shared" ca="1" si="220"/>
        <v>-</v>
      </c>
      <c r="EC58" s="19">
        <f t="shared" ca="1" si="220"/>
        <v>0</v>
      </c>
      <c r="ED58" s="19">
        <f t="shared" ca="1" si="220"/>
        <v>0</v>
      </c>
      <c r="EE58" s="9"/>
      <c r="EF58" s="19" t="str">
        <f t="shared" ca="1" si="221"/>
        <v>-</v>
      </c>
      <c r="EG58" s="19" t="str">
        <f t="shared" ca="1" si="221"/>
        <v>-</v>
      </c>
      <c r="EH58" s="19" t="str">
        <f t="shared" ca="1" si="221"/>
        <v>-</v>
      </c>
      <c r="EI58" s="19" t="str">
        <f t="shared" ca="1" si="221"/>
        <v>-</v>
      </c>
      <c r="EJ58" s="19" t="str">
        <f t="shared" ca="1" si="221"/>
        <v>-</v>
      </c>
      <c r="EK58" s="19" t="str">
        <f t="shared" ca="1" si="221"/>
        <v>-</v>
      </c>
      <c r="EL58" s="19" t="str">
        <f t="shared" ca="1" si="221"/>
        <v>-</v>
      </c>
      <c r="EM58" s="19" t="str">
        <f t="shared" ca="1" si="221"/>
        <v>-</v>
      </c>
      <c r="EN58" s="19" t="str">
        <f t="shared" ca="1" si="221"/>
        <v>-</v>
      </c>
      <c r="EO58" s="19" t="str">
        <f t="shared" ca="1" si="221"/>
        <v>-</v>
      </c>
      <c r="EP58" s="19" t="str">
        <f t="shared" ca="1" si="221"/>
        <v>-</v>
      </c>
      <c r="EQ58" s="19" t="str">
        <f t="shared" ca="1" si="221"/>
        <v>-</v>
      </c>
      <c r="ER58" s="19">
        <f t="shared" ca="1" si="279"/>
        <v>0</v>
      </c>
      <c r="ES58" s="19">
        <f t="shared" ca="1" si="222"/>
        <v>0</v>
      </c>
      <c r="ET58" s="19">
        <f t="shared" ca="1" si="222"/>
        <v>0</v>
      </c>
      <c r="EU58" s="19">
        <f t="shared" ca="1" si="222"/>
        <v>0</v>
      </c>
      <c r="EV58" s="19">
        <f t="shared" ca="1" si="311"/>
        <v>0</v>
      </c>
      <c r="EW58" s="19">
        <f t="shared" ca="1" si="311"/>
        <v>0</v>
      </c>
      <c r="EX58" s="19">
        <f t="shared" ca="1" si="311"/>
        <v>0</v>
      </c>
      <c r="EY58" s="19">
        <f t="shared" ca="1" si="311"/>
        <v>0</v>
      </c>
      <c r="EZ58" s="19">
        <f t="shared" ca="1" si="311"/>
        <v>0</v>
      </c>
      <c r="FA58" s="19">
        <f t="shared" ca="1" si="311"/>
        <v>0</v>
      </c>
      <c r="FB58" s="19">
        <f t="shared" ca="1" si="311"/>
        <v>0</v>
      </c>
      <c r="FC58" s="19">
        <f t="shared" ca="1" si="311"/>
        <v>0</v>
      </c>
      <c r="FD58" s="19">
        <f t="shared" ca="1" si="311"/>
        <v>0</v>
      </c>
      <c r="FE58" s="19">
        <f t="shared" ca="1" si="311"/>
        <v>0</v>
      </c>
      <c r="FF58" s="19">
        <f t="shared" ca="1" si="311"/>
        <v>0</v>
      </c>
      <c r="FG58" s="19">
        <f t="shared" ca="1" si="311"/>
        <v>0</v>
      </c>
      <c r="FH58" s="19">
        <f t="shared" ca="1" si="311"/>
        <v>0</v>
      </c>
      <c r="FI58" s="19">
        <f t="shared" ca="1" si="311"/>
        <v>0</v>
      </c>
      <c r="FJ58" s="19">
        <f t="shared" ca="1" si="311"/>
        <v>0</v>
      </c>
      <c r="FK58" s="19">
        <f t="shared" ca="1" si="311"/>
        <v>0</v>
      </c>
      <c r="FL58" s="19">
        <f t="shared" ca="1" si="311"/>
        <v>0</v>
      </c>
      <c r="FM58" s="19">
        <f t="shared" ca="1" si="311"/>
        <v>0</v>
      </c>
      <c r="FN58" s="19">
        <f t="shared" ca="1" si="311"/>
        <v>0</v>
      </c>
      <c r="FO58" s="19">
        <f t="shared" ca="1" si="311"/>
        <v>0</v>
      </c>
      <c r="FP58" s="19">
        <f t="shared" ca="1" si="311"/>
        <v>0</v>
      </c>
      <c r="FQ58" s="19">
        <f t="shared" ca="1" si="311"/>
        <v>0</v>
      </c>
      <c r="FR58" s="19">
        <f t="shared" ca="1" si="311"/>
        <v>0</v>
      </c>
      <c r="FS58" s="19">
        <f t="shared" ca="1" si="311"/>
        <v>0</v>
      </c>
      <c r="FT58" s="19">
        <f t="shared" ca="1" si="311"/>
        <v>0</v>
      </c>
      <c r="FU58" s="19">
        <f t="shared" ca="1" si="311"/>
        <v>0</v>
      </c>
      <c r="FV58" s="19">
        <f t="shared" ca="1" si="311"/>
        <v>0</v>
      </c>
      <c r="FW58" s="19">
        <f t="shared" ca="1" si="311"/>
        <v>0</v>
      </c>
      <c r="FX58" s="19">
        <f t="shared" ca="1" si="311"/>
        <v>0</v>
      </c>
      <c r="FY58" s="19">
        <f t="shared" ca="1" si="311"/>
        <v>0</v>
      </c>
      <c r="FZ58" s="19">
        <f t="shared" ca="1" si="311"/>
        <v>0</v>
      </c>
      <c r="GA58" s="19">
        <f t="shared" ca="1" si="311"/>
        <v>0</v>
      </c>
      <c r="GB58" s="19">
        <f t="shared" ca="1" si="311"/>
        <v>0</v>
      </c>
      <c r="GC58" s="19">
        <f t="shared" ca="1" si="311"/>
        <v>0</v>
      </c>
      <c r="GD58" s="19">
        <f t="shared" ca="1" si="311"/>
        <v>0</v>
      </c>
      <c r="GE58" s="19">
        <f t="shared" ca="1" si="311"/>
        <v>0</v>
      </c>
      <c r="GF58" s="19">
        <f t="shared" ca="1" si="311"/>
        <v>0</v>
      </c>
      <c r="GG58" s="19">
        <f t="shared" ca="1" si="311"/>
        <v>0</v>
      </c>
      <c r="GH58" s="19">
        <f t="shared" ca="1" si="311"/>
        <v>0</v>
      </c>
      <c r="GI58" s="19">
        <f t="shared" ca="1" si="311"/>
        <v>0</v>
      </c>
      <c r="GJ58" s="19">
        <f t="shared" ca="1" si="311"/>
        <v>0</v>
      </c>
      <c r="GK58" s="19">
        <f t="shared" ca="1" si="311"/>
        <v>0</v>
      </c>
      <c r="GL58" s="19">
        <f t="shared" ca="1" si="311"/>
        <v>0</v>
      </c>
      <c r="GM58" s="19">
        <f t="shared" ca="1" si="311"/>
        <v>0</v>
      </c>
      <c r="GN58" s="19">
        <f t="shared" ca="1" si="311"/>
        <v>0</v>
      </c>
      <c r="GO58" s="19">
        <f t="shared" ca="1" si="311"/>
        <v>0</v>
      </c>
      <c r="GP58" s="19">
        <f t="shared" ca="1" si="311"/>
        <v>0</v>
      </c>
      <c r="GQ58" s="19">
        <f t="shared" ca="1" si="311"/>
        <v>0</v>
      </c>
      <c r="GR58" s="19">
        <f t="shared" ca="1" si="311"/>
        <v>0</v>
      </c>
      <c r="GS58" s="19">
        <f t="shared" ca="1" si="311"/>
        <v>0</v>
      </c>
      <c r="GT58" s="19">
        <f t="shared" ca="1" si="311"/>
        <v>0</v>
      </c>
      <c r="GU58" s="19">
        <f t="shared" ca="1" si="311"/>
        <v>0</v>
      </c>
      <c r="GV58" s="19">
        <f t="shared" ca="1" si="311"/>
        <v>0</v>
      </c>
      <c r="GW58" s="19">
        <f t="shared" ca="1" si="311"/>
        <v>0</v>
      </c>
      <c r="GX58" s="19">
        <f t="shared" ca="1" si="311"/>
        <v>0</v>
      </c>
      <c r="GY58" s="19">
        <f t="shared" ca="1" si="311"/>
        <v>0</v>
      </c>
      <c r="GZ58" s="19">
        <f t="shared" ca="1" si="311"/>
        <v>0</v>
      </c>
      <c r="HA58" s="19">
        <f t="shared" ca="1" si="311"/>
        <v>0</v>
      </c>
      <c r="HB58" s="19">
        <f t="shared" ca="1" si="311"/>
        <v>0</v>
      </c>
      <c r="HC58" s="19">
        <f t="shared" ca="1" si="311"/>
        <v>0</v>
      </c>
      <c r="HD58" s="19">
        <f t="shared" ca="1" si="225"/>
        <v>0</v>
      </c>
      <c r="HE58" s="19">
        <f t="shared" ca="1" si="225"/>
        <v>0</v>
      </c>
      <c r="HF58" s="19">
        <f t="shared" ca="1" si="225"/>
        <v>0</v>
      </c>
      <c r="HG58" s="19">
        <f t="shared" ca="1" si="225"/>
        <v>0</v>
      </c>
      <c r="HH58" s="19">
        <f t="shared" ca="1" si="225"/>
        <v>0</v>
      </c>
      <c r="HI58" s="19">
        <f t="shared" ca="1" si="225"/>
        <v>0</v>
      </c>
      <c r="HJ58" s="19">
        <f t="shared" ca="1" si="225"/>
        <v>0</v>
      </c>
      <c r="HK58" s="19">
        <f t="shared" ca="1" si="225"/>
        <v>0</v>
      </c>
      <c r="HL58" s="19">
        <f t="shared" ca="1" si="225"/>
        <v>0</v>
      </c>
      <c r="HM58" s="19">
        <f t="shared" ca="1" si="225"/>
        <v>0</v>
      </c>
      <c r="HN58" s="19">
        <f t="shared" ca="1" si="225"/>
        <v>0</v>
      </c>
      <c r="HO58" s="19">
        <f t="shared" ca="1" si="225"/>
        <v>0</v>
      </c>
      <c r="HP58" s="19">
        <f t="shared" ca="1" si="225"/>
        <v>0</v>
      </c>
      <c r="HQ58" s="19">
        <f t="shared" ca="1" si="225"/>
        <v>0</v>
      </c>
      <c r="HR58" s="19">
        <f t="shared" ca="1" si="225"/>
        <v>0</v>
      </c>
      <c r="HS58" s="19">
        <f t="shared" ca="1" si="225"/>
        <v>0</v>
      </c>
      <c r="HT58" s="19">
        <f t="shared" ca="1" si="225"/>
        <v>0</v>
      </c>
      <c r="HU58" s="19">
        <f t="shared" ca="1" si="225"/>
        <v>0</v>
      </c>
      <c r="HV58" s="19">
        <f t="shared" ca="1" si="225"/>
        <v>0</v>
      </c>
      <c r="HW58" s="19">
        <f t="shared" ca="1" si="225"/>
        <v>0</v>
      </c>
      <c r="HX58" s="19">
        <f t="shared" ca="1" si="225"/>
        <v>0</v>
      </c>
      <c r="HY58" s="19">
        <f t="shared" ca="1" si="225"/>
        <v>0</v>
      </c>
      <c r="HZ58" s="19">
        <f t="shared" ca="1" si="225"/>
        <v>0</v>
      </c>
      <c r="IA58" s="19">
        <f t="shared" ca="1" si="226"/>
        <v>0</v>
      </c>
      <c r="IB58" s="19">
        <f t="shared" ca="1" si="226"/>
        <v>0</v>
      </c>
      <c r="IC58" s="19">
        <f t="shared" ca="1" si="226"/>
        <v>0</v>
      </c>
      <c r="ID58" s="19">
        <f t="shared" ca="1" si="227"/>
        <v>0</v>
      </c>
      <c r="IE58" s="19">
        <f t="shared" ca="1" si="227"/>
        <v>0</v>
      </c>
      <c r="IF58" s="19">
        <f t="shared" ca="1" si="227"/>
        <v>0</v>
      </c>
      <c r="IG58" s="19">
        <f t="shared" ca="1" si="227"/>
        <v>0</v>
      </c>
      <c r="IH58" s="19">
        <f t="shared" ca="1" si="227"/>
        <v>0</v>
      </c>
      <c r="II58" s="19">
        <f t="shared" ca="1" si="227"/>
        <v>0</v>
      </c>
      <c r="IJ58" s="19">
        <f t="shared" ca="1" si="227"/>
        <v>0</v>
      </c>
      <c r="IK58" s="19">
        <f t="shared" ca="1" si="227"/>
        <v>0</v>
      </c>
      <c r="IL58" s="19">
        <f t="shared" ca="1" si="227"/>
        <v>0</v>
      </c>
      <c r="IM58" s="19">
        <f t="shared" ca="1" si="227"/>
        <v>0</v>
      </c>
      <c r="IN58" s="19">
        <f t="shared" ca="1" si="226"/>
        <v>0</v>
      </c>
      <c r="IO58" s="19">
        <f t="shared" ca="1" si="226"/>
        <v>0</v>
      </c>
      <c r="IP58" s="19">
        <f t="shared" ca="1" si="226"/>
        <v>0</v>
      </c>
      <c r="IQ58" s="19">
        <f t="shared" ca="1" si="226"/>
        <v>0</v>
      </c>
      <c r="IR58" s="19">
        <f t="shared" ca="1" si="226"/>
        <v>0</v>
      </c>
      <c r="IS58" s="19">
        <f t="shared" ca="1" si="226"/>
        <v>0</v>
      </c>
      <c r="IT58" s="19">
        <f t="shared" ca="1" si="226"/>
        <v>0</v>
      </c>
      <c r="IU58" s="19">
        <f t="shared" ca="1" si="226"/>
        <v>0</v>
      </c>
      <c r="IV58" s="19">
        <f t="shared" ca="1" si="226"/>
        <v>0</v>
      </c>
      <c r="IW58" s="19">
        <f t="shared" ca="1" si="226"/>
        <v>0</v>
      </c>
      <c r="IX58" s="19">
        <f t="shared" ca="1" si="226"/>
        <v>0</v>
      </c>
      <c r="IY58" s="19">
        <f t="shared" ca="1" si="226"/>
        <v>0</v>
      </c>
      <c r="IZ58" s="19">
        <f t="shared" ca="1" si="226"/>
        <v>0</v>
      </c>
      <c r="JA58" s="19">
        <f t="shared" ca="1" si="226"/>
        <v>0</v>
      </c>
      <c r="JB58" s="19">
        <f t="shared" ca="1" si="226"/>
        <v>0</v>
      </c>
      <c r="JC58" s="19">
        <f t="shared" ca="1" si="226"/>
        <v>0</v>
      </c>
      <c r="JD58" s="19">
        <f t="shared" ca="1" si="226"/>
        <v>0</v>
      </c>
      <c r="JE58" s="19">
        <f t="shared" ca="1" si="226"/>
        <v>0</v>
      </c>
      <c r="JF58" s="19">
        <f t="shared" ca="1" si="226"/>
        <v>0</v>
      </c>
      <c r="JG58" s="19">
        <f t="shared" ca="1" si="226"/>
        <v>0</v>
      </c>
      <c r="JH58" s="19">
        <f t="shared" ca="1" si="226"/>
        <v>0</v>
      </c>
      <c r="JI58" s="19">
        <f t="shared" ca="1" si="226"/>
        <v>0</v>
      </c>
      <c r="JJ58" s="19">
        <f t="shared" ca="1" si="226"/>
        <v>0</v>
      </c>
      <c r="JK58" s="19">
        <f t="shared" ca="1" si="226"/>
        <v>0</v>
      </c>
      <c r="JL58" s="19">
        <f t="shared" ca="1" si="226"/>
        <v>0</v>
      </c>
      <c r="JM58" s="5">
        <f t="shared" ca="1" si="228"/>
        <v>19</v>
      </c>
      <c r="JN58" s="9"/>
      <c r="JO58" s="5">
        <f t="shared" ca="1" si="229"/>
        <v>1</v>
      </c>
      <c r="JP58" s="5" t="b">
        <f t="shared" ca="1" si="229"/>
        <v>0</v>
      </c>
      <c r="JQ58" s="19">
        <f t="shared" ca="1" si="281"/>
        <v>0</v>
      </c>
      <c r="JR58" s="5">
        <f t="shared" ca="1" si="231"/>
        <v>0</v>
      </c>
      <c r="JS58" s="5">
        <f t="shared" ca="1" si="232"/>
        <v>0.01</v>
      </c>
      <c r="JT58" s="19">
        <f t="shared" ca="1" si="233"/>
        <v>0</v>
      </c>
      <c r="JU58" s="19">
        <f t="shared" ca="1" si="233"/>
        <v>0</v>
      </c>
      <c r="JV58" s="19" t="str">
        <f t="shared" ca="1" si="233"/>
        <v>-</v>
      </c>
      <c r="JW58" s="19">
        <f t="shared" ref="JW58:KD60" ca="1" si="337">OFFSET(JW$5,$B58,0)</f>
        <v>1</v>
      </c>
      <c r="JX58" s="19">
        <f t="shared" ca="1" si="281"/>
        <v>1</v>
      </c>
      <c r="JY58" s="19">
        <f t="shared" ca="1" si="337"/>
        <v>1</v>
      </c>
      <c r="JZ58" s="19">
        <f t="shared" ca="1" si="337"/>
        <v>1</v>
      </c>
      <c r="KA58" s="19">
        <f t="shared" ca="1" si="337"/>
        <v>1</v>
      </c>
      <c r="KB58" s="19">
        <f t="shared" ca="1" si="337"/>
        <v>1</v>
      </c>
      <c r="KC58" s="19">
        <f t="shared" ca="1" si="337"/>
        <v>0</v>
      </c>
      <c r="KD58" s="19">
        <f t="shared" ca="1" si="337"/>
        <v>0</v>
      </c>
      <c r="KE58" s="19">
        <f t="shared" ca="1" si="327"/>
        <v>1</v>
      </c>
      <c r="KF58" s="19">
        <f t="shared" ca="1" si="327"/>
        <v>0</v>
      </c>
      <c r="KG58" s="19">
        <f t="shared" ca="1" si="327"/>
        <v>0</v>
      </c>
      <c r="KH58" s="19">
        <f t="shared" ca="1" si="327"/>
        <v>0</v>
      </c>
      <c r="KI58" s="19">
        <f t="shared" ca="1" si="327"/>
        <v>1</v>
      </c>
      <c r="KJ58" s="19">
        <f t="shared" ca="1" si="327"/>
        <v>0</v>
      </c>
      <c r="KK58" s="19">
        <f t="shared" ca="1" si="327"/>
        <v>1</v>
      </c>
      <c r="KL58" s="19">
        <f t="shared" ca="1" si="281"/>
        <v>0</v>
      </c>
      <c r="KM58" s="19">
        <f t="shared" ca="1" si="281"/>
        <v>0</v>
      </c>
      <c r="KN58" s="19">
        <f t="shared" ca="1" si="281"/>
        <v>0</v>
      </c>
      <c r="KO58" s="19">
        <f t="shared" ca="1" si="281"/>
        <v>0</v>
      </c>
      <c r="KP58" s="19">
        <f t="shared" ca="1" si="281"/>
        <v>0</v>
      </c>
      <c r="KQ58" s="19">
        <f t="shared" ca="1" si="281"/>
        <v>0</v>
      </c>
      <c r="KR58" s="19">
        <f t="shared" ca="1" si="281"/>
        <v>0</v>
      </c>
      <c r="KS58" s="19">
        <f t="shared" ca="1" si="281"/>
        <v>0</v>
      </c>
      <c r="KT58" s="19">
        <f t="shared" ca="1" si="281"/>
        <v>0</v>
      </c>
      <c r="KU58" s="19">
        <f t="shared" ca="1" si="230"/>
        <v>0</v>
      </c>
      <c r="KV58" s="19">
        <f t="shared" ca="1" si="230"/>
        <v>0</v>
      </c>
      <c r="KW58" s="19">
        <f t="shared" ca="1" si="230"/>
        <v>0</v>
      </c>
      <c r="KX58" s="19">
        <f t="shared" ca="1" si="230"/>
        <v>0</v>
      </c>
      <c r="KY58" s="19">
        <f t="shared" ca="1" si="230"/>
        <v>0</v>
      </c>
      <c r="KZ58" s="19">
        <f t="shared" ca="1" si="230"/>
        <v>0</v>
      </c>
      <c r="LA58" s="19">
        <f t="shared" ca="1" si="230"/>
        <v>0</v>
      </c>
      <c r="LB58" s="19">
        <f t="shared" ca="1" si="230"/>
        <v>0</v>
      </c>
      <c r="LC58" s="19">
        <f t="shared" ca="1" si="230"/>
        <v>0</v>
      </c>
      <c r="LD58" s="19">
        <f t="shared" ca="1" si="230"/>
        <v>0</v>
      </c>
      <c r="LE58" s="19">
        <f t="shared" ca="1" si="230"/>
        <v>0</v>
      </c>
      <c r="LF58" s="19">
        <f t="shared" ca="1" si="230"/>
        <v>0</v>
      </c>
      <c r="LG58" s="5">
        <f t="shared" ca="1" si="237"/>
        <v>0</v>
      </c>
      <c r="LH58" s="5">
        <f t="shared" ca="1" si="237"/>
        <v>0</v>
      </c>
      <c r="LI58" s="5">
        <f t="shared" ca="1" si="237"/>
        <v>0.05</v>
      </c>
      <c r="LJ58" s="5">
        <f t="shared" ca="1" si="237"/>
        <v>0.05</v>
      </c>
      <c r="LK58" s="19">
        <f t="shared" ca="1" si="238"/>
        <v>0</v>
      </c>
      <c r="LL58" s="19">
        <f t="shared" ca="1" si="230"/>
        <v>0</v>
      </c>
      <c r="LM58" s="19">
        <f t="shared" ca="1" si="239"/>
        <v>0</v>
      </c>
      <c r="LN58" s="19">
        <f t="shared" ca="1" si="239"/>
        <v>0</v>
      </c>
      <c r="LO58" s="19">
        <f t="shared" ca="1" si="239"/>
        <v>0</v>
      </c>
      <c r="LP58" s="19">
        <f t="shared" ca="1" si="239"/>
        <v>0</v>
      </c>
      <c r="LQ58" s="19">
        <f t="shared" ca="1" si="230"/>
        <v>0</v>
      </c>
      <c r="LR58" s="19">
        <f t="shared" ca="1" si="230"/>
        <v>1</v>
      </c>
      <c r="LS58" s="19">
        <f t="shared" ca="1" si="240"/>
        <v>0</v>
      </c>
      <c r="LT58" s="19">
        <f t="shared" ca="1" si="240"/>
        <v>0</v>
      </c>
      <c r="LU58" s="19">
        <f t="shared" ca="1" si="240"/>
        <v>0</v>
      </c>
      <c r="LV58" s="19">
        <f t="shared" ca="1" si="230"/>
        <v>0</v>
      </c>
      <c r="LW58" s="19">
        <f t="shared" ca="1" si="230"/>
        <v>1</v>
      </c>
      <c r="LX58" s="9"/>
      <c r="LY58" s="5" t="b">
        <f t="shared" ca="1" si="241"/>
        <v>0</v>
      </c>
      <c r="LZ58" s="19" t="str">
        <f t="shared" ca="1" si="242"/>
        <v>-</v>
      </c>
      <c r="MA58" s="19" t="str">
        <f t="shared" ca="1" si="242"/>
        <v>-</v>
      </c>
      <c r="MB58" s="19" t="str">
        <f t="shared" ca="1" si="242"/>
        <v>-</v>
      </c>
      <c r="MC58" s="5" t="b">
        <f t="shared" ca="1" si="243"/>
        <v>1</v>
      </c>
      <c r="MD58" s="5" t="b">
        <f t="shared" ca="1" si="243"/>
        <v>0</v>
      </c>
      <c r="ME58" s="5" t="b">
        <f t="shared" ca="1" si="243"/>
        <v>0</v>
      </c>
      <c r="MF58" s="135">
        <f t="shared" ca="1" si="244"/>
        <v>1</v>
      </c>
      <c r="MG58" s="135">
        <f t="shared" ca="1" si="244"/>
        <v>1</v>
      </c>
      <c r="MH58" s="5" t="b">
        <f t="shared" ca="1" si="322"/>
        <v>0</v>
      </c>
      <c r="MI58" s="5" t="b">
        <f t="shared" ca="1" si="322"/>
        <v>0</v>
      </c>
      <c r="MJ58" s="5" t="b">
        <f t="shared" ca="1" si="322"/>
        <v>1</v>
      </c>
      <c r="MK58" s="5" t="b">
        <f t="shared" ca="1" si="322"/>
        <v>0</v>
      </c>
      <c r="ML58" s="5">
        <f t="shared" ca="1" si="323"/>
        <v>1</v>
      </c>
      <c r="MM58" s="5">
        <f t="shared" ca="1" si="323"/>
        <v>0.66</v>
      </c>
      <c r="MN58" s="5" t="b">
        <f t="shared" ca="1" si="324"/>
        <v>1</v>
      </c>
      <c r="MO58" s="5" t="str" cm="1">
        <f t="array" aca="1" ref="MO58" ca="1">IF(OR(MP58:MP58&lt;&gt;"-"),TRUE,"-")</f>
        <v>-</v>
      </c>
      <c r="MP58" s="19" t="str">
        <f t="shared" ref="MP58:MP61" ca="1" si="338">OFFSET(MP$5,$B58,0)</f>
        <v>-</v>
      </c>
      <c r="MQ58" s="5" t="str">
        <f t="array" aca="1" ref="MQ58" ca="1">IF(OR(MR58:MX58&lt;&gt;"-"),TRUE,"-")</f>
        <v>-</v>
      </c>
      <c r="MR58" s="19" t="str">
        <f t="shared" ca="1" si="283"/>
        <v>-</v>
      </c>
      <c r="MS58" s="19" t="str">
        <f t="shared" ca="1" si="283"/>
        <v>-</v>
      </c>
      <c r="MT58" s="19" t="str">
        <f t="shared" ca="1" si="283"/>
        <v>-</v>
      </c>
      <c r="MU58" s="19" t="str">
        <f t="shared" ca="1" si="283"/>
        <v>-</v>
      </c>
      <c r="MV58" s="19" t="str">
        <f t="shared" ca="1" si="283"/>
        <v>-</v>
      </c>
      <c r="MW58" s="19" t="str">
        <f t="shared" ca="1" si="283"/>
        <v>-</v>
      </c>
      <c r="MX58" s="19" t="str">
        <f t="shared" ca="1" si="283"/>
        <v>-</v>
      </c>
      <c r="MY58" s="5" t="str">
        <f t="array" aca="1" ref="MY58" ca="1">IF(OR(MZ58:NA58&lt;&gt;"-"),TRUE,"-")</f>
        <v>-</v>
      </c>
      <c r="MZ58" s="19" t="str">
        <f t="shared" ca="1" si="335"/>
        <v>-</v>
      </c>
      <c r="NA58" s="19" t="str">
        <f t="shared" ca="1" si="335"/>
        <v>-</v>
      </c>
      <c r="NB58" s="19" t="b">
        <f t="shared" ca="1" si="283"/>
        <v>1</v>
      </c>
      <c r="NC58" s="19">
        <f t="shared" ca="1" si="283"/>
        <v>0</v>
      </c>
      <c r="ND58" s="5" t="str">
        <f t="shared" ca="1" si="249"/>
        <v>-</v>
      </c>
      <c r="NE58" s="5" t="str">
        <f t="shared" ca="1" si="249"/>
        <v>-</v>
      </c>
      <c r="NF58" s="5" t="str">
        <f t="shared" ca="1" si="249"/>
        <v>-</v>
      </c>
      <c r="NG58" s="5" t="str">
        <f t="shared" ca="1" si="249"/>
        <v>-</v>
      </c>
      <c r="NH58" s="19" t="str">
        <f t="shared" ref="NH58:NM60" ca="1" si="339">OFFSET(NH$5,$B58,0)</f>
        <v>-</v>
      </c>
      <c r="NI58" s="19" t="str">
        <f t="shared" ca="1" si="339"/>
        <v>-</v>
      </c>
      <c r="NJ58" s="19" t="str">
        <f t="shared" ca="1" si="339"/>
        <v>-</v>
      </c>
      <c r="NK58" s="19" t="str">
        <f t="shared" ca="1" si="339"/>
        <v>-</v>
      </c>
      <c r="NL58" s="19" t="str">
        <f t="shared" ca="1" si="339"/>
        <v>-</v>
      </c>
      <c r="NM58" s="19" t="str">
        <f t="shared" ca="1" si="339"/>
        <v>-</v>
      </c>
      <c r="NN58" s="5" t="str">
        <f t="shared" ca="1" si="325"/>
        <v>-</v>
      </c>
      <c r="NO58" s="5">
        <f t="shared" ca="1" si="325"/>
        <v>500</v>
      </c>
      <c r="NP58" s="5">
        <f t="shared" ca="1" si="325"/>
        <v>500</v>
      </c>
      <c r="NQ58" s="5" t="str">
        <f t="shared" ca="1" si="325"/>
        <v>-</v>
      </c>
      <c r="NR58" s="5" t="str">
        <f t="shared" ca="1" si="325"/>
        <v>-</v>
      </c>
      <c r="NS58" s="5" t="str">
        <f t="shared" ca="1" si="325"/>
        <v>-</v>
      </c>
      <c r="NT58" s="5">
        <f t="shared" ca="1" si="252"/>
        <v>1</v>
      </c>
      <c r="NU58" s="9"/>
      <c r="NV58" s="19">
        <f t="shared" ca="1" si="251"/>
        <v>70</v>
      </c>
      <c r="NW58" s="19">
        <f t="shared" ca="1" si="288"/>
        <v>50</v>
      </c>
      <c r="NX58" s="19">
        <f t="shared" ca="1" si="288"/>
        <v>65</v>
      </c>
      <c r="NY58" s="19">
        <f t="shared" ca="1" si="288"/>
        <v>65</v>
      </c>
      <c r="NZ58" s="19">
        <f t="shared" ca="1" si="253"/>
        <v>1</v>
      </c>
      <c r="OA58" s="5">
        <f t="shared" ca="1" si="254"/>
        <v>1</v>
      </c>
      <c r="OB58" s="19">
        <f t="shared" ca="1" si="255"/>
        <v>1</v>
      </c>
      <c r="OC58" s="9"/>
      <c r="OD58" s="19" t="b">
        <f t="shared" ca="1" si="288"/>
        <v>0</v>
      </c>
      <c r="OE58" s="19" t="b">
        <f t="shared" ca="1" si="288"/>
        <v>0</v>
      </c>
      <c r="OF58" s="19">
        <f t="shared" ca="1" si="288"/>
        <v>1</v>
      </c>
      <c r="OG58" s="19">
        <f t="shared" ca="1" si="288"/>
        <v>1</v>
      </c>
      <c r="OH58" s="19">
        <f t="shared" ca="1" si="288"/>
        <v>1</v>
      </c>
      <c r="OI58" s="19">
        <f t="shared" ca="1" si="288"/>
        <v>1</v>
      </c>
      <c r="OJ58" s="19">
        <f t="shared" ca="1" si="288"/>
        <v>1</v>
      </c>
      <c r="OK58" s="19">
        <f t="shared" ca="1" si="288"/>
        <v>1</v>
      </c>
      <c r="OL58" s="19">
        <f t="shared" ca="1" si="288"/>
        <v>1</v>
      </c>
      <c r="OM58" s="19">
        <f t="shared" ca="1" si="288"/>
        <v>1</v>
      </c>
      <c r="ON58" s="19">
        <f t="shared" ca="1" si="288"/>
        <v>1</v>
      </c>
      <c r="OO58" s="9"/>
      <c r="OP58" s="5" t="str" cm="1">
        <f t="array" aca="1" ref="OP58" ca="1">INDEX(i.LMU_Area,$K58,OP$26)</f>
        <v>-</v>
      </c>
      <c r="OQ58" s="5" t="str" cm="1">
        <f t="array" aca="1" ref="OQ58" ca="1">INDEX(i.LMU_Area,$K58,OQ$26)</f>
        <v>-</v>
      </c>
      <c r="OR58" s="5" t="str" cm="1">
        <f t="array" aca="1" ref="OR58" ca="1">INDEX(i.LMU_Area,$K58,OR$26)</f>
        <v>-</v>
      </c>
      <c r="OS58" s="5" t="str" cm="1">
        <f t="array" aca="1" ref="OS58" ca="1">INDEX(i.LMU_Area,$K58,OS$26)</f>
        <v>-</v>
      </c>
      <c r="OT58" s="5" t="str" cm="1">
        <f t="array" aca="1" ref="OT58" ca="1">INDEX(i.LMU_Area,$K58,OT$26)</f>
        <v>-</v>
      </c>
      <c r="OU58" s="5" t="str" cm="1">
        <f t="array" aca="1" ref="OU58" ca="1">INDEX(i.LMU_Area,$K58,OU$26)</f>
        <v>-</v>
      </c>
      <c r="OV58" s="5" t="str" cm="1">
        <f t="array" aca="1" ref="OV58" ca="1">INDEX(i.LMU_Area,$K58,OV$26)</f>
        <v>-</v>
      </c>
      <c r="OW58" s="5" t="str" cm="1">
        <f t="array" aca="1" ref="OW58" ca="1">INDEX(i.LMU_Area,$K58,OW$26)</f>
        <v>-</v>
      </c>
      <c r="OX58" s="5" t="str" cm="1">
        <f t="array" aca="1" ref="OX58" ca="1">INDEX(i.LMU_Area,$K58,OX$26)</f>
        <v>-</v>
      </c>
      <c r="OY58" s="5" t="str" cm="1">
        <f t="array" aca="1" ref="OY58" ca="1">INDEX(i.LMU_Area,$K58,OY$26)</f>
        <v>-</v>
      </c>
      <c r="OZ58" s="5" t="str" cm="1">
        <f t="array" aca="1" ref="OZ58" ca="1">INDEX(i.LMU_Area,$K58,OZ$26)</f>
        <v>-</v>
      </c>
      <c r="PA58" s="5" t="str" cm="1">
        <f t="array" aca="1" ref="PA58" ca="1">INDEX(i.LMU_Area,$K58,PA$26)</f>
        <v>-</v>
      </c>
      <c r="PB58" s="5" t="str" cm="1">
        <f t="array" aca="1" ref="PB58" ca="1">INDEX(i.LMU_Area,$K58,PB$26)</f>
        <v>-</v>
      </c>
      <c r="PC58" s="5" t="str" cm="1">
        <f t="array" aca="1" ref="PC58" ca="1">INDEX(i.LMU_Area,$K58,PC$26)</f>
        <v>-</v>
      </c>
      <c r="PD58" s="5" t="str" cm="1">
        <f t="array" aca="1" ref="PD58" ca="1">INDEX(i.LMU_Area,$K58,PD$26)</f>
        <v>-</v>
      </c>
      <c r="PE58" s="5" t="str" cm="1">
        <f t="array" aca="1" ref="PE58" ca="1">INDEX(i.LMU_Area,$K58,PE$26)</f>
        <v>-</v>
      </c>
      <c r="PF58" s="5" t="str" cm="1">
        <f t="array" aca="1" ref="PF58" ca="1">INDEX(i.LMU_Area,$K58,PF$26)</f>
        <v>-</v>
      </c>
      <c r="PG58" s="5" t="str" cm="1">
        <f t="array" aca="1" ref="PG58" ca="1">INDEX(i.LMU_Area,$K58,PG$26)</f>
        <v>-</v>
      </c>
      <c r="PH58" s="5" t="str" cm="1">
        <f t="array" aca="1" ref="PH58" ca="1">INDEX(i.LMU_Area,$K58,PH$26)</f>
        <v>-</v>
      </c>
      <c r="PI58" s="5" t="str" cm="1">
        <f t="array" aca="1" ref="PI58" ca="1">INDEX(i.LMU_Area,$K58,PI$26)</f>
        <v>-</v>
      </c>
      <c r="PJ58" s="5" t="str" cm="1">
        <f t="array" aca="1" ref="PJ58" ca="1">INDEX(i.LMU_Area,$K58,PJ$26)</f>
        <v>-</v>
      </c>
      <c r="PK58" s="5" t="str" cm="1">
        <f t="array" aca="1" ref="PK58" ca="1">INDEX(i.LMU_Area,$K58,PK$26)</f>
        <v>-</v>
      </c>
      <c r="PL58" s="5" t="str" cm="1">
        <f t="array" aca="1" ref="PL58" ca="1">INDEX(i.LMU_Area,$K58,PL$26)</f>
        <v>-</v>
      </c>
      <c r="PM58" s="5" t="str" cm="1">
        <f t="array" aca="1" ref="PM58" ca="1">INDEX(i.LMU_Area,$K58,PM$26)</f>
        <v>-</v>
      </c>
      <c r="PN58" s="5" t="str" cm="1">
        <f t="array" aca="1" ref="PN58" ca="1">INDEX(i.LMU_Area,$K58,PN$26)</f>
        <v>-</v>
      </c>
      <c r="PO58" s="5" t="str" cm="1">
        <f t="array" aca="1" ref="PO58" ca="1">INDEX(i.LMU_Area,$K58,PO$26)</f>
        <v>-</v>
      </c>
      <c r="PP58" s="5" t="str" cm="1">
        <f t="array" aca="1" ref="PP58" ca="1">INDEX(i.LMU_Area,$K58,PP$26)</f>
        <v>-</v>
      </c>
      <c r="PQ58" s="5" t="str" cm="1">
        <f t="array" aca="1" ref="PQ58" ca="1">INDEX(i.LMU_Area,$K58,PQ$26)</f>
        <v>-</v>
      </c>
      <c r="PR58" s="5" t="str" cm="1">
        <f t="array" aca="1" ref="PR58" ca="1">INDEX(i.LMU_Area,$K58,PR$26)</f>
        <v>-</v>
      </c>
      <c r="PS58" s="5" t="str" cm="1">
        <f t="array" aca="1" ref="PS58" ca="1">INDEX(i.LMU_Area,$K58,PS$26)</f>
        <v>-</v>
      </c>
      <c r="PT58" s="5" t="str" cm="1">
        <f t="array" aca="1" ref="PT58" ca="1">INDEX(i.LMU_Area,$K58,PT$26)</f>
        <v>-</v>
      </c>
      <c r="PU58" s="5" t="str" cm="1">
        <f t="array" aca="1" ref="PU58" ca="1">INDEX(i.LMU_Area,$K58,PU$26)</f>
        <v>-</v>
      </c>
      <c r="PV58" s="5" t="str" cm="1">
        <f t="array" aca="1" ref="PV58" ca="1">INDEX(i.LMU_Area,$K58,PV$26)</f>
        <v>-</v>
      </c>
      <c r="PW58" s="5" t="str" cm="1">
        <f t="array" aca="1" ref="PW58" ca="1">INDEX(i.LMU_Area,$K58,PW$26)</f>
        <v>-</v>
      </c>
      <c r="PX58" s="5" t="str" cm="1">
        <f t="array" aca="1" ref="PX58" ca="1">INDEX(i.LMU_Area,$K58,PX$26)</f>
        <v>-</v>
      </c>
      <c r="PY58" s="5" t="str" cm="1">
        <f t="array" aca="1" ref="PY58" ca="1">INDEX(i.LMU_Area,$K58,PY$26)</f>
        <v>-</v>
      </c>
      <c r="PZ58" s="5" t="str" cm="1">
        <f t="array" aca="1" ref="PZ58" ca="1">INDEX(i.LMU_Area,$K58,PZ$26)</f>
        <v>-</v>
      </c>
      <c r="QA58" s="5" t="str" cm="1">
        <f t="array" aca="1" ref="QA58" ca="1">INDEX(i.LMU_Area,$K58,QA$26)</f>
        <v>-</v>
      </c>
      <c r="QB58" s="5" t="str" cm="1">
        <f t="array" aca="1" ref="QB58" ca="1">INDEX(i.LMU_Area,$K58,QB$26)</f>
        <v>-</v>
      </c>
      <c r="QC58" s="5" t="str" cm="1">
        <f t="array" aca="1" ref="QC58" ca="1">INDEX(i.LMU_Area,$K58,QC$26)</f>
        <v>-</v>
      </c>
      <c r="QD58" s="5" t="str" cm="1">
        <f t="array" aca="1" ref="QD58" ca="1">INDEX(i.LMU_Area,$K58,QD$26)</f>
        <v>-</v>
      </c>
      <c r="QE58" s="5" t="str" cm="1">
        <f t="array" aca="1" ref="QE58" ca="1">INDEX(i.LMU_Area,$K58,QE$26)</f>
        <v>-</v>
      </c>
      <c r="QF58" s="5" t="str" cm="1">
        <f t="array" aca="1" ref="QF58" ca="1">INDEX(i.LMU_Area,$K58,QF$26)</f>
        <v>-</v>
      </c>
      <c r="QG58" s="5" t="str" cm="1">
        <f t="array" aca="1" ref="QG58" ca="1">INDEX(i.LMU_Area,$K58,QG$26)</f>
        <v>-</v>
      </c>
      <c r="QH58" s="5" t="str" cm="1">
        <f t="array" aca="1" ref="QH58" ca="1">INDEX(i.LMU_Area,$K58,QH$26)</f>
        <v>-</v>
      </c>
      <c r="QI58" s="5" t="str" cm="1">
        <f t="array" aca="1" ref="QI58" ca="1">INDEX(i.LMU_Area,$K58,QI$26)</f>
        <v>-</v>
      </c>
      <c r="QJ58" s="5" t="str" cm="1">
        <f t="array" aca="1" ref="QJ58" ca="1">INDEX(i.LMU_Area,$K58,QJ$26)</f>
        <v>-</v>
      </c>
      <c r="QK58" s="5" t="str" cm="1">
        <f t="array" aca="1" ref="QK58" ca="1">INDEX(i.LMU_Area,$K58,QK$26)</f>
        <v>-</v>
      </c>
      <c r="QL58" s="5" t="str" cm="1">
        <f t="array" aca="1" ref="QL58" ca="1">INDEX(i.LMU_Area,$K58,QL$26)</f>
        <v>-</v>
      </c>
      <c r="QM58" s="5" t="str" cm="1">
        <f t="array" aca="1" ref="QM58" ca="1">INDEX(i.LMU_Area,$K58,QM$26)</f>
        <v>-</v>
      </c>
      <c r="QN58" s="5" t="str" cm="1">
        <f t="array" aca="1" ref="QN58" ca="1">INDEX(i.LMU_Area,$K58,QN$26)</f>
        <v>-</v>
      </c>
      <c r="QO58" s="5" t="str" cm="1">
        <f t="array" aca="1" ref="QO58" ca="1">INDEX(i.LMU_Area,$K58,QO$26)</f>
        <v>-</v>
      </c>
      <c r="QP58" s="5" t="str" cm="1">
        <f t="array" aca="1" ref="QP58" ca="1">INDEX(i.LMU_Area,$K58,QP$26)</f>
        <v>-</v>
      </c>
      <c r="QQ58" s="5" t="str" cm="1">
        <f t="array" aca="1" ref="QQ58" ca="1">INDEX(i.LMU_Area,$K58,QQ$26)</f>
        <v>-</v>
      </c>
      <c r="QR58" s="5" t="str" cm="1">
        <f t="array" aca="1" ref="QR58" ca="1">INDEX(i.LMU_Area,$K58,QR$26)</f>
        <v>-</v>
      </c>
      <c r="QS58" s="5" t="str" cm="1">
        <f t="array" aca="1" ref="QS58" ca="1">INDEX(i.LMU_Area,$K58,QS$26)</f>
        <v>-</v>
      </c>
      <c r="QT58" s="5" t="str" cm="1">
        <f t="array" aca="1" ref="QT58" ca="1">INDEX(i.LMU_Area,$K58,QT$26)</f>
        <v>-</v>
      </c>
      <c r="QU58" s="5" t="str" cm="1">
        <f t="array" aca="1" ref="QU58" ca="1">INDEX(i.LMU_Area,$K58,QU$26)</f>
        <v>-</v>
      </c>
      <c r="QV58" s="5" t="str" cm="1">
        <f t="array" aca="1" ref="QV58" ca="1">INDEX(i.LMU_Area,$K58,QV$26)</f>
        <v>-</v>
      </c>
      <c r="QW58" s="5" t="str" cm="1">
        <f t="array" aca="1" ref="QW58" ca="1">INDEX(i.LMU_Area,$K58,QW$26)</f>
        <v>-</v>
      </c>
      <c r="QX58" s="5" t="str" cm="1">
        <f t="array" aca="1" ref="QX58" ca="1">INDEX(i.LMU_Area,$K58,QX$26)</f>
        <v>-</v>
      </c>
      <c r="QY58" s="5" t="str" cm="1">
        <f t="array" aca="1" ref="QY58" ca="1">INDEX(i.LMU_Area,$K58,QY$26)</f>
        <v>-</v>
      </c>
      <c r="QZ58" s="5" t="str" cm="1">
        <f t="array" aca="1" ref="QZ58" ca="1">INDEX(i.LMU_Area,$K58,QZ$26)</f>
        <v>-</v>
      </c>
      <c r="RA58" s="5" t="str" cm="1">
        <f t="array" aca="1" ref="RA58" ca="1">INDEX(i.LMU_Area,$K58,RA$26)</f>
        <v>-</v>
      </c>
      <c r="RB58" s="5" t="str" cm="1">
        <f t="array" aca="1" ref="RB58" ca="1">INDEX(i.LMU_Area,$K58,RB$26)</f>
        <v>-</v>
      </c>
      <c r="RC58" s="5" t="str" cm="1">
        <f t="array" aca="1" ref="RC58" ca="1">INDEX(i.LMU_Area,$K58,RC$26)</f>
        <v>-</v>
      </c>
      <c r="RD58" s="5" t="str" cm="1">
        <f t="array" aca="1" ref="RD58" ca="1">INDEX(i.LMU_Area,$K58,RD$26)</f>
        <v>-</v>
      </c>
      <c r="RE58" s="5" t="str" cm="1">
        <f t="array" aca="1" ref="RE58" ca="1">INDEX(i.LMU_Area,$K58,RE$26)</f>
        <v>-</v>
      </c>
      <c r="RF58" s="5" t="str" cm="1">
        <f t="array" aca="1" ref="RF58" ca="1">INDEX(i.LMU_Area,$K58,RF$26)</f>
        <v>-</v>
      </c>
      <c r="RG58" s="5" t="str" cm="1">
        <f t="array" aca="1" ref="RG58" ca="1">INDEX(i.LMU_Area,$K58,RG$26)</f>
        <v>-</v>
      </c>
      <c r="RH58" s="5" t="str" cm="1">
        <f t="array" aca="1" ref="RH58" ca="1">INDEX(i.LMU_Area,$K58,RH$26)</f>
        <v>-</v>
      </c>
      <c r="RI58" s="5" t="str" cm="1">
        <f t="array" aca="1" ref="RI58" ca="1">INDEX(i.LMU_Area,$K58,RI$26)</f>
        <v>-</v>
      </c>
      <c r="RJ58" s="5" t="str" cm="1">
        <f t="array" aca="1" ref="RJ58" ca="1">INDEX(i.LMU_Area,$K58,RJ$26)</f>
        <v>-</v>
      </c>
      <c r="RK58" s="5" t="str" cm="1">
        <f t="array" aca="1" ref="RK58" ca="1">INDEX(i.LMU_Area,$K58,RK$26)</f>
        <v>-</v>
      </c>
      <c r="RL58" s="5" t="str" cm="1">
        <f t="array" aca="1" ref="RL58" ca="1">INDEX(i.LMU_Area,$K58,RL$26)</f>
        <v>-</v>
      </c>
      <c r="RM58" s="5" t="str" cm="1">
        <f t="array" aca="1" ref="RM58" ca="1">INDEX(i.LMU_Area,$K58,RM$26)</f>
        <v>-</v>
      </c>
      <c r="RN58" s="5" t="str" cm="1">
        <f t="array" aca="1" ref="RN58" ca="1">INDEX(i.LMU_Area,$K58,RN$26)</f>
        <v>-</v>
      </c>
      <c r="RO58" s="5" t="str" cm="1">
        <f t="array" aca="1" ref="RO58" ca="1">INDEX(i.LMU_Area,$K58,RO$26)</f>
        <v>-</v>
      </c>
      <c r="RP58" s="5" t="str" cm="1">
        <f t="array" aca="1" ref="RP58" ca="1">INDEX(i.LMU_Area,$K58,RP$26)</f>
        <v>-</v>
      </c>
      <c r="RQ58" s="5" t="str" cm="1">
        <f t="array" aca="1" ref="RQ58" ca="1">INDEX(i.LMU_Area,$K58,RQ$26)</f>
        <v>-</v>
      </c>
      <c r="RR58" s="5" t="str" cm="1">
        <f t="array" aca="1" ref="RR58" ca="1">INDEX(i.LMU_Area,$K58,RR$26)</f>
        <v>-</v>
      </c>
      <c r="RS58" s="5" t="str" cm="1">
        <f t="array" aca="1" ref="RS58" ca="1">INDEX(i.LMU_Area,$K58,RS$26)</f>
        <v>-</v>
      </c>
      <c r="RT58" s="5" t="str" cm="1">
        <f t="array" aca="1" ref="RT58" ca="1">INDEX(i.LMU_Area,$K58,RT$26)</f>
        <v>-</v>
      </c>
      <c r="RU58" s="5" t="str" cm="1">
        <f t="array" aca="1" ref="RU58" ca="1">INDEX(i.LMU_Area,$K58,RU$26)</f>
        <v>-</v>
      </c>
      <c r="RV58" s="5" t="str" cm="1">
        <f t="array" aca="1" ref="RV58" ca="1">INDEX(i.LMU_Area,$K58,RV$26)</f>
        <v>-</v>
      </c>
      <c r="RW58" s="5" t="str" cm="1">
        <f t="array" aca="1" ref="RW58" ca="1">INDEX(i.LMU_Area,$K58,RW$26)</f>
        <v>-</v>
      </c>
      <c r="RX58" s="5" t="str" cm="1">
        <f t="array" aca="1" ref="RX58" ca="1">INDEX(i.LMU_Area,$K58,RX$26)</f>
        <v>-</v>
      </c>
      <c r="RY58" s="5" t="str" cm="1">
        <f t="array" aca="1" ref="RY58" ca="1">INDEX(i.LMU_Area,$K58,RY$26)</f>
        <v>-</v>
      </c>
      <c r="RZ58" s="5" t="str" cm="1">
        <f t="array" aca="1" ref="RZ58" ca="1">INDEX(i.LMU_Area,$K58,RZ$26)</f>
        <v>-</v>
      </c>
      <c r="SA58" s="5" t="str" cm="1">
        <f t="array" aca="1" ref="SA58" ca="1">INDEX(i.LMU_Area,$K58,SA$26)</f>
        <v>-</v>
      </c>
      <c r="SB58" s="5" t="str" cm="1">
        <f t="array" aca="1" ref="SB58" ca="1">INDEX(i.LMU_Area,$K58,SB$26)</f>
        <v>-</v>
      </c>
      <c r="SC58" s="5" t="str" cm="1">
        <f t="array" aca="1" ref="SC58" ca="1">INDEX(i.LMU_Area,$K58,SC$26)</f>
        <v>-</v>
      </c>
      <c r="SD58" s="5" t="str" cm="1">
        <f t="array" aca="1" ref="SD58" ca="1">INDEX(i.LMU_Area,$K58,SD$26)</f>
        <v>-</v>
      </c>
      <c r="SE58" s="5" t="str" cm="1">
        <f t="array" aca="1" ref="SE58" ca="1">INDEX(i.LMU_Area,$K58,SE$26)</f>
        <v>-</v>
      </c>
      <c r="SF58" s="5" t="str" cm="1">
        <f t="array" aca="1" ref="SF58" ca="1">INDEX(i.LMU_Area,$K58,SF$26)</f>
        <v>-</v>
      </c>
      <c r="SG58" s="5" t="str" cm="1">
        <f t="array" aca="1" ref="SG58" ca="1">INDEX(i.LMU_Area,$K58,SG$26)</f>
        <v>-</v>
      </c>
      <c r="SH58" s="5" t="str" cm="1">
        <f t="array" aca="1" ref="SH58" ca="1">INDEX(i.LMU_Area,$K58,SH$26)</f>
        <v>-</v>
      </c>
      <c r="SI58" s="5" t="str" cm="1">
        <f t="array" aca="1" ref="SI58" ca="1">INDEX(i.LMU_Area,$K58,SI$26)</f>
        <v>-</v>
      </c>
      <c r="SJ58" s="5" t="str" cm="1">
        <f t="array" aca="1" ref="SJ58" ca="1">INDEX(i.LMU_Area,$K58,SJ$26)</f>
        <v>-</v>
      </c>
      <c r="SK58" s="5" t="str" cm="1">
        <f t="array" aca="1" ref="SK58" ca="1">INDEX(i.LMU_Area,$K58,SK$26)</f>
        <v>-</v>
      </c>
      <c r="SL58" s="5" t="str" cm="1">
        <f t="array" aca="1" ref="SL58" ca="1">INDEX(i.LMU_Area,$K58,SL$26)</f>
        <v>-</v>
      </c>
      <c r="SM58" s="5" t="str" cm="1">
        <f t="array" aca="1" ref="SM58" ca="1">INDEX(i.LMU_Area,$K58,SM$26)</f>
        <v>-</v>
      </c>
      <c r="SN58" s="5" t="str" cm="1">
        <f t="array" aca="1" ref="SN58" ca="1">INDEX(i.LMU_Area,$K58,SN$26)</f>
        <v>-</v>
      </c>
      <c r="SO58" s="5" t="str" cm="1">
        <f t="array" aca="1" ref="SO58" ca="1">INDEX(i.LMU_Area,$K58,SO$26)</f>
        <v>-</v>
      </c>
      <c r="SP58" s="5" t="str" cm="1">
        <f t="array" aca="1" ref="SP58" ca="1">INDEX(i.LMU_Area,$K58,SP$26)</f>
        <v>-</v>
      </c>
      <c r="SQ58" s="5" t="str" cm="1">
        <f t="array" aca="1" ref="SQ58" ca="1">INDEX(i.LMU_Area,$K58,SQ$26)</f>
        <v>-</v>
      </c>
      <c r="SR58" s="5" t="str" cm="1">
        <f t="array" aca="1" ref="SR58" ca="1">INDEX(i.LMU_Area,$K58,SR$26)</f>
        <v>-</v>
      </c>
      <c r="SS58" s="5" t="str" cm="1">
        <f t="array" aca="1" ref="SS58" ca="1">INDEX(i.LMU_Area,$K58,SS$26)</f>
        <v>-</v>
      </c>
      <c r="ST58" s="5" t="str" cm="1">
        <f t="array" aca="1" ref="ST58" ca="1">INDEX(i.LMU_Area,$K58,ST$26)</f>
        <v>-</v>
      </c>
      <c r="SU58" s="5" t="str" cm="1">
        <f t="array" aca="1" ref="SU58" ca="1">INDEX(i.LMU_Area,$K58,SU$26)</f>
        <v>-</v>
      </c>
      <c r="SV58" s="5" t="str" cm="1">
        <f t="array" aca="1" ref="SV58" ca="1">INDEX(i.LMU_Area,$K58,SV$26)</f>
        <v>-</v>
      </c>
      <c r="SW58" s="5" t="str" cm="1">
        <f t="array" aca="1" ref="SW58" ca="1">INDEX(i.LMU_Area,$K58,SW$26)</f>
        <v>-</v>
      </c>
      <c r="SX58" s="5" t="str" cm="1">
        <f t="array" aca="1" ref="SX58" ca="1">INDEX(i.LMU_Area,$K58,SX$26)</f>
        <v>-</v>
      </c>
      <c r="SY58" s="5" t="str" cm="1">
        <f t="array" aca="1" ref="SY58" ca="1">INDEX(i.LMU_Area,$K58,SY$26)</f>
        <v>-</v>
      </c>
      <c r="SZ58" s="5" t="str" cm="1">
        <f t="array" aca="1" ref="SZ58" ca="1">INDEX(i.LMU_Area,$K58,SZ$26)</f>
        <v>-</v>
      </c>
      <c r="TA58" s="5" t="str" cm="1">
        <f t="array" aca="1" ref="TA58" ca="1">INDEX(i.LMU_Area,$K58,TA$26)</f>
        <v>-</v>
      </c>
      <c r="TB58" s="5" t="str" cm="1">
        <f t="array" aca="1" ref="TB58" ca="1">INDEX(i.LMU_Area,$K58,TB$26)</f>
        <v>-</v>
      </c>
      <c r="TC58" s="5" t="str" cm="1">
        <f t="array" aca="1" ref="TC58" ca="1">INDEX(i.LMU_Area,$K58,TC$26)</f>
        <v>-</v>
      </c>
      <c r="TD58" s="5" t="str" cm="1">
        <f t="array" aca="1" ref="TD58" ca="1">INDEX(i.LMU_Area,$K58,TD$26)</f>
        <v>-</v>
      </c>
      <c r="TE58" s="5" t="str" cm="1">
        <f t="array" aca="1" ref="TE58" ca="1">INDEX(i.LMU_Area,$K58,TE$26)</f>
        <v>-</v>
      </c>
      <c r="TF58" s="19">
        <f t="shared" ca="1" si="289"/>
        <v>1</v>
      </c>
      <c r="TG58" s="587">
        <v>0</v>
      </c>
    </row>
    <row r="59" spans="1:527" outlineLevel="2">
      <c r="A59" s="21">
        <f t="shared" si="273"/>
        <v>54</v>
      </c>
      <c r="B59" s="554">
        <f t="shared" ca="1" si="296"/>
        <v>52</v>
      </c>
      <c r="C59">
        <f>202</f>
        <v>202</v>
      </c>
      <c r="D59" s="135" t="str">
        <f t="shared" ca="1" si="196"/>
        <v>EWW</v>
      </c>
      <c r="E59" t="b">
        <v>1</v>
      </c>
      <c r="F59" t="b">
        <v>0</v>
      </c>
      <c r="G59" s="347" t="b">
        <f t="shared" si="290"/>
        <v>1</v>
      </c>
      <c r="H59" s="226">
        <f t="shared" ca="1" si="297"/>
        <v>14</v>
      </c>
      <c r="I59" s="226">
        <f t="shared" ca="1" si="259"/>
        <v>2</v>
      </c>
      <c r="J59" s="226">
        <f t="shared" ca="1" si="259"/>
        <v>1</v>
      </c>
      <c r="K59" s="226">
        <f t="shared" ca="1" si="259"/>
        <v>1</v>
      </c>
      <c r="L59" s="226">
        <f t="shared" ca="1" si="259"/>
        <v>1</v>
      </c>
      <c r="M59" s="226">
        <f t="shared" ca="1" si="259"/>
        <v>2</v>
      </c>
      <c r="N59" s="226">
        <f t="shared" ca="1" si="260"/>
        <v>3</v>
      </c>
      <c r="O59" s="226">
        <f t="shared" ca="1" si="261"/>
        <v>2</v>
      </c>
      <c r="P59" s="226">
        <f t="shared" ca="1" si="262"/>
        <v>1</v>
      </c>
      <c r="Q59" s="226">
        <f t="shared" ca="1" si="263"/>
        <v>1</v>
      </c>
      <c r="R59" s="115">
        <f t="shared" ca="1" si="264"/>
        <v>0</v>
      </c>
      <c r="S59" s="226">
        <f t="shared" ca="1" si="263"/>
        <v>0</v>
      </c>
      <c r="T59" s="226">
        <f t="shared" ca="1" si="263"/>
        <v>0</v>
      </c>
      <c r="U59" s="226">
        <f t="shared" ca="1" si="263"/>
        <v>0</v>
      </c>
      <c r="V59" s="226">
        <f t="shared" ca="1" si="263"/>
        <v>0</v>
      </c>
      <c r="W59" s="226">
        <f t="shared" ca="1" si="262"/>
        <v>0</v>
      </c>
      <c r="X59" s="226">
        <f t="shared" ca="1" si="265"/>
        <v>1</v>
      </c>
      <c r="Y59" s="226">
        <f t="shared" ca="1" si="262"/>
        <v>1</v>
      </c>
      <c r="Z59" s="226">
        <f t="shared" ca="1" si="262"/>
        <v>1</v>
      </c>
      <c r="AA59" s="263"/>
      <c r="AB59" s="263"/>
      <c r="AC59" s="263"/>
      <c r="AD59" s="263"/>
      <c r="AE59" s="263"/>
      <c r="AF59" s="226">
        <f t="shared" ca="1" si="266"/>
        <v>0</v>
      </c>
      <c r="AG59" s="263"/>
      <c r="AH59" s="263">
        <f t="shared" ca="1" si="267"/>
        <v>0</v>
      </c>
      <c r="AI59" s="263">
        <f t="shared" ca="1" si="267"/>
        <v>0</v>
      </c>
      <c r="AJ59" s="263">
        <f t="shared" ca="1" si="267"/>
        <v>0</v>
      </c>
      <c r="AK59" s="263">
        <f t="shared" ca="1" si="267"/>
        <v>0</v>
      </c>
      <c r="AL59" s="263">
        <f t="shared" ca="1" si="267"/>
        <v>0</v>
      </c>
      <c r="AM59" s="263">
        <f t="shared" ca="1" si="267"/>
        <v>0</v>
      </c>
      <c r="AN59" s="263">
        <f t="shared" ca="1" si="267"/>
        <v>0</v>
      </c>
      <c r="AO59" s="135">
        <f t="shared" ca="1" si="200"/>
        <v>2</v>
      </c>
      <c r="AP59" s="135">
        <f ca="1">INDEX(CHOOSE($P59,DataAutumn!i.AdultDrys,DataWinter!i.AdultDrys,DataSpring!i.AdultDrys),1,$O59)</f>
        <v>4</v>
      </c>
      <c r="AQ59" s="5">
        <f t="shared" ca="1" si="201"/>
        <v>2</v>
      </c>
      <c r="AR59" s="5">
        <f t="shared" ca="1" si="201"/>
        <v>0</v>
      </c>
      <c r="AS59" s="5">
        <f t="shared" ca="1" si="202"/>
        <v>5</v>
      </c>
      <c r="AT59">
        <f t="shared" ca="1" si="203"/>
        <v>7</v>
      </c>
      <c r="AW59" s="222" t="str">
        <f t="shared" ca="1" si="204"/>
        <v>FS Optimis 00014 EWW MWM     TOL122 Scan1-0000 CFS RR 01% REV01 GP100% WP100% MP100% T_TRUE (F33N11)</v>
      </c>
      <c r="AX59" s="9" t="str">
        <f ca="1">IF(COUNTIF(AW$5:AW59,AW59)=1,"-","Dup")</f>
        <v>-</v>
      </c>
      <c r="AY59" s="9"/>
      <c r="AZ59" s="19" t="b">
        <f t="shared" ref="AZ59:BG59" ca="1" si="340">OFFSET(AZ$5,$B59,0)</f>
        <v>0</v>
      </c>
      <c r="BA59" s="19" t="b">
        <f t="shared" ca="1" si="340"/>
        <v>0</v>
      </c>
      <c r="BB59" s="19" t="b">
        <f t="shared" ca="1" si="340"/>
        <v>0</v>
      </c>
      <c r="BC59" s="19" t="b">
        <f t="shared" ca="1" si="305"/>
        <v>0</v>
      </c>
      <c r="BD59" s="19" t="b">
        <f t="shared" ca="1" si="305"/>
        <v>0</v>
      </c>
      <c r="BE59" s="19" t="b">
        <f t="shared" ca="1" si="340"/>
        <v>0</v>
      </c>
      <c r="BF59" s="19" t="b">
        <f t="shared" ca="1" si="340"/>
        <v>0</v>
      </c>
      <c r="BG59" s="19" t="b">
        <f t="shared" ca="1" si="340"/>
        <v>0</v>
      </c>
      <c r="BH59" s="9"/>
      <c r="BI59" s="5" t="b">
        <f t="shared" ca="1" si="205"/>
        <v>0</v>
      </c>
      <c r="BJ59" s="5" t="str">
        <f t="shared" ca="1" si="205"/>
        <v>-</v>
      </c>
      <c r="BK59" s="5" t="b">
        <f t="shared" ca="1" si="205"/>
        <v>0</v>
      </c>
      <c r="BL59" s="5" t="b">
        <f t="shared" ca="1" si="205"/>
        <v>1</v>
      </c>
      <c r="BM59" s="5" t="b">
        <f t="shared" ca="1" si="205"/>
        <v>1</v>
      </c>
      <c r="BN59" s="135">
        <f t="shared" ca="1" si="205"/>
        <v>0</v>
      </c>
      <c r="BO59" s="12" t="b">
        <v>1</v>
      </c>
      <c r="BP59" s="5" cm="1">
        <f t="array" aca="1" ref="BP59" ca="1">INDEX(i.z_prob,$J59,BP$26)</f>
        <v>0.09</v>
      </c>
      <c r="BQ59" s="5" cm="1">
        <f t="array" aca="1" ref="BQ59" ca="1">INDEX(i.z_prob,$J59,BQ$26)</f>
        <v>0.16</v>
      </c>
      <c r="BR59" s="5" cm="1">
        <f t="array" aca="1" ref="BR59" ca="1">INDEX(i.z_prob,$J59,BR$26)</f>
        <v>0.14000000000000001</v>
      </c>
      <c r="BS59" s="5" cm="1">
        <f t="array" aca="1" ref="BS59" ca="1">INDEX(i.z_prob,$J59,BS$26)</f>
        <v>0.11</v>
      </c>
      <c r="BT59" s="5" cm="1">
        <f t="array" aca="1" ref="BT59" ca="1">INDEX(i.z_prob,$J59,BT$26)</f>
        <v>0.11</v>
      </c>
      <c r="BU59" s="5" cm="1">
        <f t="array" aca="1" ref="BU59" ca="1">INDEX(i.z_prob,$J59,BU$26)</f>
        <v>0.14000000000000001</v>
      </c>
      <c r="BV59" s="5" cm="1">
        <f t="array" aca="1" ref="BV59" ca="1">INDEX(i.z_prob,$J59,BV$26)</f>
        <v>0.16</v>
      </c>
      <c r="BW59" s="5" cm="1">
        <f t="array" aca="1" ref="BW59" ca="1">INDEX(i.z_prob,$J59,BW$26)</f>
        <v>0.09</v>
      </c>
      <c r="BX59" s="9"/>
      <c r="BY59" s="19" t="str">
        <f t="shared" ca="1" si="206"/>
        <v>-</v>
      </c>
      <c r="BZ59" s="5">
        <f t="shared" ca="1" si="207"/>
        <v>0</v>
      </c>
      <c r="CA59" s="5">
        <f t="shared" ca="1" si="208"/>
        <v>0</v>
      </c>
      <c r="CB59" s="5">
        <f t="shared" ca="1" si="209"/>
        <v>0</v>
      </c>
      <c r="CC59" s="5">
        <f t="shared" ca="1" si="210"/>
        <v>0</v>
      </c>
      <c r="CD59" s="9"/>
      <c r="CE59" s="19" t="str">
        <f t="shared" ref="CE59:CU59" ca="1" si="341">OFFSET(CE$5,$B59,0)</f>
        <v>-</v>
      </c>
      <c r="CF59" s="19" t="str">
        <f t="shared" ca="1" si="341"/>
        <v>-</v>
      </c>
      <c r="CG59" s="19" t="str">
        <f t="shared" ca="1" si="341"/>
        <v>-</v>
      </c>
      <c r="CH59" s="19" t="str">
        <f t="shared" ca="1" si="341"/>
        <v>-</v>
      </c>
      <c r="CI59" s="19" t="str">
        <f t="shared" ca="1" si="341"/>
        <v>-</v>
      </c>
      <c r="CJ59" s="19" t="str">
        <f t="shared" ca="1" si="341"/>
        <v>-</v>
      </c>
      <c r="CK59" s="19" t="str">
        <f t="shared" ca="1" si="341"/>
        <v>-</v>
      </c>
      <c r="CL59" s="19" t="str">
        <f t="shared" ca="1" si="341"/>
        <v>-</v>
      </c>
      <c r="CM59" s="19" t="str">
        <f t="shared" ca="1" si="341"/>
        <v>-</v>
      </c>
      <c r="CN59" s="19" t="str">
        <f t="shared" ca="1" si="341"/>
        <v>-</v>
      </c>
      <c r="CO59" s="19" t="str">
        <f t="shared" ca="1" si="341"/>
        <v>-</v>
      </c>
      <c r="CP59" s="19" t="str">
        <f t="shared" ca="1" si="341"/>
        <v>-</v>
      </c>
      <c r="CQ59" s="19" t="str">
        <f t="shared" ca="1" si="341"/>
        <v>-</v>
      </c>
      <c r="CR59" s="19" t="str">
        <f t="shared" ca="1" si="341"/>
        <v>-</v>
      </c>
      <c r="CS59" s="19" t="str">
        <f t="shared" ca="1" si="341"/>
        <v>-</v>
      </c>
      <c r="CT59" s="19" t="str">
        <f t="shared" ca="1" si="341"/>
        <v>-</v>
      </c>
      <c r="CU59" s="19" t="str">
        <f t="shared" ca="1" si="341"/>
        <v>-</v>
      </c>
      <c r="CV59" s="9"/>
      <c r="CW59" s="135" t="b">
        <f t="shared" ca="1" si="213"/>
        <v>1</v>
      </c>
      <c r="CX59" s="226" t="b">
        <f ca="1">OFFSET(CX59,-1,0)</f>
        <v>1</v>
      </c>
      <c r="CY59" s="19" t="b">
        <f t="shared" ca="1" si="299"/>
        <v>1</v>
      </c>
      <c r="CZ59" s="574">
        <f t="shared" ca="1" si="330"/>
        <v>321121107</v>
      </c>
      <c r="DA59" s="19" t="b">
        <f t="shared" ca="1" si="299"/>
        <v>0</v>
      </c>
      <c r="DB59" s="12" t="s">
        <v>31</v>
      </c>
      <c r="DC59" s="19" t="str">
        <f t="shared" ca="1" si="276"/>
        <v>-</v>
      </c>
      <c r="DD59" s="575">
        <f t="shared" ca="1" si="292"/>
        <v>321121107</v>
      </c>
      <c r="DE59" s="428">
        <f t="shared" ca="1" si="215"/>
        <v>680</v>
      </c>
      <c r="DF59" s="428">
        <f t="shared" ca="1" si="215"/>
        <v>714</v>
      </c>
      <c r="DG59" s="428">
        <f t="shared" ca="1" si="215"/>
        <v>749</v>
      </c>
      <c r="DH59" s="143">
        <f t="shared" ca="1" si="216"/>
        <v>420</v>
      </c>
      <c r="DI59" s="143">
        <f t="shared" ca="1" si="216"/>
        <v>455</v>
      </c>
      <c r="DJ59" s="143">
        <f t="shared" ca="1" si="216"/>
        <v>490</v>
      </c>
      <c r="DK59" s="19" t="str">
        <f t="shared" ca="1" si="277"/>
        <v>-</v>
      </c>
      <c r="DL59" s="19" t="str">
        <f t="shared" ca="1" si="277"/>
        <v>-</v>
      </c>
      <c r="DM59" s="19" t="str">
        <f t="shared" ca="1" si="277"/>
        <v>-</v>
      </c>
      <c r="DN59" s="19" t="str">
        <f t="shared" ca="1" si="277"/>
        <v>-</v>
      </c>
      <c r="DO59" s="19" t="str">
        <f t="shared" ca="1" si="277"/>
        <v>-</v>
      </c>
      <c r="DP59" s="19" t="str">
        <f t="shared" ca="1" si="277"/>
        <v>-</v>
      </c>
      <c r="DQ59" s="12">
        <v>1</v>
      </c>
      <c r="DR59" s="12">
        <v>1</v>
      </c>
      <c r="DS59" s="19">
        <f t="shared" ca="1" si="218"/>
        <v>0</v>
      </c>
      <c r="DT59" s="19" t="str">
        <f t="shared" ca="1" si="218"/>
        <v>-</v>
      </c>
      <c r="DU59" s="19" t="str">
        <f t="shared" ca="1" si="218"/>
        <v>-</v>
      </c>
      <c r="DV59" s="19" t="str">
        <f t="shared" ca="1" si="278"/>
        <v>-</v>
      </c>
      <c r="DW59" s="19" t="str">
        <f t="shared" ca="1" si="278"/>
        <v>-</v>
      </c>
      <c r="DX59" s="19" t="str">
        <f t="shared" ca="1" si="278"/>
        <v>-</v>
      </c>
      <c r="DY59" s="19">
        <f t="shared" ca="1" si="278"/>
        <v>0</v>
      </c>
      <c r="DZ59" s="19" t="str">
        <f t="shared" ca="1" si="278"/>
        <v>-</v>
      </c>
      <c r="EA59" s="19" t="str">
        <f t="shared" ca="1" si="278"/>
        <v>-</v>
      </c>
      <c r="EB59" s="19" t="str">
        <f t="shared" ca="1" si="220"/>
        <v>-</v>
      </c>
      <c r="EC59" s="19">
        <f t="shared" ca="1" si="220"/>
        <v>0</v>
      </c>
      <c r="ED59" s="19">
        <f t="shared" ca="1" si="220"/>
        <v>0</v>
      </c>
      <c r="EE59" s="9"/>
      <c r="EF59" s="19" t="str">
        <f t="shared" ca="1" si="221"/>
        <v>-</v>
      </c>
      <c r="EG59" s="19" t="str">
        <f t="shared" ca="1" si="221"/>
        <v>-</v>
      </c>
      <c r="EH59" s="19" t="str">
        <f t="shared" ca="1" si="221"/>
        <v>-</v>
      </c>
      <c r="EI59" s="19" t="str">
        <f t="shared" ca="1" si="221"/>
        <v>-</v>
      </c>
      <c r="EJ59" s="19" t="str">
        <f t="shared" ca="1" si="221"/>
        <v>-</v>
      </c>
      <c r="EK59" s="19" t="str">
        <f t="shared" ca="1" si="221"/>
        <v>-</v>
      </c>
      <c r="EL59" s="19" t="str">
        <f t="shared" ca="1" si="221"/>
        <v>-</v>
      </c>
      <c r="EM59" s="19" t="str">
        <f t="shared" ca="1" si="221"/>
        <v>-</v>
      </c>
      <c r="EN59" s="19" t="str">
        <f t="shared" ca="1" si="221"/>
        <v>-</v>
      </c>
      <c r="EO59" s="19" t="str">
        <f t="shared" ref="EO59:EQ59" ca="1" si="342">OFFSET(EO$5,$B59,0)</f>
        <v>-</v>
      </c>
      <c r="EP59" s="19" t="str">
        <f t="shared" ca="1" si="342"/>
        <v>-</v>
      </c>
      <c r="EQ59" s="19" t="str">
        <f t="shared" ca="1" si="342"/>
        <v>-</v>
      </c>
      <c r="ER59" s="19">
        <f t="shared" ca="1" si="279"/>
        <v>0</v>
      </c>
      <c r="ES59" s="19">
        <f t="shared" ca="1" si="279"/>
        <v>0</v>
      </c>
      <c r="ET59" s="19">
        <f t="shared" ca="1" si="279"/>
        <v>0</v>
      </c>
      <c r="EU59" s="19">
        <f t="shared" ca="1" si="279"/>
        <v>0</v>
      </c>
      <c r="EV59" s="19">
        <f t="shared" ca="1" si="279"/>
        <v>0</v>
      </c>
      <c r="EW59" s="19">
        <f t="shared" ca="1" si="279"/>
        <v>0</v>
      </c>
      <c r="EX59" s="19">
        <f t="shared" ca="1" si="279"/>
        <v>0</v>
      </c>
      <c r="EY59" s="19">
        <f t="shared" ca="1" si="279"/>
        <v>0</v>
      </c>
      <c r="EZ59" s="19">
        <f t="shared" ca="1" si="279"/>
        <v>0</v>
      </c>
      <c r="FA59" s="19">
        <f t="shared" ca="1" si="279"/>
        <v>0</v>
      </c>
      <c r="FB59" s="19">
        <f t="shared" ca="1" si="279"/>
        <v>0</v>
      </c>
      <c r="FC59" s="19">
        <f t="shared" ca="1" si="279"/>
        <v>0</v>
      </c>
      <c r="FD59" s="19">
        <f t="shared" ca="1" si="279"/>
        <v>0</v>
      </c>
      <c r="FE59" s="19">
        <f t="shared" ca="1" si="279"/>
        <v>0</v>
      </c>
      <c r="FF59" s="19">
        <f t="shared" ca="1" si="279"/>
        <v>0</v>
      </c>
      <c r="FG59" s="19">
        <f t="shared" ca="1" si="279"/>
        <v>0</v>
      </c>
      <c r="FH59" s="19">
        <f t="shared" ref="FH59:HS59" ca="1" si="343">OFFSET(FH$5,$B59,0)</f>
        <v>0</v>
      </c>
      <c r="FI59" s="19">
        <f t="shared" ca="1" si="343"/>
        <v>0</v>
      </c>
      <c r="FJ59" s="19">
        <f t="shared" ca="1" si="343"/>
        <v>0</v>
      </c>
      <c r="FK59" s="19">
        <f t="shared" ca="1" si="343"/>
        <v>0</v>
      </c>
      <c r="FL59" s="19">
        <f t="shared" ca="1" si="343"/>
        <v>0</v>
      </c>
      <c r="FM59" s="19">
        <f t="shared" ca="1" si="343"/>
        <v>0</v>
      </c>
      <c r="FN59" s="19">
        <f t="shared" ca="1" si="343"/>
        <v>0</v>
      </c>
      <c r="FO59" s="19">
        <f t="shared" ca="1" si="343"/>
        <v>0</v>
      </c>
      <c r="FP59" s="19">
        <f t="shared" ca="1" si="343"/>
        <v>0</v>
      </c>
      <c r="FQ59" s="19">
        <f t="shared" ca="1" si="343"/>
        <v>0</v>
      </c>
      <c r="FR59" s="19">
        <f t="shared" ca="1" si="343"/>
        <v>0</v>
      </c>
      <c r="FS59" s="19">
        <f t="shared" ca="1" si="343"/>
        <v>0</v>
      </c>
      <c r="FT59" s="19">
        <f t="shared" ca="1" si="343"/>
        <v>0</v>
      </c>
      <c r="FU59" s="19">
        <f t="shared" ca="1" si="343"/>
        <v>0</v>
      </c>
      <c r="FV59" s="19">
        <f t="shared" ca="1" si="343"/>
        <v>0</v>
      </c>
      <c r="FW59" s="19">
        <f t="shared" ca="1" si="343"/>
        <v>0</v>
      </c>
      <c r="FX59" s="19">
        <f t="shared" ca="1" si="343"/>
        <v>0</v>
      </c>
      <c r="FY59" s="19">
        <f t="shared" ca="1" si="343"/>
        <v>0</v>
      </c>
      <c r="FZ59" s="19">
        <f t="shared" ca="1" si="343"/>
        <v>0</v>
      </c>
      <c r="GA59" s="19">
        <f t="shared" ca="1" si="343"/>
        <v>0</v>
      </c>
      <c r="GB59" s="19">
        <f t="shared" ca="1" si="343"/>
        <v>0</v>
      </c>
      <c r="GC59" s="19">
        <f t="shared" ca="1" si="343"/>
        <v>0</v>
      </c>
      <c r="GD59" s="19">
        <f t="shared" ca="1" si="343"/>
        <v>0</v>
      </c>
      <c r="GE59" s="19">
        <f t="shared" ca="1" si="343"/>
        <v>0</v>
      </c>
      <c r="GF59" s="19">
        <f t="shared" ca="1" si="343"/>
        <v>0</v>
      </c>
      <c r="GG59" s="19">
        <f t="shared" ca="1" si="343"/>
        <v>0</v>
      </c>
      <c r="GH59" s="19">
        <f t="shared" ca="1" si="343"/>
        <v>0</v>
      </c>
      <c r="GI59" s="19">
        <f t="shared" ca="1" si="343"/>
        <v>0</v>
      </c>
      <c r="GJ59" s="19">
        <f t="shared" ca="1" si="343"/>
        <v>0</v>
      </c>
      <c r="GK59" s="19">
        <f t="shared" ca="1" si="343"/>
        <v>0</v>
      </c>
      <c r="GL59" s="19">
        <f t="shared" ca="1" si="343"/>
        <v>0</v>
      </c>
      <c r="GM59" s="19">
        <f t="shared" ca="1" si="343"/>
        <v>0</v>
      </c>
      <c r="GN59" s="19">
        <f t="shared" ca="1" si="343"/>
        <v>0</v>
      </c>
      <c r="GO59" s="19">
        <f t="shared" ca="1" si="343"/>
        <v>0</v>
      </c>
      <c r="GP59" s="19">
        <f t="shared" ca="1" si="343"/>
        <v>0</v>
      </c>
      <c r="GQ59" s="19">
        <f t="shared" ca="1" si="343"/>
        <v>0</v>
      </c>
      <c r="GR59" s="19">
        <f t="shared" ca="1" si="343"/>
        <v>0</v>
      </c>
      <c r="GS59" s="19">
        <f t="shared" ca="1" si="343"/>
        <v>0</v>
      </c>
      <c r="GT59" s="19">
        <f t="shared" ca="1" si="343"/>
        <v>0</v>
      </c>
      <c r="GU59" s="19">
        <f t="shared" ca="1" si="343"/>
        <v>0</v>
      </c>
      <c r="GV59" s="19">
        <f t="shared" ca="1" si="343"/>
        <v>0</v>
      </c>
      <c r="GW59" s="19">
        <f t="shared" ca="1" si="343"/>
        <v>0</v>
      </c>
      <c r="GX59" s="19">
        <f t="shared" ca="1" si="343"/>
        <v>0</v>
      </c>
      <c r="GY59" s="19">
        <f t="shared" ca="1" si="343"/>
        <v>0</v>
      </c>
      <c r="GZ59" s="19">
        <f t="shared" ca="1" si="343"/>
        <v>0</v>
      </c>
      <c r="HA59" s="19">
        <f t="shared" ca="1" si="343"/>
        <v>0</v>
      </c>
      <c r="HB59" s="19">
        <f t="shared" ca="1" si="343"/>
        <v>0</v>
      </c>
      <c r="HC59" s="19">
        <f t="shared" ca="1" si="343"/>
        <v>0</v>
      </c>
      <c r="HD59" s="19">
        <f t="shared" ca="1" si="343"/>
        <v>0</v>
      </c>
      <c r="HE59" s="19">
        <f t="shared" ca="1" si="343"/>
        <v>0</v>
      </c>
      <c r="HF59" s="19">
        <f t="shared" ca="1" si="343"/>
        <v>0</v>
      </c>
      <c r="HG59" s="19">
        <f t="shared" ca="1" si="343"/>
        <v>0</v>
      </c>
      <c r="HH59" s="19">
        <f t="shared" ca="1" si="343"/>
        <v>0</v>
      </c>
      <c r="HI59" s="19">
        <f t="shared" ca="1" si="343"/>
        <v>0</v>
      </c>
      <c r="HJ59" s="19">
        <f t="shared" ca="1" si="343"/>
        <v>0</v>
      </c>
      <c r="HK59" s="19">
        <f t="shared" ca="1" si="343"/>
        <v>0</v>
      </c>
      <c r="HL59" s="19">
        <f t="shared" ca="1" si="343"/>
        <v>0</v>
      </c>
      <c r="HM59" s="19">
        <f t="shared" ca="1" si="343"/>
        <v>0</v>
      </c>
      <c r="HN59" s="19">
        <f t="shared" ca="1" si="343"/>
        <v>0</v>
      </c>
      <c r="HO59" s="19">
        <f t="shared" ca="1" si="343"/>
        <v>0</v>
      </c>
      <c r="HP59" s="19">
        <f t="shared" ca="1" si="343"/>
        <v>0</v>
      </c>
      <c r="HQ59" s="19">
        <f t="shared" ca="1" si="343"/>
        <v>0</v>
      </c>
      <c r="HR59" s="19">
        <f t="shared" ca="1" si="343"/>
        <v>0</v>
      </c>
      <c r="HS59" s="19">
        <f t="shared" ca="1" si="343"/>
        <v>0</v>
      </c>
      <c r="HT59" s="19">
        <f t="shared" ref="HT59:IC59" ca="1" si="344">OFFSET(HT$5,$B59,0)</f>
        <v>0</v>
      </c>
      <c r="HU59" s="19">
        <f t="shared" ca="1" si="344"/>
        <v>0</v>
      </c>
      <c r="HV59" s="19">
        <f t="shared" ca="1" si="344"/>
        <v>0</v>
      </c>
      <c r="HW59" s="19">
        <f t="shared" ca="1" si="344"/>
        <v>0</v>
      </c>
      <c r="HX59" s="19">
        <f t="shared" ca="1" si="344"/>
        <v>0</v>
      </c>
      <c r="HY59" s="19">
        <f t="shared" ca="1" si="344"/>
        <v>0</v>
      </c>
      <c r="HZ59" s="19">
        <f t="shared" ca="1" si="344"/>
        <v>0</v>
      </c>
      <c r="IA59" s="19">
        <f t="shared" ca="1" si="344"/>
        <v>0</v>
      </c>
      <c r="IB59" s="19">
        <f t="shared" ca="1" si="344"/>
        <v>0</v>
      </c>
      <c r="IC59" s="19">
        <f t="shared" ca="1" si="344"/>
        <v>0</v>
      </c>
      <c r="ID59" s="19">
        <f t="shared" ca="1" si="227"/>
        <v>0</v>
      </c>
      <c r="IE59" s="19">
        <f t="shared" ca="1" si="227"/>
        <v>0</v>
      </c>
      <c r="IF59" s="19">
        <f t="shared" ca="1" si="227"/>
        <v>0</v>
      </c>
      <c r="IG59" s="19">
        <f t="shared" ca="1" si="227"/>
        <v>0</v>
      </c>
      <c r="IH59" s="19">
        <f t="shared" ca="1" si="227"/>
        <v>0</v>
      </c>
      <c r="II59" s="19">
        <f t="shared" ca="1" si="227"/>
        <v>0</v>
      </c>
      <c r="IJ59" s="19">
        <f t="shared" ca="1" si="227"/>
        <v>0</v>
      </c>
      <c r="IK59" s="19">
        <f t="shared" ca="1" si="227"/>
        <v>0</v>
      </c>
      <c r="IL59" s="19">
        <f t="shared" ca="1" si="227"/>
        <v>0</v>
      </c>
      <c r="IM59" s="19">
        <f t="shared" ca="1" si="227"/>
        <v>0</v>
      </c>
      <c r="IN59" s="19">
        <f t="shared" ref="IN59:JL61" ca="1" si="345">OFFSET(IN$5,$B59,0)</f>
        <v>0</v>
      </c>
      <c r="IO59" s="19">
        <f t="shared" ca="1" si="345"/>
        <v>0</v>
      </c>
      <c r="IP59" s="19">
        <f t="shared" ca="1" si="345"/>
        <v>0</v>
      </c>
      <c r="IQ59" s="19">
        <f t="shared" ca="1" si="345"/>
        <v>0</v>
      </c>
      <c r="IR59" s="19">
        <f t="shared" ca="1" si="345"/>
        <v>0</v>
      </c>
      <c r="IS59" s="19">
        <f t="shared" ca="1" si="345"/>
        <v>0</v>
      </c>
      <c r="IT59" s="19">
        <f t="shared" ca="1" si="345"/>
        <v>0</v>
      </c>
      <c r="IU59" s="19">
        <f t="shared" ca="1" si="345"/>
        <v>0</v>
      </c>
      <c r="IV59" s="19">
        <f t="shared" ca="1" si="345"/>
        <v>0</v>
      </c>
      <c r="IW59" s="19">
        <f t="shared" ca="1" si="345"/>
        <v>0</v>
      </c>
      <c r="IX59" s="19">
        <f t="shared" ca="1" si="345"/>
        <v>0</v>
      </c>
      <c r="IY59" s="19">
        <f t="shared" ca="1" si="345"/>
        <v>0</v>
      </c>
      <c r="IZ59" s="19">
        <f t="shared" ca="1" si="345"/>
        <v>0</v>
      </c>
      <c r="JA59" s="19">
        <f t="shared" ca="1" si="345"/>
        <v>0</v>
      </c>
      <c r="JB59" s="19">
        <f t="shared" ca="1" si="345"/>
        <v>0</v>
      </c>
      <c r="JC59" s="19">
        <f t="shared" ca="1" si="345"/>
        <v>0</v>
      </c>
      <c r="JD59" s="19">
        <f t="shared" ca="1" si="345"/>
        <v>0</v>
      </c>
      <c r="JE59" s="19">
        <f t="shared" ca="1" si="345"/>
        <v>0</v>
      </c>
      <c r="JF59" s="19">
        <f t="shared" ca="1" si="345"/>
        <v>0</v>
      </c>
      <c r="JG59" s="19">
        <f t="shared" ca="1" si="345"/>
        <v>0</v>
      </c>
      <c r="JH59" s="19">
        <f t="shared" ca="1" si="345"/>
        <v>0</v>
      </c>
      <c r="JI59" s="19">
        <f t="shared" ca="1" si="345"/>
        <v>0</v>
      </c>
      <c r="JJ59" s="19">
        <f t="shared" ca="1" si="345"/>
        <v>0</v>
      </c>
      <c r="JK59" s="19">
        <f t="shared" ca="1" si="345"/>
        <v>0</v>
      </c>
      <c r="JL59" s="19">
        <f t="shared" ca="1" si="345"/>
        <v>0</v>
      </c>
      <c r="JM59" s="5">
        <f t="shared" ca="1" si="228"/>
        <v>19</v>
      </c>
      <c r="JN59" s="9"/>
      <c r="JO59" s="5">
        <f t="shared" ca="1" si="229"/>
        <v>1</v>
      </c>
      <c r="JP59" s="5" t="b">
        <f t="shared" ca="1" si="229"/>
        <v>0</v>
      </c>
      <c r="JQ59" s="19">
        <f t="shared" ref="JQ59:LW59" ca="1" si="346">OFFSET(JQ$5,$B59,0)</f>
        <v>0</v>
      </c>
      <c r="JR59" s="5">
        <f t="shared" ca="1" si="231"/>
        <v>0</v>
      </c>
      <c r="JS59" s="5">
        <f t="shared" ca="1" si="232"/>
        <v>0.01</v>
      </c>
      <c r="JT59" s="19">
        <f t="shared" ca="1" si="233"/>
        <v>0</v>
      </c>
      <c r="JU59" s="19">
        <f t="shared" ca="1" si="233"/>
        <v>0</v>
      </c>
      <c r="JV59" s="19" t="str">
        <f t="shared" ca="1" si="233"/>
        <v>-</v>
      </c>
      <c r="JW59" s="19">
        <f t="shared" ca="1" si="346"/>
        <v>1</v>
      </c>
      <c r="JX59" s="19">
        <f t="shared" ca="1" si="346"/>
        <v>1</v>
      </c>
      <c r="JY59" s="19">
        <f t="shared" ca="1" si="346"/>
        <v>1</v>
      </c>
      <c r="JZ59" s="19">
        <f t="shared" ca="1" si="346"/>
        <v>1</v>
      </c>
      <c r="KA59" s="19">
        <f t="shared" ca="1" si="346"/>
        <v>1</v>
      </c>
      <c r="KB59" s="19">
        <f t="shared" ca="1" si="346"/>
        <v>1</v>
      </c>
      <c r="KC59" s="19">
        <f t="shared" ca="1" si="346"/>
        <v>0</v>
      </c>
      <c r="KD59" s="19">
        <f t="shared" ca="1" si="346"/>
        <v>0</v>
      </c>
      <c r="KE59" s="19">
        <f t="shared" ca="1" si="346"/>
        <v>1</v>
      </c>
      <c r="KF59" s="19">
        <f t="shared" ca="1" si="346"/>
        <v>0</v>
      </c>
      <c r="KG59" s="19">
        <f t="shared" ca="1" si="346"/>
        <v>0</v>
      </c>
      <c r="KH59" s="19">
        <f t="shared" ca="1" si="346"/>
        <v>0</v>
      </c>
      <c r="KI59" s="19">
        <f t="shared" ca="1" si="346"/>
        <v>1</v>
      </c>
      <c r="KJ59" s="19">
        <f t="shared" ca="1" si="346"/>
        <v>0</v>
      </c>
      <c r="KK59" s="19">
        <f t="shared" ca="1" si="346"/>
        <v>1</v>
      </c>
      <c r="KL59" s="19">
        <f t="shared" ca="1" si="346"/>
        <v>0</v>
      </c>
      <c r="KM59" s="19">
        <f t="shared" ca="1" si="346"/>
        <v>0</v>
      </c>
      <c r="KN59" s="19">
        <f t="shared" ca="1" si="346"/>
        <v>0</v>
      </c>
      <c r="KO59" s="19">
        <f t="shared" ca="1" si="346"/>
        <v>0</v>
      </c>
      <c r="KP59" s="19">
        <f t="shared" ca="1" si="346"/>
        <v>0</v>
      </c>
      <c r="KQ59" s="19">
        <f t="shared" ca="1" si="346"/>
        <v>0</v>
      </c>
      <c r="KR59" s="19">
        <f t="shared" ca="1" si="346"/>
        <v>0</v>
      </c>
      <c r="KS59" s="19">
        <f t="shared" ca="1" si="346"/>
        <v>0</v>
      </c>
      <c r="KT59" s="19">
        <f t="shared" ca="1" si="346"/>
        <v>0</v>
      </c>
      <c r="KU59" s="19">
        <f t="shared" ca="1" si="346"/>
        <v>0</v>
      </c>
      <c r="KV59" s="19">
        <f t="shared" ca="1" si="346"/>
        <v>0</v>
      </c>
      <c r="KW59" s="19">
        <f t="shared" ca="1" si="346"/>
        <v>0</v>
      </c>
      <c r="KX59" s="19">
        <f t="shared" ca="1" si="346"/>
        <v>0</v>
      </c>
      <c r="KY59" s="19">
        <f t="shared" ca="1" si="346"/>
        <v>0</v>
      </c>
      <c r="KZ59" s="19">
        <f t="shared" ca="1" si="346"/>
        <v>0</v>
      </c>
      <c r="LA59" s="19">
        <f t="shared" ca="1" si="346"/>
        <v>0</v>
      </c>
      <c r="LB59" s="19">
        <f t="shared" ca="1" si="346"/>
        <v>0</v>
      </c>
      <c r="LC59" s="19">
        <f t="shared" ca="1" si="346"/>
        <v>0</v>
      </c>
      <c r="LD59" s="19">
        <f t="shared" ca="1" si="346"/>
        <v>0</v>
      </c>
      <c r="LE59" s="19">
        <f t="shared" ca="1" si="346"/>
        <v>0</v>
      </c>
      <c r="LF59" s="19">
        <f t="shared" ca="1" si="346"/>
        <v>0</v>
      </c>
      <c r="LG59" s="5">
        <f t="shared" ca="1" si="237"/>
        <v>0</v>
      </c>
      <c r="LH59" s="5">
        <f t="shared" ca="1" si="237"/>
        <v>0</v>
      </c>
      <c r="LI59" s="5">
        <f t="shared" ca="1" si="237"/>
        <v>0.05</v>
      </c>
      <c r="LJ59" s="5">
        <f t="shared" ca="1" si="237"/>
        <v>0.05</v>
      </c>
      <c r="LK59" s="19">
        <f t="shared" ca="1" si="238"/>
        <v>0</v>
      </c>
      <c r="LL59" s="19">
        <f t="shared" ca="1" si="346"/>
        <v>0</v>
      </c>
      <c r="LM59" s="19">
        <f t="shared" ca="1" si="239"/>
        <v>0</v>
      </c>
      <c r="LN59" s="19">
        <f t="shared" ca="1" si="239"/>
        <v>0</v>
      </c>
      <c r="LO59" s="19">
        <f t="shared" ca="1" si="239"/>
        <v>0</v>
      </c>
      <c r="LP59" s="19">
        <f t="shared" ca="1" si="239"/>
        <v>0</v>
      </c>
      <c r="LQ59" s="19">
        <f t="shared" ca="1" si="346"/>
        <v>0</v>
      </c>
      <c r="LR59" s="19">
        <f t="shared" ca="1" si="346"/>
        <v>1</v>
      </c>
      <c r="LS59" s="19">
        <f t="shared" ca="1" si="240"/>
        <v>0</v>
      </c>
      <c r="LT59" s="19">
        <f t="shared" ca="1" si="240"/>
        <v>0</v>
      </c>
      <c r="LU59" s="19">
        <f t="shared" ca="1" si="240"/>
        <v>0</v>
      </c>
      <c r="LV59" s="19">
        <f t="shared" ca="1" si="346"/>
        <v>0</v>
      </c>
      <c r="LW59" s="19">
        <f t="shared" ca="1" si="346"/>
        <v>1</v>
      </c>
      <c r="LX59" s="9"/>
      <c r="LY59" s="5" t="b">
        <f t="shared" ca="1" si="241"/>
        <v>0</v>
      </c>
      <c r="LZ59" s="19" t="str">
        <f t="shared" ca="1" si="242"/>
        <v>-</v>
      </c>
      <c r="MA59" s="19" t="str">
        <f t="shared" ca="1" si="242"/>
        <v>-</v>
      </c>
      <c r="MB59" s="19" t="str">
        <f t="shared" ca="1" si="242"/>
        <v>-</v>
      </c>
      <c r="MC59" s="5" t="b">
        <f t="shared" ca="1" si="243"/>
        <v>1</v>
      </c>
      <c r="MD59" s="5" t="b">
        <f t="shared" ca="1" si="243"/>
        <v>0</v>
      </c>
      <c r="ME59" s="5" t="b">
        <f t="shared" ca="1" si="243"/>
        <v>0</v>
      </c>
      <c r="MF59" s="135">
        <f t="shared" ca="1" si="244"/>
        <v>1</v>
      </c>
      <c r="MG59" s="135">
        <f t="shared" ca="1" si="244"/>
        <v>1</v>
      </c>
      <c r="MH59" s="5" t="b">
        <f t="shared" ca="1" si="322"/>
        <v>0</v>
      </c>
      <c r="MI59" s="5" t="b">
        <f t="shared" ca="1" si="322"/>
        <v>0</v>
      </c>
      <c r="MJ59" s="5" t="b">
        <f t="shared" ca="1" si="322"/>
        <v>1</v>
      </c>
      <c r="MK59" s="5" t="b">
        <f t="shared" ca="1" si="322"/>
        <v>0</v>
      </c>
      <c r="ML59" s="5">
        <f t="shared" ca="1" si="323"/>
        <v>1</v>
      </c>
      <c r="MM59" s="5">
        <f t="shared" ca="1" si="323"/>
        <v>0.66</v>
      </c>
      <c r="MN59" s="5" t="b">
        <f t="shared" ca="1" si="324"/>
        <v>1</v>
      </c>
      <c r="MO59" s="5" t="str" cm="1">
        <f t="array" aca="1" ref="MO59" ca="1">IF(OR(MP59:MP59&lt;&gt;"-"),TRUE,"-")</f>
        <v>-</v>
      </c>
      <c r="MP59" s="19" t="str">
        <f t="shared" ca="1" si="338"/>
        <v>-</v>
      </c>
      <c r="MQ59" s="5" t="str">
        <f t="array" aca="1" ref="MQ59" ca="1">IF(OR(MR59:MX59&lt;&gt;"-"),TRUE,"-")</f>
        <v>-</v>
      </c>
      <c r="MR59" s="19" t="str">
        <f t="shared" ca="1" si="283"/>
        <v>-</v>
      </c>
      <c r="MS59" s="19" t="str">
        <f t="shared" ca="1" si="283"/>
        <v>-</v>
      </c>
      <c r="MT59" s="19" t="str">
        <f t="shared" ca="1" si="283"/>
        <v>-</v>
      </c>
      <c r="MU59" s="19" t="str">
        <f t="shared" ca="1" si="283"/>
        <v>-</v>
      </c>
      <c r="MV59" s="19" t="str">
        <f t="shared" ca="1" si="283"/>
        <v>-</v>
      </c>
      <c r="MW59" s="19" t="str">
        <f t="shared" ca="1" si="283"/>
        <v>-</v>
      </c>
      <c r="MX59" s="19" t="str">
        <f t="shared" ca="1" si="283"/>
        <v>-</v>
      </c>
      <c r="MY59" s="5" t="str">
        <f t="array" aca="1" ref="MY59" ca="1">IF(OR(MZ59:NA59&lt;&gt;"-"),TRUE,"-")</f>
        <v>-</v>
      </c>
      <c r="MZ59" s="19" t="str">
        <f t="shared" ca="1" si="335"/>
        <v>-</v>
      </c>
      <c r="NA59" s="19" t="str">
        <f t="shared" ca="1" si="335"/>
        <v>-</v>
      </c>
      <c r="NB59" s="19" t="b">
        <f t="shared" ca="1" si="283"/>
        <v>1</v>
      </c>
      <c r="NC59" s="19">
        <f t="shared" ca="1" si="283"/>
        <v>0</v>
      </c>
      <c r="ND59" s="5" t="str">
        <f t="shared" ca="1" si="249"/>
        <v>-</v>
      </c>
      <c r="NE59" s="5" t="str">
        <f t="shared" ca="1" si="249"/>
        <v>-</v>
      </c>
      <c r="NF59" s="5" t="str">
        <f t="shared" ca="1" si="249"/>
        <v>-</v>
      </c>
      <c r="NG59" s="5" t="str">
        <f t="shared" ca="1" si="249"/>
        <v>-</v>
      </c>
      <c r="NH59" s="19" t="str">
        <f t="shared" ca="1" si="336"/>
        <v>-</v>
      </c>
      <c r="NI59" s="19" t="str">
        <f t="shared" ca="1" si="336"/>
        <v>-</v>
      </c>
      <c r="NJ59" s="19" t="str">
        <f t="shared" ca="1" si="336"/>
        <v>-</v>
      </c>
      <c r="NK59" s="19" t="str">
        <f t="shared" ca="1" si="336"/>
        <v>-</v>
      </c>
      <c r="NL59" s="19" t="str">
        <f t="shared" ca="1" si="336"/>
        <v>-</v>
      </c>
      <c r="NM59" s="19" t="str">
        <f t="shared" ca="1" si="336"/>
        <v>-</v>
      </c>
      <c r="NN59" s="5" t="str">
        <f t="shared" ca="1" si="325"/>
        <v>-</v>
      </c>
      <c r="NO59" s="5">
        <f t="shared" ca="1" si="325"/>
        <v>500</v>
      </c>
      <c r="NP59" s="5">
        <f t="shared" ca="1" si="325"/>
        <v>500</v>
      </c>
      <c r="NQ59" s="5" t="str">
        <f t="shared" ca="1" si="325"/>
        <v>-</v>
      </c>
      <c r="NR59" s="5" t="str">
        <f t="shared" ca="1" si="325"/>
        <v>-</v>
      </c>
      <c r="NS59" s="5" t="str">
        <f t="shared" ca="1" si="325"/>
        <v>-</v>
      </c>
      <c r="NT59" s="5">
        <f t="shared" ca="1" si="252"/>
        <v>1</v>
      </c>
      <c r="NU59" s="9"/>
      <c r="NV59" s="19">
        <f t="shared" ca="1" si="251"/>
        <v>70</v>
      </c>
      <c r="NW59" s="19">
        <f t="shared" ca="1" si="288"/>
        <v>50</v>
      </c>
      <c r="NX59" s="19">
        <f t="shared" ca="1" si="288"/>
        <v>65</v>
      </c>
      <c r="NY59" s="19">
        <f t="shared" ca="1" si="288"/>
        <v>65</v>
      </c>
      <c r="NZ59" s="19">
        <f t="shared" ca="1" si="253"/>
        <v>1</v>
      </c>
      <c r="OA59" s="5">
        <f t="shared" ca="1" si="254"/>
        <v>1</v>
      </c>
      <c r="OB59" s="19">
        <f t="shared" ca="1" si="255"/>
        <v>1</v>
      </c>
      <c r="OC59" s="9"/>
      <c r="OD59" s="19" t="b">
        <f t="shared" ref="OD59:ON59" ca="1" si="347">OFFSET(OD$5,$B59,0)</f>
        <v>0</v>
      </c>
      <c r="OE59" s="19" t="b">
        <f t="shared" ca="1" si="347"/>
        <v>0</v>
      </c>
      <c r="OF59" s="19">
        <f t="shared" ca="1" si="347"/>
        <v>1</v>
      </c>
      <c r="OG59" s="19">
        <f t="shared" ca="1" si="347"/>
        <v>1</v>
      </c>
      <c r="OH59" s="19">
        <f t="shared" ca="1" si="347"/>
        <v>1</v>
      </c>
      <c r="OI59" s="19">
        <f t="shared" ca="1" si="347"/>
        <v>1</v>
      </c>
      <c r="OJ59" s="19">
        <f t="shared" ca="1" si="347"/>
        <v>1</v>
      </c>
      <c r="OK59" s="19">
        <f t="shared" ca="1" si="347"/>
        <v>1</v>
      </c>
      <c r="OL59" s="19">
        <f t="shared" ca="1" si="347"/>
        <v>1</v>
      </c>
      <c r="OM59" s="19">
        <f t="shared" ca="1" si="347"/>
        <v>1</v>
      </c>
      <c r="ON59" s="19">
        <f t="shared" ca="1" si="347"/>
        <v>1</v>
      </c>
      <c r="OO59" s="9"/>
      <c r="OP59" s="5" t="str" cm="1">
        <f t="array" aca="1" ref="OP59" ca="1">INDEX(i.LMU_Area,$K59,OP$26)</f>
        <v>-</v>
      </c>
      <c r="OQ59" s="5" t="str" cm="1">
        <f t="array" aca="1" ref="OQ59" ca="1">INDEX(i.LMU_Area,$K59,OQ$26)</f>
        <v>-</v>
      </c>
      <c r="OR59" s="5" t="str" cm="1">
        <f t="array" aca="1" ref="OR59" ca="1">INDEX(i.LMU_Area,$K59,OR$26)</f>
        <v>-</v>
      </c>
      <c r="OS59" s="5" t="str" cm="1">
        <f t="array" aca="1" ref="OS59" ca="1">INDEX(i.LMU_Area,$K59,OS$26)</f>
        <v>-</v>
      </c>
      <c r="OT59" s="5" t="str" cm="1">
        <f t="array" aca="1" ref="OT59" ca="1">INDEX(i.LMU_Area,$K59,OT$26)</f>
        <v>-</v>
      </c>
      <c r="OU59" s="5" t="str" cm="1">
        <f t="array" aca="1" ref="OU59" ca="1">INDEX(i.LMU_Area,$K59,OU$26)</f>
        <v>-</v>
      </c>
      <c r="OV59" s="5" t="str" cm="1">
        <f t="array" aca="1" ref="OV59" ca="1">INDEX(i.LMU_Area,$K59,OV$26)</f>
        <v>-</v>
      </c>
      <c r="OW59" s="5" t="str" cm="1">
        <f t="array" aca="1" ref="OW59" ca="1">INDEX(i.LMU_Area,$K59,OW$26)</f>
        <v>-</v>
      </c>
      <c r="OX59" s="5" t="str" cm="1">
        <f t="array" aca="1" ref="OX59" ca="1">INDEX(i.LMU_Area,$K59,OX$26)</f>
        <v>-</v>
      </c>
      <c r="OY59" s="5" t="str" cm="1">
        <f t="array" aca="1" ref="OY59" ca="1">INDEX(i.LMU_Area,$K59,OY$26)</f>
        <v>-</v>
      </c>
      <c r="OZ59" s="5" t="str" cm="1">
        <f t="array" aca="1" ref="OZ59" ca="1">INDEX(i.LMU_Area,$K59,OZ$26)</f>
        <v>-</v>
      </c>
      <c r="PA59" s="5" t="str" cm="1">
        <f t="array" aca="1" ref="PA59" ca="1">INDEX(i.LMU_Area,$K59,PA$26)</f>
        <v>-</v>
      </c>
      <c r="PB59" s="5" t="str" cm="1">
        <f t="array" aca="1" ref="PB59" ca="1">INDEX(i.LMU_Area,$K59,PB$26)</f>
        <v>-</v>
      </c>
      <c r="PC59" s="5" t="str" cm="1">
        <f t="array" aca="1" ref="PC59" ca="1">INDEX(i.LMU_Area,$K59,PC$26)</f>
        <v>-</v>
      </c>
      <c r="PD59" s="5" t="str" cm="1">
        <f t="array" aca="1" ref="PD59" ca="1">INDEX(i.LMU_Area,$K59,PD$26)</f>
        <v>-</v>
      </c>
      <c r="PE59" s="5" t="str" cm="1">
        <f t="array" aca="1" ref="PE59" ca="1">INDEX(i.LMU_Area,$K59,PE$26)</f>
        <v>-</v>
      </c>
      <c r="PF59" s="5" t="str" cm="1">
        <f t="array" aca="1" ref="PF59" ca="1">INDEX(i.LMU_Area,$K59,PF$26)</f>
        <v>-</v>
      </c>
      <c r="PG59" s="5" t="str" cm="1">
        <f t="array" aca="1" ref="PG59" ca="1">INDEX(i.LMU_Area,$K59,PG$26)</f>
        <v>-</v>
      </c>
      <c r="PH59" s="5" t="str" cm="1">
        <f t="array" aca="1" ref="PH59" ca="1">INDEX(i.LMU_Area,$K59,PH$26)</f>
        <v>-</v>
      </c>
      <c r="PI59" s="5" t="str" cm="1">
        <f t="array" aca="1" ref="PI59" ca="1">INDEX(i.LMU_Area,$K59,PI$26)</f>
        <v>-</v>
      </c>
      <c r="PJ59" s="5" t="str" cm="1">
        <f t="array" aca="1" ref="PJ59" ca="1">INDEX(i.LMU_Area,$K59,PJ$26)</f>
        <v>-</v>
      </c>
      <c r="PK59" s="5" t="str" cm="1">
        <f t="array" aca="1" ref="PK59" ca="1">INDEX(i.LMU_Area,$K59,PK$26)</f>
        <v>-</v>
      </c>
      <c r="PL59" s="5" t="str" cm="1">
        <f t="array" aca="1" ref="PL59" ca="1">INDEX(i.LMU_Area,$K59,PL$26)</f>
        <v>-</v>
      </c>
      <c r="PM59" s="5" t="str" cm="1">
        <f t="array" aca="1" ref="PM59" ca="1">INDEX(i.LMU_Area,$K59,PM$26)</f>
        <v>-</v>
      </c>
      <c r="PN59" s="5" t="str" cm="1">
        <f t="array" aca="1" ref="PN59" ca="1">INDEX(i.LMU_Area,$K59,PN$26)</f>
        <v>-</v>
      </c>
      <c r="PO59" s="5" t="str" cm="1">
        <f t="array" aca="1" ref="PO59" ca="1">INDEX(i.LMU_Area,$K59,PO$26)</f>
        <v>-</v>
      </c>
      <c r="PP59" s="5" t="str" cm="1">
        <f t="array" aca="1" ref="PP59" ca="1">INDEX(i.LMU_Area,$K59,PP$26)</f>
        <v>-</v>
      </c>
      <c r="PQ59" s="5" t="str" cm="1">
        <f t="array" aca="1" ref="PQ59" ca="1">INDEX(i.LMU_Area,$K59,PQ$26)</f>
        <v>-</v>
      </c>
      <c r="PR59" s="5" t="str" cm="1">
        <f t="array" aca="1" ref="PR59" ca="1">INDEX(i.LMU_Area,$K59,PR$26)</f>
        <v>-</v>
      </c>
      <c r="PS59" s="5" t="str" cm="1">
        <f t="array" aca="1" ref="PS59" ca="1">INDEX(i.LMU_Area,$K59,PS$26)</f>
        <v>-</v>
      </c>
      <c r="PT59" s="5" t="str" cm="1">
        <f t="array" aca="1" ref="PT59" ca="1">INDEX(i.LMU_Area,$K59,PT$26)</f>
        <v>-</v>
      </c>
      <c r="PU59" s="5" t="str" cm="1">
        <f t="array" aca="1" ref="PU59" ca="1">INDEX(i.LMU_Area,$K59,PU$26)</f>
        <v>-</v>
      </c>
      <c r="PV59" s="5" t="str" cm="1">
        <f t="array" aca="1" ref="PV59" ca="1">INDEX(i.LMU_Area,$K59,PV$26)</f>
        <v>-</v>
      </c>
      <c r="PW59" s="5" t="str" cm="1">
        <f t="array" aca="1" ref="PW59" ca="1">INDEX(i.LMU_Area,$K59,PW$26)</f>
        <v>-</v>
      </c>
      <c r="PX59" s="5" t="str" cm="1">
        <f t="array" aca="1" ref="PX59" ca="1">INDEX(i.LMU_Area,$K59,PX$26)</f>
        <v>-</v>
      </c>
      <c r="PY59" s="5" t="str" cm="1">
        <f t="array" aca="1" ref="PY59" ca="1">INDEX(i.LMU_Area,$K59,PY$26)</f>
        <v>-</v>
      </c>
      <c r="PZ59" s="5" t="str" cm="1">
        <f t="array" aca="1" ref="PZ59" ca="1">INDEX(i.LMU_Area,$K59,PZ$26)</f>
        <v>-</v>
      </c>
      <c r="QA59" s="5" t="str" cm="1">
        <f t="array" aca="1" ref="QA59" ca="1">INDEX(i.LMU_Area,$K59,QA$26)</f>
        <v>-</v>
      </c>
      <c r="QB59" s="5" t="str" cm="1">
        <f t="array" aca="1" ref="QB59" ca="1">INDEX(i.LMU_Area,$K59,QB$26)</f>
        <v>-</v>
      </c>
      <c r="QC59" s="5" t="str" cm="1">
        <f t="array" aca="1" ref="QC59" ca="1">INDEX(i.LMU_Area,$K59,QC$26)</f>
        <v>-</v>
      </c>
      <c r="QD59" s="5" t="str" cm="1">
        <f t="array" aca="1" ref="QD59" ca="1">INDEX(i.LMU_Area,$K59,QD$26)</f>
        <v>-</v>
      </c>
      <c r="QE59" s="5" t="str" cm="1">
        <f t="array" aca="1" ref="QE59" ca="1">INDEX(i.LMU_Area,$K59,QE$26)</f>
        <v>-</v>
      </c>
      <c r="QF59" s="5" t="str" cm="1">
        <f t="array" aca="1" ref="QF59" ca="1">INDEX(i.LMU_Area,$K59,QF$26)</f>
        <v>-</v>
      </c>
      <c r="QG59" s="5" t="str" cm="1">
        <f t="array" aca="1" ref="QG59" ca="1">INDEX(i.LMU_Area,$K59,QG$26)</f>
        <v>-</v>
      </c>
      <c r="QH59" s="5" t="str" cm="1">
        <f t="array" aca="1" ref="QH59" ca="1">INDEX(i.LMU_Area,$K59,QH$26)</f>
        <v>-</v>
      </c>
      <c r="QI59" s="5" t="str" cm="1">
        <f t="array" aca="1" ref="QI59" ca="1">INDEX(i.LMU_Area,$K59,QI$26)</f>
        <v>-</v>
      </c>
      <c r="QJ59" s="5" t="str" cm="1">
        <f t="array" aca="1" ref="QJ59" ca="1">INDEX(i.LMU_Area,$K59,QJ$26)</f>
        <v>-</v>
      </c>
      <c r="QK59" s="5" t="str" cm="1">
        <f t="array" aca="1" ref="QK59" ca="1">INDEX(i.LMU_Area,$K59,QK$26)</f>
        <v>-</v>
      </c>
      <c r="QL59" s="5" t="str" cm="1">
        <f t="array" aca="1" ref="QL59" ca="1">INDEX(i.LMU_Area,$K59,QL$26)</f>
        <v>-</v>
      </c>
      <c r="QM59" s="5" t="str" cm="1">
        <f t="array" aca="1" ref="QM59" ca="1">INDEX(i.LMU_Area,$K59,QM$26)</f>
        <v>-</v>
      </c>
      <c r="QN59" s="5" t="str" cm="1">
        <f t="array" aca="1" ref="QN59" ca="1">INDEX(i.LMU_Area,$K59,QN$26)</f>
        <v>-</v>
      </c>
      <c r="QO59" s="5" t="str" cm="1">
        <f t="array" aca="1" ref="QO59" ca="1">INDEX(i.LMU_Area,$K59,QO$26)</f>
        <v>-</v>
      </c>
      <c r="QP59" s="5" t="str" cm="1">
        <f t="array" aca="1" ref="QP59" ca="1">INDEX(i.LMU_Area,$K59,QP$26)</f>
        <v>-</v>
      </c>
      <c r="QQ59" s="5" t="str" cm="1">
        <f t="array" aca="1" ref="QQ59" ca="1">INDEX(i.LMU_Area,$K59,QQ$26)</f>
        <v>-</v>
      </c>
      <c r="QR59" s="5" t="str" cm="1">
        <f t="array" aca="1" ref="QR59" ca="1">INDEX(i.LMU_Area,$K59,QR$26)</f>
        <v>-</v>
      </c>
      <c r="QS59" s="5" t="str" cm="1">
        <f t="array" aca="1" ref="QS59" ca="1">INDEX(i.LMU_Area,$K59,QS$26)</f>
        <v>-</v>
      </c>
      <c r="QT59" s="5" t="str" cm="1">
        <f t="array" aca="1" ref="QT59" ca="1">INDEX(i.LMU_Area,$K59,QT$26)</f>
        <v>-</v>
      </c>
      <c r="QU59" s="5" t="str" cm="1">
        <f t="array" aca="1" ref="QU59" ca="1">INDEX(i.LMU_Area,$K59,QU$26)</f>
        <v>-</v>
      </c>
      <c r="QV59" s="5" t="str" cm="1">
        <f t="array" aca="1" ref="QV59" ca="1">INDEX(i.LMU_Area,$K59,QV$26)</f>
        <v>-</v>
      </c>
      <c r="QW59" s="5" t="str" cm="1">
        <f t="array" aca="1" ref="QW59" ca="1">INDEX(i.LMU_Area,$K59,QW$26)</f>
        <v>-</v>
      </c>
      <c r="QX59" s="5" t="str" cm="1">
        <f t="array" aca="1" ref="QX59" ca="1">INDEX(i.LMU_Area,$K59,QX$26)</f>
        <v>-</v>
      </c>
      <c r="QY59" s="5" t="str" cm="1">
        <f t="array" aca="1" ref="QY59" ca="1">INDEX(i.LMU_Area,$K59,QY$26)</f>
        <v>-</v>
      </c>
      <c r="QZ59" s="5" t="str" cm="1">
        <f t="array" aca="1" ref="QZ59" ca="1">INDEX(i.LMU_Area,$K59,QZ$26)</f>
        <v>-</v>
      </c>
      <c r="RA59" s="5" t="str" cm="1">
        <f t="array" aca="1" ref="RA59" ca="1">INDEX(i.LMU_Area,$K59,RA$26)</f>
        <v>-</v>
      </c>
      <c r="RB59" s="5" t="str" cm="1">
        <f t="array" aca="1" ref="RB59" ca="1">INDEX(i.LMU_Area,$K59,RB$26)</f>
        <v>-</v>
      </c>
      <c r="RC59" s="5" t="str" cm="1">
        <f t="array" aca="1" ref="RC59" ca="1">INDEX(i.LMU_Area,$K59,RC$26)</f>
        <v>-</v>
      </c>
      <c r="RD59" s="5" t="str" cm="1">
        <f t="array" aca="1" ref="RD59" ca="1">INDEX(i.LMU_Area,$K59,RD$26)</f>
        <v>-</v>
      </c>
      <c r="RE59" s="5" t="str" cm="1">
        <f t="array" aca="1" ref="RE59" ca="1">INDEX(i.LMU_Area,$K59,RE$26)</f>
        <v>-</v>
      </c>
      <c r="RF59" s="5" t="str" cm="1">
        <f t="array" aca="1" ref="RF59" ca="1">INDEX(i.LMU_Area,$K59,RF$26)</f>
        <v>-</v>
      </c>
      <c r="RG59" s="5" t="str" cm="1">
        <f t="array" aca="1" ref="RG59" ca="1">INDEX(i.LMU_Area,$K59,RG$26)</f>
        <v>-</v>
      </c>
      <c r="RH59" s="5" t="str" cm="1">
        <f t="array" aca="1" ref="RH59" ca="1">INDEX(i.LMU_Area,$K59,RH$26)</f>
        <v>-</v>
      </c>
      <c r="RI59" s="5" t="str" cm="1">
        <f t="array" aca="1" ref="RI59" ca="1">INDEX(i.LMU_Area,$K59,RI$26)</f>
        <v>-</v>
      </c>
      <c r="RJ59" s="5" t="str" cm="1">
        <f t="array" aca="1" ref="RJ59" ca="1">INDEX(i.LMU_Area,$K59,RJ$26)</f>
        <v>-</v>
      </c>
      <c r="RK59" s="5" t="str" cm="1">
        <f t="array" aca="1" ref="RK59" ca="1">INDEX(i.LMU_Area,$K59,RK$26)</f>
        <v>-</v>
      </c>
      <c r="RL59" s="5" t="str" cm="1">
        <f t="array" aca="1" ref="RL59" ca="1">INDEX(i.LMU_Area,$K59,RL$26)</f>
        <v>-</v>
      </c>
      <c r="RM59" s="5" t="str" cm="1">
        <f t="array" aca="1" ref="RM59" ca="1">INDEX(i.LMU_Area,$K59,RM$26)</f>
        <v>-</v>
      </c>
      <c r="RN59" s="5" t="str" cm="1">
        <f t="array" aca="1" ref="RN59" ca="1">INDEX(i.LMU_Area,$K59,RN$26)</f>
        <v>-</v>
      </c>
      <c r="RO59" s="5" t="str" cm="1">
        <f t="array" aca="1" ref="RO59" ca="1">INDEX(i.LMU_Area,$K59,RO$26)</f>
        <v>-</v>
      </c>
      <c r="RP59" s="5" t="str" cm="1">
        <f t="array" aca="1" ref="RP59" ca="1">INDEX(i.LMU_Area,$K59,RP$26)</f>
        <v>-</v>
      </c>
      <c r="RQ59" s="5" t="str" cm="1">
        <f t="array" aca="1" ref="RQ59" ca="1">INDEX(i.LMU_Area,$K59,RQ$26)</f>
        <v>-</v>
      </c>
      <c r="RR59" s="5" t="str" cm="1">
        <f t="array" aca="1" ref="RR59" ca="1">INDEX(i.LMU_Area,$K59,RR$26)</f>
        <v>-</v>
      </c>
      <c r="RS59" s="5" t="str" cm="1">
        <f t="array" aca="1" ref="RS59" ca="1">INDEX(i.LMU_Area,$K59,RS$26)</f>
        <v>-</v>
      </c>
      <c r="RT59" s="5" t="str" cm="1">
        <f t="array" aca="1" ref="RT59" ca="1">INDEX(i.LMU_Area,$K59,RT$26)</f>
        <v>-</v>
      </c>
      <c r="RU59" s="5" t="str" cm="1">
        <f t="array" aca="1" ref="RU59" ca="1">INDEX(i.LMU_Area,$K59,RU$26)</f>
        <v>-</v>
      </c>
      <c r="RV59" s="5" t="str" cm="1">
        <f t="array" aca="1" ref="RV59" ca="1">INDEX(i.LMU_Area,$K59,RV$26)</f>
        <v>-</v>
      </c>
      <c r="RW59" s="5" t="str" cm="1">
        <f t="array" aca="1" ref="RW59" ca="1">INDEX(i.LMU_Area,$K59,RW$26)</f>
        <v>-</v>
      </c>
      <c r="RX59" s="5" t="str" cm="1">
        <f t="array" aca="1" ref="RX59" ca="1">INDEX(i.LMU_Area,$K59,RX$26)</f>
        <v>-</v>
      </c>
      <c r="RY59" s="5" t="str" cm="1">
        <f t="array" aca="1" ref="RY59" ca="1">INDEX(i.LMU_Area,$K59,RY$26)</f>
        <v>-</v>
      </c>
      <c r="RZ59" s="5" t="str" cm="1">
        <f t="array" aca="1" ref="RZ59" ca="1">INDEX(i.LMU_Area,$K59,RZ$26)</f>
        <v>-</v>
      </c>
      <c r="SA59" s="5" t="str" cm="1">
        <f t="array" aca="1" ref="SA59" ca="1">INDEX(i.LMU_Area,$K59,SA$26)</f>
        <v>-</v>
      </c>
      <c r="SB59" s="5" t="str" cm="1">
        <f t="array" aca="1" ref="SB59" ca="1">INDEX(i.LMU_Area,$K59,SB$26)</f>
        <v>-</v>
      </c>
      <c r="SC59" s="5" t="str" cm="1">
        <f t="array" aca="1" ref="SC59" ca="1">INDEX(i.LMU_Area,$K59,SC$26)</f>
        <v>-</v>
      </c>
      <c r="SD59" s="5" t="str" cm="1">
        <f t="array" aca="1" ref="SD59" ca="1">INDEX(i.LMU_Area,$K59,SD$26)</f>
        <v>-</v>
      </c>
      <c r="SE59" s="5" t="str" cm="1">
        <f t="array" aca="1" ref="SE59" ca="1">INDEX(i.LMU_Area,$K59,SE$26)</f>
        <v>-</v>
      </c>
      <c r="SF59" s="5" t="str" cm="1">
        <f t="array" aca="1" ref="SF59" ca="1">INDEX(i.LMU_Area,$K59,SF$26)</f>
        <v>-</v>
      </c>
      <c r="SG59" s="5" t="str" cm="1">
        <f t="array" aca="1" ref="SG59" ca="1">INDEX(i.LMU_Area,$K59,SG$26)</f>
        <v>-</v>
      </c>
      <c r="SH59" s="5" t="str" cm="1">
        <f t="array" aca="1" ref="SH59" ca="1">INDEX(i.LMU_Area,$K59,SH$26)</f>
        <v>-</v>
      </c>
      <c r="SI59" s="5" t="str" cm="1">
        <f t="array" aca="1" ref="SI59" ca="1">INDEX(i.LMU_Area,$K59,SI$26)</f>
        <v>-</v>
      </c>
      <c r="SJ59" s="5" t="str" cm="1">
        <f t="array" aca="1" ref="SJ59" ca="1">INDEX(i.LMU_Area,$K59,SJ$26)</f>
        <v>-</v>
      </c>
      <c r="SK59" s="5" t="str" cm="1">
        <f t="array" aca="1" ref="SK59" ca="1">INDEX(i.LMU_Area,$K59,SK$26)</f>
        <v>-</v>
      </c>
      <c r="SL59" s="5" t="str" cm="1">
        <f t="array" aca="1" ref="SL59" ca="1">INDEX(i.LMU_Area,$K59,SL$26)</f>
        <v>-</v>
      </c>
      <c r="SM59" s="5" t="str" cm="1">
        <f t="array" aca="1" ref="SM59" ca="1">INDEX(i.LMU_Area,$K59,SM$26)</f>
        <v>-</v>
      </c>
      <c r="SN59" s="5" t="str" cm="1">
        <f t="array" aca="1" ref="SN59" ca="1">INDEX(i.LMU_Area,$K59,SN$26)</f>
        <v>-</v>
      </c>
      <c r="SO59" s="5" t="str" cm="1">
        <f t="array" aca="1" ref="SO59" ca="1">INDEX(i.LMU_Area,$K59,SO$26)</f>
        <v>-</v>
      </c>
      <c r="SP59" s="5" t="str" cm="1">
        <f t="array" aca="1" ref="SP59" ca="1">INDEX(i.LMU_Area,$K59,SP$26)</f>
        <v>-</v>
      </c>
      <c r="SQ59" s="5" t="str" cm="1">
        <f t="array" aca="1" ref="SQ59" ca="1">INDEX(i.LMU_Area,$K59,SQ$26)</f>
        <v>-</v>
      </c>
      <c r="SR59" s="5" t="str" cm="1">
        <f t="array" aca="1" ref="SR59" ca="1">INDEX(i.LMU_Area,$K59,SR$26)</f>
        <v>-</v>
      </c>
      <c r="SS59" s="5" t="str" cm="1">
        <f t="array" aca="1" ref="SS59" ca="1">INDEX(i.LMU_Area,$K59,SS$26)</f>
        <v>-</v>
      </c>
      <c r="ST59" s="5" t="str" cm="1">
        <f t="array" aca="1" ref="ST59" ca="1">INDEX(i.LMU_Area,$K59,ST$26)</f>
        <v>-</v>
      </c>
      <c r="SU59" s="5" t="str" cm="1">
        <f t="array" aca="1" ref="SU59" ca="1">INDEX(i.LMU_Area,$K59,SU$26)</f>
        <v>-</v>
      </c>
      <c r="SV59" s="5" t="str" cm="1">
        <f t="array" aca="1" ref="SV59" ca="1">INDEX(i.LMU_Area,$K59,SV$26)</f>
        <v>-</v>
      </c>
      <c r="SW59" s="5" t="str" cm="1">
        <f t="array" aca="1" ref="SW59" ca="1">INDEX(i.LMU_Area,$K59,SW$26)</f>
        <v>-</v>
      </c>
      <c r="SX59" s="5" t="str" cm="1">
        <f t="array" aca="1" ref="SX59" ca="1">INDEX(i.LMU_Area,$K59,SX$26)</f>
        <v>-</v>
      </c>
      <c r="SY59" s="5" t="str" cm="1">
        <f t="array" aca="1" ref="SY59" ca="1">INDEX(i.LMU_Area,$K59,SY$26)</f>
        <v>-</v>
      </c>
      <c r="SZ59" s="5" t="str" cm="1">
        <f t="array" aca="1" ref="SZ59" ca="1">INDEX(i.LMU_Area,$K59,SZ$26)</f>
        <v>-</v>
      </c>
      <c r="TA59" s="5" t="str" cm="1">
        <f t="array" aca="1" ref="TA59" ca="1">INDEX(i.LMU_Area,$K59,TA$26)</f>
        <v>-</v>
      </c>
      <c r="TB59" s="5" t="str" cm="1">
        <f t="array" aca="1" ref="TB59" ca="1">INDEX(i.LMU_Area,$K59,TB$26)</f>
        <v>-</v>
      </c>
      <c r="TC59" s="5" t="str" cm="1">
        <f t="array" aca="1" ref="TC59" ca="1">INDEX(i.LMU_Area,$K59,TC$26)</f>
        <v>-</v>
      </c>
      <c r="TD59" s="5" t="str" cm="1">
        <f t="array" aca="1" ref="TD59" ca="1">INDEX(i.LMU_Area,$K59,TD$26)</f>
        <v>-</v>
      </c>
      <c r="TE59" s="5" t="str" cm="1">
        <f t="array" aca="1" ref="TE59" ca="1">INDEX(i.LMU_Area,$K59,TE$26)</f>
        <v>-</v>
      </c>
      <c r="TF59" s="19">
        <f t="shared" ca="1" si="289"/>
        <v>1</v>
      </c>
      <c r="TG59" s="587">
        <v>0</v>
      </c>
    </row>
    <row r="60" spans="1:527" outlineLevel="2">
      <c r="A60" s="21">
        <f t="shared" si="273"/>
        <v>55</v>
      </c>
      <c r="B60" s="554">
        <f t="shared" ca="1" si="296"/>
        <v>53</v>
      </c>
      <c r="C60">
        <f>202</f>
        <v>202</v>
      </c>
      <c r="D60" s="135" t="str">
        <f t="shared" ca="1" si="196"/>
        <v>EWW</v>
      </c>
      <c r="E60" t="b">
        <v>1</v>
      </c>
      <c r="F60" t="b">
        <v>0</v>
      </c>
      <c r="G60" s="347" t="b">
        <f t="shared" si="290"/>
        <v>1</v>
      </c>
      <c r="H60" s="226">
        <f t="shared" ca="1" si="297"/>
        <v>15</v>
      </c>
      <c r="I60" s="226">
        <f t="shared" ca="1" si="259"/>
        <v>2</v>
      </c>
      <c r="J60" s="226">
        <f t="shared" ca="1" si="259"/>
        <v>1</v>
      </c>
      <c r="K60" s="226">
        <f t="shared" ca="1" si="259"/>
        <v>1</v>
      </c>
      <c r="L60" s="226">
        <f t="shared" ca="1" si="259"/>
        <v>1</v>
      </c>
      <c r="M60" s="226">
        <f t="shared" ca="1" si="259"/>
        <v>2</v>
      </c>
      <c r="N60" s="226">
        <f t="shared" ca="1" si="260"/>
        <v>3</v>
      </c>
      <c r="O60" s="226">
        <f t="shared" ca="1" si="261"/>
        <v>2</v>
      </c>
      <c r="P60" s="226">
        <f t="shared" ca="1" si="262"/>
        <v>1</v>
      </c>
      <c r="Q60" s="226">
        <f t="shared" ca="1" si="263"/>
        <v>1</v>
      </c>
      <c r="R60" s="115">
        <f t="shared" ca="1" si="264"/>
        <v>0</v>
      </c>
      <c r="S60" s="226">
        <f t="shared" ca="1" si="263"/>
        <v>0</v>
      </c>
      <c r="T60" s="226">
        <f t="shared" ca="1" si="263"/>
        <v>0</v>
      </c>
      <c r="U60" s="226">
        <f t="shared" ca="1" si="263"/>
        <v>0</v>
      </c>
      <c r="V60" s="226">
        <f t="shared" ca="1" si="263"/>
        <v>0</v>
      </c>
      <c r="W60" s="226">
        <f t="shared" ca="1" si="262"/>
        <v>0</v>
      </c>
      <c r="X60" s="226">
        <f t="shared" ca="1" si="265"/>
        <v>1</v>
      </c>
      <c r="Y60" s="226">
        <f t="shared" ca="1" si="262"/>
        <v>1</v>
      </c>
      <c r="Z60" s="226">
        <f t="shared" ca="1" si="262"/>
        <v>1</v>
      </c>
      <c r="AA60" s="263"/>
      <c r="AB60" s="263"/>
      <c r="AC60" s="263"/>
      <c r="AD60" s="263"/>
      <c r="AE60" s="263"/>
      <c r="AF60" s="226">
        <f t="shared" ca="1" si="266"/>
        <v>0</v>
      </c>
      <c r="AG60" s="263"/>
      <c r="AH60" s="263">
        <f t="shared" ca="1" si="267"/>
        <v>0</v>
      </c>
      <c r="AI60" s="263">
        <f t="shared" ca="1" si="267"/>
        <v>0</v>
      </c>
      <c r="AJ60" s="263">
        <f t="shared" ca="1" si="267"/>
        <v>0</v>
      </c>
      <c r="AK60" s="263">
        <f t="shared" ca="1" si="267"/>
        <v>0</v>
      </c>
      <c r="AL60" s="263">
        <f t="shared" ca="1" si="267"/>
        <v>0</v>
      </c>
      <c r="AM60" s="263">
        <f t="shared" ca="1" si="267"/>
        <v>0</v>
      </c>
      <c r="AN60" s="263">
        <f t="shared" ca="1" si="267"/>
        <v>0</v>
      </c>
      <c r="AO60" s="135">
        <f t="shared" ca="1" si="200"/>
        <v>2</v>
      </c>
      <c r="AP60" s="135">
        <f ca="1">INDEX(CHOOSE($P60,DataAutumn!i.AdultDrys,DataWinter!i.AdultDrys,DataSpring!i.AdultDrys),1,$O60)</f>
        <v>4</v>
      </c>
      <c r="AQ60" s="5">
        <f t="shared" ca="1" si="201"/>
        <v>2</v>
      </c>
      <c r="AR60" s="5">
        <f t="shared" ca="1" si="201"/>
        <v>0</v>
      </c>
      <c r="AS60" s="5">
        <f t="shared" ca="1" si="202"/>
        <v>5</v>
      </c>
      <c r="AT60">
        <f t="shared" ca="1" si="203"/>
        <v>7</v>
      </c>
      <c r="AW60" s="222" t="str">
        <f t="shared" ca="1" si="204"/>
        <v>FS Optimis 00015 EWW MWM     TOL122 Scan1-0000 CFS RR 01% REV01 GP100% WP100% MP100% T_TRUE (F33N33)</v>
      </c>
      <c r="AX60" s="9" t="str">
        <f ca="1">IF(COUNTIF(AW$5:AW60,AW60)=1,"-","Dup")</f>
        <v>-</v>
      </c>
      <c r="AY60" s="9"/>
      <c r="AZ60" s="19" t="b">
        <f t="shared" ca="1" si="291"/>
        <v>0</v>
      </c>
      <c r="BA60" s="19" t="b">
        <f t="shared" ca="1" si="291"/>
        <v>0</v>
      </c>
      <c r="BB60" s="19" t="b">
        <f t="shared" ca="1" si="291"/>
        <v>0</v>
      </c>
      <c r="BC60" s="19" t="b">
        <f t="shared" ca="1" si="305"/>
        <v>0</v>
      </c>
      <c r="BD60" s="19" t="b">
        <f t="shared" ca="1" si="305"/>
        <v>0</v>
      </c>
      <c r="BE60" s="19" t="b">
        <f t="shared" ca="1" si="291"/>
        <v>0</v>
      </c>
      <c r="BF60" s="19" t="b">
        <f t="shared" ca="1" si="291"/>
        <v>0</v>
      </c>
      <c r="BG60" s="19" t="b">
        <f t="shared" ca="1" si="291"/>
        <v>0</v>
      </c>
      <c r="BH60" s="9"/>
      <c r="BI60" s="5" t="b">
        <f t="shared" ca="1" si="205"/>
        <v>0</v>
      </c>
      <c r="BJ60" s="5" t="str">
        <f t="shared" ca="1" si="205"/>
        <v>-</v>
      </c>
      <c r="BK60" s="5" t="b">
        <f t="shared" ca="1" si="205"/>
        <v>0</v>
      </c>
      <c r="BL60" s="5" t="b">
        <f t="shared" ca="1" si="205"/>
        <v>1</v>
      </c>
      <c r="BM60" s="5" t="b">
        <f t="shared" ca="1" si="205"/>
        <v>1</v>
      </c>
      <c r="BN60" s="135">
        <f t="shared" ca="1" si="205"/>
        <v>0</v>
      </c>
      <c r="BO60" s="12" t="b">
        <v>1</v>
      </c>
      <c r="BP60" s="5" cm="1">
        <f t="array" aca="1" ref="BP60" ca="1">INDEX(i.z_prob,$J60,BP$26)</f>
        <v>0.09</v>
      </c>
      <c r="BQ60" s="5" cm="1">
        <f t="array" aca="1" ref="BQ60" ca="1">INDEX(i.z_prob,$J60,BQ$26)</f>
        <v>0.16</v>
      </c>
      <c r="BR60" s="5" cm="1">
        <f t="array" aca="1" ref="BR60" ca="1">INDEX(i.z_prob,$J60,BR$26)</f>
        <v>0.14000000000000001</v>
      </c>
      <c r="BS60" s="5" cm="1">
        <f t="array" aca="1" ref="BS60" ca="1">INDEX(i.z_prob,$J60,BS$26)</f>
        <v>0.11</v>
      </c>
      <c r="BT60" s="5" cm="1">
        <f t="array" aca="1" ref="BT60" ca="1">INDEX(i.z_prob,$J60,BT$26)</f>
        <v>0.11</v>
      </c>
      <c r="BU60" s="5" cm="1">
        <f t="array" aca="1" ref="BU60" ca="1">INDEX(i.z_prob,$J60,BU$26)</f>
        <v>0.14000000000000001</v>
      </c>
      <c r="BV60" s="5" cm="1">
        <f t="array" aca="1" ref="BV60" ca="1">INDEX(i.z_prob,$J60,BV$26)</f>
        <v>0.16</v>
      </c>
      <c r="BW60" s="5" cm="1">
        <f t="array" aca="1" ref="BW60" ca="1">INDEX(i.z_prob,$J60,BW$26)</f>
        <v>0.09</v>
      </c>
      <c r="BX60" s="9"/>
      <c r="BY60" s="19" t="str">
        <f t="shared" ca="1" si="206"/>
        <v>-</v>
      </c>
      <c r="BZ60" s="5">
        <f t="shared" ca="1" si="207"/>
        <v>0</v>
      </c>
      <c r="CA60" s="5">
        <f t="shared" ca="1" si="208"/>
        <v>0</v>
      </c>
      <c r="CB60" s="5">
        <f t="shared" ca="1" si="209"/>
        <v>0</v>
      </c>
      <c r="CC60" s="5">
        <f t="shared" ca="1" si="210"/>
        <v>0</v>
      </c>
      <c r="CD60" s="9"/>
      <c r="CE60" s="19" t="str">
        <f t="shared" ca="1" si="211"/>
        <v>-</v>
      </c>
      <c r="CF60" s="19" t="str">
        <f t="shared" ca="1" si="211"/>
        <v>-</v>
      </c>
      <c r="CG60" s="19" t="str">
        <f t="shared" ca="1" si="211"/>
        <v>-</v>
      </c>
      <c r="CH60" s="19" t="str">
        <f t="shared" ca="1" si="211"/>
        <v>-</v>
      </c>
      <c r="CI60" s="19" t="str">
        <f t="shared" ca="1" si="211"/>
        <v>-</v>
      </c>
      <c r="CJ60" s="19" t="str">
        <f t="shared" ca="1" si="211"/>
        <v>-</v>
      </c>
      <c r="CK60" s="19" t="str">
        <f t="shared" ca="1" si="211"/>
        <v>-</v>
      </c>
      <c r="CL60" s="19" t="str">
        <f t="shared" ca="1" si="211"/>
        <v>-</v>
      </c>
      <c r="CM60" s="19" t="str">
        <f t="shared" ca="1" si="211"/>
        <v>-</v>
      </c>
      <c r="CN60" s="19" t="str">
        <f t="shared" ca="1" si="211"/>
        <v>-</v>
      </c>
      <c r="CO60" s="19" t="str">
        <f t="shared" ca="1" si="329"/>
        <v>-</v>
      </c>
      <c r="CP60" s="19" t="str">
        <f t="shared" ca="1" si="329"/>
        <v>-</v>
      </c>
      <c r="CQ60" s="19" t="str">
        <f t="shared" ca="1" si="329"/>
        <v>-</v>
      </c>
      <c r="CR60" s="19" t="str">
        <f t="shared" ca="1" si="329"/>
        <v>-</v>
      </c>
      <c r="CS60" s="19" t="str">
        <f t="shared" ca="1" si="329"/>
        <v>-</v>
      </c>
      <c r="CT60" s="19" t="str">
        <f t="shared" ca="1" si="329"/>
        <v>-</v>
      </c>
      <c r="CU60" s="19" t="str">
        <f t="shared" ca="1" si="329"/>
        <v>-</v>
      </c>
      <c r="CV60" s="9"/>
      <c r="CW60" s="135" t="b">
        <f t="shared" ca="1" si="213"/>
        <v>1</v>
      </c>
      <c r="CX60" s="12" t="b">
        <v>1</v>
      </c>
      <c r="CY60" s="19" t="b">
        <f t="shared" ca="1" si="299"/>
        <v>1</v>
      </c>
      <c r="CZ60" s="574">
        <f t="shared" ca="1" si="330"/>
        <v>321121107</v>
      </c>
      <c r="DA60" s="19" t="b">
        <f t="shared" ca="1" si="299"/>
        <v>0</v>
      </c>
      <c r="DB60" s="12" t="s">
        <v>31</v>
      </c>
      <c r="DC60" s="19" t="b">
        <f t="shared" ca="1" si="276"/>
        <v>1</v>
      </c>
      <c r="DD60" s="571">
        <f ca="1">VALUE($N60&amp;$O60&amp;$P60&amp;$Q60&amp;IFERROR(VALUE($I60),0)&amp;$Z60&amp;IF($JX60=1,1,2)&amp;1)</f>
        <v>32112111</v>
      </c>
      <c r="DE60" s="428">
        <f t="shared" ca="1" si="215"/>
        <v>680</v>
      </c>
      <c r="DF60" s="428">
        <f t="shared" ca="1" si="215"/>
        <v>714</v>
      </c>
      <c r="DG60" s="428">
        <f t="shared" ca="1" si="215"/>
        <v>749</v>
      </c>
      <c r="DH60" s="143">
        <f t="shared" ca="1" si="216"/>
        <v>420</v>
      </c>
      <c r="DI60" s="143">
        <f t="shared" ca="1" si="216"/>
        <v>455</v>
      </c>
      <c r="DJ60" s="143">
        <f t="shared" ca="1" si="216"/>
        <v>490</v>
      </c>
      <c r="DK60" s="19" t="str">
        <f t="shared" ca="1" si="277"/>
        <v>-</v>
      </c>
      <c r="DL60" s="12" t="b">
        <v>0</v>
      </c>
      <c r="DM60" s="12" t="b">
        <v>0</v>
      </c>
      <c r="DN60" s="12" t="b">
        <v>0</v>
      </c>
      <c r="DO60" s="12" t="b">
        <v>0</v>
      </c>
      <c r="DP60" s="12" t="b">
        <v>0</v>
      </c>
      <c r="DQ60" s="12">
        <v>3</v>
      </c>
      <c r="DR60" s="12">
        <v>3</v>
      </c>
      <c r="DS60" s="19">
        <f t="shared" ca="1" si="293"/>
        <v>0</v>
      </c>
      <c r="DT60" s="12">
        <v>0.5</v>
      </c>
      <c r="DU60" s="12">
        <v>-0.5</v>
      </c>
      <c r="DV60" s="19" t="str">
        <f t="shared" ca="1" si="278"/>
        <v>-</v>
      </c>
      <c r="DW60" s="19" t="str">
        <f t="shared" ca="1" si="278"/>
        <v>-</v>
      </c>
      <c r="DX60" s="19" t="str">
        <f t="shared" ca="1" si="278"/>
        <v>-</v>
      </c>
      <c r="DY60" s="239">
        <f t="shared" ref="DY60" ca="1" si="348">DS60</f>
        <v>0</v>
      </c>
      <c r="DZ60" s="239">
        <f t="shared" ref="DZ60" si="349">DT60</f>
        <v>0.5</v>
      </c>
      <c r="EA60" s="239">
        <f t="shared" ref="EA60" si="350">DU60</f>
        <v>-0.5</v>
      </c>
      <c r="EB60" s="19" t="str">
        <f t="shared" ca="1" si="220"/>
        <v>-</v>
      </c>
      <c r="EC60" s="19">
        <f t="shared" ca="1" si="220"/>
        <v>0</v>
      </c>
      <c r="ED60" s="19">
        <f t="shared" ca="1" si="220"/>
        <v>0</v>
      </c>
      <c r="EE60" s="9"/>
      <c r="EF60" s="19" t="str">
        <f t="shared" ca="1" si="221"/>
        <v>-</v>
      </c>
      <c r="EG60" s="19" t="str">
        <f t="shared" ca="1" si="221"/>
        <v>-</v>
      </c>
      <c r="EH60" s="19" t="str">
        <f t="shared" ca="1" si="221"/>
        <v>-</v>
      </c>
      <c r="EI60" s="19" t="str">
        <f t="shared" ca="1" si="221"/>
        <v>-</v>
      </c>
      <c r="EJ60" s="19" t="str">
        <f t="shared" ca="1" si="221"/>
        <v>-</v>
      </c>
      <c r="EK60" s="19" t="str">
        <f t="shared" ca="1" si="221"/>
        <v>-</v>
      </c>
      <c r="EL60" s="19" t="str">
        <f t="shared" ca="1" si="221"/>
        <v>-</v>
      </c>
      <c r="EM60" s="19" t="str">
        <f t="shared" ca="1" si="221"/>
        <v>-</v>
      </c>
      <c r="EN60" s="19" t="str">
        <f t="shared" ca="1" si="221"/>
        <v>-</v>
      </c>
      <c r="EO60" s="19" t="str">
        <f t="shared" ca="1" si="221"/>
        <v>-</v>
      </c>
      <c r="EP60" s="19" t="str">
        <f t="shared" ca="1" si="221"/>
        <v>-</v>
      </c>
      <c r="EQ60" s="19" t="str">
        <f t="shared" ca="1" si="221"/>
        <v>-</v>
      </c>
      <c r="ER60" s="19">
        <f t="shared" ca="1" si="279"/>
        <v>0</v>
      </c>
      <c r="ES60" s="19">
        <f t="shared" ca="1" si="222"/>
        <v>0</v>
      </c>
      <c r="ET60" s="19">
        <f t="shared" ca="1" si="222"/>
        <v>0</v>
      </c>
      <c r="EU60" s="19">
        <f t="shared" ca="1" si="222"/>
        <v>0</v>
      </c>
      <c r="EV60" s="19">
        <f t="shared" ca="1" si="311"/>
        <v>0</v>
      </c>
      <c r="EW60" s="19">
        <f t="shared" ca="1" si="311"/>
        <v>0</v>
      </c>
      <c r="EX60" s="19">
        <f t="shared" ca="1" si="311"/>
        <v>0</v>
      </c>
      <c r="EY60" s="19">
        <f t="shared" ca="1" si="311"/>
        <v>0</v>
      </c>
      <c r="EZ60" s="19">
        <f t="shared" ca="1" si="311"/>
        <v>0</v>
      </c>
      <c r="FA60" s="19">
        <f t="shared" ca="1" si="311"/>
        <v>0</v>
      </c>
      <c r="FB60" s="19">
        <f t="shared" ca="1" si="311"/>
        <v>0</v>
      </c>
      <c r="FC60" s="19">
        <f t="shared" ca="1" si="311"/>
        <v>0</v>
      </c>
      <c r="FD60" s="19">
        <f t="shared" ca="1" si="311"/>
        <v>0</v>
      </c>
      <c r="FE60" s="19">
        <f t="shared" ca="1" si="311"/>
        <v>0</v>
      </c>
      <c r="FF60" s="19">
        <f t="shared" ca="1" si="311"/>
        <v>0</v>
      </c>
      <c r="FG60" s="19">
        <f t="shared" ca="1" si="311"/>
        <v>0</v>
      </c>
      <c r="FH60" s="19">
        <f t="shared" ca="1" si="311"/>
        <v>0</v>
      </c>
      <c r="FI60" s="19">
        <f t="shared" ca="1" si="311"/>
        <v>0</v>
      </c>
      <c r="FJ60" s="19">
        <f t="shared" ca="1" si="311"/>
        <v>0</v>
      </c>
      <c r="FK60" s="19">
        <f t="shared" ca="1" si="311"/>
        <v>0</v>
      </c>
      <c r="FL60" s="19">
        <f t="shared" ca="1" si="311"/>
        <v>0</v>
      </c>
      <c r="FM60" s="19">
        <f t="shared" ca="1" si="311"/>
        <v>0</v>
      </c>
      <c r="FN60" s="19">
        <f t="shared" ca="1" si="311"/>
        <v>0</v>
      </c>
      <c r="FO60" s="19">
        <f t="shared" ca="1" si="311"/>
        <v>0</v>
      </c>
      <c r="FP60" s="19">
        <f t="shared" ca="1" si="311"/>
        <v>0</v>
      </c>
      <c r="FQ60" s="19">
        <f t="shared" ca="1" si="311"/>
        <v>0</v>
      </c>
      <c r="FR60" s="19">
        <f t="shared" ca="1" si="311"/>
        <v>0</v>
      </c>
      <c r="FS60" s="19">
        <f t="shared" ca="1" si="311"/>
        <v>0</v>
      </c>
      <c r="FT60" s="19">
        <f t="shared" ca="1" si="311"/>
        <v>0</v>
      </c>
      <c r="FU60" s="19">
        <f t="shared" ca="1" si="311"/>
        <v>0</v>
      </c>
      <c r="FV60" s="19">
        <f t="shared" ca="1" si="311"/>
        <v>0</v>
      </c>
      <c r="FW60" s="19">
        <f t="shared" ca="1" si="311"/>
        <v>0</v>
      </c>
      <c r="FX60" s="19">
        <f t="shared" ca="1" si="311"/>
        <v>0</v>
      </c>
      <c r="FY60" s="19">
        <f t="shared" ca="1" si="311"/>
        <v>0</v>
      </c>
      <c r="FZ60" s="19">
        <f t="shared" ca="1" si="311"/>
        <v>0</v>
      </c>
      <c r="GA60" s="19">
        <f t="shared" ca="1" si="311"/>
        <v>0</v>
      </c>
      <c r="GB60" s="19">
        <f t="shared" ca="1" si="311"/>
        <v>0</v>
      </c>
      <c r="GC60" s="19">
        <f t="shared" ca="1" si="311"/>
        <v>0</v>
      </c>
      <c r="GD60" s="19">
        <f t="shared" ca="1" si="311"/>
        <v>0</v>
      </c>
      <c r="GE60" s="19">
        <f t="shared" ca="1" si="311"/>
        <v>0</v>
      </c>
      <c r="GF60" s="19">
        <f t="shared" ca="1" si="311"/>
        <v>0</v>
      </c>
      <c r="GG60" s="19">
        <f t="shared" ca="1" si="311"/>
        <v>0</v>
      </c>
      <c r="GH60" s="19">
        <f t="shared" ca="1" si="311"/>
        <v>0</v>
      </c>
      <c r="GI60" s="19">
        <f t="shared" ca="1" si="311"/>
        <v>0</v>
      </c>
      <c r="GJ60" s="19">
        <f t="shared" ca="1" si="311"/>
        <v>0</v>
      </c>
      <c r="GK60" s="19">
        <f t="shared" ca="1" si="311"/>
        <v>0</v>
      </c>
      <c r="GL60" s="19">
        <f t="shared" ca="1" si="311"/>
        <v>0</v>
      </c>
      <c r="GM60" s="19">
        <f t="shared" ca="1" si="311"/>
        <v>0</v>
      </c>
      <c r="GN60" s="19">
        <f t="shared" ca="1" si="311"/>
        <v>0</v>
      </c>
      <c r="GO60" s="19">
        <f t="shared" ca="1" si="311"/>
        <v>0</v>
      </c>
      <c r="GP60" s="19">
        <f t="shared" ca="1" si="311"/>
        <v>0</v>
      </c>
      <c r="GQ60" s="19">
        <f t="shared" ca="1" si="311"/>
        <v>0</v>
      </c>
      <c r="GR60" s="19">
        <f t="shared" ca="1" si="311"/>
        <v>0</v>
      </c>
      <c r="GS60" s="19">
        <f t="shared" ca="1" si="311"/>
        <v>0</v>
      </c>
      <c r="GT60" s="19">
        <f t="shared" ca="1" si="311"/>
        <v>0</v>
      </c>
      <c r="GU60" s="19">
        <f t="shared" ca="1" si="311"/>
        <v>0</v>
      </c>
      <c r="GV60" s="19">
        <f t="shared" ca="1" si="311"/>
        <v>0</v>
      </c>
      <c r="GW60" s="19">
        <f t="shared" ca="1" si="311"/>
        <v>0</v>
      </c>
      <c r="GX60" s="19">
        <f t="shared" ca="1" si="311"/>
        <v>0</v>
      </c>
      <c r="GY60" s="19">
        <f t="shared" ca="1" si="311"/>
        <v>0</v>
      </c>
      <c r="GZ60" s="19">
        <f t="shared" ca="1" si="311"/>
        <v>0</v>
      </c>
      <c r="HA60" s="19">
        <f t="shared" ca="1" si="311"/>
        <v>0</v>
      </c>
      <c r="HB60" s="19">
        <f t="shared" ca="1" si="311"/>
        <v>0</v>
      </c>
      <c r="HC60" s="19">
        <f t="shared" ca="1" si="311"/>
        <v>0</v>
      </c>
      <c r="HD60" s="19">
        <f t="shared" ca="1" si="225"/>
        <v>0</v>
      </c>
      <c r="HE60" s="19">
        <f t="shared" ca="1" si="225"/>
        <v>0</v>
      </c>
      <c r="HF60" s="19">
        <f t="shared" ca="1" si="225"/>
        <v>0</v>
      </c>
      <c r="HG60" s="19">
        <f t="shared" ca="1" si="225"/>
        <v>0</v>
      </c>
      <c r="HH60" s="19">
        <f t="shared" ca="1" si="225"/>
        <v>0</v>
      </c>
      <c r="HI60" s="19">
        <f t="shared" ca="1" si="225"/>
        <v>0</v>
      </c>
      <c r="HJ60" s="19">
        <f t="shared" ca="1" si="225"/>
        <v>0</v>
      </c>
      <c r="HK60" s="19">
        <f t="shared" ca="1" si="225"/>
        <v>0</v>
      </c>
      <c r="HL60" s="19">
        <f t="shared" ca="1" si="225"/>
        <v>0</v>
      </c>
      <c r="HM60" s="19">
        <f t="shared" ca="1" si="225"/>
        <v>0</v>
      </c>
      <c r="HN60" s="19">
        <f t="shared" ca="1" si="225"/>
        <v>0</v>
      </c>
      <c r="HO60" s="19">
        <f t="shared" ca="1" si="225"/>
        <v>0</v>
      </c>
      <c r="HP60" s="19">
        <f t="shared" ca="1" si="225"/>
        <v>0</v>
      </c>
      <c r="HQ60" s="19">
        <f t="shared" ca="1" si="225"/>
        <v>0</v>
      </c>
      <c r="HR60" s="19">
        <f t="shared" ca="1" si="225"/>
        <v>0</v>
      </c>
      <c r="HS60" s="19">
        <f t="shared" ca="1" si="225"/>
        <v>0</v>
      </c>
      <c r="HT60" s="19">
        <f t="shared" ca="1" si="225"/>
        <v>0</v>
      </c>
      <c r="HU60" s="19">
        <f t="shared" ca="1" si="225"/>
        <v>0</v>
      </c>
      <c r="HV60" s="19">
        <f t="shared" ca="1" si="225"/>
        <v>0</v>
      </c>
      <c r="HW60" s="19">
        <f t="shared" ca="1" si="225"/>
        <v>0</v>
      </c>
      <c r="HX60" s="19">
        <f t="shared" ca="1" si="225"/>
        <v>0</v>
      </c>
      <c r="HY60" s="19">
        <f t="shared" ca="1" si="225"/>
        <v>0</v>
      </c>
      <c r="HZ60" s="19">
        <f t="shared" ca="1" si="225"/>
        <v>0</v>
      </c>
      <c r="IA60" s="19">
        <f t="shared" ca="1" si="226"/>
        <v>0</v>
      </c>
      <c r="IB60" s="19">
        <f t="shared" ca="1" si="226"/>
        <v>0</v>
      </c>
      <c r="IC60" s="19">
        <f t="shared" ca="1" si="226"/>
        <v>0</v>
      </c>
      <c r="ID60" s="19">
        <f t="shared" ca="1" si="227"/>
        <v>0</v>
      </c>
      <c r="IE60" s="19">
        <f t="shared" ca="1" si="227"/>
        <v>0</v>
      </c>
      <c r="IF60" s="19">
        <f t="shared" ca="1" si="227"/>
        <v>0</v>
      </c>
      <c r="IG60" s="19">
        <f t="shared" ca="1" si="227"/>
        <v>0</v>
      </c>
      <c r="IH60" s="19">
        <f t="shared" ca="1" si="227"/>
        <v>0</v>
      </c>
      <c r="II60" s="19">
        <f t="shared" ca="1" si="227"/>
        <v>0</v>
      </c>
      <c r="IJ60" s="19">
        <f t="shared" ca="1" si="227"/>
        <v>0</v>
      </c>
      <c r="IK60" s="19">
        <f t="shared" ca="1" si="227"/>
        <v>0</v>
      </c>
      <c r="IL60" s="19">
        <f t="shared" ca="1" si="227"/>
        <v>0</v>
      </c>
      <c r="IM60" s="19">
        <f t="shared" ca="1" si="227"/>
        <v>0</v>
      </c>
      <c r="IN60" s="19">
        <f t="shared" ca="1" si="345"/>
        <v>0</v>
      </c>
      <c r="IO60" s="19">
        <f t="shared" ca="1" si="345"/>
        <v>0</v>
      </c>
      <c r="IP60" s="19">
        <f t="shared" ca="1" si="345"/>
        <v>0</v>
      </c>
      <c r="IQ60" s="19">
        <f t="shared" ca="1" si="345"/>
        <v>0</v>
      </c>
      <c r="IR60" s="19">
        <f t="shared" ca="1" si="345"/>
        <v>0</v>
      </c>
      <c r="IS60" s="19">
        <f t="shared" ca="1" si="345"/>
        <v>0</v>
      </c>
      <c r="IT60" s="19">
        <f t="shared" ca="1" si="345"/>
        <v>0</v>
      </c>
      <c r="IU60" s="19">
        <f t="shared" ca="1" si="345"/>
        <v>0</v>
      </c>
      <c r="IV60" s="19">
        <f t="shared" ca="1" si="345"/>
        <v>0</v>
      </c>
      <c r="IW60" s="19">
        <f t="shared" ca="1" si="345"/>
        <v>0</v>
      </c>
      <c r="IX60" s="19">
        <f t="shared" ca="1" si="345"/>
        <v>0</v>
      </c>
      <c r="IY60" s="19">
        <f t="shared" ca="1" si="345"/>
        <v>0</v>
      </c>
      <c r="IZ60" s="19">
        <f t="shared" ca="1" si="345"/>
        <v>0</v>
      </c>
      <c r="JA60" s="19">
        <f t="shared" ca="1" si="345"/>
        <v>0</v>
      </c>
      <c r="JB60" s="19">
        <f t="shared" ca="1" si="345"/>
        <v>0</v>
      </c>
      <c r="JC60" s="19">
        <f t="shared" ca="1" si="345"/>
        <v>0</v>
      </c>
      <c r="JD60" s="19">
        <f t="shared" ca="1" si="345"/>
        <v>0</v>
      </c>
      <c r="JE60" s="19">
        <f t="shared" ca="1" si="345"/>
        <v>0</v>
      </c>
      <c r="JF60" s="19">
        <f t="shared" ca="1" si="345"/>
        <v>0</v>
      </c>
      <c r="JG60" s="19">
        <f t="shared" ca="1" si="345"/>
        <v>0</v>
      </c>
      <c r="JH60" s="19">
        <f t="shared" ca="1" si="345"/>
        <v>0</v>
      </c>
      <c r="JI60" s="19">
        <f t="shared" ca="1" si="345"/>
        <v>0</v>
      </c>
      <c r="JJ60" s="19">
        <f t="shared" ca="1" si="345"/>
        <v>0</v>
      </c>
      <c r="JK60" s="19">
        <f t="shared" ca="1" si="345"/>
        <v>0</v>
      </c>
      <c r="JL60" s="19">
        <f t="shared" ca="1" si="345"/>
        <v>0</v>
      </c>
      <c r="JM60" s="5">
        <f t="shared" ca="1" si="228"/>
        <v>19</v>
      </c>
      <c r="JN60" s="9"/>
      <c r="JO60" s="5">
        <f t="shared" ca="1" si="229"/>
        <v>1</v>
      </c>
      <c r="JP60" s="5" t="b">
        <f t="shared" ca="1" si="229"/>
        <v>0</v>
      </c>
      <c r="JQ60" s="19">
        <f t="shared" ca="1" si="281"/>
        <v>0</v>
      </c>
      <c r="JR60" s="5">
        <f t="shared" ca="1" si="231"/>
        <v>0</v>
      </c>
      <c r="JS60" s="5">
        <f t="shared" ca="1" si="232"/>
        <v>0.01</v>
      </c>
      <c r="JT60" s="19">
        <f t="shared" ca="1" si="233"/>
        <v>0</v>
      </c>
      <c r="JU60" s="19">
        <f t="shared" ca="1" si="233"/>
        <v>0</v>
      </c>
      <c r="JV60" s="19" t="str">
        <f t="shared" ca="1" si="233"/>
        <v>-</v>
      </c>
      <c r="JW60" s="19">
        <f t="shared" ca="1" si="337"/>
        <v>1</v>
      </c>
      <c r="JX60" s="19">
        <f t="shared" ca="1" si="281"/>
        <v>1</v>
      </c>
      <c r="JY60" s="19">
        <f t="shared" ca="1" si="337"/>
        <v>1</v>
      </c>
      <c r="JZ60" s="19">
        <f t="shared" ca="1" si="337"/>
        <v>1</v>
      </c>
      <c r="KA60" s="19">
        <f t="shared" ca="1" si="337"/>
        <v>1</v>
      </c>
      <c r="KB60" s="19">
        <f t="shared" ca="1" si="337"/>
        <v>1</v>
      </c>
      <c r="KC60" s="19">
        <f t="shared" ca="1" si="337"/>
        <v>0</v>
      </c>
      <c r="KD60" s="19">
        <f t="shared" ca="1" si="337"/>
        <v>0</v>
      </c>
      <c r="KE60" s="19">
        <f t="shared" ca="1" si="327"/>
        <v>1</v>
      </c>
      <c r="KF60" s="19">
        <f t="shared" ca="1" si="327"/>
        <v>0</v>
      </c>
      <c r="KG60" s="19">
        <f t="shared" ca="1" si="327"/>
        <v>0</v>
      </c>
      <c r="KH60" s="19">
        <f t="shared" ca="1" si="327"/>
        <v>0</v>
      </c>
      <c r="KI60" s="19">
        <f t="shared" ca="1" si="327"/>
        <v>1</v>
      </c>
      <c r="KJ60" s="19">
        <f t="shared" ca="1" si="327"/>
        <v>0</v>
      </c>
      <c r="KK60" s="19">
        <f t="shared" ca="1" si="327"/>
        <v>1</v>
      </c>
      <c r="KL60" s="19">
        <f t="shared" ca="1" si="281"/>
        <v>0</v>
      </c>
      <c r="KM60" s="19">
        <f t="shared" ca="1" si="281"/>
        <v>0</v>
      </c>
      <c r="KN60" s="19">
        <f t="shared" ca="1" si="281"/>
        <v>0</v>
      </c>
      <c r="KO60" s="19">
        <f t="shared" ca="1" si="281"/>
        <v>0</v>
      </c>
      <c r="KP60" s="19">
        <f t="shared" ca="1" si="281"/>
        <v>0</v>
      </c>
      <c r="KQ60" s="19">
        <f t="shared" ca="1" si="281"/>
        <v>0</v>
      </c>
      <c r="KR60" s="19">
        <f t="shared" ca="1" si="281"/>
        <v>0</v>
      </c>
      <c r="KS60" s="19">
        <f t="shared" ca="1" si="281"/>
        <v>0</v>
      </c>
      <c r="KT60" s="19">
        <f t="shared" ca="1" si="281"/>
        <v>0</v>
      </c>
      <c r="KU60" s="19">
        <f t="shared" ca="1" si="230"/>
        <v>0</v>
      </c>
      <c r="KV60" s="19">
        <f t="shared" ca="1" si="230"/>
        <v>0</v>
      </c>
      <c r="KW60" s="19">
        <f t="shared" ca="1" si="230"/>
        <v>0</v>
      </c>
      <c r="KX60" s="19">
        <f t="shared" ca="1" si="230"/>
        <v>0</v>
      </c>
      <c r="KY60" s="19">
        <f t="shared" ca="1" si="230"/>
        <v>0</v>
      </c>
      <c r="KZ60" s="19">
        <f t="shared" ca="1" si="230"/>
        <v>0</v>
      </c>
      <c r="LA60" s="19">
        <f t="shared" ca="1" si="230"/>
        <v>0</v>
      </c>
      <c r="LB60" s="19">
        <f t="shared" ca="1" si="230"/>
        <v>0</v>
      </c>
      <c r="LC60" s="19">
        <f t="shared" ca="1" si="230"/>
        <v>0</v>
      </c>
      <c r="LD60" s="19">
        <f t="shared" ca="1" si="230"/>
        <v>0</v>
      </c>
      <c r="LE60" s="19">
        <f t="shared" ca="1" si="230"/>
        <v>0</v>
      </c>
      <c r="LF60" s="19">
        <f t="shared" ca="1" si="230"/>
        <v>0</v>
      </c>
      <c r="LG60" s="5">
        <f t="shared" ca="1" si="237"/>
        <v>0</v>
      </c>
      <c r="LH60" s="5">
        <f t="shared" ca="1" si="237"/>
        <v>0</v>
      </c>
      <c r="LI60" s="5">
        <f t="shared" ca="1" si="237"/>
        <v>0.05</v>
      </c>
      <c r="LJ60" s="5">
        <f t="shared" ca="1" si="237"/>
        <v>0.05</v>
      </c>
      <c r="LK60" s="19">
        <f t="shared" ca="1" si="238"/>
        <v>0</v>
      </c>
      <c r="LL60" s="19">
        <f t="shared" ca="1" si="230"/>
        <v>0</v>
      </c>
      <c r="LM60" s="19">
        <f t="shared" ca="1" si="239"/>
        <v>0</v>
      </c>
      <c r="LN60" s="19">
        <f t="shared" ca="1" si="239"/>
        <v>0</v>
      </c>
      <c r="LO60" s="19">
        <f t="shared" ca="1" si="239"/>
        <v>0</v>
      </c>
      <c r="LP60" s="19">
        <f t="shared" ca="1" si="239"/>
        <v>0</v>
      </c>
      <c r="LQ60" s="19">
        <f t="shared" ca="1" si="230"/>
        <v>0</v>
      </c>
      <c r="LR60" s="19">
        <f t="shared" ca="1" si="230"/>
        <v>1</v>
      </c>
      <c r="LS60" s="19">
        <f t="shared" ca="1" si="240"/>
        <v>0</v>
      </c>
      <c r="LT60" s="19">
        <f t="shared" ca="1" si="240"/>
        <v>0</v>
      </c>
      <c r="LU60" s="19">
        <f t="shared" ca="1" si="240"/>
        <v>0</v>
      </c>
      <c r="LV60" s="19">
        <f t="shared" ca="1" si="230"/>
        <v>0</v>
      </c>
      <c r="LW60" s="19">
        <f t="shared" ca="1" si="230"/>
        <v>1</v>
      </c>
      <c r="LX60" s="9"/>
      <c r="LY60" s="5" t="b">
        <f t="shared" ca="1" si="241"/>
        <v>0</v>
      </c>
      <c r="LZ60" s="19" t="str">
        <f t="shared" ca="1" si="242"/>
        <v>-</v>
      </c>
      <c r="MA60" s="19" t="str">
        <f t="shared" ca="1" si="242"/>
        <v>-</v>
      </c>
      <c r="MB60" s="19" t="str">
        <f t="shared" ca="1" si="242"/>
        <v>-</v>
      </c>
      <c r="MC60" s="5" t="b">
        <f t="shared" ca="1" si="243"/>
        <v>1</v>
      </c>
      <c r="MD60" s="5" t="b">
        <f t="shared" ca="1" si="243"/>
        <v>0</v>
      </c>
      <c r="ME60" s="5" t="b">
        <f t="shared" ca="1" si="243"/>
        <v>0</v>
      </c>
      <c r="MF60" s="135">
        <f t="shared" ca="1" si="244"/>
        <v>1</v>
      </c>
      <c r="MG60" s="135">
        <f t="shared" ca="1" si="244"/>
        <v>1</v>
      </c>
      <c r="MH60" s="5" t="b">
        <f t="shared" ca="1" si="322"/>
        <v>0</v>
      </c>
      <c r="MI60" s="5" t="b">
        <f t="shared" ca="1" si="322"/>
        <v>0</v>
      </c>
      <c r="MJ60" s="5" t="b">
        <f t="shared" ca="1" si="322"/>
        <v>1</v>
      </c>
      <c r="MK60" s="5" t="b">
        <f t="shared" ca="1" si="322"/>
        <v>0</v>
      </c>
      <c r="ML60" s="5">
        <f t="shared" ca="1" si="323"/>
        <v>1</v>
      </c>
      <c r="MM60" s="5">
        <f t="shared" ca="1" si="323"/>
        <v>0.66</v>
      </c>
      <c r="MN60" s="5" t="b">
        <f t="shared" ca="1" si="324"/>
        <v>1</v>
      </c>
      <c r="MO60" s="5" t="str" cm="1">
        <f t="array" aca="1" ref="MO60" ca="1">IF(OR(MP60:MP60&lt;&gt;"-"),TRUE,"-")</f>
        <v>-</v>
      </c>
      <c r="MP60" s="19" t="str">
        <f t="shared" ca="1" si="338"/>
        <v>-</v>
      </c>
      <c r="MQ60" s="5" t="str">
        <f t="array" aca="1" ref="MQ60" ca="1">IF(OR(MR60:MX60&lt;&gt;"-"),TRUE,"-")</f>
        <v>-</v>
      </c>
      <c r="MR60" s="19" t="str">
        <f t="shared" ca="1" si="283"/>
        <v>-</v>
      </c>
      <c r="MS60" s="19" t="str">
        <f t="shared" ca="1" si="283"/>
        <v>-</v>
      </c>
      <c r="MT60" s="19" t="str">
        <f t="shared" ca="1" si="283"/>
        <v>-</v>
      </c>
      <c r="MU60" s="19" t="str">
        <f t="shared" ca="1" si="283"/>
        <v>-</v>
      </c>
      <c r="MV60" s="19" t="str">
        <f t="shared" ca="1" si="283"/>
        <v>-</v>
      </c>
      <c r="MW60" s="19" t="str">
        <f t="shared" ca="1" si="283"/>
        <v>-</v>
      </c>
      <c r="MX60" s="19" t="str">
        <f t="shared" ca="1" si="283"/>
        <v>-</v>
      </c>
      <c r="MY60" s="5" t="str">
        <f t="array" aca="1" ref="MY60" ca="1">IF(OR(MZ60:NA60&lt;&gt;"-"),TRUE,"-")</f>
        <v>-</v>
      </c>
      <c r="MZ60" s="19" t="str">
        <f t="shared" ca="1" si="335"/>
        <v>-</v>
      </c>
      <c r="NA60" s="19" t="str">
        <f t="shared" ca="1" si="335"/>
        <v>-</v>
      </c>
      <c r="NB60" s="19" t="b">
        <f t="shared" ca="1" si="283"/>
        <v>1</v>
      </c>
      <c r="NC60" s="19">
        <f t="shared" ca="1" si="283"/>
        <v>0</v>
      </c>
      <c r="ND60" s="5" t="str">
        <f t="shared" ca="1" si="249"/>
        <v>-</v>
      </c>
      <c r="NE60" s="5" t="str">
        <f t="shared" ca="1" si="249"/>
        <v>-</v>
      </c>
      <c r="NF60" s="5" t="str">
        <f t="shared" ca="1" si="249"/>
        <v>-</v>
      </c>
      <c r="NG60" s="5" t="str">
        <f t="shared" ca="1" si="249"/>
        <v>-</v>
      </c>
      <c r="NH60" s="19" t="str">
        <f t="shared" ca="1" si="339"/>
        <v>-</v>
      </c>
      <c r="NI60" s="19" t="str">
        <f t="shared" ca="1" si="339"/>
        <v>-</v>
      </c>
      <c r="NJ60" s="19" t="str">
        <f t="shared" ca="1" si="339"/>
        <v>-</v>
      </c>
      <c r="NK60" s="19" t="str">
        <f t="shared" ca="1" si="339"/>
        <v>-</v>
      </c>
      <c r="NL60" s="19" t="str">
        <f t="shared" ca="1" si="339"/>
        <v>-</v>
      </c>
      <c r="NM60" s="19" t="str">
        <f t="shared" ca="1" si="339"/>
        <v>-</v>
      </c>
      <c r="NN60" s="5" t="str">
        <f t="shared" ca="1" si="325"/>
        <v>-</v>
      </c>
      <c r="NO60" s="5">
        <f t="shared" ca="1" si="325"/>
        <v>500</v>
      </c>
      <c r="NP60" s="5">
        <f t="shared" ca="1" si="325"/>
        <v>500</v>
      </c>
      <c r="NQ60" s="5" t="str">
        <f t="shared" ca="1" si="325"/>
        <v>-</v>
      </c>
      <c r="NR60" s="5" t="str">
        <f t="shared" ca="1" si="325"/>
        <v>-</v>
      </c>
      <c r="NS60" s="5" t="str">
        <f t="shared" ca="1" si="325"/>
        <v>-</v>
      </c>
      <c r="NT60" s="5">
        <f t="shared" ca="1" si="252"/>
        <v>1</v>
      </c>
      <c r="NU60" s="9"/>
      <c r="NV60" s="19">
        <f t="shared" ca="1" si="251"/>
        <v>70</v>
      </c>
      <c r="NW60" s="19">
        <f t="shared" ca="1" si="288"/>
        <v>50</v>
      </c>
      <c r="NX60" s="19">
        <f t="shared" ca="1" si="288"/>
        <v>65</v>
      </c>
      <c r="NY60" s="19">
        <f t="shared" ca="1" si="288"/>
        <v>65</v>
      </c>
      <c r="NZ60" s="19">
        <f t="shared" ca="1" si="253"/>
        <v>1</v>
      </c>
      <c r="OA60" s="5">
        <f t="shared" ca="1" si="254"/>
        <v>1</v>
      </c>
      <c r="OB60" s="19">
        <f t="shared" ca="1" si="255"/>
        <v>1</v>
      </c>
      <c r="OC60" s="9"/>
      <c r="OD60" s="19" t="b">
        <f t="shared" ca="1" si="288"/>
        <v>0</v>
      </c>
      <c r="OE60" s="19" t="b">
        <f t="shared" ca="1" si="288"/>
        <v>0</v>
      </c>
      <c r="OF60" s="19">
        <f t="shared" ca="1" si="288"/>
        <v>1</v>
      </c>
      <c r="OG60" s="19">
        <f t="shared" ca="1" si="288"/>
        <v>1</v>
      </c>
      <c r="OH60" s="19">
        <f t="shared" ca="1" si="288"/>
        <v>1</v>
      </c>
      <c r="OI60" s="19">
        <f t="shared" ca="1" si="288"/>
        <v>1</v>
      </c>
      <c r="OJ60" s="19">
        <f t="shared" ca="1" si="288"/>
        <v>1</v>
      </c>
      <c r="OK60" s="19">
        <f t="shared" ca="1" si="288"/>
        <v>1</v>
      </c>
      <c r="OL60" s="19">
        <f t="shared" ca="1" si="288"/>
        <v>1</v>
      </c>
      <c r="OM60" s="19">
        <f t="shared" ca="1" si="288"/>
        <v>1</v>
      </c>
      <c r="ON60" s="19">
        <f t="shared" ca="1" si="288"/>
        <v>1</v>
      </c>
      <c r="OO60" s="9"/>
      <c r="OP60" s="5" t="str" cm="1">
        <f t="array" aca="1" ref="OP60" ca="1">INDEX(i.LMU_Area,$K60,OP$26)</f>
        <v>-</v>
      </c>
      <c r="OQ60" s="5" t="str" cm="1">
        <f t="array" aca="1" ref="OQ60" ca="1">INDEX(i.LMU_Area,$K60,OQ$26)</f>
        <v>-</v>
      </c>
      <c r="OR60" s="5" t="str" cm="1">
        <f t="array" aca="1" ref="OR60" ca="1">INDEX(i.LMU_Area,$K60,OR$26)</f>
        <v>-</v>
      </c>
      <c r="OS60" s="5" t="str" cm="1">
        <f t="array" aca="1" ref="OS60" ca="1">INDEX(i.LMU_Area,$K60,OS$26)</f>
        <v>-</v>
      </c>
      <c r="OT60" s="5" t="str" cm="1">
        <f t="array" aca="1" ref="OT60" ca="1">INDEX(i.LMU_Area,$K60,OT$26)</f>
        <v>-</v>
      </c>
      <c r="OU60" s="5" t="str" cm="1">
        <f t="array" aca="1" ref="OU60" ca="1">INDEX(i.LMU_Area,$K60,OU$26)</f>
        <v>-</v>
      </c>
      <c r="OV60" s="5" t="str" cm="1">
        <f t="array" aca="1" ref="OV60" ca="1">INDEX(i.LMU_Area,$K60,OV$26)</f>
        <v>-</v>
      </c>
      <c r="OW60" s="5" t="str" cm="1">
        <f t="array" aca="1" ref="OW60" ca="1">INDEX(i.LMU_Area,$K60,OW$26)</f>
        <v>-</v>
      </c>
      <c r="OX60" s="5" t="str" cm="1">
        <f t="array" aca="1" ref="OX60" ca="1">INDEX(i.LMU_Area,$K60,OX$26)</f>
        <v>-</v>
      </c>
      <c r="OY60" s="5" t="str" cm="1">
        <f t="array" aca="1" ref="OY60" ca="1">INDEX(i.LMU_Area,$K60,OY$26)</f>
        <v>-</v>
      </c>
      <c r="OZ60" s="5" t="str" cm="1">
        <f t="array" aca="1" ref="OZ60" ca="1">INDEX(i.LMU_Area,$K60,OZ$26)</f>
        <v>-</v>
      </c>
      <c r="PA60" s="5" t="str" cm="1">
        <f t="array" aca="1" ref="PA60" ca="1">INDEX(i.LMU_Area,$K60,PA$26)</f>
        <v>-</v>
      </c>
      <c r="PB60" s="5" t="str" cm="1">
        <f t="array" aca="1" ref="PB60" ca="1">INDEX(i.LMU_Area,$K60,PB$26)</f>
        <v>-</v>
      </c>
      <c r="PC60" s="5" t="str" cm="1">
        <f t="array" aca="1" ref="PC60" ca="1">INDEX(i.LMU_Area,$K60,PC$26)</f>
        <v>-</v>
      </c>
      <c r="PD60" s="5" t="str" cm="1">
        <f t="array" aca="1" ref="PD60" ca="1">INDEX(i.LMU_Area,$K60,PD$26)</f>
        <v>-</v>
      </c>
      <c r="PE60" s="5" t="str" cm="1">
        <f t="array" aca="1" ref="PE60" ca="1">INDEX(i.LMU_Area,$K60,PE$26)</f>
        <v>-</v>
      </c>
      <c r="PF60" s="5" t="str" cm="1">
        <f t="array" aca="1" ref="PF60" ca="1">INDEX(i.LMU_Area,$K60,PF$26)</f>
        <v>-</v>
      </c>
      <c r="PG60" s="5" t="str" cm="1">
        <f t="array" aca="1" ref="PG60" ca="1">INDEX(i.LMU_Area,$K60,PG$26)</f>
        <v>-</v>
      </c>
      <c r="PH60" s="5" t="str" cm="1">
        <f t="array" aca="1" ref="PH60" ca="1">INDEX(i.LMU_Area,$K60,PH$26)</f>
        <v>-</v>
      </c>
      <c r="PI60" s="5" t="str" cm="1">
        <f t="array" aca="1" ref="PI60" ca="1">INDEX(i.LMU_Area,$K60,PI$26)</f>
        <v>-</v>
      </c>
      <c r="PJ60" s="5" t="str" cm="1">
        <f t="array" aca="1" ref="PJ60" ca="1">INDEX(i.LMU_Area,$K60,PJ$26)</f>
        <v>-</v>
      </c>
      <c r="PK60" s="5" t="str" cm="1">
        <f t="array" aca="1" ref="PK60" ca="1">INDEX(i.LMU_Area,$K60,PK$26)</f>
        <v>-</v>
      </c>
      <c r="PL60" s="5" t="str" cm="1">
        <f t="array" aca="1" ref="PL60" ca="1">INDEX(i.LMU_Area,$K60,PL$26)</f>
        <v>-</v>
      </c>
      <c r="PM60" s="5" t="str" cm="1">
        <f t="array" aca="1" ref="PM60" ca="1">INDEX(i.LMU_Area,$K60,PM$26)</f>
        <v>-</v>
      </c>
      <c r="PN60" s="5" t="str" cm="1">
        <f t="array" aca="1" ref="PN60" ca="1">INDEX(i.LMU_Area,$K60,PN$26)</f>
        <v>-</v>
      </c>
      <c r="PO60" s="5" t="str" cm="1">
        <f t="array" aca="1" ref="PO60" ca="1">INDEX(i.LMU_Area,$K60,PO$26)</f>
        <v>-</v>
      </c>
      <c r="PP60" s="5" t="str" cm="1">
        <f t="array" aca="1" ref="PP60" ca="1">INDEX(i.LMU_Area,$K60,PP$26)</f>
        <v>-</v>
      </c>
      <c r="PQ60" s="5" t="str" cm="1">
        <f t="array" aca="1" ref="PQ60" ca="1">INDEX(i.LMU_Area,$K60,PQ$26)</f>
        <v>-</v>
      </c>
      <c r="PR60" s="5" t="str" cm="1">
        <f t="array" aca="1" ref="PR60" ca="1">INDEX(i.LMU_Area,$K60,PR$26)</f>
        <v>-</v>
      </c>
      <c r="PS60" s="5" t="str" cm="1">
        <f t="array" aca="1" ref="PS60" ca="1">INDEX(i.LMU_Area,$K60,PS$26)</f>
        <v>-</v>
      </c>
      <c r="PT60" s="5" t="str" cm="1">
        <f t="array" aca="1" ref="PT60" ca="1">INDEX(i.LMU_Area,$K60,PT$26)</f>
        <v>-</v>
      </c>
      <c r="PU60" s="5" t="str" cm="1">
        <f t="array" aca="1" ref="PU60" ca="1">INDEX(i.LMU_Area,$K60,PU$26)</f>
        <v>-</v>
      </c>
      <c r="PV60" s="5" t="str" cm="1">
        <f t="array" aca="1" ref="PV60" ca="1">INDEX(i.LMU_Area,$K60,PV$26)</f>
        <v>-</v>
      </c>
      <c r="PW60" s="5" t="str" cm="1">
        <f t="array" aca="1" ref="PW60" ca="1">INDEX(i.LMU_Area,$K60,PW$26)</f>
        <v>-</v>
      </c>
      <c r="PX60" s="5" t="str" cm="1">
        <f t="array" aca="1" ref="PX60" ca="1">INDEX(i.LMU_Area,$K60,PX$26)</f>
        <v>-</v>
      </c>
      <c r="PY60" s="5" t="str" cm="1">
        <f t="array" aca="1" ref="PY60" ca="1">INDEX(i.LMU_Area,$K60,PY$26)</f>
        <v>-</v>
      </c>
      <c r="PZ60" s="5" t="str" cm="1">
        <f t="array" aca="1" ref="PZ60" ca="1">INDEX(i.LMU_Area,$K60,PZ$26)</f>
        <v>-</v>
      </c>
      <c r="QA60" s="5" t="str" cm="1">
        <f t="array" aca="1" ref="QA60" ca="1">INDEX(i.LMU_Area,$K60,QA$26)</f>
        <v>-</v>
      </c>
      <c r="QB60" s="5" t="str" cm="1">
        <f t="array" aca="1" ref="QB60" ca="1">INDEX(i.LMU_Area,$K60,QB$26)</f>
        <v>-</v>
      </c>
      <c r="QC60" s="5" t="str" cm="1">
        <f t="array" aca="1" ref="QC60" ca="1">INDEX(i.LMU_Area,$K60,QC$26)</f>
        <v>-</v>
      </c>
      <c r="QD60" s="5" t="str" cm="1">
        <f t="array" aca="1" ref="QD60" ca="1">INDEX(i.LMU_Area,$K60,QD$26)</f>
        <v>-</v>
      </c>
      <c r="QE60" s="5" t="str" cm="1">
        <f t="array" aca="1" ref="QE60" ca="1">INDEX(i.LMU_Area,$K60,QE$26)</f>
        <v>-</v>
      </c>
      <c r="QF60" s="5" t="str" cm="1">
        <f t="array" aca="1" ref="QF60" ca="1">INDEX(i.LMU_Area,$K60,QF$26)</f>
        <v>-</v>
      </c>
      <c r="QG60" s="5" t="str" cm="1">
        <f t="array" aca="1" ref="QG60" ca="1">INDEX(i.LMU_Area,$K60,QG$26)</f>
        <v>-</v>
      </c>
      <c r="QH60" s="5" t="str" cm="1">
        <f t="array" aca="1" ref="QH60" ca="1">INDEX(i.LMU_Area,$K60,QH$26)</f>
        <v>-</v>
      </c>
      <c r="QI60" s="5" t="str" cm="1">
        <f t="array" aca="1" ref="QI60" ca="1">INDEX(i.LMU_Area,$K60,QI$26)</f>
        <v>-</v>
      </c>
      <c r="QJ60" s="5" t="str" cm="1">
        <f t="array" aca="1" ref="QJ60" ca="1">INDEX(i.LMU_Area,$K60,QJ$26)</f>
        <v>-</v>
      </c>
      <c r="QK60" s="5" t="str" cm="1">
        <f t="array" aca="1" ref="QK60" ca="1">INDEX(i.LMU_Area,$K60,QK$26)</f>
        <v>-</v>
      </c>
      <c r="QL60" s="5" t="str" cm="1">
        <f t="array" aca="1" ref="QL60" ca="1">INDEX(i.LMU_Area,$K60,QL$26)</f>
        <v>-</v>
      </c>
      <c r="QM60" s="5" t="str" cm="1">
        <f t="array" aca="1" ref="QM60" ca="1">INDEX(i.LMU_Area,$K60,QM$26)</f>
        <v>-</v>
      </c>
      <c r="QN60" s="5" t="str" cm="1">
        <f t="array" aca="1" ref="QN60" ca="1">INDEX(i.LMU_Area,$K60,QN$26)</f>
        <v>-</v>
      </c>
      <c r="QO60" s="5" t="str" cm="1">
        <f t="array" aca="1" ref="QO60" ca="1">INDEX(i.LMU_Area,$K60,QO$26)</f>
        <v>-</v>
      </c>
      <c r="QP60" s="5" t="str" cm="1">
        <f t="array" aca="1" ref="QP60" ca="1">INDEX(i.LMU_Area,$K60,QP$26)</f>
        <v>-</v>
      </c>
      <c r="QQ60" s="5" t="str" cm="1">
        <f t="array" aca="1" ref="QQ60" ca="1">INDEX(i.LMU_Area,$K60,QQ$26)</f>
        <v>-</v>
      </c>
      <c r="QR60" s="5" t="str" cm="1">
        <f t="array" aca="1" ref="QR60" ca="1">INDEX(i.LMU_Area,$K60,QR$26)</f>
        <v>-</v>
      </c>
      <c r="QS60" s="5" t="str" cm="1">
        <f t="array" aca="1" ref="QS60" ca="1">INDEX(i.LMU_Area,$K60,QS$26)</f>
        <v>-</v>
      </c>
      <c r="QT60" s="5" t="str" cm="1">
        <f t="array" aca="1" ref="QT60" ca="1">INDEX(i.LMU_Area,$K60,QT$26)</f>
        <v>-</v>
      </c>
      <c r="QU60" s="5" t="str" cm="1">
        <f t="array" aca="1" ref="QU60" ca="1">INDEX(i.LMU_Area,$K60,QU$26)</f>
        <v>-</v>
      </c>
      <c r="QV60" s="5" t="str" cm="1">
        <f t="array" aca="1" ref="QV60" ca="1">INDEX(i.LMU_Area,$K60,QV$26)</f>
        <v>-</v>
      </c>
      <c r="QW60" s="5" t="str" cm="1">
        <f t="array" aca="1" ref="QW60" ca="1">INDEX(i.LMU_Area,$K60,QW$26)</f>
        <v>-</v>
      </c>
      <c r="QX60" s="5" t="str" cm="1">
        <f t="array" aca="1" ref="QX60" ca="1">INDEX(i.LMU_Area,$K60,QX$26)</f>
        <v>-</v>
      </c>
      <c r="QY60" s="5" t="str" cm="1">
        <f t="array" aca="1" ref="QY60" ca="1">INDEX(i.LMU_Area,$K60,QY$26)</f>
        <v>-</v>
      </c>
      <c r="QZ60" s="5" t="str" cm="1">
        <f t="array" aca="1" ref="QZ60" ca="1">INDEX(i.LMU_Area,$K60,QZ$26)</f>
        <v>-</v>
      </c>
      <c r="RA60" s="5" t="str" cm="1">
        <f t="array" aca="1" ref="RA60" ca="1">INDEX(i.LMU_Area,$K60,RA$26)</f>
        <v>-</v>
      </c>
      <c r="RB60" s="5" t="str" cm="1">
        <f t="array" aca="1" ref="RB60" ca="1">INDEX(i.LMU_Area,$K60,RB$26)</f>
        <v>-</v>
      </c>
      <c r="RC60" s="5" t="str" cm="1">
        <f t="array" aca="1" ref="RC60" ca="1">INDEX(i.LMU_Area,$K60,RC$26)</f>
        <v>-</v>
      </c>
      <c r="RD60" s="5" t="str" cm="1">
        <f t="array" aca="1" ref="RD60" ca="1">INDEX(i.LMU_Area,$K60,RD$26)</f>
        <v>-</v>
      </c>
      <c r="RE60" s="5" t="str" cm="1">
        <f t="array" aca="1" ref="RE60" ca="1">INDEX(i.LMU_Area,$K60,RE$26)</f>
        <v>-</v>
      </c>
      <c r="RF60" s="5" t="str" cm="1">
        <f t="array" aca="1" ref="RF60" ca="1">INDEX(i.LMU_Area,$K60,RF$26)</f>
        <v>-</v>
      </c>
      <c r="RG60" s="5" t="str" cm="1">
        <f t="array" aca="1" ref="RG60" ca="1">INDEX(i.LMU_Area,$K60,RG$26)</f>
        <v>-</v>
      </c>
      <c r="RH60" s="5" t="str" cm="1">
        <f t="array" aca="1" ref="RH60" ca="1">INDEX(i.LMU_Area,$K60,RH$26)</f>
        <v>-</v>
      </c>
      <c r="RI60" s="5" t="str" cm="1">
        <f t="array" aca="1" ref="RI60" ca="1">INDEX(i.LMU_Area,$K60,RI$26)</f>
        <v>-</v>
      </c>
      <c r="RJ60" s="5" t="str" cm="1">
        <f t="array" aca="1" ref="RJ60" ca="1">INDEX(i.LMU_Area,$K60,RJ$26)</f>
        <v>-</v>
      </c>
      <c r="RK60" s="5" t="str" cm="1">
        <f t="array" aca="1" ref="RK60" ca="1">INDEX(i.LMU_Area,$K60,RK$26)</f>
        <v>-</v>
      </c>
      <c r="RL60" s="5" t="str" cm="1">
        <f t="array" aca="1" ref="RL60" ca="1">INDEX(i.LMU_Area,$K60,RL$26)</f>
        <v>-</v>
      </c>
      <c r="RM60" s="5" t="str" cm="1">
        <f t="array" aca="1" ref="RM60" ca="1">INDEX(i.LMU_Area,$K60,RM$26)</f>
        <v>-</v>
      </c>
      <c r="RN60" s="5" t="str" cm="1">
        <f t="array" aca="1" ref="RN60" ca="1">INDEX(i.LMU_Area,$K60,RN$26)</f>
        <v>-</v>
      </c>
      <c r="RO60" s="5" t="str" cm="1">
        <f t="array" aca="1" ref="RO60" ca="1">INDEX(i.LMU_Area,$K60,RO$26)</f>
        <v>-</v>
      </c>
      <c r="RP60" s="5" t="str" cm="1">
        <f t="array" aca="1" ref="RP60" ca="1">INDEX(i.LMU_Area,$K60,RP$26)</f>
        <v>-</v>
      </c>
      <c r="RQ60" s="5" t="str" cm="1">
        <f t="array" aca="1" ref="RQ60" ca="1">INDEX(i.LMU_Area,$K60,RQ$26)</f>
        <v>-</v>
      </c>
      <c r="RR60" s="5" t="str" cm="1">
        <f t="array" aca="1" ref="RR60" ca="1">INDEX(i.LMU_Area,$K60,RR$26)</f>
        <v>-</v>
      </c>
      <c r="RS60" s="5" t="str" cm="1">
        <f t="array" aca="1" ref="RS60" ca="1">INDEX(i.LMU_Area,$K60,RS$26)</f>
        <v>-</v>
      </c>
      <c r="RT60" s="5" t="str" cm="1">
        <f t="array" aca="1" ref="RT60" ca="1">INDEX(i.LMU_Area,$K60,RT$26)</f>
        <v>-</v>
      </c>
      <c r="RU60" s="5" t="str" cm="1">
        <f t="array" aca="1" ref="RU60" ca="1">INDEX(i.LMU_Area,$K60,RU$26)</f>
        <v>-</v>
      </c>
      <c r="RV60" s="5" t="str" cm="1">
        <f t="array" aca="1" ref="RV60" ca="1">INDEX(i.LMU_Area,$K60,RV$26)</f>
        <v>-</v>
      </c>
      <c r="RW60" s="5" t="str" cm="1">
        <f t="array" aca="1" ref="RW60" ca="1">INDEX(i.LMU_Area,$K60,RW$26)</f>
        <v>-</v>
      </c>
      <c r="RX60" s="5" t="str" cm="1">
        <f t="array" aca="1" ref="RX60" ca="1">INDEX(i.LMU_Area,$K60,RX$26)</f>
        <v>-</v>
      </c>
      <c r="RY60" s="5" t="str" cm="1">
        <f t="array" aca="1" ref="RY60" ca="1">INDEX(i.LMU_Area,$K60,RY$26)</f>
        <v>-</v>
      </c>
      <c r="RZ60" s="5" t="str" cm="1">
        <f t="array" aca="1" ref="RZ60" ca="1">INDEX(i.LMU_Area,$K60,RZ$26)</f>
        <v>-</v>
      </c>
      <c r="SA60" s="5" t="str" cm="1">
        <f t="array" aca="1" ref="SA60" ca="1">INDEX(i.LMU_Area,$K60,SA$26)</f>
        <v>-</v>
      </c>
      <c r="SB60" s="5" t="str" cm="1">
        <f t="array" aca="1" ref="SB60" ca="1">INDEX(i.LMU_Area,$K60,SB$26)</f>
        <v>-</v>
      </c>
      <c r="SC60" s="5" t="str" cm="1">
        <f t="array" aca="1" ref="SC60" ca="1">INDEX(i.LMU_Area,$K60,SC$26)</f>
        <v>-</v>
      </c>
      <c r="SD60" s="5" t="str" cm="1">
        <f t="array" aca="1" ref="SD60" ca="1">INDEX(i.LMU_Area,$K60,SD$26)</f>
        <v>-</v>
      </c>
      <c r="SE60" s="5" t="str" cm="1">
        <f t="array" aca="1" ref="SE60" ca="1">INDEX(i.LMU_Area,$K60,SE$26)</f>
        <v>-</v>
      </c>
      <c r="SF60" s="5" t="str" cm="1">
        <f t="array" aca="1" ref="SF60" ca="1">INDEX(i.LMU_Area,$K60,SF$26)</f>
        <v>-</v>
      </c>
      <c r="SG60" s="5" t="str" cm="1">
        <f t="array" aca="1" ref="SG60" ca="1">INDEX(i.LMU_Area,$K60,SG$26)</f>
        <v>-</v>
      </c>
      <c r="SH60" s="5" t="str" cm="1">
        <f t="array" aca="1" ref="SH60" ca="1">INDEX(i.LMU_Area,$K60,SH$26)</f>
        <v>-</v>
      </c>
      <c r="SI60" s="5" t="str" cm="1">
        <f t="array" aca="1" ref="SI60" ca="1">INDEX(i.LMU_Area,$K60,SI$26)</f>
        <v>-</v>
      </c>
      <c r="SJ60" s="5" t="str" cm="1">
        <f t="array" aca="1" ref="SJ60" ca="1">INDEX(i.LMU_Area,$K60,SJ$26)</f>
        <v>-</v>
      </c>
      <c r="SK60" s="5" t="str" cm="1">
        <f t="array" aca="1" ref="SK60" ca="1">INDEX(i.LMU_Area,$K60,SK$26)</f>
        <v>-</v>
      </c>
      <c r="SL60" s="5" t="str" cm="1">
        <f t="array" aca="1" ref="SL60" ca="1">INDEX(i.LMU_Area,$K60,SL$26)</f>
        <v>-</v>
      </c>
      <c r="SM60" s="5" t="str" cm="1">
        <f t="array" aca="1" ref="SM60" ca="1">INDEX(i.LMU_Area,$K60,SM$26)</f>
        <v>-</v>
      </c>
      <c r="SN60" s="5" t="str" cm="1">
        <f t="array" aca="1" ref="SN60" ca="1">INDEX(i.LMU_Area,$K60,SN$26)</f>
        <v>-</v>
      </c>
      <c r="SO60" s="5" t="str" cm="1">
        <f t="array" aca="1" ref="SO60" ca="1">INDEX(i.LMU_Area,$K60,SO$26)</f>
        <v>-</v>
      </c>
      <c r="SP60" s="5" t="str" cm="1">
        <f t="array" aca="1" ref="SP60" ca="1">INDEX(i.LMU_Area,$K60,SP$26)</f>
        <v>-</v>
      </c>
      <c r="SQ60" s="5" t="str" cm="1">
        <f t="array" aca="1" ref="SQ60" ca="1">INDEX(i.LMU_Area,$K60,SQ$26)</f>
        <v>-</v>
      </c>
      <c r="SR60" s="5" t="str" cm="1">
        <f t="array" aca="1" ref="SR60" ca="1">INDEX(i.LMU_Area,$K60,SR$26)</f>
        <v>-</v>
      </c>
      <c r="SS60" s="5" t="str" cm="1">
        <f t="array" aca="1" ref="SS60" ca="1">INDEX(i.LMU_Area,$K60,SS$26)</f>
        <v>-</v>
      </c>
      <c r="ST60" s="5" t="str" cm="1">
        <f t="array" aca="1" ref="ST60" ca="1">INDEX(i.LMU_Area,$K60,ST$26)</f>
        <v>-</v>
      </c>
      <c r="SU60" s="5" t="str" cm="1">
        <f t="array" aca="1" ref="SU60" ca="1">INDEX(i.LMU_Area,$K60,SU$26)</f>
        <v>-</v>
      </c>
      <c r="SV60" s="5" t="str" cm="1">
        <f t="array" aca="1" ref="SV60" ca="1">INDEX(i.LMU_Area,$K60,SV$26)</f>
        <v>-</v>
      </c>
      <c r="SW60" s="5" t="str" cm="1">
        <f t="array" aca="1" ref="SW60" ca="1">INDEX(i.LMU_Area,$K60,SW$26)</f>
        <v>-</v>
      </c>
      <c r="SX60" s="5" t="str" cm="1">
        <f t="array" aca="1" ref="SX60" ca="1">INDEX(i.LMU_Area,$K60,SX$26)</f>
        <v>-</v>
      </c>
      <c r="SY60" s="5" t="str" cm="1">
        <f t="array" aca="1" ref="SY60" ca="1">INDEX(i.LMU_Area,$K60,SY$26)</f>
        <v>-</v>
      </c>
      <c r="SZ60" s="5" t="str" cm="1">
        <f t="array" aca="1" ref="SZ60" ca="1">INDEX(i.LMU_Area,$K60,SZ$26)</f>
        <v>-</v>
      </c>
      <c r="TA60" s="5" t="str" cm="1">
        <f t="array" aca="1" ref="TA60" ca="1">INDEX(i.LMU_Area,$K60,TA$26)</f>
        <v>-</v>
      </c>
      <c r="TB60" s="5" t="str" cm="1">
        <f t="array" aca="1" ref="TB60" ca="1">INDEX(i.LMU_Area,$K60,TB$26)</f>
        <v>-</v>
      </c>
      <c r="TC60" s="5" t="str" cm="1">
        <f t="array" aca="1" ref="TC60" ca="1">INDEX(i.LMU_Area,$K60,TC$26)</f>
        <v>-</v>
      </c>
      <c r="TD60" s="5" t="str" cm="1">
        <f t="array" aca="1" ref="TD60" ca="1">INDEX(i.LMU_Area,$K60,TD$26)</f>
        <v>-</v>
      </c>
      <c r="TE60" s="5" t="str" cm="1">
        <f t="array" aca="1" ref="TE60" ca="1">INDEX(i.LMU_Area,$K60,TE$26)</f>
        <v>-</v>
      </c>
      <c r="TF60" s="19">
        <f t="shared" ca="1" si="289"/>
        <v>1</v>
      </c>
      <c r="TG60" s="587">
        <v>0</v>
      </c>
    </row>
    <row r="61" spans="1:527" outlineLevel="2">
      <c r="A61" s="21">
        <f t="shared" si="273"/>
        <v>56</v>
      </c>
      <c r="B61" s="554">
        <f t="shared" ca="1" si="296"/>
        <v>54</v>
      </c>
      <c r="C61">
        <f>202</f>
        <v>202</v>
      </c>
      <c r="D61" s="135" t="str">
        <f t="shared" ca="1" si="196"/>
        <v>EWW</v>
      </c>
      <c r="E61" t="b">
        <v>1</v>
      </c>
      <c r="F61" t="b">
        <v>0</v>
      </c>
      <c r="G61" s="347" t="b">
        <f t="shared" si="290"/>
        <v>1</v>
      </c>
      <c r="H61" s="226">
        <f t="shared" ca="1" si="297"/>
        <v>16</v>
      </c>
      <c r="I61" s="226">
        <f t="shared" ca="1" si="259"/>
        <v>2</v>
      </c>
      <c r="J61" s="226">
        <f t="shared" ca="1" si="259"/>
        <v>1</v>
      </c>
      <c r="K61" s="226">
        <f t="shared" ca="1" si="259"/>
        <v>1</v>
      </c>
      <c r="L61" s="226">
        <f t="shared" ca="1" si="259"/>
        <v>1</v>
      </c>
      <c r="M61" s="226">
        <f t="shared" ca="1" si="259"/>
        <v>2</v>
      </c>
      <c r="N61" s="226">
        <f t="shared" ca="1" si="260"/>
        <v>3</v>
      </c>
      <c r="O61" s="226">
        <f t="shared" ca="1" si="261"/>
        <v>2</v>
      </c>
      <c r="P61" s="226">
        <f t="shared" ca="1" si="262"/>
        <v>1</v>
      </c>
      <c r="Q61" s="226">
        <f t="shared" ca="1" si="263"/>
        <v>1</v>
      </c>
      <c r="R61" s="115">
        <f t="shared" ca="1" si="264"/>
        <v>0</v>
      </c>
      <c r="S61" s="226">
        <f t="shared" ca="1" si="263"/>
        <v>0</v>
      </c>
      <c r="T61" s="226">
        <f t="shared" ca="1" si="263"/>
        <v>0</v>
      </c>
      <c r="U61" s="226">
        <f t="shared" ca="1" si="263"/>
        <v>0</v>
      </c>
      <c r="V61" s="226">
        <f t="shared" ca="1" si="263"/>
        <v>0</v>
      </c>
      <c r="W61" s="226">
        <f t="shared" ca="1" si="262"/>
        <v>0</v>
      </c>
      <c r="X61" s="226">
        <f t="shared" ca="1" si="265"/>
        <v>1</v>
      </c>
      <c r="Y61" s="226">
        <f t="shared" ca="1" si="262"/>
        <v>1</v>
      </c>
      <c r="Z61" s="226">
        <f t="shared" ca="1" si="262"/>
        <v>1</v>
      </c>
      <c r="AA61" s="263"/>
      <c r="AB61" s="263"/>
      <c r="AC61" s="263"/>
      <c r="AD61" s="263"/>
      <c r="AE61" s="263"/>
      <c r="AF61" s="226">
        <f t="shared" ca="1" si="266"/>
        <v>0</v>
      </c>
      <c r="AG61" s="263"/>
      <c r="AH61" s="263">
        <f t="shared" ca="1" si="267"/>
        <v>0</v>
      </c>
      <c r="AI61" s="263">
        <f t="shared" ca="1" si="267"/>
        <v>0</v>
      </c>
      <c r="AJ61" s="263">
        <f t="shared" ca="1" si="267"/>
        <v>0</v>
      </c>
      <c r="AK61" s="263">
        <f t="shared" ca="1" si="267"/>
        <v>0</v>
      </c>
      <c r="AL61" s="263">
        <f t="shared" ca="1" si="267"/>
        <v>0</v>
      </c>
      <c r="AM61" s="263">
        <f t="shared" ca="1" si="267"/>
        <v>0</v>
      </c>
      <c r="AN61" s="263">
        <f t="shared" ca="1" si="267"/>
        <v>0</v>
      </c>
      <c r="AO61" s="135">
        <f t="shared" ca="1" si="200"/>
        <v>2</v>
      </c>
      <c r="AP61" s="135">
        <f ca="1">INDEX(CHOOSE($P61,DataAutumn!i.AdultDrys,DataWinter!i.AdultDrys,DataSpring!i.AdultDrys),1,$O61)</f>
        <v>4</v>
      </c>
      <c r="AQ61" s="5">
        <f t="shared" ca="1" si="201"/>
        <v>2</v>
      </c>
      <c r="AR61" s="5">
        <f t="shared" ca="1" si="201"/>
        <v>0</v>
      </c>
      <c r="AS61" s="5">
        <f t="shared" ca="1" si="202"/>
        <v>5</v>
      </c>
      <c r="AT61">
        <f t="shared" ca="1" si="203"/>
        <v>11</v>
      </c>
      <c r="AW61" s="222" t="str">
        <f t="shared" ca="1" si="204"/>
        <v>FS Optimis 00016 EWW MWM     TOL122 Scan1-0000 CFS RR 01% REV01 GP100% WP100% MP100% T_TRUE (F33N11)</v>
      </c>
      <c r="AX61" s="9" t="str">
        <f ca="1">IF(COUNTIF(AW$5:AW61,AW61)=1,"-","Dup")</f>
        <v>-</v>
      </c>
      <c r="AY61" s="9"/>
      <c r="AZ61" s="19" t="b">
        <f t="shared" ref="AZ61:BG61" ca="1" si="351">OFFSET(AZ$5,$B61,0)</f>
        <v>0</v>
      </c>
      <c r="BA61" s="19" t="b">
        <f t="shared" ca="1" si="351"/>
        <v>0</v>
      </c>
      <c r="BB61" s="19" t="b">
        <f t="shared" ca="1" si="351"/>
        <v>0</v>
      </c>
      <c r="BC61" s="19" t="b">
        <f t="shared" ca="1" si="305"/>
        <v>0</v>
      </c>
      <c r="BD61" s="19" t="b">
        <f t="shared" ca="1" si="305"/>
        <v>0</v>
      </c>
      <c r="BE61" s="19" t="b">
        <f t="shared" ca="1" si="351"/>
        <v>0</v>
      </c>
      <c r="BF61" s="19" t="b">
        <f t="shared" ca="1" si="351"/>
        <v>0</v>
      </c>
      <c r="BG61" s="19" t="b">
        <f t="shared" ca="1" si="351"/>
        <v>0</v>
      </c>
      <c r="BH61" s="9"/>
      <c r="BI61" s="5" t="b">
        <f t="shared" ca="1" si="205"/>
        <v>0</v>
      </c>
      <c r="BJ61" s="5" t="str">
        <f t="shared" ca="1" si="205"/>
        <v>-</v>
      </c>
      <c r="BK61" s="5" t="b">
        <f t="shared" ca="1" si="205"/>
        <v>0</v>
      </c>
      <c r="BL61" s="5" t="b">
        <f t="shared" ca="1" si="205"/>
        <v>1</v>
      </c>
      <c r="BM61" s="5" t="b">
        <f t="shared" ca="1" si="205"/>
        <v>1</v>
      </c>
      <c r="BN61" s="135">
        <f t="shared" ca="1" si="205"/>
        <v>0</v>
      </c>
      <c r="BO61" s="12" t="b">
        <v>1</v>
      </c>
      <c r="BP61" s="5" cm="1">
        <f t="array" aca="1" ref="BP61" ca="1">INDEX(i.z_prob,$J61,BP$26)</f>
        <v>0.09</v>
      </c>
      <c r="BQ61" s="5" cm="1">
        <f t="array" aca="1" ref="BQ61" ca="1">INDEX(i.z_prob,$J61,BQ$26)</f>
        <v>0.16</v>
      </c>
      <c r="BR61" s="5" cm="1">
        <f t="array" aca="1" ref="BR61" ca="1">INDEX(i.z_prob,$J61,BR$26)</f>
        <v>0.14000000000000001</v>
      </c>
      <c r="BS61" s="5" cm="1">
        <f t="array" aca="1" ref="BS61" ca="1">INDEX(i.z_prob,$J61,BS$26)</f>
        <v>0.11</v>
      </c>
      <c r="BT61" s="5" cm="1">
        <f t="array" aca="1" ref="BT61" ca="1">INDEX(i.z_prob,$J61,BT$26)</f>
        <v>0.11</v>
      </c>
      <c r="BU61" s="5" cm="1">
        <f t="array" aca="1" ref="BU61" ca="1">INDEX(i.z_prob,$J61,BU$26)</f>
        <v>0.14000000000000001</v>
      </c>
      <c r="BV61" s="5" cm="1">
        <f t="array" aca="1" ref="BV61" ca="1">INDEX(i.z_prob,$J61,BV$26)</f>
        <v>0.16</v>
      </c>
      <c r="BW61" s="5" cm="1">
        <f t="array" aca="1" ref="BW61" ca="1">INDEX(i.z_prob,$J61,BW$26)</f>
        <v>0.09</v>
      </c>
      <c r="BX61" s="9"/>
      <c r="BY61" s="19" t="str">
        <f t="shared" ca="1" si="206"/>
        <v>-</v>
      </c>
      <c r="BZ61" s="5">
        <f t="shared" ca="1" si="207"/>
        <v>0</v>
      </c>
      <c r="CA61" s="5">
        <f t="shared" ca="1" si="208"/>
        <v>0</v>
      </c>
      <c r="CB61" s="5">
        <f t="shared" ca="1" si="209"/>
        <v>0</v>
      </c>
      <c r="CC61" s="5">
        <f t="shared" ca="1" si="210"/>
        <v>0</v>
      </c>
      <c r="CD61" s="9"/>
      <c r="CE61" s="19" t="str">
        <f t="shared" ref="CE61:CU61" ca="1" si="352">OFFSET(CE$5,$B61,0)</f>
        <v>-</v>
      </c>
      <c r="CF61" s="19" t="str">
        <f t="shared" ca="1" si="352"/>
        <v>-</v>
      </c>
      <c r="CG61" s="19" t="str">
        <f t="shared" ca="1" si="352"/>
        <v>-</v>
      </c>
      <c r="CH61" s="19" t="str">
        <f t="shared" ca="1" si="352"/>
        <v>-</v>
      </c>
      <c r="CI61" s="19" t="str">
        <f t="shared" ca="1" si="352"/>
        <v>-</v>
      </c>
      <c r="CJ61" s="19" t="str">
        <f t="shared" ca="1" si="352"/>
        <v>-</v>
      </c>
      <c r="CK61" s="19" t="str">
        <f t="shared" ca="1" si="352"/>
        <v>-</v>
      </c>
      <c r="CL61" s="19" t="str">
        <f t="shared" ca="1" si="352"/>
        <v>-</v>
      </c>
      <c r="CM61" s="19" t="str">
        <f t="shared" ca="1" si="352"/>
        <v>-</v>
      </c>
      <c r="CN61" s="19" t="str">
        <f t="shared" ca="1" si="352"/>
        <v>-</v>
      </c>
      <c r="CO61" s="19" t="str">
        <f t="shared" ca="1" si="352"/>
        <v>-</v>
      </c>
      <c r="CP61" s="19" t="str">
        <f t="shared" ca="1" si="352"/>
        <v>-</v>
      </c>
      <c r="CQ61" s="19" t="str">
        <f t="shared" ca="1" si="352"/>
        <v>-</v>
      </c>
      <c r="CR61" s="19" t="str">
        <f t="shared" ca="1" si="352"/>
        <v>-</v>
      </c>
      <c r="CS61" s="19" t="str">
        <f t="shared" ca="1" si="352"/>
        <v>-</v>
      </c>
      <c r="CT61" s="19" t="str">
        <f t="shared" ca="1" si="352"/>
        <v>-</v>
      </c>
      <c r="CU61" s="19" t="str">
        <f t="shared" ca="1" si="352"/>
        <v>-</v>
      </c>
      <c r="CV61" s="9"/>
      <c r="CW61" s="135" t="b">
        <f t="shared" ca="1" si="213"/>
        <v>1</v>
      </c>
      <c r="CX61" s="226" t="b">
        <f ca="1">OFFSET(CX61,-1,0)</f>
        <v>1</v>
      </c>
      <c r="CY61" s="19" t="b">
        <f t="shared" ca="1" si="299"/>
        <v>1</v>
      </c>
      <c r="CZ61" s="574">
        <f ca="1">IF(OFFSET($E61,-1,0),OFFSET($DD61,-1,0),OFFSET(CZ61,-1,0))</f>
        <v>32112111</v>
      </c>
      <c r="DA61" s="19" t="b">
        <f t="shared" ca="1" si="299"/>
        <v>0</v>
      </c>
      <c r="DB61" s="12" t="s">
        <v>31</v>
      </c>
      <c r="DC61" s="19" t="str">
        <f t="shared" ca="1" si="276"/>
        <v>-</v>
      </c>
      <c r="DD61" s="575">
        <f t="shared" ca="1" si="292"/>
        <v>32112111</v>
      </c>
      <c r="DE61" s="428">
        <f t="shared" ca="1" si="215"/>
        <v>680</v>
      </c>
      <c r="DF61" s="428">
        <f t="shared" ca="1" si="215"/>
        <v>714</v>
      </c>
      <c r="DG61" s="428">
        <f t="shared" ca="1" si="215"/>
        <v>749</v>
      </c>
      <c r="DH61" s="143">
        <f t="shared" ca="1" si="216"/>
        <v>420</v>
      </c>
      <c r="DI61" s="143">
        <f t="shared" ca="1" si="216"/>
        <v>455</v>
      </c>
      <c r="DJ61" s="143">
        <f t="shared" ca="1" si="216"/>
        <v>490</v>
      </c>
      <c r="DK61" s="19" t="str">
        <f t="shared" ca="1" si="277"/>
        <v>-</v>
      </c>
      <c r="DL61" s="19" t="str">
        <f t="shared" ca="1" si="277"/>
        <v>-</v>
      </c>
      <c r="DM61" s="19" t="str">
        <f t="shared" ca="1" si="277"/>
        <v>-</v>
      </c>
      <c r="DN61" s="19" t="str">
        <f t="shared" ca="1" si="277"/>
        <v>-</v>
      </c>
      <c r="DO61" s="19" t="str">
        <f t="shared" ca="1" si="277"/>
        <v>-</v>
      </c>
      <c r="DP61" s="19" t="str">
        <f t="shared" ca="1" si="277"/>
        <v>-</v>
      </c>
      <c r="DQ61" s="12">
        <v>1</v>
      </c>
      <c r="DR61" s="12">
        <v>1</v>
      </c>
      <c r="DS61" s="19">
        <f t="shared" ca="1" si="218"/>
        <v>0</v>
      </c>
      <c r="DT61" s="19" t="str">
        <f t="shared" ca="1" si="218"/>
        <v>-</v>
      </c>
      <c r="DU61" s="19" t="str">
        <f t="shared" ca="1" si="218"/>
        <v>-</v>
      </c>
      <c r="DV61" s="19" t="str">
        <f t="shared" ca="1" si="278"/>
        <v>-</v>
      </c>
      <c r="DW61" s="19" t="str">
        <f t="shared" ca="1" si="278"/>
        <v>-</v>
      </c>
      <c r="DX61" s="19" t="str">
        <f t="shared" ca="1" si="278"/>
        <v>-</v>
      </c>
      <c r="DY61" s="19">
        <f t="shared" ca="1" si="278"/>
        <v>0</v>
      </c>
      <c r="DZ61" s="19" t="str">
        <f t="shared" ca="1" si="278"/>
        <v>-</v>
      </c>
      <c r="EA61" s="19" t="str">
        <f t="shared" ca="1" si="278"/>
        <v>-</v>
      </c>
      <c r="EB61" s="19" t="str">
        <f t="shared" ca="1" si="220"/>
        <v>-</v>
      </c>
      <c r="EC61" s="19">
        <f t="shared" ca="1" si="220"/>
        <v>0</v>
      </c>
      <c r="ED61" s="19">
        <f t="shared" ca="1" si="220"/>
        <v>0</v>
      </c>
      <c r="EE61" s="9"/>
      <c r="EF61" s="19" t="str">
        <f t="shared" ref="EF61:EQ61" ca="1" si="353">OFFSET(EF$5,$B61,0)</f>
        <v>-</v>
      </c>
      <c r="EG61" s="19" t="str">
        <f t="shared" ca="1" si="353"/>
        <v>-</v>
      </c>
      <c r="EH61" s="19" t="str">
        <f t="shared" ca="1" si="353"/>
        <v>-</v>
      </c>
      <c r="EI61" s="19" t="str">
        <f t="shared" ca="1" si="353"/>
        <v>-</v>
      </c>
      <c r="EJ61" s="19" t="str">
        <f t="shared" ca="1" si="353"/>
        <v>-</v>
      </c>
      <c r="EK61" s="19" t="str">
        <f t="shared" ca="1" si="353"/>
        <v>-</v>
      </c>
      <c r="EL61" s="19" t="str">
        <f t="shared" ca="1" si="353"/>
        <v>-</v>
      </c>
      <c r="EM61" s="19" t="str">
        <f t="shared" ca="1" si="353"/>
        <v>-</v>
      </c>
      <c r="EN61" s="19" t="str">
        <f t="shared" ca="1" si="353"/>
        <v>-</v>
      </c>
      <c r="EO61" s="19" t="str">
        <f t="shared" ca="1" si="353"/>
        <v>-</v>
      </c>
      <c r="EP61" s="19" t="str">
        <f t="shared" ca="1" si="353"/>
        <v>-</v>
      </c>
      <c r="EQ61" s="19" t="str">
        <f t="shared" ca="1" si="353"/>
        <v>-</v>
      </c>
      <c r="ER61" s="19">
        <f t="shared" ca="1" si="279"/>
        <v>0</v>
      </c>
      <c r="ES61" s="19">
        <f t="shared" ca="1" si="279"/>
        <v>0</v>
      </c>
      <c r="ET61" s="19">
        <f t="shared" ca="1" si="279"/>
        <v>0</v>
      </c>
      <c r="EU61" s="19">
        <f t="shared" ca="1" si="279"/>
        <v>0</v>
      </c>
      <c r="EV61" s="19">
        <f t="shared" ca="1" si="279"/>
        <v>0</v>
      </c>
      <c r="EW61" s="19">
        <f t="shared" ca="1" si="279"/>
        <v>0</v>
      </c>
      <c r="EX61" s="19">
        <f t="shared" ca="1" si="279"/>
        <v>0</v>
      </c>
      <c r="EY61" s="19">
        <f t="shared" ca="1" si="279"/>
        <v>0</v>
      </c>
      <c r="EZ61" s="19">
        <f t="shared" ca="1" si="279"/>
        <v>0</v>
      </c>
      <c r="FA61" s="19">
        <f t="shared" ca="1" si="279"/>
        <v>0</v>
      </c>
      <c r="FB61" s="19">
        <f t="shared" ca="1" si="279"/>
        <v>0</v>
      </c>
      <c r="FC61" s="19">
        <f t="shared" ca="1" si="279"/>
        <v>0</v>
      </c>
      <c r="FD61" s="19">
        <f t="shared" ca="1" si="279"/>
        <v>0</v>
      </c>
      <c r="FE61" s="19">
        <f t="shared" ca="1" si="279"/>
        <v>0</v>
      </c>
      <c r="FF61" s="19">
        <f t="shared" ca="1" si="279"/>
        <v>0</v>
      </c>
      <c r="FG61" s="19">
        <f t="shared" ca="1" si="279"/>
        <v>0</v>
      </c>
      <c r="FH61" s="19">
        <f t="shared" ref="FH61:HS61" ca="1" si="354">OFFSET(FH$5,$B61,0)</f>
        <v>0</v>
      </c>
      <c r="FI61" s="19">
        <f t="shared" ca="1" si="354"/>
        <v>0</v>
      </c>
      <c r="FJ61" s="19">
        <f t="shared" ca="1" si="354"/>
        <v>0</v>
      </c>
      <c r="FK61" s="19">
        <f t="shared" ca="1" si="354"/>
        <v>0</v>
      </c>
      <c r="FL61" s="19">
        <f t="shared" ca="1" si="354"/>
        <v>0</v>
      </c>
      <c r="FM61" s="19">
        <f t="shared" ca="1" si="354"/>
        <v>0</v>
      </c>
      <c r="FN61" s="19">
        <f t="shared" ca="1" si="354"/>
        <v>0</v>
      </c>
      <c r="FO61" s="19">
        <f t="shared" ca="1" si="354"/>
        <v>0</v>
      </c>
      <c r="FP61" s="19">
        <f t="shared" ca="1" si="354"/>
        <v>0</v>
      </c>
      <c r="FQ61" s="19">
        <f t="shared" ca="1" si="354"/>
        <v>0</v>
      </c>
      <c r="FR61" s="19">
        <f t="shared" ca="1" si="354"/>
        <v>0</v>
      </c>
      <c r="FS61" s="19">
        <f t="shared" ca="1" si="354"/>
        <v>0</v>
      </c>
      <c r="FT61" s="19">
        <f t="shared" ca="1" si="354"/>
        <v>0</v>
      </c>
      <c r="FU61" s="19">
        <f t="shared" ca="1" si="354"/>
        <v>0</v>
      </c>
      <c r="FV61" s="19">
        <f t="shared" ca="1" si="354"/>
        <v>0</v>
      </c>
      <c r="FW61" s="19">
        <f t="shared" ca="1" si="354"/>
        <v>0</v>
      </c>
      <c r="FX61" s="19">
        <f t="shared" ca="1" si="354"/>
        <v>0</v>
      </c>
      <c r="FY61" s="19">
        <f t="shared" ca="1" si="354"/>
        <v>0</v>
      </c>
      <c r="FZ61" s="19">
        <f t="shared" ca="1" si="354"/>
        <v>0</v>
      </c>
      <c r="GA61" s="19">
        <f t="shared" ca="1" si="354"/>
        <v>0</v>
      </c>
      <c r="GB61" s="19">
        <f t="shared" ca="1" si="354"/>
        <v>0</v>
      </c>
      <c r="GC61" s="19">
        <f t="shared" ca="1" si="354"/>
        <v>0</v>
      </c>
      <c r="GD61" s="19">
        <f t="shared" ca="1" si="354"/>
        <v>0</v>
      </c>
      <c r="GE61" s="19">
        <f t="shared" ca="1" si="354"/>
        <v>0</v>
      </c>
      <c r="GF61" s="19">
        <f t="shared" ca="1" si="354"/>
        <v>0</v>
      </c>
      <c r="GG61" s="19">
        <f t="shared" ca="1" si="354"/>
        <v>0</v>
      </c>
      <c r="GH61" s="19">
        <f t="shared" ca="1" si="354"/>
        <v>0</v>
      </c>
      <c r="GI61" s="19">
        <f t="shared" ca="1" si="354"/>
        <v>0</v>
      </c>
      <c r="GJ61" s="19">
        <f t="shared" ca="1" si="354"/>
        <v>0</v>
      </c>
      <c r="GK61" s="19">
        <f t="shared" ca="1" si="354"/>
        <v>0</v>
      </c>
      <c r="GL61" s="19">
        <f t="shared" ca="1" si="354"/>
        <v>0</v>
      </c>
      <c r="GM61" s="19">
        <f t="shared" ca="1" si="354"/>
        <v>0</v>
      </c>
      <c r="GN61" s="19">
        <f t="shared" ca="1" si="354"/>
        <v>0</v>
      </c>
      <c r="GO61" s="19">
        <f t="shared" ca="1" si="354"/>
        <v>0</v>
      </c>
      <c r="GP61" s="19">
        <f t="shared" ca="1" si="354"/>
        <v>0</v>
      </c>
      <c r="GQ61" s="19">
        <f t="shared" ca="1" si="354"/>
        <v>0</v>
      </c>
      <c r="GR61" s="19">
        <f t="shared" ca="1" si="354"/>
        <v>0</v>
      </c>
      <c r="GS61" s="19">
        <f t="shared" ca="1" si="354"/>
        <v>0</v>
      </c>
      <c r="GT61" s="19">
        <f t="shared" ca="1" si="354"/>
        <v>0</v>
      </c>
      <c r="GU61" s="19">
        <f t="shared" ca="1" si="354"/>
        <v>0</v>
      </c>
      <c r="GV61" s="19">
        <f t="shared" ca="1" si="354"/>
        <v>0</v>
      </c>
      <c r="GW61" s="19">
        <f t="shared" ca="1" si="354"/>
        <v>0</v>
      </c>
      <c r="GX61" s="19">
        <f t="shared" ca="1" si="354"/>
        <v>0</v>
      </c>
      <c r="GY61" s="19">
        <f t="shared" ca="1" si="354"/>
        <v>0</v>
      </c>
      <c r="GZ61" s="19">
        <f t="shared" ca="1" si="354"/>
        <v>0</v>
      </c>
      <c r="HA61" s="19">
        <f t="shared" ca="1" si="354"/>
        <v>0</v>
      </c>
      <c r="HB61" s="19">
        <f t="shared" ca="1" si="354"/>
        <v>0</v>
      </c>
      <c r="HC61" s="19">
        <f t="shared" ca="1" si="354"/>
        <v>0</v>
      </c>
      <c r="HD61" s="19">
        <f t="shared" ca="1" si="354"/>
        <v>0</v>
      </c>
      <c r="HE61" s="19">
        <f t="shared" ca="1" si="354"/>
        <v>0</v>
      </c>
      <c r="HF61" s="19">
        <f t="shared" ca="1" si="354"/>
        <v>0</v>
      </c>
      <c r="HG61" s="19">
        <f t="shared" ca="1" si="354"/>
        <v>0</v>
      </c>
      <c r="HH61" s="19">
        <f t="shared" ca="1" si="354"/>
        <v>0</v>
      </c>
      <c r="HI61" s="19">
        <f t="shared" ca="1" si="354"/>
        <v>0</v>
      </c>
      <c r="HJ61" s="19">
        <f t="shared" ca="1" si="354"/>
        <v>0</v>
      </c>
      <c r="HK61" s="19">
        <f t="shared" ca="1" si="354"/>
        <v>0</v>
      </c>
      <c r="HL61" s="19">
        <f t="shared" ca="1" si="354"/>
        <v>0</v>
      </c>
      <c r="HM61" s="19">
        <f t="shared" ca="1" si="354"/>
        <v>0</v>
      </c>
      <c r="HN61" s="19">
        <f t="shared" ca="1" si="354"/>
        <v>0</v>
      </c>
      <c r="HO61" s="19">
        <f t="shared" ca="1" si="354"/>
        <v>0</v>
      </c>
      <c r="HP61" s="19">
        <f t="shared" ca="1" si="354"/>
        <v>0</v>
      </c>
      <c r="HQ61" s="19">
        <f t="shared" ca="1" si="354"/>
        <v>0</v>
      </c>
      <c r="HR61" s="19">
        <f t="shared" ca="1" si="354"/>
        <v>0</v>
      </c>
      <c r="HS61" s="19">
        <f t="shared" ca="1" si="354"/>
        <v>0</v>
      </c>
      <c r="HT61" s="19">
        <f t="shared" ref="HT61:IC61" ca="1" si="355">OFFSET(HT$5,$B61,0)</f>
        <v>0</v>
      </c>
      <c r="HU61" s="19">
        <f t="shared" ca="1" si="355"/>
        <v>0</v>
      </c>
      <c r="HV61" s="19">
        <f t="shared" ca="1" si="355"/>
        <v>0</v>
      </c>
      <c r="HW61" s="19">
        <f t="shared" ca="1" si="355"/>
        <v>0</v>
      </c>
      <c r="HX61" s="19">
        <f t="shared" ca="1" si="355"/>
        <v>0</v>
      </c>
      <c r="HY61" s="19">
        <f t="shared" ca="1" si="355"/>
        <v>0</v>
      </c>
      <c r="HZ61" s="19">
        <f t="shared" ca="1" si="355"/>
        <v>0</v>
      </c>
      <c r="IA61" s="19">
        <f t="shared" ca="1" si="355"/>
        <v>0</v>
      </c>
      <c r="IB61" s="19">
        <f t="shared" ca="1" si="355"/>
        <v>0</v>
      </c>
      <c r="IC61" s="19">
        <f t="shared" ca="1" si="355"/>
        <v>0</v>
      </c>
      <c r="ID61" s="19">
        <f t="shared" ca="1" si="227"/>
        <v>0</v>
      </c>
      <c r="IE61" s="19">
        <f t="shared" ca="1" si="227"/>
        <v>0</v>
      </c>
      <c r="IF61" s="19">
        <f t="shared" ca="1" si="227"/>
        <v>0</v>
      </c>
      <c r="IG61" s="19">
        <f t="shared" ca="1" si="227"/>
        <v>0</v>
      </c>
      <c r="IH61" s="19">
        <f t="shared" ca="1" si="227"/>
        <v>0</v>
      </c>
      <c r="II61" s="19">
        <f t="shared" ca="1" si="227"/>
        <v>0</v>
      </c>
      <c r="IJ61" s="19">
        <f t="shared" ca="1" si="227"/>
        <v>0</v>
      </c>
      <c r="IK61" s="19">
        <f t="shared" ca="1" si="227"/>
        <v>0</v>
      </c>
      <c r="IL61" s="19">
        <f t="shared" ca="1" si="227"/>
        <v>0</v>
      </c>
      <c r="IM61" s="19">
        <f t="shared" ca="1" si="227"/>
        <v>0</v>
      </c>
      <c r="IN61" s="19">
        <f t="shared" ca="1" si="345"/>
        <v>0</v>
      </c>
      <c r="IO61" s="19">
        <f t="shared" ca="1" si="345"/>
        <v>0</v>
      </c>
      <c r="IP61" s="19">
        <f t="shared" ca="1" si="345"/>
        <v>0</v>
      </c>
      <c r="IQ61" s="19">
        <f t="shared" ca="1" si="345"/>
        <v>0</v>
      </c>
      <c r="IR61" s="19">
        <f t="shared" ca="1" si="345"/>
        <v>0</v>
      </c>
      <c r="IS61" s="19">
        <f t="shared" ca="1" si="345"/>
        <v>0</v>
      </c>
      <c r="IT61" s="19">
        <f t="shared" ca="1" si="345"/>
        <v>0</v>
      </c>
      <c r="IU61" s="19">
        <f t="shared" ca="1" si="345"/>
        <v>0</v>
      </c>
      <c r="IV61" s="19">
        <f t="shared" ca="1" si="345"/>
        <v>0</v>
      </c>
      <c r="IW61" s="19">
        <f t="shared" ca="1" si="345"/>
        <v>0</v>
      </c>
      <c r="IX61" s="19">
        <f t="shared" ca="1" si="345"/>
        <v>0</v>
      </c>
      <c r="IY61" s="19">
        <f t="shared" ca="1" si="345"/>
        <v>0</v>
      </c>
      <c r="IZ61" s="19">
        <f t="shared" ca="1" si="345"/>
        <v>0</v>
      </c>
      <c r="JA61" s="19">
        <f t="shared" ca="1" si="345"/>
        <v>0</v>
      </c>
      <c r="JB61" s="19">
        <f t="shared" ca="1" si="345"/>
        <v>0</v>
      </c>
      <c r="JC61" s="19">
        <f t="shared" ca="1" si="345"/>
        <v>0</v>
      </c>
      <c r="JD61" s="19">
        <f t="shared" ca="1" si="345"/>
        <v>0</v>
      </c>
      <c r="JE61" s="19">
        <f t="shared" ca="1" si="345"/>
        <v>0</v>
      </c>
      <c r="JF61" s="19">
        <f t="shared" ca="1" si="345"/>
        <v>0</v>
      </c>
      <c r="JG61" s="19">
        <f t="shared" ca="1" si="345"/>
        <v>0</v>
      </c>
      <c r="JH61" s="19">
        <f t="shared" ca="1" si="345"/>
        <v>0</v>
      </c>
      <c r="JI61" s="19">
        <f t="shared" ca="1" si="345"/>
        <v>0</v>
      </c>
      <c r="JJ61" s="19">
        <f t="shared" ca="1" si="345"/>
        <v>0</v>
      </c>
      <c r="JK61" s="19">
        <f t="shared" ca="1" si="345"/>
        <v>0</v>
      </c>
      <c r="JL61" s="19">
        <f t="shared" ca="1" si="345"/>
        <v>0</v>
      </c>
      <c r="JM61" s="5">
        <f t="shared" ca="1" si="228"/>
        <v>19</v>
      </c>
      <c r="JN61" s="9"/>
      <c r="JO61" s="5">
        <f t="shared" ca="1" si="229"/>
        <v>1</v>
      </c>
      <c r="JP61" s="5" t="b">
        <f t="shared" ca="1" si="229"/>
        <v>0</v>
      </c>
      <c r="JQ61" s="19">
        <f t="shared" ref="JQ61:LW61" ca="1" si="356">OFFSET(JQ$5,$B61,0)</f>
        <v>0</v>
      </c>
      <c r="JR61" s="5">
        <f t="shared" ca="1" si="231"/>
        <v>0</v>
      </c>
      <c r="JS61" s="5">
        <f t="shared" ca="1" si="232"/>
        <v>0.01</v>
      </c>
      <c r="JT61" s="19">
        <f t="shared" ca="1" si="233"/>
        <v>0</v>
      </c>
      <c r="JU61" s="19">
        <f t="shared" ca="1" si="233"/>
        <v>0</v>
      </c>
      <c r="JV61" s="19" t="str">
        <f t="shared" ca="1" si="233"/>
        <v>-</v>
      </c>
      <c r="JW61" s="19">
        <f t="shared" ca="1" si="356"/>
        <v>1</v>
      </c>
      <c r="JX61" s="19">
        <f t="shared" ca="1" si="356"/>
        <v>1</v>
      </c>
      <c r="JY61" s="19">
        <f t="shared" ca="1" si="356"/>
        <v>1</v>
      </c>
      <c r="JZ61" s="19">
        <f t="shared" ca="1" si="356"/>
        <v>1</v>
      </c>
      <c r="KA61" s="19">
        <f t="shared" ca="1" si="356"/>
        <v>1</v>
      </c>
      <c r="KB61" s="19">
        <f t="shared" ca="1" si="356"/>
        <v>1</v>
      </c>
      <c r="KC61" s="19">
        <f t="shared" ca="1" si="356"/>
        <v>0</v>
      </c>
      <c r="KD61" s="19">
        <f t="shared" ca="1" si="356"/>
        <v>0</v>
      </c>
      <c r="KE61" s="19">
        <f t="shared" ca="1" si="356"/>
        <v>1</v>
      </c>
      <c r="KF61" s="19">
        <f t="shared" ca="1" si="356"/>
        <v>0</v>
      </c>
      <c r="KG61" s="19">
        <f t="shared" ca="1" si="356"/>
        <v>0</v>
      </c>
      <c r="KH61" s="19">
        <f t="shared" ca="1" si="356"/>
        <v>0</v>
      </c>
      <c r="KI61" s="19">
        <f t="shared" ca="1" si="356"/>
        <v>1</v>
      </c>
      <c r="KJ61" s="19">
        <f t="shared" ca="1" si="356"/>
        <v>0</v>
      </c>
      <c r="KK61" s="19">
        <f t="shared" ca="1" si="356"/>
        <v>1</v>
      </c>
      <c r="KL61" s="19">
        <f t="shared" ca="1" si="356"/>
        <v>0</v>
      </c>
      <c r="KM61" s="19">
        <f t="shared" ca="1" si="356"/>
        <v>0</v>
      </c>
      <c r="KN61" s="19">
        <f t="shared" ca="1" si="356"/>
        <v>0</v>
      </c>
      <c r="KO61" s="19">
        <f t="shared" ca="1" si="356"/>
        <v>0</v>
      </c>
      <c r="KP61" s="19">
        <f t="shared" ca="1" si="356"/>
        <v>0</v>
      </c>
      <c r="KQ61" s="19">
        <f t="shared" ca="1" si="356"/>
        <v>0</v>
      </c>
      <c r="KR61" s="19">
        <f t="shared" ca="1" si="356"/>
        <v>0</v>
      </c>
      <c r="KS61" s="19">
        <f t="shared" ca="1" si="356"/>
        <v>0</v>
      </c>
      <c r="KT61" s="19">
        <f t="shared" ca="1" si="356"/>
        <v>0</v>
      </c>
      <c r="KU61" s="19">
        <f t="shared" ca="1" si="356"/>
        <v>0</v>
      </c>
      <c r="KV61" s="19">
        <f t="shared" ca="1" si="356"/>
        <v>0</v>
      </c>
      <c r="KW61" s="19">
        <f t="shared" ca="1" si="356"/>
        <v>0</v>
      </c>
      <c r="KX61" s="19">
        <f t="shared" ca="1" si="356"/>
        <v>0</v>
      </c>
      <c r="KY61" s="19">
        <f t="shared" ca="1" si="356"/>
        <v>0</v>
      </c>
      <c r="KZ61" s="19">
        <f t="shared" ca="1" si="356"/>
        <v>0</v>
      </c>
      <c r="LA61" s="19">
        <f t="shared" ca="1" si="356"/>
        <v>0</v>
      </c>
      <c r="LB61" s="19">
        <f t="shared" ca="1" si="356"/>
        <v>0</v>
      </c>
      <c r="LC61" s="19">
        <f t="shared" ca="1" si="356"/>
        <v>0</v>
      </c>
      <c r="LD61" s="19">
        <f t="shared" ca="1" si="356"/>
        <v>0</v>
      </c>
      <c r="LE61" s="19">
        <f t="shared" ca="1" si="356"/>
        <v>0</v>
      </c>
      <c r="LF61" s="19">
        <f t="shared" ca="1" si="356"/>
        <v>0</v>
      </c>
      <c r="LG61" s="5">
        <f t="shared" ca="1" si="237"/>
        <v>0</v>
      </c>
      <c r="LH61" s="5">
        <f t="shared" ca="1" si="237"/>
        <v>0</v>
      </c>
      <c r="LI61" s="5">
        <f t="shared" ca="1" si="237"/>
        <v>0.05</v>
      </c>
      <c r="LJ61" s="5">
        <f t="shared" ca="1" si="237"/>
        <v>0.05</v>
      </c>
      <c r="LK61" s="19">
        <f t="shared" ca="1" si="238"/>
        <v>0</v>
      </c>
      <c r="LL61" s="19">
        <f t="shared" ca="1" si="356"/>
        <v>0</v>
      </c>
      <c r="LM61" s="19">
        <f t="shared" ca="1" si="239"/>
        <v>0</v>
      </c>
      <c r="LN61" s="19">
        <f t="shared" ca="1" si="239"/>
        <v>0</v>
      </c>
      <c r="LO61" s="19">
        <f t="shared" ca="1" si="239"/>
        <v>0</v>
      </c>
      <c r="LP61" s="19">
        <f t="shared" ca="1" si="239"/>
        <v>0</v>
      </c>
      <c r="LQ61" s="19">
        <f t="shared" ca="1" si="356"/>
        <v>0</v>
      </c>
      <c r="LR61" s="19">
        <f t="shared" ca="1" si="356"/>
        <v>1</v>
      </c>
      <c r="LS61" s="19">
        <f t="shared" ca="1" si="240"/>
        <v>0</v>
      </c>
      <c r="LT61" s="19">
        <f t="shared" ca="1" si="240"/>
        <v>0</v>
      </c>
      <c r="LU61" s="19">
        <f t="shared" ca="1" si="240"/>
        <v>0</v>
      </c>
      <c r="LV61" s="19">
        <f t="shared" ca="1" si="356"/>
        <v>0</v>
      </c>
      <c r="LW61" s="19">
        <f t="shared" ca="1" si="356"/>
        <v>1</v>
      </c>
      <c r="LX61" s="9"/>
      <c r="LY61" s="5" t="b">
        <f t="shared" ca="1" si="241"/>
        <v>0</v>
      </c>
      <c r="LZ61" s="19" t="str">
        <f t="shared" ca="1" si="242"/>
        <v>-</v>
      </c>
      <c r="MA61" s="19" t="str">
        <f t="shared" ca="1" si="242"/>
        <v>-</v>
      </c>
      <c r="MB61" s="19" t="str">
        <f t="shared" ca="1" si="242"/>
        <v>-</v>
      </c>
      <c r="MC61" s="5" t="b">
        <f t="shared" ca="1" si="243"/>
        <v>1</v>
      </c>
      <c r="MD61" s="5" t="b">
        <f t="shared" ca="1" si="243"/>
        <v>0</v>
      </c>
      <c r="ME61" s="5" t="b">
        <f t="shared" ca="1" si="243"/>
        <v>0</v>
      </c>
      <c r="MF61" s="135">
        <f t="shared" ca="1" si="244"/>
        <v>1</v>
      </c>
      <c r="MG61" s="135">
        <f t="shared" ca="1" si="244"/>
        <v>1</v>
      </c>
      <c r="MH61" s="5" t="b">
        <f t="shared" ca="1" si="322"/>
        <v>0</v>
      </c>
      <c r="MI61" s="5" t="b">
        <f t="shared" ca="1" si="322"/>
        <v>0</v>
      </c>
      <c r="MJ61" s="5" t="b">
        <f t="shared" ca="1" si="322"/>
        <v>1</v>
      </c>
      <c r="MK61" s="5" t="b">
        <f t="shared" ca="1" si="322"/>
        <v>0</v>
      </c>
      <c r="ML61" s="5">
        <f t="shared" ca="1" si="323"/>
        <v>1</v>
      </c>
      <c r="MM61" s="5">
        <f t="shared" ca="1" si="323"/>
        <v>0.66</v>
      </c>
      <c r="MN61" s="5" t="b">
        <f t="shared" ca="1" si="324"/>
        <v>1</v>
      </c>
      <c r="MO61" s="5" t="str" cm="1">
        <f t="array" aca="1" ref="MO61" ca="1">IF(OR(MP61:MP61&lt;&gt;"-"),TRUE,"-")</f>
        <v>-</v>
      </c>
      <c r="MP61" s="19" t="str">
        <f t="shared" ca="1" si="338"/>
        <v>-</v>
      </c>
      <c r="MQ61" s="5" t="str">
        <f t="array" aca="1" ref="MQ61" ca="1">IF(OR(MR61:MX61&lt;&gt;"-"),TRUE,"-")</f>
        <v>-</v>
      </c>
      <c r="MR61" s="19" t="str">
        <f t="shared" ca="1" si="283"/>
        <v>-</v>
      </c>
      <c r="MS61" s="19" t="str">
        <f t="shared" ca="1" si="283"/>
        <v>-</v>
      </c>
      <c r="MT61" s="19" t="str">
        <f t="shared" ca="1" si="283"/>
        <v>-</v>
      </c>
      <c r="MU61" s="19" t="str">
        <f t="shared" ca="1" si="283"/>
        <v>-</v>
      </c>
      <c r="MV61" s="19" t="str">
        <f t="shared" ca="1" si="283"/>
        <v>-</v>
      </c>
      <c r="MW61" s="19" t="str">
        <f t="shared" ca="1" si="283"/>
        <v>-</v>
      </c>
      <c r="MX61" s="19" t="str">
        <f t="shared" ca="1" si="283"/>
        <v>-</v>
      </c>
      <c r="MY61" s="5" t="str">
        <f t="array" aca="1" ref="MY61" ca="1">IF(OR(MZ61:NA61&lt;&gt;"-"),TRUE,"-")</f>
        <v>-</v>
      </c>
      <c r="MZ61" s="19" t="str">
        <f t="shared" ca="1" si="335"/>
        <v>-</v>
      </c>
      <c r="NA61" s="19" t="str">
        <f t="shared" ca="1" si="335"/>
        <v>-</v>
      </c>
      <c r="NB61" s="19" t="b">
        <f t="shared" ca="1" si="283"/>
        <v>1</v>
      </c>
      <c r="NC61" s="19">
        <f t="shared" ca="1" si="283"/>
        <v>0</v>
      </c>
      <c r="ND61" s="5" t="str">
        <f t="shared" ca="1" si="249"/>
        <v>-</v>
      </c>
      <c r="NE61" s="5" t="str">
        <f t="shared" ca="1" si="249"/>
        <v>-</v>
      </c>
      <c r="NF61" s="5" t="str">
        <f t="shared" ca="1" si="249"/>
        <v>-</v>
      </c>
      <c r="NG61" s="5" t="str">
        <f t="shared" ca="1" si="249"/>
        <v>-</v>
      </c>
      <c r="NH61" s="19" t="str">
        <f t="shared" ca="1" si="336"/>
        <v>-</v>
      </c>
      <c r="NI61" s="19" t="str">
        <f t="shared" ca="1" si="336"/>
        <v>-</v>
      </c>
      <c r="NJ61" s="19" t="str">
        <f t="shared" ca="1" si="336"/>
        <v>-</v>
      </c>
      <c r="NK61" s="19" t="str">
        <f t="shared" ca="1" si="336"/>
        <v>-</v>
      </c>
      <c r="NL61" s="19" t="str">
        <f t="shared" ca="1" si="336"/>
        <v>-</v>
      </c>
      <c r="NM61" s="19" t="str">
        <f t="shared" ca="1" si="336"/>
        <v>-</v>
      </c>
      <c r="NN61" s="5" t="str">
        <f t="shared" ca="1" si="325"/>
        <v>-</v>
      </c>
      <c r="NO61" s="5">
        <f t="shared" ca="1" si="325"/>
        <v>500</v>
      </c>
      <c r="NP61" s="5">
        <f t="shared" ca="1" si="325"/>
        <v>500</v>
      </c>
      <c r="NQ61" s="5" t="str">
        <f t="shared" ca="1" si="325"/>
        <v>-</v>
      </c>
      <c r="NR61" s="5" t="str">
        <f t="shared" ca="1" si="325"/>
        <v>-</v>
      </c>
      <c r="NS61" s="5" t="str">
        <f t="shared" ca="1" si="325"/>
        <v>-</v>
      </c>
      <c r="NT61" s="5">
        <f t="shared" ca="1" si="252"/>
        <v>1</v>
      </c>
      <c r="NU61" s="9"/>
      <c r="NV61" s="19">
        <f t="shared" ca="1" si="251"/>
        <v>70</v>
      </c>
      <c r="NW61" s="19">
        <f t="shared" ca="1" si="251"/>
        <v>50</v>
      </c>
      <c r="NX61" s="19">
        <f t="shared" ref="NX61:ON61" ca="1" si="357">OFFSET(NX$5,$B61,0)</f>
        <v>65</v>
      </c>
      <c r="NY61" s="19">
        <f t="shared" ca="1" si="357"/>
        <v>65</v>
      </c>
      <c r="NZ61" s="19">
        <f t="shared" ca="1" si="253"/>
        <v>1</v>
      </c>
      <c r="OA61" s="5">
        <f t="shared" ca="1" si="254"/>
        <v>1</v>
      </c>
      <c r="OB61" s="19">
        <f t="shared" ca="1" si="255"/>
        <v>1</v>
      </c>
      <c r="OC61" s="9"/>
      <c r="OD61" s="19" t="b">
        <f t="shared" ca="1" si="357"/>
        <v>0</v>
      </c>
      <c r="OE61" s="19" t="b">
        <f t="shared" ca="1" si="357"/>
        <v>0</v>
      </c>
      <c r="OF61" s="19">
        <f t="shared" ca="1" si="357"/>
        <v>1</v>
      </c>
      <c r="OG61" s="19">
        <f t="shared" ca="1" si="357"/>
        <v>1</v>
      </c>
      <c r="OH61" s="19">
        <f t="shared" ca="1" si="357"/>
        <v>1</v>
      </c>
      <c r="OI61" s="19">
        <f t="shared" ca="1" si="357"/>
        <v>1</v>
      </c>
      <c r="OJ61" s="19">
        <f t="shared" ca="1" si="357"/>
        <v>1</v>
      </c>
      <c r="OK61" s="19">
        <f t="shared" ca="1" si="357"/>
        <v>1</v>
      </c>
      <c r="OL61" s="19">
        <f t="shared" ca="1" si="357"/>
        <v>1</v>
      </c>
      <c r="OM61" s="19">
        <f t="shared" ca="1" si="357"/>
        <v>1</v>
      </c>
      <c r="ON61" s="19">
        <f t="shared" ca="1" si="357"/>
        <v>1</v>
      </c>
      <c r="OO61" s="9"/>
      <c r="OP61" s="5" t="str" cm="1">
        <f t="array" aca="1" ref="OP61" ca="1">INDEX(i.LMU_Area,$K61,OP$26)</f>
        <v>-</v>
      </c>
      <c r="OQ61" s="5" t="str" cm="1">
        <f t="array" aca="1" ref="OQ61" ca="1">INDEX(i.LMU_Area,$K61,OQ$26)</f>
        <v>-</v>
      </c>
      <c r="OR61" s="5" t="str" cm="1">
        <f t="array" aca="1" ref="OR61" ca="1">INDEX(i.LMU_Area,$K61,OR$26)</f>
        <v>-</v>
      </c>
      <c r="OS61" s="5" t="str" cm="1">
        <f t="array" aca="1" ref="OS61" ca="1">INDEX(i.LMU_Area,$K61,OS$26)</f>
        <v>-</v>
      </c>
      <c r="OT61" s="5" t="str" cm="1">
        <f t="array" aca="1" ref="OT61" ca="1">INDEX(i.LMU_Area,$K61,OT$26)</f>
        <v>-</v>
      </c>
      <c r="OU61" s="5" t="str" cm="1">
        <f t="array" aca="1" ref="OU61" ca="1">INDEX(i.LMU_Area,$K61,OU$26)</f>
        <v>-</v>
      </c>
      <c r="OV61" s="5" t="str" cm="1">
        <f t="array" aca="1" ref="OV61" ca="1">INDEX(i.LMU_Area,$K61,OV$26)</f>
        <v>-</v>
      </c>
      <c r="OW61" s="5" t="str" cm="1">
        <f t="array" aca="1" ref="OW61" ca="1">INDEX(i.LMU_Area,$K61,OW$26)</f>
        <v>-</v>
      </c>
      <c r="OX61" s="5" t="str" cm="1">
        <f t="array" aca="1" ref="OX61" ca="1">INDEX(i.LMU_Area,$K61,OX$26)</f>
        <v>-</v>
      </c>
      <c r="OY61" s="5" t="str" cm="1">
        <f t="array" aca="1" ref="OY61" ca="1">INDEX(i.LMU_Area,$K61,OY$26)</f>
        <v>-</v>
      </c>
      <c r="OZ61" s="5" t="str" cm="1">
        <f t="array" aca="1" ref="OZ61" ca="1">INDEX(i.LMU_Area,$K61,OZ$26)</f>
        <v>-</v>
      </c>
      <c r="PA61" s="5" t="str" cm="1">
        <f t="array" aca="1" ref="PA61" ca="1">INDEX(i.LMU_Area,$K61,PA$26)</f>
        <v>-</v>
      </c>
      <c r="PB61" s="5" t="str" cm="1">
        <f t="array" aca="1" ref="PB61" ca="1">INDEX(i.LMU_Area,$K61,PB$26)</f>
        <v>-</v>
      </c>
      <c r="PC61" s="5" t="str" cm="1">
        <f t="array" aca="1" ref="PC61" ca="1">INDEX(i.LMU_Area,$K61,PC$26)</f>
        <v>-</v>
      </c>
      <c r="PD61" s="5" t="str" cm="1">
        <f t="array" aca="1" ref="PD61" ca="1">INDEX(i.LMU_Area,$K61,PD$26)</f>
        <v>-</v>
      </c>
      <c r="PE61" s="5" t="str" cm="1">
        <f t="array" aca="1" ref="PE61" ca="1">INDEX(i.LMU_Area,$K61,PE$26)</f>
        <v>-</v>
      </c>
      <c r="PF61" s="5" t="str" cm="1">
        <f t="array" aca="1" ref="PF61" ca="1">INDEX(i.LMU_Area,$K61,PF$26)</f>
        <v>-</v>
      </c>
      <c r="PG61" s="5" t="str" cm="1">
        <f t="array" aca="1" ref="PG61" ca="1">INDEX(i.LMU_Area,$K61,PG$26)</f>
        <v>-</v>
      </c>
      <c r="PH61" s="5" t="str" cm="1">
        <f t="array" aca="1" ref="PH61" ca="1">INDEX(i.LMU_Area,$K61,PH$26)</f>
        <v>-</v>
      </c>
      <c r="PI61" s="5" t="str" cm="1">
        <f t="array" aca="1" ref="PI61" ca="1">INDEX(i.LMU_Area,$K61,PI$26)</f>
        <v>-</v>
      </c>
      <c r="PJ61" s="5" t="str" cm="1">
        <f t="array" aca="1" ref="PJ61" ca="1">INDEX(i.LMU_Area,$K61,PJ$26)</f>
        <v>-</v>
      </c>
      <c r="PK61" s="5" t="str" cm="1">
        <f t="array" aca="1" ref="PK61" ca="1">INDEX(i.LMU_Area,$K61,PK$26)</f>
        <v>-</v>
      </c>
      <c r="PL61" s="5" t="str" cm="1">
        <f t="array" aca="1" ref="PL61" ca="1">INDEX(i.LMU_Area,$K61,PL$26)</f>
        <v>-</v>
      </c>
      <c r="PM61" s="5" t="str" cm="1">
        <f t="array" aca="1" ref="PM61" ca="1">INDEX(i.LMU_Area,$K61,PM$26)</f>
        <v>-</v>
      </c>
      <c r="PN61" s="5" t="str" cm="1">
        <f t="array" aca="1" ref="PN61" ca="1">INDEX(i.LMU_Area,$K61,PN$26)</f>
        <v>-</v>
      </c>
      <c r="PO61" s="5" t="str" cm="1">
        <f t="array" aca="1" ref="PO61" ca="1">INDEX(i.LMU_Area,$K61,PO$26)</f>
        <v>-</v>
      </c>
      <c r="PP61" s="5" t="str" cm="1">
        <f t="array" aca="1" ref="PP61" ca="1">INDEX(i.LMU_Area,$K61,PP$26)</f>
        <v>-</v>
      </c>
      <c r="PQ61" s="5" t="str" cm="1">
        <f t="array" aca="1" ref="PQ61" ca="1">INDEX(i.LMU_Area,$K61,PQ$26)</f>
        <v>-</v>
      </c>
      <c r="PR61" s="5" t="str" cm="1">
        <f t="array" aca="1" ref="PR61" ca="1">INDEX(i.LMU_Area,$K61,PR$26)</f>
        <v>-</v>
      </c>
      <c r="PS61" s="5" t="str" cm="1">
        <f t="array" aca="1" ref="PS61" ca="1">INDEX(i.LMU_Area,$K61,PS$26)</f>
        <v>-</v>
      </c>
      <c r="PT61" s="5" t="str" cm="1">
        <f t="array" aca="1" ref="PT61" ca="1">INDEX(i.LMU_Area,$K61,PT$26)</f>
        <v>-</v>
      </c>
      <c r="PU61" s="5" t="str" cm="1">
        <f t="array" aca="1" ref="PU61" ca="1">INDEX(i.LMU_Area,$K61,PU$26)</f>
        <v>-</v>
      </c>
      <c r="PV61" s="5" t="str" cm="1">
        <f t="array" aca="1" ref="PV61" ca="1">INDEX(i.LMU_Area,$K61,PV$26)</f>
        <v>-</v>
      </c>
      <c r="PW61" s="5" t="str" cm="1">
        <f t="array" aca="1" ref="PW61" ca="1">INDEX(i.LMU_Area,$K61,PW$26)</f>
        <v>-</v>
      </c>
      <c r="PX61" s="5" t="str" cm="1">
        <f t="array" aca="1" ref="PX61" ca="1">INDEX(i.LMU_Area,$K61,PX$26)</f>
        <v>-</v>
      </c>
      <c r="PY61" s="5" t="str" cm="1">
        <f t="array" aca="1" ref="PY61" ca="1">INDEX(i.LMU_Area,$K61,PY$26)</f>
        <v>-</v>
      </c>
      <c r="PZ61" s="5" t="str" cm="1">
        <f t="array" aca="1" ref="PZ61" ca="1">INDEX(i.LMU_Area,$K61,PZ$26)</f>
        <v>-</v>
      </c>
      <c r="QA61" s="5" t="str" cm="1">
        <f t="array" aca="1" ref="QA61" ca="1">INDEX(i.LMU_Area,$K61,QA$26)</f>
        <v>-</v>
      </c>
      <c r="QB61" s="5" t="str" cm="1">
        <f t="array" aca="1" ref="QB61" ca="1">INDEX(i.LMU_Area,$K61,QB$26)</f>
        <v>-</v>
      </c>
      <c r="QC61" s="5" t="str" cm="1">
        <f t="array" aca="1" ref="QC61" ca="1">INDEX(i.LMU_Area,$K61,QC$26)</f>
        <v>-</v>
      </c>
      <c r="QD61" s="5" t="str" cm="1">
        <f t="array" aca="1" ref="QD61" ca="1">INDEX(i.LMU_Area,$K61,QD$26)</f>
        <v>-</v>
      </c>
      <c r="QE61" s="5" t="str" cm="1">
        <f t="array" aca="1" ref="QE61" ca="1">INDEX(i.LMU_Area,$K61,QE$26)</f>
        <v>-</v>
      </c>
      <c r="QF61" s="5" t="str" cm="1">
        <f t="array" aca="1" ref="QF61" ca="1">INDEX(i.LMU_Area,$K61,QF$26)</f>
        <v>-</v>
      </c>
      <c r="QG61" s="5" t="str" cm="1">
        <f t="array" aca="1" ref="QG61" ca="1">INDEX(i.LMU_Area,$K61,QG$26)</f>
        <v>-</v>
      </c>
      <c r="QH61" s="5" t="str" cm="1">
        <f t="array" aca="1" ref="QH61" ca="1">INDEX(i.LMU_Area,$K61,QH$26)</f>
        <v>-</v>
      </c>
      <c r="QI61" s="5" t="str" cm="1">
        <f t="array" aca="1" ref="QI61" ca="1">INDEX(i.LMU_Area,$K61,QI$26)</f>
        <v>-</v>
      </c>
      <c r="QJ61" s="5" t="str" cm="1">
        <f t="array" aca="1" ref="QJ61" ca="1">INDEX(i.LMU_Area,$K61,QJ$26)</f>
        <v>-</v>
      </c>
      <c r="QK61" s="5" t="str" cm="1">
        <f t="array" aca="1" ref="QK61" ca="1">INDEX(i.LMU_Area,$K61,QK$26)</f>
        <v>-</v>
      </c>
      <c r="QL61" s="5" t="str" cm="1">
        <f t="array" aca="1" ref="QL61" ca="1">INDEX(i.LMU_Area,$K61,QL$26)</f>
        <v>-</v>
      </c>
      <c r="QM61" s="5" t="str" cm="1">
        <f t="array" aca="1" ref="QM61" ca="1">INDEX(i.LMU_Area,$K61,QM$26)</f>
        <v>-</v>
      </c>
      <c r="QN61" s="5" t="str" cm="1">
        <f t="array" aca="1" ref="QN61" ca="1">INDEX(i.LMU_Area,$K61,QN$26)</f>
        <v>-</v>
      </c>
      <c r="QO61" s="5" t="str" cm="1">
        <f t="array" aca="1" ref="QO61" ca="1">INDEX(i.LMU_Area,$K61,QO$26)</f>
        <v>-</v>
      </c>
      <c r="QP61" s="5" t="str" cm="1">
        <f t="array" aca="1" ref="QP61" ca="1">INDEX(i.LMU_Area,$K61,QP$26)</f>
        <v>-</v>
      </c>
      <c r="QQ61" s="5" t="str" cm="1">
        <f t="array" aca="1" ref="QQ61" ca="1">INDEX(i.LMU_Area,$K61,QQ$26)</f>
        <v>-</v>
      </c>
      <c r="QR61" s="5" t="str" cm="1">
        <f t="array" aca="1" ref="QR61" ca="1">INDEX(i.LMU_Area,$K61,QR$26)</f>
        <v>-</v>
      </c>
      <c r="QS61" s="5" t="str" cm="1">
        <f t="array" aca="1" ref="QS61" ca="1">INDEX(i.LMU_Area,$K61,QS$26)</f>
        <v>-</v>
      </c>
      <c r="QT61" s="5" t="str" cm="1">
        <f t="array" aca="1" ref="QT61" ca="1">INDEX(i.LMU_Area,$K61,QT$26)</f>
        <v>-</v>
      </c>
      <c r="QU61" s="5" t="str" cm="1">
        <f t="array" aca="1" ref="QU61" ca="1">INDEX(i.LMU_Area,$K61,QU$26)</f>
        <v>-</v>
      </c>
      <c r="QV61" s="5" t="str" cm="1">
        <f t="array" aca="1" ref="QV61" ca="1">INDEX(i.LMU_Area,$K61,QV$26)</f>
        <v>-</v>
      </c>
      <c r="QW61" s="5" t="str" cm="1">
        <f t="array" aca="1" ref="QW61" ca="1">INDEX(i.LMU_Area,$K61,QW$26)</f>
        <v>-</v>
      </c>
      <c r="QX61" s="5" t="str" cm="1">
        <f t="array" aca="1" ref="QX61" ca="1">INDEX(i.LMU_Area,$K61,QX$26)</f>
        <v>-</v>
      </c>
      <c r="QY61" s="5" t="str" cm="1">
        <f t="array" aca="1" ref="QY61" ca="1">INDEX(i.LMU_Area,$K61,QY$26)</f>
        <v>-</v>
      </c>
      <c r="QZ61" s="5" t="str" cm="1">
        <f t="array" aca="1" ref="QZ61" ca="1">INDEX(i.LMU_Area,$K61,QZ$26)</f>
        <v>-</v>
      </c>
      <c r="RA61" s="5" t="str" cm="1">
        <f t="array" aca="1" ref="RA61" ca="1">INDEX(i.LMU_Area,$K61,RA$26)</f>
        <v>-</v>
      </c>
      <c r="RB61" s="5" t="str" cm="1">
        <f t="array" aca="1" ref="RB61" ca="1">INDEX(i.LMU_Area,$K61,RB$26)</f>
        <v>-</v>
      </c>
      <c r="RC61" s="5" t="str" cm="1">
        <f t="array" aca="1" ref="RC61" ca="1">INDEX(i.LMU_Area,$K61,RC$26)</f>
        <v>-</v>
      </c>
      <c r="RD61" s="5" t="str" cm="1">
        <f t="array" aca="1" ref="RD61" ca="1">INDEX(i.LMU_Area,$K61,RD$26)</f>
        <v>-</v>
      </c>
      <c r="RE61" s="5" t="str" cm="1">
        <f t="array" aca="1" ref="RE61" ca="1">INDEX(i.LMU_Area,$K61,RE$26)</f>
        <v>-</v>
      </c>
      <c r="RF61" s="5" t="str" cm="1">
        <f t="array" aca="1" ref="RF61" ca="1">INDEX(i.LMU_Area,$K61,RF$26)</f>
        <v>-</v>
      </c>
      <c r="RG61" s="5" t="str" cm="1">
        <f t="array" aca="1" ref="RG61" ca="1">INDEX(i.LMU_Area,$K61,RG$26)</f>
        <v>-</v>
      </c>
      <c r="RH61" s="5" t="str" cm="1">
        <f t="array" aca="1" ref="RH61" ca="1">INDEX(i.LMU_Area,$K61,RH$26)</f>
        <v>-</v>
      </c>
      <c r="RI61" s="5" t="str" cm="1">
        <f t="array" aca="1" ref="RI61" ca="1">INDEX(i.LMU_Area,$K61,RI$26)</f>
        <v>-</v>
      </c>
      <c r="RJ61" s="5" t="str" cm="1">
        <f t="array" aca="1" ref="RJ61" ca="1">INDEX(i.LMU_Area,$K61,RJ$26)</f>
        <v>-</v>
      </c>
      <c r="RK61" s="5" t="str" cm="1">
        <f t="array" aca="1" ref="RK61" ca="1">INDEX(i.LMU_Area,$K61,RK$26)</f>
        <v>-</v>
      </c>
      <c r="RL61" s="5" t="str" cm="1">
        <f t="array" aca="1" ref="RL61" ca="1">INDEX(i.LMU_Area,$K61,RL$26)</f>
        <v>-</v>
      </c>
      <c r="RM61" s="5" t="str" cm="1">
        <f t="array" aca="1" ref="RM61" ca="1">INDEX(i.LMU_Area,$K61,RM$26)</f>
        <v>-</v>
      </c>
      <c r="RN61" s="5" t="str" cm="1">
        <f t="array" aca="1" ref="RN61" ca="1">INDEX(i.LMU_Area,$K61,RN$26)</f>
        <v>-</v>
      </c>
      <c r="RO61" s="5" t="str" cm="1">
        <f t="array" aca="1" ref="RO61" ca="1">INDEX(i.LMU_Area,$K61,RO$26)</f>
        <v>-</v>
      </c>
      <c r="RP61" s="5" t="str" cm="1">
        <f t="array" aca="1" ref="RP61" ca="1">INDEX(i.LMU_Area,$K61,RP$26)</f>
        <v>-</v>
      </c>
      <c r="RQ61" s="5" t="str" cm="1">
        <f t="array" aca="1" ref="RQ61" ca="1">INDEX(i.LMU_Area,$K61,RQ$26)</f>
        <v>-</v>
      </c>
      <c r="RR61" s="5" t="str" cm="1">
        <f t="array" aca="1" ref="RR61" ca="1">INDEX(i.LMU_Area,$K61,RR$26)</f>
        <v>-</v>
      </c>
      <c r="RS61" s="5" t="str" cm="1">
        <f t="array" aca="1" ref="RS61" ca="1">INDEX(i.LMU_Area,$K61,RS$26)</f>
        <v>-</v>
      </c>
      <c r="RT61" s="5" t="str" cm="1">
        <f t="array" aca="1" ref="RT61" ca="1">INDEX(i.LMU_Area,$K61,RT$26)</f>
        <v>-</v>
      </c>
      <c r="RU61" s="5" t="str" cm="1">
        <f t="array" aca="1" ref="RU61" ca="1">INDEX(i.LMU_Area,$K61,RU$26)</f>
        <v>-</v>
      </c>
      <c r="RV61" s="5" t="str" cm="1">
        <f t="array" aca="1" ref="RV61" ca="1">INDEX(i.LMU_Area,$K61,RV$26)</f>
        <v>-</v>
      </c>
      <c r="RW61" s="5" t="str" cm="1">
        <f t="array" aca="1" ref="RW61" ca="1">INDEX(i.LMU_Area,$K61,RW$26)</f>
        <v>-</v>
      </c>
      <c r="RX61" s="5" t="str" cm="1">
        <f t="array" aca="1" ref="RX61" ca="1">INDEX(i.LMU_Area,$K61,RX$26)</f>
        <v>-</v>
      </c>
      <c r="RY61" s="5" t="str" cm="1">
        <f t="array" aca="1" ref="RY61" ca="1">INDEX(i.LMU_Area,$K61,RY$26)</f>
        <v>-</v>
      </c>
      <c r="RZ61" s="5" t="str" cm="1">
        <f t="array" aca="1" ref="RZ61" ca="1">INDEX(i.LMU_Area,$K61,RZ$26)</f>
        <v>-</v>
      </c>
      <c r="SA61" s="5" t="str" cm="1">
        <f t="array" aca="1" ref="SA61" ca="1">INDEX(i.LMU_Area,$K61,SA$26)</f>
        <v>-</v>
      </c>
      <c r="SB61" s="5" t="str" cm="1">
        <f t="array" aca="1" ref="SB61" ca="1">INDEX(i.LMU_Area,$K61,SB$26)</f>
        <v>-</v>
      </c>
      <c r="SC61" s="5" t="str" cm="1">
        <f t="array" aca="1" ref="SC61" ca="1">INDEX(i.LMU_Area,$K61,SC$26)</f>
        <v>-</v>
      </c>
      <c r="SD61" s="5" t="str" cm="1">
        <f t="array" aca="1" ref="SD61" ca="1">INDEX(i.LMU_Area,$K61,SD$26)</f>
        <v>-</v>
      </c>
      <c r="SE61" s="5" t="str" cm="1">
        <f t="array" aca="1" ref="SE61" ca="1">INDEX(i.LMU_Area,$K61,SE$26)</f>
        <v>-</v>
      </c>
      <c r="SF61" s="5" t="str" cm="1">
        <f t="array" aca="1" ref="SF61" ca="1">INDEX(i.LMU_Area,$K61,SF$26)</f>
        <v>-</v>
      </c>
      <c r="SG61" s="5" t="str" cm="1">
        <f t="array" aca="1" ref="SG61" ca="1">INDEX(i.LMU_Area,$K61,SG$26)</f>
        <v>-</v>
      </c>
      <c r="SH61" s="5" t="str" cm="1">
        <f t="array" aca="1" ref="SH61" ca="1">INDEX(i.LMU_Area,$K61,SH$26)</f>
        <v>-</v>
      </c>
      <c r="SI61" s="5" t="str" cm="1">
        <f t="array" aca="1" ref="SI61" ca="1">INDEX(i.LMU_Area,$K61,SI$26)</f>
        <v>-</v>
      </c>
      <c r="SJ61" s="5" t="str" cm="1">
        <f t="array" aca="1" ref="SJ61" ca="1">INDEX(i.LMU_Area,$K61,SJ$26)</f>
        <v>-</v>
      </c>
      <c r="SK61" s="5" t="str" cm="1">
        <f t="array" aca="1" ref="SK61" ca="1">INDEX(i.LMU_Area,$K61,SK$26)</f>
        <v>-</v>
      </c>
      <c r="SL61" s="5" t="str" cm="1">
        <f t="array" aca="1" ref="SL61" ca="1">INDEX(i.LMU_Area,$K61,SL$26)</f>
        <v>-</v>
      </c>
      <c r="SM61" s="5" t="str" cm="1">
        <f t="array" aca="1" ref="SM61" ca="1">INDEX(i.LMU_Area,$K61,SM$26)</f>
        <v>-</v>
      </c>
      <c r="SN61" s="5" t="str" cm="1">
        <f t="array" aca="1" ref="SN61" ca="1">INDEX(i.LMU_Area,$K61,SN$26)</f>
        <v>-</v>
      </c>
      <c r="SO61" s="5" t="str" cm="1">
        <f t="array" aca="1" ref="SO61" ca="1">INDEX(i.LMU_Area,$K61,SO$26)</f>
        <v>-</v>
      </c>
      <c r="SP61" s="5" t="str" cm="1">
        <f t="array" aca="1" ref="SP61" ca="1">INDEX(i.LMU_Area,$K61,SP$26)</f>
        <v>-</v>
      </c>
      <c r="SQ61" s="5" t="str" cm="1">
        <f t="array" aca="1" ref="SQ61" ca="1">INDEX(i.LMU_Area,$K61,SQ$26)</f>
        <v>-</v>
      </c>
      <c r="SR61" s="5" t="str" cm="1">
        <f t="array" aca="1" ref="SR61" ca="1">INDEX(i.LMU_Area,$K61,SR$26)</f>
        <v>-</v>
      </c>
      <c r="SS61" s="5" t="str" cm="1">
        <f t="array" aca="1" ref="SS61" ca="1">INDEX(i.LMU_Area,$K61,SS$26)</f>
        <v>-</v>
      </c>
      <c r="ST61" s="5" t="str" cm="1">
        <f t="array" aca="1" ref="ST61" ca="1">INDEX(i.LMU_Area,$K61,ST$26)</f>
        <v>-</v>
      </c>
      <c r="SU61" s="5" t="str" cm="1">
        <f t="array" aca="1" ref="SU61" ca="1">INDEX(i.LMU_Area,$K61,SU$26)</f>
        <v>-</v>
      </c>
      <c r="SV61" s="5" t="str" cm="1">
        <f t="array" aca="1" ref="SV61" ca="1">INDEX(i.LMU_Area,$K61,SV$26)</f>
        <v>-</v>
      </c>
      <c r="SW61" s="5" t="str" cm="1">
        <f t="array" aca="1" ref="SW61" ca="1">INDEX(i.LMU_Area,$K61,SW$26)</f>
        <v>-</v>
      </c>
      <c r="SX61" s="5" t="str" cm="1">
        <f t="array" aca="1" ref="SX61" ca="1">INDEX(i.LMU_Area,$K61,SX$26)</f>
        <v>-</v>
      </c>
      <c r="SY61" s="5" t="str" cm="1">
        <f t="array" aca="1" ref="SY61" ca="1">INDEX(i.LMU_Area,$K61,SY$26)</f>
        <v>-</v>
      </c>
      <c r="SZ61" s="5" t="str" cm="1">
        <f t="array" aca="1" ref="SZ61" ca="1">INDEX(i.LMU_Area,$K61,SZ$26)</f>
        <v>-</v>
      </c>
      <c r="TA61" s="5" t="str" cm="1">
        <f t="array" aca="1" ref="TA61" ca="1">INDEX(i.LMU_Area,$K61,TA$26)</f>
        <v>-</v>
      </c>
      <c r="TB61" s="5" t="str" cm="1">
        <f t="array" aca="1" ref="TB61" ca="1">INDEX(i.LMU_Area,$K61,TB$26)</f>
        <v>-</v>
      </c>
      <c r="TC61" s="5" t="str" cm="1">
        <f t="array" aca="1" ref="TC61" ca="1">INDEX(i.LMU_Area,$K61,TC$26)</f>
        <v>-</v>
      </c>
      <c r="TD61" s="5" t="str" cm="1">
        <f t="array" aca="1" ref="TD61" ca="1">INDEX(i.LMU_Area,$K61,TD$26)</f>
        <v>-</v>
      </c>
      <c r="TE61" s="5" t="str" cm="1">
        <f t="array" aca="1" ref="TE61" ca="1">INDEX(i.LMU_Area,$K61,TE$26)</f>
        <v>-</v>
      </c>
      <c r="TF61" s="19">
        <f t="shared" ca="1" si="289"/>
        <v>1</v>
      </c>
      <c r="TG61" s="587">
        <v>0</v>
      </c>
    </row>
    <row r="62" spans="1:527" outlineLevel="1">
      <c r="A62" s="21">
        <f t="shared" ref="A62:A79" si="358">ROW(A62)-5</f>
        <v>57</v>
      </c>
      <c r="B62" s="240">
        <f t="shared" ref="B62:B78" si="359">A45</f>
        <v>40</v>
      </c>
      <c r="C62">
        <f>203</f>
        <v>203</v>
      </c>
      <c r="D62" s="135" t="str">
        <f t="shared" ref="D62:D78" ca="1" si="360">INDEX(i.Region_Desc,$N62,1)</f>
        <v>EWW</v>
      </c>
      <c r="E62" t="b">
        <v>1</v>
      </c>
      <c r="F62" t="b">
        <v>0</v>
      </c>
      <c r="G62" s="19" t="b">
        <f t="shared" ref="G62:G78" ca="1" si="361">OFFSET(G$5,$B62,0)</f>
        <v>0</v>
      </c>
      <c r="H62" s="226">
        <f t="shared" ca="1" si="297"/>
        <v>17</v>
      </c>
      <c r="I62" s="26">
        <v>1</v>
      </c>
      <c r="J62" s="19">
        <f t="shared" ref="J62:Z62" ca="1" si="362">OFFSET(J$5,$B62,0)</f>
        <v>1</v>
      </c>
      <c r="K62" s="19">
        <f t="shared" ca="1" si="362"/>
        <v>1</v>
      </c>
      <c r="L62" s="19">
        <f t="shared" ca="1" si="362"/>
        <v>1</v>
      </c>
      <c r="M62" s="19">
        <f t="shared" ca="1" si="362"/>
        <v>2</v>
      </c>
      <c r="N62" s="19">
        <f t="shared" ca="1" si="362"/>
        <v>3</v>
      </c>
      <c r="O62" s="19">
        <f t="shared" ca="1" si="362"/>
        <v>2</v>
      </c>
      <c r="P62" s="19">
        <f t="shared" ca="1" si="362"/>
        <v>1</v>
      </c>
      <c r="Q62" s="19">
        <f t="shared" ca="1" si="362"/>
        <v>1</v>
      </c>
      <c r="R62" s="115">
        <f t="shared" ca="1" si="264"/>
        <v>0</v>
      </c>
      <c r="S62" s="19">
        <f t="shared" ca="1" si="362"/>
        <v>0</v>
      </c>
      <c r="T62" s="19">
        <f t="shared" ca="1" si="362"/>
        <v>0</v>
      </c>
      <c r="U62" s="19">
        <f t="shared" ca="1" si="362"/>
        <v>0</v>
      </c>
      <c r="V62" s="19">
        <f t="shared" ca="1" si="362"/>
        <v>0</v>
      </c>
      <c r="W62" s="19">
        <f t="shared" ca="1" si="362"/>
        <v>0</v>
      </c>
      <c r="X62" s="19">
        <f t="shared" ca="1" si="362"/>
        <v>1</v>
      </c>
      <c r="Y62" s="19">
        <f t="shared" ca="1" si="362"/>
        <v>1</v>
      </c>
      <c r="Z62" s="19">
        <f t="shared" ca="1" si="362"/>
        <v>1</v>
      </c>
      <c r="AA62" s="21"/>
      <c r="AB62" s="21"/>
      <c r="AC62" s="21"/>
      <c r="AD62" s="21"/>
      <c r="AE62" s="21"/>
      <c r="AF62" s="19">
        <f t="shared" ref="AF62" ca="1" si="363">OFFSET(AF$5,$B62,0)</f>
        <v>0</v>
      </c>
      <c r="AG62" s="21"/>
      <c r="AH62" s="19">
        <f t="shared" ref="AH62:AN73" ca="1" si="364">OFFSET(AH$5,$B62,0)</f>
        <v>0</v>
      </c>
      <c r="AI62" s="19">
        <f t="shared" ca="1" si="364"/>
        <v>0</v>
      </c>
      <c r="AJ62" s="19">
        <f t="shared" ca="1" si="364"/>
        <v>0</v>
      </c>
      <c r="AK62" s="19">
        <f t="shared" ca="1" si="364"/>
        <v>0</v>
      </c>
      <c r="AL62" s="19">
        <f t="shared" ca="1" si="364"/>
        <v>0</v>
      </c>
      <c r="AM62" s="19">
        <f t="shared" ca="1" si="364"/>
        <v>0</v>
      </c>
      <c r="AN62" s="19">
        <f t="shared" ca="1" si="364"/>
        <v>0</v>
      </c>
      <c r="AO62" s="135">
        <f t="shared" ref="AO62:AO78" ca="1" si="365">INDEX(i.StdELMan,($N62-1)*12+($O62-1)*3+$P62,AO$27)</f>
        <v>2</v>
      </c>
      <c r="AP62" s="135">
        <f ca="1">INDEX(CHOOSE($P62,DataAutumn!i.AdultDrys,DataWinter!i.AdultDrys,DataSpring!i.AdultDrys),1,$O62)</f>
        <v>4</v>
      </c>
      <c r="AQ62" s="5">
        <f t="shared" ref="AQ62:AR78" ca="1" si="366">INDEX(i.FlkStrctr,$O62,AQ$26)</f>
        <v>2</v>
      </c>
      <c r="AR62" s="5">
        <f t="shared" ca="1" si="366"/>
        <v>0</v>
      </c>
      <c r="AS62" s="5">
        <f t="shared" ref="AS62:AS78" ca="1" si="367">INDEX(i.StdELMan,($N62-1)*12+($O62-1)*3+$P62,AS$26)</f>
        <v>5</v>
      </c>
      <c r="AT62">
        <f t="shared" ref="AT62:AT78" ca="1" si="368">IFERROR(MOD($CZ62,100),0)</f>
        <v>0</v>
      </c>
      <c r="AW62" s="351" t="str">
        <f t="shared" ca="1" si="204"/>
        <v>FS Optimis 00017 EWW MWM     TOL122 Scan1-0000 CFS RR 01% REV01 GP100% WP100% MP100% T_FALSE (F33N11)</v>
      </c>
      <c r="AX62" s="9" t="str">
        <f ca="1">IF(COUNTIF(AW$5:AW62,AW62)=1,"-","Dup")</f>
        <v>-</v>
      </c>
      <c r="AY62" s="9"/>
      <c r="AZ62" s="19" t="b">
        <f t="shared" ref="AZ62:BG63" ca="1" si="369">OFFSET(AZ$5,$B62,0)</f>
        <v>0</v>
      </c>
      <c r="BA62" s="19" t="b">
        <f t="shared" ca="1" si="369"/>
        <v>0</v>
      </c>
      <c r="BB62" s="19" t="b">
        <f t="shared" ca="1" si="369"/>
        <v>0</v>
      </c>
      <c r="BC62" s="19" t="b">
        <f t="shared" ca="1" si="369"/>
        <v>0</v>
      </c>
      <c r="BD62" s="19" t="b">
        <f t="shared" ca="1" si="369"/>
        <v>0</v>
      </c>
      <c r="BE62" s="19" t="b">
        <f t="shared" ca="1" si="369"/>
        <v>0</v>
      </c>
      <c r="BF62" s="19" t="b">
        <f t="shared" ca="1" si="369"/>
        <v>0</v>
      </c>
      <c r="BG62" s="19" t="b">
        <f t="shared" ca="1" si="369"/>
        <v>0</v>
      </c>
      <c r="BH62" s="9"/>
      <c r="BI62" s="5" t="b">
        <f t="shared" si="205"/>
        <v>1</v>
      </c>
      <c r="BJ62" s="5" t="str">
        <f t="shared" si="205"/>
        <v>-</v>
      </c>
      <c r="BK62" s="5" t="str">
        <f t="shared" si="205"/>
        <v>-</v>
      </c>
      <c r="BL62" s="5" t="str">
        <f t="shared" si="205"/>
        <v>-</v>
      </c>
      <c r="BM62" s="5" t="b">
        <f t="shared" si="205"/>
        <v>1</v>
      </c>
      <c r="BN62" s="135">
        <f t="shared" si="205"/>
        <v>0</v>
      </c>
      <c r="BO62" s="12" t="b">
        <v>1</v>
      </c>
      <c r="BP62" s="5" cm="1">
        <f t="array" aca="1" ref="BP62" ca="1">INDEX(i.z_prob,$J62,BP$26)</f>
        <v>0.09</v>
      </c>
      <c r="BQ62" s="5" cm="1">
        <f t="array" aca="1" ref="BQ62" ca="1">INDEX(i.z_prob,$J62,BQ$26)</f>
        <v>0.16</v>
      </c>
      <c r="BR62" s="5" cm="1">
        <f t="array" aca="1" ref="BR62" ca="1">INDEX(i.z_prob,$J62,BR$26)</f>
        <v>0.14000000000000001</v>
      </c>
      <c r="BS62" s="5" cm="1">
        <f t="array" aca="1" ref="BS62" ca="1">INDEX(i.z_prob,$J62,BS$26)</f>
        <v>0.11</v>
      </c>
      <c r="BT62" s="5" cm="1">
        <f t="array" aca="1" ref="BT62" ca="1">INDEX(i.z_prob,$J62,BT$26)</f>
        <v>0.11</v>
      </c>
      <c r="BU62" s="5" cm="1">
        <f t="array" aca="1" ref="BU62" ca="1">INDEX(i.z_prob,$J62,BU$26)</f>
        <v>0.14000000000000001</v>
      </c>
      <c r="BV62" s="5" cm="1">
        <f t="array" aca="1" ref="BV62" ca="1">INDEX(i.z_prob,$J62,BV$26)</f>
        <v>0.16</v>
      </c>
      <c r="BW62" s="5" cm="1">
        <f t="array" aca="1" ref="BW62" ca="1">INDEX(i.z_prob,$J62,BW$26)</f>
        <v>0.09</v>
      </c>
      <c r="BX62" s="9"/>
      <c r="BY62" s="19" t="str">
        <f t="shared" ref="BY62:BY78" ca="1" si="370">OFFSET(BY$5,$B62,0)</f>
        <v>-</v>
      </c>
      <c r="BZ62" s="5">
        <f t="shared" ref="BZ62:BZ78" ca="1" si="371">$R62</f>
        <v>0</v>
      </c>
      <c r="CA62" s="5">
        <f t="shared" ref="CA62:CA78" ca="1" si="372">$R62</f>
        <v>0</v>
      </c>
      <c r="CB62" s="5">
        <f t="shared" ref="CB62:CB78" ca="1" si="373">$R62</f>
        <v>0</v>
      </c>
      <c r="CC62" s="5">
        <f t="shared" ref="CC62:CC78" ca="1" si="374">$R62</f>
        <v>0</v>
      </c>
      <c r="CD62" s="9"/>
      <c r="CE62" s="19" t="str">
        <f t="shared" ref="CE62:CN70" ca="1" si="375">OFFSET(CE$5,$B62,0)</f>
        <v>-</v>
      </c>
      <c r="CF62" s="19" t="str">
        <f t="shared" ca="1" si="375"/>
        <v>-</v>
      </c>
      <c r="CG62" s="19" t="str">
        <f t="shared" ca="1" si="375"/>
        <v>-</v>
      </c>
      <c r="CH62" s="19" t="str">
        <f t="shared" ca="1" si="375"/>
        <v>-</v>
      </c>
      <c r="CI62" s="19" t="str">
        <f t="shared" ca="1" si="375"/>
        <v>-</v>
      </c>
      <c r="CJ62" s="19" t="str">
        <f t="shared" ca="1" si="375"/>
        <v>-</v>
      </c>
      <c r="CK62" s="19" t="str">
        <f t="shared" ca="1" si="375"/>
        <v>-</v>
      </c>
      <c r="CL62" s="19" t="str">
        <f t="shared" ca="1" si="375"/>
        <v>-</v>
      </c>
      <c r="CM62" s="19" t="str">
        <f t="shared" ca="1" si="375"/>
        <v>-</v>
      </c>
      <c r="CN62" s="19" t="str">
        <f t="shared" ca="1" si="375"/>
        <v>-</v>
      </c>
      <c r="CO62" s="19" t="str">
        <f t="shared" ref="CO62:CU67" ca="1" si="376">OFFSET(CO$5,$B62,0)</f>
        <v>-</v>
      </c>
      <c r="CP62" s="19" t="str">
        <f t="shared" ca="1" si="376"/>
        <v>-</v>
      </c>
      <c r="CQ62" s="19" t="str">
        <f t="shared" ca="1" si="376"/>
        <v>-</v>
      </c>
      <c r="CR62" s="19" t="str">
        <f t="shared" ca="1" si="376"/>
        <v>-</v>
      </c>
      <c r="CS62" s="19" t="str">
        <f t="shared" ca="1" si="376"/>
        <v>-</v>
      </c>
      <c r="CT62" s="19" t="str">
        <f t="shared" ca="1" si="376"/>
        <v>-</v>
      </c>
      <c r="CU62" s="19" t="str">
        <f t="shared" ca="1" si="376"/>
        <v>-</v>
      </c>
      <c r="CV62" s="9"/>
      <c r="CW62" s="19" t="b">
        <f t="shared" ref="CW62:CY70" ca="1" si="377">OFFSET(CW$5,$B62,0)</f>
        <v>0</v>
      </c>
      <c r="CX62" s="19" t="b">
        <f t="shared" ca="1" si="377"/>
        <v>0</v>
      </c>
      <c r="CY62" s="19" t="b">
        <f t="shared" ca="1" si="377"/>
        <v>0</v>
      </c>
      <c r="CZ62" s="570" t="str">
        <f t="shared" ref="CZ62:DD73" ca="1" si="378">OFFSET(CZ$5,$B62,0)</f>
        <v>-</v>
      </c>
      <c r="DA62" s="570" t="b">
        <f t="shared" ca="1" si="378"/>
        <v>1</v>
      </c>
      <c r="DB62" s="570">
        <f t="shared" ca="1" si="378"/>
        <v>0</v>
      </c>
      <c r="DC62" s="570" t="str">
        <f t="shared" ca="1" si="378"/>
        <v>-</v>
      </c>
      <c r="DD62" s="570" t="str">
        <f t="shared" ca="1" si="378"/>
        <v>-</v>
      </c>
      <c r="DE62" s="428">
        <f t="shared" ref="DE62:DG78" ca="1" si="379">INDEX(i.UserPeriod0,$AS62,DE$26)</f>
        <v>680</v>
      </c>
      <c r="DF62" s="428">
        <f t="shared" ca="1" si="379"/>
        <v>714</v>
      </c>
      <c r="DG62" s="428">
        <f t="shared" ca="1" si="379"/>
        <v>749</v>
      </c>
      <c r="DH62" s="143">
        <f t="shared" ref="DH62:DJ78" ca="1" si="380">7*INDEX(i.end_joining,1,DH$26+($AS62-1)*3)</f>
        <v>420</v>
      </c>
      <c r="DI62" s="143">
        <f t="shared" ca="1" si="380"/>
        <v>455</v>
      </c>
      <c r="DJ62" s="143">
        <f t="shared" ca="1" si="380"/>
        <v>490</v>
      </c>
      <c r="DK62" s="19" t="str">
        <f t="shared" ref="DK62:DZ62" ca="1" si="381">OFFSET(DK$5,$B62,0)</f>
        <v>-</v>
      </c>
      <c r="DL62" s="19" t="str">
        <f t="shared" ca="1" si="381"/>
        <v>-</v>
      </c>
      <c r="DM62" s="19" t="str">
        <f t="shared" ca="1" si="381"/>
        <v>-</v>
      </c>
      <c r="DN62" s="19" t="str">
        <f t="shared" ca="1" si="381"/>
        <v>-</v>
      </c>
      <c r="DO62" s="19" t="str">
        <f t="shared" ca="1" si="381"/>
        <v>-</v>
      </c>
      <c r="DP62" s="19" t="str">
        <f t="shared" ca="1" si="381"/>
        <v>-</v>
      </c>
      <c r="DQ62" s="19">
        <f t="shared" ca="1" si="381"/>
        <v>1</v>
      </c>
      <c r="DR62" s="19">
        <f t="shared" ca="1" si="381"/>
        <v>1</v>
      </c>
      <c r="DS62" s="19">
        <f t="shared" ca="1" si="381"/>
        <v>0</v>
      </c>
      <c r="DT62" s="19" t="str">
        <f t="shared" ca="1" si="381"/>
        <v>-</v>
      </c>
      <c r="DU62" s="19" t="str">
        <f t="shared" ca="1" si="381"/>
        <v>-</v>
      </c>
      <c r="DV62" s="19" t="str">
        <f t="shared" ca="1" si="381"/>
        <v>-</v>
      </c>
      <c r="DW62" s="19" t="str">
        <f t="shared" ca="1" si="381"/>
        <v>-</v>
      </c>
      <c r="DX62" s="19" t="str">
        <f t="shared" ca="1" si="381"/>
        <v>-</v>
      </c>
      <c r="DY62" s="19">
        <f t="shared" ca="1" si="381"/>
        <v>0</v>
      </c>
      <c r="DZ62" s="19" t="str">
        <f t="shared" ca="1" si="381"/>
        <v>-</v>
      </c>
      <c r="EA62" s="19" t="str">
        <f t="shared" ref="DQ62:ED66" ca="1" si="382">OFFSET(EA$5,$B62,0)</f>
        <v>-</v>
      </c>
      <c r="EB62" s="19" t="str">
        <f t="shared" ca="1" si="382"/>
        <v>-</v>
      </c>
      <c r="EC62" s="19">
        <f t="shared" ca="1" si="382"/>
        <v>0</v>
      </c>
      <c r="ED62" s="19">
        <f t="shared" ca="1" si="382"/>
        <v>0</v>
      </c>
      <c r="EE62" s="9"/>
      <c r="EF62" s="19" t="str">
        <f t="shared" ref="EF62:EU70" ca="1" si="383">OFFSET(EF$5,$B62,0)</f>
        <v>-</v>
      </c>
      <c r="EG62" s="19" t="str">
        <f t="shared" ca="1" si="383"/>
        <v>-</v>
      </c>
      <c r="EH62" s="19" t="str">
        <f t="shared" ca="1" si="383"/>
        <v>-</v>
      </c>
      <c r="EI62" s="19" t="str">
        <f t="shared" ca="1" si="383"/>
        <v>-</v>
      </c>
      <c r="EJ62" s="19" t="str">
        <f t="shared" ca="1" si="383"/>
        <v>-</v>
      </c>
      <c r="EK62" s="19" t="str">
        <f t="shared" ca="1" si="383"/>
        <v>-</v>
      </c>
      <c r="EL62" s="19" t="str">
        <f t="shared" ca="1" si="383"/>
        <v>-</v>
      </c>
      <c r="EM62" s="19" t="str">
        <f t="shared" ca="1" si="383"/>
        <v>-</v>
      </c>
      <c r="EN62" s="19" t="str">
        <f t="shared" ca="1" si="383"/>
        <v>-</v>
      </c>
      <c r="EO62" s="19" t="str">
        <f t="shared" ca="1" si="383"/>
        <v>-</v>
      </c>
      <c r="EP62" s="19" t="str">
        <f t="shared" ca="1" si="383"/>
        <v>-</v>
      </c>
      <c r="EQ62" s="19" t="str">
        <f t="shared" ca="1" si="383"/>
        <v>-</v>
      </c>
      <c r="ER62" s="19">
        <f t="shared" ca="1" si="383"/>
        <v>0</v>
      </c>
      <c r="ES62" s="19">
        <f t="shared" ca="1" si="383"/>
        <v>0</v>
      </c>
      <c r="ET62" s="19">
        <f t="shared" ca="1" si="383"/>
        <v>0</v>
      </c>
      <c r="EU62" s="19">
        <f t="shared" ca="1" si="383"/>
        <v>0</v>
      </c>
      <c r="EV62" s="19">
        <f t="shared" ref="EV62:FR69" ca="1" si="384">OFFSET(EV$5,$B62,0)</f>
        <v>0</v>
      </c>
      <c r="EW62" s="19">
        <f t="shared" ca="1" si="384"/>
        <v>0</v>
      </c>
      <c r="EX62" s="19">
        <f t="shared" ca="1" si="384"/>
        <v>0</v>
      </c>
      <c r="EY62" s="19">
        <f t="shared" ca="1" si="384"/>
        <v>0</v>
      </c>
      <c r="EZ62" s="19">
        <f t="shared" ca="1" si="384"/>
        <v>0</v>
      </c>
      <c r="FA62" s="19">
        <f t="shared" ca="1" si="384"/>
        <v>0</v>
      </c>
      <c r="FB62" s="19">
        <f t="shared" ca="1" si="384"/>
        <v>0</v>
      </c>
      <c r="FC62" s="19">
        <f t="shared" ca="1" si="384"/>
        <v>0</v>
      </c>
      <c r="FD62" s="19">
        <f t="shared" ca="1" si="384"/>
        <v>0</v>
      </c>
      <c r="FE62" s="19">
        <f t="shared" ca="1" si="384"/>
        <v>0</v>
      </c>
      <c r="FF62" s="19">
        <f t="shared" ca="1" si="384"/>
        <v>0</v>
      </c>
      <c r="FG62" s="19">
        <f t="shared" ca="1" si="384"/>
        <v>0</v>
      </c>
      <c r="FH62" s="19">
        <f t="shared" ca="1" si="384"/>
        <v>0</v>
      </c>
      <c r="FI62" s="19">
        <f t="shared" ca="1" si="384"/>
        <v>0</v>
      </c>
      <c r="FJ62" s="19">
        <f t="shared" ca="1" si="384"/>
        <v>0</v>
      </c>
      <c r="FK62" s="19">
        <f t="shared" ca="1" si="384"/>
        <v>0</v>
      </c>
      <c r="FL62" s="19">
        <f t="shared" ca="1" si="384"/>
        <v>0</v>
      </c>
      <c r="FM62" s="19">
        <f t="shared" ca="1" si="384"/>
        <v>0</v>
      </c>
      <c r="FN62" s="19">
        <f t="shared" ca="1" si="384"/>
        <v>0</v>
      </c>
      <c r="FO62" s="19">
        <f t="shared" ca="1" si="384"/>
        <v>0</v>
      </c>
      <c r="FP62" s="19">
        <f t="shared" ca="1" si="384"/>
        <v>0</v>
      </c>
      <c r="FQ62" s="19">
        <f t="shared" ca="1" si="384"/>
        <v>0</v>
      </c>
      <c r="FR62" s="19">
        <f t="shared" ca="1" si="384"/>
        <v>0</v>
      </c>
      <c r="FS62" s="19">
        <f t="shared" ref="FS62:HZ65" ca="1" si="385">OFFSET(FS$5,$B62,0)</f>
        <v>0</v>
      </c>
      <c r="FT62" s="19">
        <f t="shared" ca="1" si="385"/>
        <v>0</v>
      </c>
      <c r="FU62" s="19">
        <f t="shared" ca="1" si="385"/>
        <v>0</v>
      </c>
      <c r="FV62" s="19">
        <f t="shared" ca="1" si="385"/>
        <v>0</v>
      </c>
      <c r="FW62" s="19">
        <f t="shared" ca="1" si="385"/>
        <v>0</v>
      </c>
      <c r="FX62" s="19">
        <f t="shared" ca="1" si="385"/>
        <v>0</v>
      </c>
      <c r="FY62" s="19">
        <f t="shared" ca="1" si="385"/>
        <v>0</v>
      </c>
      <c r="FZ62" s="19">
        <f t="shared" ca="1" si="385"/>
        <v>0</v>
      </c>
      <c r="GA62" s="19">
        <f t="shared" ca="1" si="385"/>
        <v>0</v>
      </c>
      <c r="GB62" s="19">
        <f t="shared" ca="1" si="385"/>
        <v>0</v>
      </c>
      <c r="GC62" s="19">
        <f t="shared" ca="1" si="385"/>
        <v>0</v>
      </c>
      <c r="GD62" s="19">
        <f t="shared" ca="1" si="385"/>
        <v>0</v>
      </c>
      <c r="GE62" s="19">
        <f t="shared" ca="1" si="385"/>
        <v>0</v>
      </c>
      <c r="GF62" s="19">
        <f t="shared" ca="1" si="385"/>
        <v>0</v>
      </c>
      <c r="GG62" s="19">
        <f t="shared" ca="1" si="385"/>
        <v>0</v>
      </c>
      <c r="GH62" s="19">
        <f t="shared" ca="1" si="385"/>
        <v>0</v>
      </c>
      <c r="GI62" s="19">
        <f t="shared" ca="1" si="385"/>
        <v>0</v>
      </c>
      <c r="GJ62" s="19">
        <f t="shared" ca="1" si="385"/>
        <v>0</v>
      </c>
      <c r="GK62" s="19">
        <f t="shared" ca="1" si="385"/>
        <v>0</v>
      </c>
      <c r="GL62" s="19">
        <f t="shared" ca="1" si="385"/>
        <v>0</v>
      </c>
      <c r="GM62" s="19">
        <f t="shared" ca="1" si="385"/>
        <v>0</v>
      </c>
      <c r="GN62" s="19">
        <f t="shared" ca="1" si="385"/>
        <v>0</v>
      </c>
      <c r="GO62" s="19">
        <f t="shared" ca="1" si="385"/>
        <v>0</v>
      </c>
      <c r="GP62" s="19">
        <f t="shared" ca="1" si="385"/>
        <v>0</v>
      </c>
      <c r="GQ62" s="19">
        <f t="shared" ca="1" si="385"/>
        <v>0</v>
      </c>
      <c r="GR62" s="19">
        <f t="shared" ca="1" si="385"/>
        <v>0</v>
      </c>
      <c r="GS62" s="19">
        <f t="shared" ca="1" si="385"/>
        <v>0</v>
      </c>
      <c r="GT62" s="19">
        <f t="shared" ca="1" si="385"/>
        <v>0</v>
      </c>
      <c r="GU62" s="19">
        <f t="shared" ca="1" si="385"/>
        <v>0</v>
      </c>
      <c r="GV62" s="19">
        <f t="shared" ca="1" si="385"/>
        <v>0</v>
      </c>
      <c r="GW62" s="19">
        <f t="shared" ca="1" si="385"/>
        <v>0</v>
      </c>
      <c r="GX62" s="19">
        <f t="shared" ca="1" si="385"/>
        <v>0</v>
      </c>
      <c r="GY62" s="19">
        <f t="shared" ca="1" si="385"/>
        <v>0</v>
      </c>
      <c r="GZ62" s="19">
        <f t="shared" ca="1" si="385"/>
        <v>0</v>
      </c>
      <c r="HA62" s="19">
        <f t="shared" ca="1" si="385"/>
        <v>0</v>
      </c>
      <c r="HB62" s="19">
        <f t="shared" ca="1" si="385"/>
        <v>0</v>
      </c>
      <c r="HC62" s="19">
        <f t="shared" ca="1" si="385"/>
        <v>0</v>
      </c>
      <c r="HD62" s="19">
        <f t="shared" ca="1" si="385"/>
        <v>0</v>
      </c>
      <c r="HE62" s="19">
        <f t="shared" ca="1" si="385"/>
        <v>0</v>
      </c>
      <c r="HF62" s="19">
        <f t="shared" ca="1" si="385"/>
        <v>0</v>
      </c>
      <c r="HG62" s="19">
        <f t="shared" ca="1" si="385"/>
        <v>0</v>
      </c>
      <c r="HH62" s="19">
        <f t="shared" ca="1" si="385"/>
        <v>0</v>
      </c>
      <c r="HI62" s="19">
        <f t="shared" ca="1" si="385"/>
        <v>0</v>
      </c>
      <c r="HJ62" s="19">
        <f t="shared" ca="1" si="385"/>
        <v>0</v>
      </c>
      <c r="HK62" s="19">
        <f t="shared" ca="1" si="385"/>
        <v>0</v>
      </c>
      <c r="HL62" s="19">
        <f t="shared" ca="1" si="385"/>
        <v>0</v>
      </c>
      <c r="HM62" s="19">
        <f t="shared" ca="1" si="385"/>
        <v>0</v>
      </c>
      <c r="HN62" s="19">
        <f t="shared" ca="1" si="385"/>
        <v>0</v>
      </c>
      <c r="HO62" s="19">
        <f t="shared" ca="1" si="385"/>
        <v>0</v>
      </c>
      <c r="HP62" s="19">
        <f t="shared" ca="1" si="385"/>
        <v>0</v>
      </c>
      <c r="HQ62" s="19">
        <f t="shared" ca="1" si="385"/>
        <v>0</v>
      </c>
      <c r="HR62" s="19">
        <f t="shared" ca="1" si="385"/>
        <v>0</v>
      </c>
      <c r="HS62" s="19">
        <f t="shared" ca="1" si="385"/>
        <v>0</v>
      </c>
      <c r="HT62" s="19">
        <f t="shared" ca="1" si="385"/>
        <v>0</v>
      </c>
      <c r="HU62" s="19">
        <f t="shared" ca="1" si="385"/>
        <v>0</v>
      </c>
      <c r="HV62" s="19">
        <f t="shared" ca="1" si="385"/>
        <v>0</v>
      </c>
      <c r="HW62" s="19">
        <f t="shared" ca="1" si="385"/>
        <v>0</v>
      </c>
      <c r="HX62" s="19">
        <f t="shared" ca="1" si="385"/>
        <v>0</v>
      </c>
      <c r="HY62" s="19">
        <f t="shared" ca="1" si="385"/>
        <v>0</v>
      </c>
      <c r="HZ62" s="19">
        <f t="shared" ca="1" si="385"/>
        <v>0</v>
      </c>
      <c r="IA62" s="19">
        <f t="shared" ref="IA62:JL66" ca="1" si="386">OFFSET(IA$5,$B62,0)</f>
        <v>0</v>
      </c>
      <c r="IB62" s="19">
        <f t="shared" ca="1" si="386"/>
        <v>0</v>
      </c>
      <c r="IC62" s="19">
        <f t="shared" ca="1" si="386"/>
        <v>0</v>
      </c>
      <c r="ID62" s="19">
        <f t="shared" ca="1" si="386"/>
        <v>0</v>
      </c>
      <c r="IE62" s="19">
        <f t="shared" ca="1" si="386"/>
        <v>0</v>
      </c>
      <c r="IF62" s="19">
        <f t="shared" ca="1" si="386"/>
        <v>0</v>
      </c>
      <c r="IG62" s="19">
        <f t="shared" ca="1" si="386"/>
        <v>0</v>
      </c>
      <c r="IH62" s="19">
        <f t="shared" ca="1" si="386"/>
        <v>0</v>
      </c>
      <c r="II62" s="19">
        <f t="shared" ca="1" si="386"/>
        <v>0</v>
      </c>
      <c r="IJ62" s="19">
        <f t="shared" ca="1" si="386"/>
        <v>0</v>
      </c>
      <c r="IK62" s="19">
        <f t="shared" ca="1" si="386"/>
        <v>0</v>
      </c>
      <c r="IL62" s="19">
        <f t="shared" ca="1" si="386"/>
        <v>0</v>
      </c>
      <c r="IM62" s="19">
        <f t="shared" ca="1" si="386"/>
        <v>0</v>
      </c>
      <c r="IN62" s="19">
        <f t="shared" ca="1" si="386"/>
        <v>0</v>
      </c>
      <c r="IO62" s="19">
        <f t="shared" ca="1" si="386"/>
        <v>0</v>
      </c>
      <c r="IP62" s="19">
        <f t="shared" ca="1" si="386"/>
        <v>0</v>
      </c>
      <c r="IQ62" s="19">
        <f t="shared" ca="1" si="386"/>
        <v>0</v>
      </c>
      <c r="IR62" s="19">
        <f t="shared" ca="1" si="386"/>
        <v>0</v>
      </c>
      <c r="IS62" s="19">
        <f t="shared" ca="1" si="386"/>
        <v>0</v>
      </c>
      <c r="IT62" s="19">
        <f t="shared" ca="1" si="386"/>
        <v>0</v>
      </c>
      <c r="IU62" s="19">
        <f t="shared" ca="1" si="386"/>
        <v>0</v>
      </c>
      <c r="IV62" s="19">
        <f t="shared" ca="1" si="386"/>
        <v>0</v>
      </c>
      <c r="IW62" s="19">
        <f t="shared" ca="1" si="386"/>
        <v>0</v>
      </c>
      <c r="IX62" s="19">
        <f t="shared" ca="1" si="386"/>
        <v>0</v>
      </c>
      <c r="IY62" s="19">
        <f t="shared" ca="1" si="386"/>
        <v>0</v>
      </c>
      <c r="IZ62" s="19">
        <f t="shared" ca="1" si="386"/>
        <v>0</v>
      </c>
      <c r="JA62" s="19">
        <f t="shared" ca="1" si="386"/>
        <v>0</v>
      </c>
      <c r="JB62" s="19">
        <f t="shared" ca="1" si="386"/>
        <v>0</v>
      </c>
      <c r="JC62" s="19">
        <f t="shared" ca="1" si="386"/>
        <v>0</v>
      </c>
      <c r="JD62" s="19">
        <f t="shared" ca="1" si="386"/>
        <v>0</v>
      </c>
      <c r="JE62" s="19">
        <f t="shared" ca="1" si="386"/>
        <v>0</v>
      </c>
      <c r="JF62" s="19">
        <f t="shared" ca="1" si="386"/>
        <v>0</v>
      </c>
      <c r="JG62" s="19">
        <f t="shared" ca="1" si="386"/>
        <v>0</v>
      </c>
      <c r="JH62" s="19">
        <f t="shared" ca="1" si="386"/>
        <v>0</v>
      </c>
      <c r="JI62" s="19">
        <f t="shared" ca="1" si="386"/>
        <v>0</v>
      </c>
      <c r="JJ62" s="19">
        <f t="shared" ca="1" si="386"/>
        <v>0</v>
      </c>
      <c r="JK62" s="19">
        <f t="shared" ca="1" si="386"/>
        <v>0</v>
      </c>
      <c r="JL62" s="19">
        <f t="shared" ca="1" si="386"/>
        <v>0</v>
      </c>
      <c r="JM62" s="5">
        <f t="shared" ref="JM62:JM78" ca="1" si="387">INDEX(i.TOL,$P62,JM$26)</f>
        <v>19</v>
      </c>
      <c r="JN62" s="9"/>
      <c r="JO62" s="5">
        <f t="shared" ref="JO62:JP78" ca="1" si="388">INDEX(i.FlkStrctr,$O62,JO$26)</f>
        <v>1</v>
      </c>
      <c r="JP62" s="5" t="b">
        <f t="shared" ca="1" si="388"/>
        <v>0</v>
      </c>
      <c r="JQ62" s="19">
        <f t="shared" ref="JQ62:LW66" ca="1" si="389">OFFSET(JQ$5,$B62,0)</f>
        <v>0</v>
      </c>
      <c r="JR62" s="5">
        <f t="shared" ref="JR62:JR78" ca="1" si="390">IF($W62=0,JR$5,INDEX(i.RR_scenario,$W62,$O62))</f>
        <v>0</v>
      </c>
      <c r="JS62" s="5">
        <f t="shared" ref="JS62:JS78" ca="1" si="391">INDEX(i.dryman,($AP62-1)*4+$AO62,JS$26)</f>
        <v>0.01</v>
      </c>
      <c r="JT62" s="19">
        <f t="shared" ref="JT62:JV78" ca="1" si="392">OFFSET(JT$5,$B62,0)</f>
        <v>0</v>
      </c>
      <c r="JU62" s="19">
        <f t="shared" ca="1" si="392"/>
        <v>0</v>
      </c>
      <c r="JV62" s="19" t="str">
        <f t="shared" ca="1" si="392"/>
        <v>-</v>
      </c>
      <c r="JW62" s="19">
        <f t="shared" ref="JW62:KA65" ca="1" si="393">OFFSET(JW$5,$B62,0)</f>
        <v>1</v>
      </c>
      <c r="JX62" s="19">
        <f t="shared" ca="1" si="389"/>
        <v>1</v>
      </c>
      <c r="JY62" s="19">
        <f t="shared" ca="1" si="393"/>
        <v>1</v>
      </c>
      <c r="JZ62" s="19">
        <f t="shared" ca="1" si="393"/>
        <v>1</v>
      </c>
      <c r="KA62" s="19">
        <f t="shared" ca="1" si="393"/>
        <v>1</v>
      </c>
      <c r="KB62" s="19">
        <f t="shared" ref="KB62:KD65" ca="1" si="394">OFFSET(KB$5,$B62,0)</f>
        <v>1</v>
      </c>
      <c r="KC62" s="19">
        <f t="shared" ca="1" si="394"/>
        <v>0</v>
      </c>
      <c r="KD62" s="19">
        <f t="shared" ca="1" si="394"/>
        <v>0</v>
      </c>
      <c r="KE62" s="19">
        <f t="shared" ref="KE62:KK71" ca="1" si="395">OFFSET(KE$5,$B62,0)</f>
        <v>1</v>
      </c>
      <c r="KF62" s="19">
        <f t="shared" ca="1" si="395"/>
        <v>0</v>
      </c>
      <c r="KG62" s="19">
        <f t="shared" ca="1" si="395"/>
        <v>0</v>
      </c>
      <c r="KH62" s="19">
        <f t="shared" ca="1" si="395"/>
        <v>0</v>
      </c>
      <c r="KI62" s="19">
        <f t="shared" ca="1" si="395"/>
        <v>1</v>
      </c>
      <c r="KJ62" s="19">
        <f t="shared" ca="1" si="395"/>
        <v>0</v>
      </c>
      <c r="KK62" s="19">
        <f t="shared" ca="1" si="395"/>
        <v>1</v>
      </c>
      <c r="KL62" s="19">
        <f t="shared" ca="1" si="389"/>
        <v>0</v>
      </c>
      <c r="KM62" s="19">
        <f t="shared" ca="1" si="389"/>
        <v>0</v>
      </c>
      <c r="KN62" s="19">
        <f t="shared" ca="1" si="389"/>
        <v>0</v>
      </c>
      <c r="KO62" s="19">
        <f t="shared" ca="1" si="389"/>
        <v>0</v>
      </c>
      <c r="KP62" s="19">
        <f t="shared" ca="1" si="389"/>
        <v>0</v>
      </c>
      <c r="KQ62" s="19">
        <f t="shared" ca="1" si="389"/>
        <v>0</v>
      </c>
      <c r="KR62" s="19">
        <f t="shared" ca="1" si="389"/>
        <v>0</v>
      </c>
      <c r="KS62" s="19">
        <f t="shared" ca="1" si="389"/>
        <v>0</v>
      </c>
      <c r="KT62" s="19">
        <f t="shared" ca="1" si="389"/>
        <v>0</v>
      </c>
      <c r="KU62" s="19">
        <f t="shared" ca="1" si="389"/>
        <v>0</v>
      </c>
      <c r="KV62" s="19">
        <f t="shared" ca="1" si="389"/>
        <v>0</v>
      </c>
      <c r="KW62" s="19">
        <f t="shared" ca="1" si="389"/>
        <v>0</v>
      </c>
      <c r="KX62" s="19">
        <f t="shared" ca="1" si="389"/>
        <v>0</v>
      </c>
      <c r="KY62" s="19">
        <f t="shared" ca="1" si="389"/>
        <v>0</v>
      </c>
      <c r="KZ62" s="19">
        <f t="shared" ca="1" si="389"/>
        <v>0</v>
      </c>
      <c r="LA62" s="19">
        <f t="shared" ca="1" si="389"/>
        <v>0</v>
      </c>
      <c r="LB62" s="19">
        <f t="shared" ca="1" si="389"/>
        <v>0</v>
      </c>
      <c r="LC62" s="19">
        <f t="shared" ca="1" si="389"/>
        <v>0</v>
      </c>
      <c r="LD62" s="19">
        <f t="shared" ca="1" si="389"/>
        <v>0</v>
      </c>
      <c r="LE62" s="19">
        <f t="shared" ca="1" si="389"/>
        <v>0</v>
      </c>
      <c r="LF62" s="19">
        <f t="shared" ca="1" si="389"/>
        <v>0</v>
      </c>
      <c r="LG62" s="5">
        <f t="shared" ref="LG62:LJ78" ca="1" si="396">INDEX(i.dryman,($AP62-1)*4+$AO62,LG$27)</f>
        <v>0</v>
      </c>
      <c r="LH62" s="5">
        <f t="shared" ca="1" si="396"/>
        <v>0</v>
      </c>
      <c r="LI62" s="5">
        <f t="shared" ca="1" si="396"/>
        <v>0.05</v>
      </c>
      <c r="LJ62" s="5">
        <f t="shared" ca="1" si="396"/>
        <v>0.05</v>
      </c>
      <c r="LK62" s="19">
        <f t="shared" ref="LK62:LP66" ca="1" si="397">OFFSET(LK$5,$B62,0)</f>
        <v>0</v>
      </c>
      <c r="LL62" s="19">
        <f t="shared" ca="1" si="389"/>
        <v>0</v>
      </c>
      <c r="LM62" s="19">
        <f t="shared" ca="1" si="397"/>
        <v>0</v>
      </c>
      <c r="LN62" s="19">
        <f t="shared" ca="1" si="397"/>
        <v>0</v>
      </c>
      <c r="LO62" s="19">
        <f t="shared" ca="1" si="397"/>
        <v>0</v>
      </c>
      <c r="LP62" s="19">
        <f t="shared" ca="1" si="397"/>
        <v>0</v>
      </c>
      <c r="LQ62" s="19">
        <f t="shared" ca="1" si="389"/>
        <v>0</v>
      </c>
      <c r="LR62" s="19">
        <f t="shared" ca="1" si="389"/>
        <v>1</v>
      </c>
      <c r="LS62" s="19">
        <f t="shared" ca="1" si="389"/>
        <v>0</v>
      </c>
      <c r="LT62" s="19">
        <f t="shared" ca="1" si="389"/>
        <v>0</v>
      </c>
      <c r="LU62" s="19">
        <f t="shared" ca="1" si="389"/>
        <v>0</v>
      </c>
      <c r="LV62" s="19">
        <f t="shared" ca="1" si="389"/>
        <v>0</v>
      </c>
      <c r="LW62" s="19">
        <f t="shared" ca="1" si="389"/>
        <v>1</v>
      </c>
      <c r="LX62" s="9"/>
      <c r="LY62" s="5" t="b">
        <f t="shared" ref="LY62:LY78" ca="1" si="398">IF($M62&lt;&gt;0,INDEX(i.cropgraze_inc,$M62,LY$26),OFFSET(LY$5,$B62,0))</f>
        <v>0</v>
      </c>
      <c r="LZ62" s="19" t="str">
        <f t="shared" ca="1" si="242"/>
        <v>-</v>
      </c>
      <c r="MA62" s="19" t="str">
        <f t="shared" ca="1" si="242"/>
        <v>-</v>
      </c>
      <c r="MB62" s="19" t="str">
        <f t="shared" ca="1" si="242"/>
        <v>-</v>
      </c>
      <c r="MC62" s="5" t="b">
        <f t="shared" ref="MC62:ME78" ca="1" si="399">($P62=MC$30)</f>
        <v>1</v>
      </c>
      <c r="MD62" s="5" t="b">
        <f t="shared" ca="1" si="399"/>
        <v>0</v>
      </c>
      <c r="ME62" s="5" t="b">
        <f t="shared" ca="1" si="399"/>
        <v>0</v>
      </c>
      <c r="MF62" s="135">
        <f t="shared" ref="MF62:MG78" ca="1" si="400">$Q62</f>
        <v>1</v>
      </c>
      <c r="MG62" s="135">
        <f t="shared" ca="1" si="400"/>
        <v>1</v>
      </c>
      <c r="MH62" s="5" t="b">
        <f t="shared" ref="MH62:MK62" ca="1" si="401">INDEX(i.dryman,($AP62-1)*4+$AO62,MH$26)</f>
        <v>0</v>
      </c>
      <c r="MI62" s="5" t="b">
        <f t="shared" ca="1" si="401"/>
        <v>0</v>
      </c>
      <c r="MJ62" s="5" t="b">
        <f t="shared" ca="1" si="401"/>
        <v>1</v>
      </c>
      <c r="MK62" s="5" t="b">
        <f t="shared" ca="1" si="401"/>
        <v>0</v>
      </c>
      <c r="ML62" s="5">
        <f t="shared" ref="ML62:MM62" ca="1" si="402">INDEX(i.dryman,($AP62-1)*4+$AO62,ML$26+$O62-1)</f>
        <v>1</v>
      </c>
      <c r="MM62" s="5">
        <f t="shared" ca="1" si="402"/>
        <v>0.66</v>
      </c>
      <c r="MN62" s="5" t="b">
        <f t="shared" ca="1" si="324"/>
        <v>1</v>
      </c>
      <c r="MO62" s="5" t="str" cm="1">
        <f t="array" aca="1" ref="MO62" ca="1">IF(OR(MP62:MP62&lt;&gt;"-"),TRUE,"-")</f>
        <v>-</v>
      </c>
      <c r="MP62" s="19" t="str">
        <f t="shared" ref="MP62:MP78" ca="1" si="403">OFFSET(MP$5,$B62,0)</f>
        <v>-</v>
      </c>
      <c r="MQ62" s="5" t="str">
        <f t="array" aca="1" ref="MQ62" ca="1">IF(OR(MR62:MX62&lt;&gt;"-"),TRUE,"-")</f>
        <v>-</v>
      </c>
      <c r="MR62" s="19" t="str">
        <f t="shared" ref="MR62:MX78" ca="1" si="404">OFFSET(MR$5,$B62,0)</f>
        <v>-</v>
      </c>
      <c r="MS62" s="19" t="str">
        <f t="shared" ca="1" si="404"/>
        <v>-</v>
      </c>
      <c r="MT62" s="19" t="str">
        <f t="shared" ca="1" si="404"/>
        <v>-</v>
      </c>
      <c r="MU62" s="19" t="str">
        <f t="shared" ca="1" si="404"/>
        <v>-</v>
      </c>
      <c r="MV62" s="19" t="str">
        <f t="shared" ca="1" si="404"/>
        <v>-</v>
      </c>
      <c r="MW62" s="19" t="str">
        <f t="shared" ca="1" si="404"/>
        <v>-</v>
      </c>
      <c r="MX62" s="19" t="str">
        <f t="shared" ca="1" si="404"/>
        <v>-</v>
      </c>
      <c r="MY62" s="5" t="str">
        <f t="array" aca="1" ref="MY62" ca="1">IF(OR(MZ62:NA62&lt;&gt;"-"),TRUE,"-")</f>
        <v>-</v>
      </c>
      <c r="MZ62" s="19" t="str">
        <f t="shared" ref="MZ62:NC73" ca="1" si="405">OFFSET(MZ$5,$B62,0)</f>
        <v>-</v>
      </c>
      <c r="NA62" s="19" t="str">
        <f t="shared" ca="1" si="405"/>
        <v>-</v>
      </c>
      <c r="NB62" s="19" t="b">
        <f t="shared" ca="1" si="405"/>
        <v>1</v>
      </c>
      <c r="NC62" s="19">
        <f t="shared" ca="1" si="405"/>
        <v>0</v>
      </c>
      <c r="ND62" s="5" t="str">
        <f t="shared" ref="ND62:NG78" ca="1" si="406">INDEX(i.FlkStrctr,$O62,ND$26)</f>
        <v>-</v>
      </c>
      <c r="NE62" s="5" t="str">
        <f t="shared" ca="1" si="406"/>
        <v>-</v>
      </c>
      <c r="NF62" s="5" t="str">
        <f t="shared" ca="1" si="406"/>
        <v>-</v>
      </c>
      <c r="NG62" s="5" t="str">
        <f t="shared" ca="1" si="406"/>
        <v>-</v>
      </c>
      <c r="NH62" s="19" t="str">
        <f t="shared" ref="NH62:NS69" ca="1" si="407">OFFSET(NH$5,$B62,0)</f>
        <v>-</v>
      </c>
      <c r="NI62" s="19" t="str">
        <f t="shared" ca="1" si="407"/>
        <v>-</v>
      </c>
      <c r="NJ62" s="19" t="str">
        <f t="shared" ca="1" si="407"/>
        <v>-</v>
      </c>
      <c r="NK62" s="19" t="str">
        <f t="shared" ca="1" si="407"/>
        <v>-</v>
      </c>
      <c r="NL62" s="19" t="str">
        <f t="shared" ca="1" si="407"/>
        <v>-</v>
      </c>
      <c r="NM62" s="19" t="str">
        <f t="shared" ca="1" si="407"/>
        <v>-</v>
      </c>
      <c r="NN62" s="19" t="str">
        <f t="shared" ca="1" si="407"/>
        <v>-</v>
      </c>
      <c r="NO62" s="19">
        <f t="shared" ca="1" si="407"/>
        <v>500</v>
      </c>
      <c r="NP62" s="19">
        <f t="shared" ca="1" si="407"/>
        <v>500</v>
      </c>
      <c r="NQ62" s="19" t="str">
        <f t="shared" ca="1" si="407"/>
        <v>-</v>
      </c>
      <c r="NR62" s="19" t="str">
        <f t="shared" ca="1" si="407"/>
        <v>-</v>
      </c>
      <c r="NS62" s="19" t="str">
        <f t="shared" ca="1" si="407"/>
        <v>-</v>
      </c>
      <c r="NT62" s="5">
        <f t="shared" ref="NT62:NT78" ca="1" si="408">INDEX(i.conservation,$AF62+1,$P62)</f>
        <v>1</v>
      </c>
      <c r="NU62" s="9"/>
      <c r="NV62" s="19">
        <f t="shared" ref="NV62:TF65" ca="1" si="409">OFFSET(NV$5,$B62,0)</f>
        <v>70</v>
      </c>
      <c r="NW62" s="19">
        <f t="shared" ca="1" si="409"/>
        <v>50</v>
      </c>
      <c r="NX62" s="19">
        <f t="shared" ca="1" si="409"/>
        <v>65</v>
      </c>
      <c r="NY62" s="19">
        <f t="shared" ca="1" si="409"/>
        <v>65</v>
      </c>
      <c r="NZ62" s="19">
        <f t="shared" ca="1" si="409"/>
        <v>1</v>
      </c>
      <c r="OA62" s="5">
        <f t="shared" ref="OA62:OA78" ca="1" si="410">INDEX(i.MeatPrices,$Z62,OA$26)</f>
        <v>1</v>
      </c>
      <c r="OB62" s="19">
        <f t="shared" ca="1" si="255"/>
        <v>1</v>
      </c>
      <c r="OC62" s="9"/>
      <c r="OD62" s="19" t="b">
        <f t="shared" ca="1" si="256"/>
        <v>0</v>
      </c>
      <c r="OE62" s="19" t="b">
        <f t="shared" ca="1" si="256"/>
        <v>0</v>
      </c>
      <c r="OF62" s="19">
        <f ca="1">OFFSET(OF$5,$B62,0)</f>
        <v>1</v>
      </c>
      <c r="OG62" s="19">
        <f t="shared" ref="OG62:OM63" ca="1" si="411">OFFSET(OG$5,$B62,0)</f>
        <v>1</v>
      </c>
      <c r="OH62" s="19">
        <f t="shared" ca="1" si="411"/>
        <v>1</v>
      </c>
      <c r="OI62" s="19">
        <f t="shared" ca="1" si="411"/>
        <v>1</v>
      </c>
      <c r="OJ62" s="19">
        <f t="shared" ca="1" si="411"/>
        <v>1</v>
      </c>
      <c r="OK62" s="19">
        <f t="shared" ca="1" si="411"/>
        <v>1</v>
      </c>
      <c r="OL62" s="19">
        <f t="shared" ca="1" si="411"/>
        <v>1</v>
      </c>
      <c r="OM62" s="19">
        <f t="shared" ca="1" si="411"/>
        <v>1</v>
      </c>
      <c r="ON62" s="19">
        <f t="shared" ca="1" si="409"/>
        <v>1</v>
      </c>
      <c r="OO62" s="9"/>
      <c r="OP62" s="5" t="str" cm="1">
        <f t="array" aca="1" ref="OP62" ca="1">INDEX(i.LMU_Area,$K62,OP$26)</f>
        <v>-</v>
      </c>
      <c r="OQ62" s="5" t="str" cm="1">
        <f t="array" aca="1" ref="OQ62" ca="1">INDEX(i.LMU_Area,$K62,OQ$26)</f>
        <v>-</v>
      </c>
      <c r="OR62" s="5" t="str" cm="1">
        <f t="array" aca="1" ref="OR62" ca="1">INDEX(i.LMU_Area,$K62,OR$26)</f>
        <v>-</v>
      </c>
      <c r="OS62" s="5" t="str" cm="1">
        <f t="array" aca="1" ref="OS62" ca="1">INDEX(i.LMU_Area,$K62,OS$26)</f>
        <v>-</v>
      </c>
      <c r="OT62" s="5" t="str" cm="1">
        <f t="array" aca="1" ref="OT62" ca="1">INDEX(i.LMU_Area,$K62,OT$26)</f>
        <v>-</v>
      </c>
      <c r="OU62" s="5" t="str" cm="1">
        <f t="array" aca="1" ref="OU62" ca="1">INDEX(i.LMU_Area,$K62,OU$26)</f>
        <v>-</v>
      </c>
      <c r="OV62" s="5" t="str" cm="1">
        <f t="array" aca="1" ref="OV62" ca="1">INDEX(i.LMU_Area,$K62,OV$26)</f>
        <v>-</v>
      </c>
      <c r="OW62" s="5" t="str" cm="1">
        <f t="array" aca="1" ref="OW62" ca="1">INDEX(i.LMU_Area,$K62,OW$26)</f>
        <v>-</v>
      </c>
      <c r="OX62" s="5" t="str" cm="1">
        <f t="array" aca="1" ref="OX62" ca="1">INDEX(i.LMU_Area,$K62,OX$26)</f>
        <v>-</v>
      </c>
      <c r="OY62" s="5" t="str" cm="1">
        <f t="array" aca="1" ref="OY62" ca="1">INDEX(i.LMU_Area,$K62,OY$26)</f>
        <v>-</v>
      </c>
      <c r="OZ62" s="5" t="str" cm="1">
        <f t="array" aca="1" ref="OZ62" ca="1">INDEX(i.LMU_Area,$K62,OZ$26)</f>
        <v>-</v>
      </c>
      <c r="PA62" s="5" t="str" cm="1">
        <f t="array" aca="1" ref="PA62" ca="1">INDEX(i.LMU_Area,$K62,PA$26)</f>
        <v>-</v>
      </c>
      <c r="PB62" s="5" t="str" cm="1">
        <f t="array" aca="1" ref="PB62" ca="1">INDEX(i.LMU_Area,$K62,PB$26)</f>
        <v>-</v>
      </c>
      <c r="PC62" s="5" t="str" cm="1">
        <f t="array" aca="1" ref="PC62" ca="1">INDEX(i.LMU_Area,$K62,PC$26)</f>
        <v>-</v>
      </c>
      <c r="PD62" s="5" t="str" cm="1">
        <f t="array" aca="1" ref="PD62" ca="1">INDEX(i.LMU_Area,$K62,PD$26)</f>
        <v>-</v>
      </c>
      <c r="PE62" s="5" t="str" cm="1">
        <f t="array" aca="1" ref="PE62" ca="1">INDEX(i.LMU_Area,$K62,PE$26)</f>
        <v>-</v>
      </c>
      <c r="PF62" s="5" t="str" cm="1">
        <f t="array" aca="1" ref="PF62" ca="1">INDEX(i.LMU_Area,$K62,PF$26)</f>
        <v>-</v>
      </c>
      <c r="PG62" s="5" t="str" cm="1">
        <f t="array" aca="1" ref="PG62" ca="1">INDEX(i.LMU_Area,$K62,PG$26)</f>
        <v>-</v>
      </c>
      <c r="PH62" s="5" t="str" cm="1">
        <f t="array" aca="1" ref="PH62" ca="1">INDEX(i.LMU_Area,$K62,PH$26)</f>
        <v>-</v>
      </c>
      <c r="PI62" s="5" t="str" cm="1">
        <f t="array" aca="1" ref="PI62" ca="1">INDEX(i.LMU_Area,$K62,PI$26)</f>
        <v>-</v>
      </c>
      <c r="PJ62" s="5" t="str" cm="1">
        <f t="array" aca="1" ref="PJ62" ca="1">INDEX(i.LMU_Area,$K62,PJ$26)</f>
        <v>-</v>
      </c>
      <c r="PK62" s="5" t="str" cm="1">
        <f t="array" aca="1" ref="PK62" ca="1">INDEX(i.LMU_Area,$K62,PK$26)</f>
        <v>-</v>
      </c>
      <c r="PL62" s="5" t="str" cm="1">
        <f t="array" aca="1" ref="PL62" ca="1">INDEX(i.LMU_Area,$K62,PL$26)</f>
        <v>-</v>
      </c>
      <c r="PM62" s="5" t="str" cm="1">
        <f t="array" aca="1" ref="PM62" ca="1">INDEX(i.LMU_Area,$K62,PM$26)</f>
        <v>-</v>
      </c>
      <c r="PN62" s="5" t="str" cm="1">
        <f t="array" aca="1" ref="PN62" ca="1">INDEX(i.LMU_Area,$K62,PN$26)</f>
        <v>-</v>
      </c>
      <c r="PO62" s="5" t="str" cm="1">
        <f t="array" aca="1" ref="PO62" ca="1">INDEX(i.LMU_Area,$K62,PO$26)</f>
        <v>-</v>
      </c>
      <c r="PP62" s="5" t="str" cm="1">
        <f t="array" aca="1" ref="PP62" ca="1">INDEX(i.LMU_Area,$K62,PP$26)</f>
        <v>-</v>
      </c>
      <c r="PQ62" s="5" t="str" cm="1">
        <f t="array" aca="1" ref="PQ62" ca="1">INDEX(i.LMU_Area,$K62,PQ$26)</f>
        <v>-</v>
      </c>
      <c r="PR62" s="5" t="str" cm="1">
        <f t="array" aca="1" ref="PR62" ca="1">INDEX(i.LMU_Area,$K62,PR$26)</f>
        <v>-</v>
      </c>
      <c r="PS62" s="5" t="str" cm="1">
        <f t="array" aca="1" ref="PS62" ca="1">INDEX(i.LMU_Area,$K62,PS$26)</f>
        <v>-</v>
      </c>
      <c r="PT62" s="5" t="str" cm="1">
        <f t="array" aca="1" ref="PT62" ca="1">INDEX(i.LMU_Area,$K62,PT$26)</f>
        <v>-</v>
      </c>
      <c r="PU62" s="5" t="str" cm="1">
        <f t="array" aca="1" ref="PU62" ca="1">INDEX(i.LMU_Area,$K62,PU$26)</f>
        <v>-</v>
      </c>
      <c r="PV62" s="5" t="str" cm="1">
        <f t="array" aca="1" ref="PV62" ca="1">INDEX(i.LMU_Area,$K62,PV$26)</f>
        <v>-</v>
      </c>
      <c r="PW62" s="5" t="str" cm="1">
        <f t="array" aca="1" ref="PW62" ca="1">INDEX(i.LMU_Area,$K62,PW$26)</f>
        <v>-</v>
      </c>
      <c r="PX62" s="5" t="str" cm="1">
        <f t="array" aca="1" ref="PX62" ca="1">INDEX(i.LMU_Area,$K62,PX$26)</f>
        <v>-</v>
      </c>
      <c r="PY62" s="5" t="str" cm="1">
        <f t="array" aca="1" ref="PY62" ca="1">INDEX(i.LMU_Area,$K62,PY$26)</f>
        <v>-</v>
      </c>
      <c r="PZ62" s="5" t="str" cm="1">
        <f t="array" aca="1" ref="PZ62" ca="1">INDEX(i.LMU_Area,$K62,PZ$26)</f>
        <v>-</v>
      </c>
      <c r="QA62" s="5" t="str" cm="1">
        <f t="array" aca="1" ref="QA62" ca="1">INDEX(i.LMU_Area,$K62,QA$26)</f>
        <v>-</v>
      </c>
      <c r="QB62" s="5" t="str" cm="1">
        <f t="array" aca="1" ref="QB62" ca="1">INDEX(i.LMU_Area,$K62,QB$26)</f>
        <v>-</v>
      </c>
      <c r="QC62" s="5" t="str" cm="1">
        <f t="array" aca="1" ref="QC62" ca="1">INDEX(i.LMU_Area,$K62,QC$26)</f>
        <v>-</v>
      </c>
      <c r="QD62" s="5" t="str" cm="1">
        <f t="array" aca="1" ref="QD62" ca="1">INDEX(i.LMU_Area,$K62,QD$26)</f>
        <v>-</v>
      </c>
      <c r="QE62" s="5" t="str" cm="1">
        <f t="array" aca="1" ref="QE62" ca="1">INDEX(i.LMU_Area,$K62,QE$26)</f>
        <v>-</v>
      </c>
      <c r="QF62" s="5" t="str" cm="1">
        <f t="array" aca="1" ref="QF62" ca="1">INDEX(i.LMU_Area,$K62,QF$26)</f>
        <v>-</v>
      </c>
      <c r="QG62" s="5" t="str" cm="1">
        <f t="array" aca="1" ref="QG62" ca="1">INDEX(i.LMU_Area,$K62,QG$26)</f>
        <v>-</v>
      </c>
      <c r="QH62" s="5" t="str" cm="1">
        <f t="array" aca="1" ref="QH62" ca="1">INDEX(i.LMU_Area,$K62,QH$26)</f>
        <v>-</v>
      </c>
      <c r="QI62" s="5" t="str" cm="1">
        <f t="array" aca="1" ref="QI62" ca="1">INDEX(i.LMU_Area,$K62,QI$26)</f>
        <v>-</v>
      </c>
      <c r="QJ62" s="5" t="str" cm="1">
        <f t="array" aca="1" ref="QJ62" ca="1">INDEX(i.LMU_Area,$K62,QJ$26)</f>
        <v>-</v>
      </c>
      <c r="QK62" s="5" t="str" cm="1">
        <f t="array" aca="1" ref="QK62" ca="1">INDEX(i.LMU_Area,$K62,QK$26)</f>
        <v>-</v>
      </c>
      <c r="QL62" s="5" t="str" cm="1">
        <f t="array" aca="1" ref="QL62" ca="1">INDEX(i.LMU_Area,$K62,QL$26)</f>
        <v>-</v>
      </c>
      <c r="QM62" s="5" t="str" cm="1">
        <f t="array" aca="1" ref="QM62" ca="1">INDEX(i.LMU_Area,$K62,QM$26)</f>
        <v>-</v>
      </c>
      <c r="QN62" s="5" t="str" cm="1">
        <f t="array" aca="1" ref="QN62" ca="1">INDEX(i.LMU_Area,$K62,QN$26)</f>
        <v>-</v>
      </c>
      <c r="QO62" s="5" t="str" cm="1">
        <f t="array" aca="1" ref="QO62" ca="1">INDEX(i.LMU_Area,$K62,QO$26)</f>
        <v>-</v>
      </c>
      <c r="QP62" s="5" t="str" cm="1">
        <f t="array" aca="1" ref="QP62" ca="1">INDEX(i.LMU_Area,$K62,QP$26)</f>
        <v>-</v>
      </c>
      <c r="QQ62" s="5" t="str" cm="1">
        <f t="array" aca="1" ref="QQ62" ca="1">INDEX(i.LMU_Area,$K62,QQ$26)</f>
        <v>-</v>
      </c>
      <c r="QR62" s="5" t="str" cm="1">
        <f t="array" aca="1" ref="QR62" ca="1">INDEX(i.LMU_Area,$K62,QR$26)</f>
        <v>-</v>
      </c>
      <c r="QS62" s="5" t="str" cm="1">
        <f t="array" aca="1" ref="QS62" ca="1">INDEX(i.LMU_Area,$K62,QS$26)</f>
        <v>-</v>
      </c>
      <c r="QT62" s="5" t="str" cm="1">
        <f t="array" aca="1" ref="QT62" ca="1">INDEX(i.LMU_Area,$K62,QT$26)</f>
        <v>-</v>
      </c>
      <c r="QU62" s="5" t="str" cm="1">
        <f t="array" aca="1" ref="QU62" ca="1">INDEX(i.LMU_Area,$K62,QU$26)</f>
        <v>-</v>
      </c>
      <c r="QV62" s="5" t="str" cm="1">
        <f t="array" aca="1" ref="QV62" ca="1">INDEX(i.LMU_Area,$K62,QV$26)</f>
        <v>-</v>
      </c>
      <c r="QW62" s="5" t="str" cm="1">
        <f t="array" aca="1" ref="QW62" ca="1">INDEX(i.LMU_Area,$K62,QW$26)</f>
        <v>-</v>
      </c>
      <c r="QX62" s="5" t="str" cm="1">
        <f t="array" aca="1" ref="QX62" ca="1">INDEX(i.LMU_Area,$K62,QX$26)</f>
        <v>-</v>
      </c>
      <c r="QY62" s="5" t="str" cm="1">
        <f t="array" aca="1" ref="QY62" ca="1">INDEX(i.LMU_Area,$K62,QY$26)</f>
        <v>-</v>
      </c>
      <c r="QZ62" s="5" t="str" cm="1">
        <f t="array" aca="1" ref="QZ62" ca="1">INDEX(i.LMU_Area,$K62,QZ$26)</f>
        <v>-</v>
      </c>
      <c r="RA62" s="5" t="str" cm="1">
        <f t="array" aca="1" ref="RA62" ca="1">INDEX(i.LMU_Area,$K62,RA$26)</f>
        <v>-</v>
      </c>
      <c r="RB62" s="5" t="str" cm="1">
        <f t="array" aca="1" ref="RB62" ca="1">INDEX(i.LMU_Area,$K62,RB$26)</f>
        <v>-</v>
      </c>
      <c r="RC62" s="5" t="str" cm="1">
        <f t="array" aca="1" ref="RC62" ca="1">INDEX(i.LMU_Area,$K62,RC$26)</f>
        <v>-</v>
      </c>
      <c r="RD62" s="5" t="str" cm="1">
        <f t="array" aca="1" ref="RD62" ca="1">INDEX(i.LMU_Area,$K62,RD$26)</f>
        <v>-</v>
      </c>
      <c r="RE62" s="5" t="str" cm="1">
        <f t="array" aca="1" ref="RE62" ca="1">INDEX(i.LMU_Area,$K62,RE$26)</f>
        <v>-</v>
      </c>
      <c r="RF62" s="5" t="str" cm="1">
        <f t="array" aca="1" ref="RF62" ca="1">INDEX(i.LMU_Area,$K62,RF$26)</f>
        <v>-</v>
      </c>
      <c r="RG62" s="5" t="str" cm="1">
        <f t="array" aca="1" ref="RG62" ca="1">INDEX(i.LMU_Area,$K62,RG$26)</f>
        <v>-</v>
      </c>
      <c r="RH62" s="5" t="str" cm="1">
        <f t="array" aca="1" ref="RH62" ca="1">INDEX(i.LMU_Area,$K62,RH$26)</f>
        <v>-</v>
      </c>
      <c r="RI62" s="5" t="str" cm="1">
        <f t="array" aca="1" ref="RI62" ca="1">INDEX(i.LMU_Area,$K62,RI$26)</f>
        <v>-</v>
      </c>
      <c r="RJ62" s="5" t="str" cm="1">
        <f t="array" aca="1" ref="RJ62" ca="1">INDEX(i.LMU_Area,$K62,RJ$26)</f>
        <v>-</v>
      </c>
      <c r="RK62" s="5" t="str" cm="1">
        <f t="array" aca="1" ref="RK62" ca="1">INDEX(i.LMU_Area,$K62,RK$26)</f>
        <v>-</v>
      </c>
      <c r="RL62" s="5" t="str" cm="1">
        <f t="array" aca="1" ref="RL62" ca="1">INDEX(i.LMU_Area,$K62,RL$26)</f>
        <v>-</v>
      </c>
      <c r="RM62" s="5" t="str" cm="1">
        <f t="array" aca="1" ref="RM62" ca="1">INDEX(i.LMU_Area,$K62,RM$26)</f>
        <v>-</v>
      </c>
      <c r="RN62" s="5" t="str" cm="1">
        <f t="array" aca="1" ref="RN62" ca="1">INDEX(i.LMU_Area,$K62,RN$26)</f>
        <v>-</v>
      </c>
      <c r="RO62" s="5" t="str" cm="1">
        <f t="array" aca="1" ref="RO62" ca="1">INDEX(i.LMU_Area,$K62,RO$26)</f>
        <v>-</v>
      </c>
      <c r="RP62" s="5" t="str" cm="1">
        <f t="array" aca="1" ref="RP62" ca="1">INDEX(i.LMU_Area,$K62,RP$26)</f>
        <v>-</v>
      </c>
      <c r="RQ62" s="5" t="str" cm="1">
        <f t="array" aca="1" ref="RQ62" ca="1">INDEX(i.LMU_Area,$K62,RQ$26)</f>
        <v>-</v>
      </c>
      <c r="RR62" s="5" t="str" cm="1">
        <f t="array" aca="1" ref="RR62" ca="1">INDEX(i.LMU_Area,$K62,RR$26)</f>
        <v>-</v>
      </c>
      <c r="RS62" s="5" t="str" cm="1">
        <f t="array" aca="1" ref="RS62" ca="1">INDEX(i.LMU_Area,$K62,RS$26)</f>
        <v>-</v>
      </c>
      <c r="RT62" s="5" t="str" cm="1">
        <f t="array" aca="1" ref="RT62" ca="1">INDEX(i.LMU_Area,$K62,RT$26)</f>
        <v>-</v>
      </c>
      <c r="RU62" s="5" t="str" cm="1">
        <f t="array" aca="1" ref="RU62" ca="1">INDEX(i.LMU_Area,$K62,RU$26)</f>
        <v>-</v>
      </c>
      <c r="RV62" s="5" t="str" cm="1">
        <f t="array" aca="1" ref="RV62" ca="1">INDEX(i.LMU_Area,$K62,RV$26)</f>
        <v>-</v>
      </c>
      <c r="RW62" s="5" t="str" cm="1">
        <f t="array" aca="1" ref="RW62" ca="1">INDEX(i.LMU_Area,$K62,RW$26)</f>
        <v>-</v>
      </c>
      <c r="RX62" s="5" t="str" cm="1">
        <f t="array" aca="1" ref="RX62" ca="1">INDEX(i.LMU_Area,$K62,RX$26)</f>
        <v>-</v>
      </c>
      <c r="RY62" s="5" t="str" cm="1">
        <f t="array" aca="1" ref="RY62" ca="1">INDEX(i.LMU_Area,$K62,RY$26)</f>
        <v>-</v>
      </c>
      <c r="RZ62" s="5" t="str" cm="1">
        <f t="array" aca="1" ref="RZ62" ca="1">INDEX(i.LMU_Area,$K62,RZ$26)</f>
        <v>-</v>
      </c>
      <c r="SA62" s="5" t="str" cm="1">
        <f t="array" aca="1" ref="SA62" ca="1">INDEX(i.LMU_Area,$K62,SA$26)</f>
        <v>-</v>
      </c>
      <c r="SB62" s="5" t="str" cm="1">
        <f t="array" aca="1" ref="SB62" ca="1">INDEX(i.LMU_Area,$K62,SB$26)</f>
        <v>-</v>
      </c>
      <c r="SC62" s="5" t="str" cm="1">
        <f t="array" aca="1" ref="SC62" ca="1">INDEX(i.LMU_Area,$K62,SC$26)</f>
        <v>-</v>
      </c>
      <c r="SD62" s="5" t="str" cm="1">
        <f t="array" aca="1" ref="SD62" ca="1">INDEX(i.LMU_Area,$K62,SD$26)</f>
        <v>-</v>
      </c>
      <c r="SE62" s="5" t="str" cm="1">
        <f t="array" aca="1" ref="SE62" ca="1">INDEX(i.LMU_Area,$K62,SE$26)</f>
        <v>-</v>
      </c>
      <c r="SF62" s="5" t="str" cm="1">
        <f t="array" aca="1" ref="SF62" ca="1">INDEX(i.LMU_Area,$K62,SF$26)</f>
        <v>-</v>
      </c>
      <c r="SG62" s="5" t="str" cm="1">
        <f t="array" aca="1" ref="SG62" ca="1">INDEX(i.LMU_Area,$K62,SG$26)</f>
        <v>-</v>
      </c>
      <c r="SH62" s="5" t="str" cm="1">
        <f t="array" aca="1" ref="SH62" ca="1">INDEX(i.LMU_Area,$K62,SH$26)</f>
        <v>-</v>
      </c>
      <c r="SI62" s="5" t="str" cm="1">
        <f t="array" aca="1" ref="SI62" ca="1">INDEX(i.LMU_Area,$K62,SI$26)</f>
        <v>-</v>
      </c>
      <c r="SJ62" s="5" t="str" cm="1">
        <f t="array" aca="1" ref="SJ62" ca="1">INDEX(i.LMU_Area,$K62,SJ$26)</f>
        <v>-</v>
      </c>
      <c r="SK62" s="5" t="str" cm="1">
        <f t="array" aca="1" ref="SK62" ca="1">INDEX(i.LMU_Area,$K62,SK$26)</f>
        <v>-</v>
      </c>
      <c r="SL62" s="5" t="str" cm="1">
        <f t="array" aca="1" ref="SL62" ca="1">INDEX(i.LMU_Area,$K62,SL$26)</f>
        <v>-</v>
      </c>
      <c r="SM62" s="5" t="str" cm="1">
        <f t="array" aca="1" ref="SM62" ca="1">INDEX(i.LMU_Area,$K62,SM$26)</f>
        <v>-</v>
      </c>
      <c r="SN62" s="5" t="str" cm="1">
        <f t="array" aca="1" ref="SN62" ca="1">INDEX(i.LMU_Area,$K62,SN$26)</f>
        <v>-</v>
      </c>
      <c r="SO62" s="5" t="str" cm="1">
        <f t="array" aca="1" ref="SO62" ca="1">INDEX(i.LMU_Area,$K62,SO$26)</f>
        <v>-</v>
      </c>
      <c r="SP62" s="5" t="str" cm="1">
        <f t="array" aca="1" ref="SP62" ca="1">INDEX(i.LMU_Area,$K62,SP$26)</f>
        <v>-</v>
      </c>
      <c r="SQ62" s="5" t="str" cm="1">
        <f t="array" aca="1" ref="SQ62" ca="1">INDEX(i.LMU_Area,$K62,SQ$26)</f>
        <v>-</v>
      </c>
      <c r="SR62" s="5" t="str" cm="1">
        <f t="array" aca="1" ref="SR62" ca="1">INDEX(i.LMU_Area,$K62,SR$26)</f>
        <v>-</v>
      </c>
      <c r="SS62" s="5" t="str" cm="1">
        <f t="array" aca="1" ref="SS62" ca="1">INDEX(i.LMU_Area,$K62,SS$26)</f>
        <v>-</v>
      </c>
      <c r="ST62" s="5" t="str" cm="1">
        <f t="array" aca="1" ref="ST62" ca="1">INDEX(i.LMU_Area,$K62,ST$26)</f>
        <v>-</v>
      </c>
      <c r="SU62" s="5" t="str" cm="1">
        <f t="array" aca="1" ref="SU62" ca="1">INDEX(i.LMU_Area,$K62,SU$26)</f>
        <v>-</v>
      </c>
      <c r="SV62" s="5" t="str" cm="1">
        <f t="array" aca="1" ref="SV62" ca="1">INDEX(i.LMU_Area,$K62,SV$26)</f>
        <v>-</v>
      </c>
      <c r="SW62" s="5" t="str" cm="1">
        <f t="array" aca="1" ref="SW62" ca="1">INDEX(i.LMU_Area,$K62,SW$26)</f>
        <v>-</v>
      </c>
      <c r="SX62" s="5" t="str" cm="1">
        <f t="array" aca="1" ref="SX62" ca="1">INDEX(i.LMU_Area,$K62,SX$26)</f>
        <v>-</v>
      </c>
      <c r="SY62" s="5" t="str" cm="1">
        <f t="array" aca="1" ref="SY62" ca="1">INDEX(i.LMU_Area,$K62,SY$26)</f>
        <v>-</v>
      </c>
      <c r="SZ62" s="5" t="str" cm="1">
        <f t="array" aca="1" ref="SZ62" ca="1">INDEX(i.LMU_Area,$K62,SZ$26)</f>
        <v>-</v>
      </c>
      <c r="TA62" s="5" t="str" cm="1">
        <f t="array" aca="1" ref="TA62" ca="1">INDEX(i.LMU_Area,$K62,TA$26)</f>
        <v>-</v>
      </c>
      <c r="TB62" s="5" t="str" cm="1">
        <f t="array" aca="1" ref="TB62" ca="1">INDEX(i.LMU_Area,$K62,TB$26)</f>
        <v>-</v>
      </c>
      <c r="TC62" s="5" t="str" cm="1">
        <f t="array" aca="1" ref="TC62" ca="1">INDEX(i.LMU_Area,$K62,TC$26)</f>
        <v>-</v>
      </c>
      <c r="TD62" s="5" t="str" cm="1">
        <f t="array" aca="1" ref="TD62" ca="1">INDEX(i.LMU_Area,$K62,TD$26)</f>
        <v>-</v>
      </c>
      <c r="TE62" s="5" t="str" cm="1">
        <f t="array" aca="1" ref="TE62" ca="1">INDEX(i.LMU_Area,$K62,TE$26)</f>
        <v>-</v>
      </c>
      <c r="TF62" s="19">
        <f t="shared" ca="1" si="409"/>
        <v>1</v>
      </c>
      <c r="TG62" s="587">
        <v>0</v>
      </c>
    </row>
    <row r="63" spans="1:527" outlineLevel="1" collapsed="1">
      <c r="A63" s="21">
        <f t="shared" si="358"/>
        <v>58</v>
      </c>
      <c r="B63" s="240">
        <f t="shared" si="359"/>
        <v>41</v>
      </c>
      <c r="C63">
        <f>203</f>
        <v>203</v>
      </c>
      <c r="D63" s="135" t="str">
        <f t="shared" ca="1" si="360"/>
        <v>EWW</v>
      </c>
      <c r="E63" t="b">
        <v>1</v>
      </c>
      <c r="F63" t="b">
        <v>0</v>
      </c>
      <c r="G63" s="19" t="b">
        <f t="shared" ca="1" si="361"/>
        <v>1</v>
      </c>
      <c r="H63" s="226">
        <f ca="1">OFFSET(H63,-1,0)+1</f>
        <v>18</v>
      </c>
      <c r="I63" s="226">
        <f t="shared" ref="I63:Y78" ca="1" si="412">OFFSET(I63,-1,0)</f>
        <v>1</v>
      </c>
      <c r="J63" s="226">
        <f t="shared" ca="1" si="412"/>
        <v>1</v>
      </c>
      <c r="K63" s="226">
        <f t="shared" ca="1" si="412"/>
        <v>1</v>
      </c>
      <c r="L63" s="226">
        <f t="shared" ca="1" si="412"/>
        <v>1</v>
      </c>
      <c r="M63" s="226">
        <f t="shared" ca="1" si="412"/>
        <v>2</v>
      </c>
      <c r="N63" s="226">
        <f t="shared" ref="N63:Z78" ca="1" si="413">OFFSET(N63,-1,0)</f>
        <v>3</v>
      </c>
      <c r="O63" s="226">
        <f t="shared" ca="1" si="413"/>
        <v>2</v>
      </c>
      <c r="P63" s="226">
        <f t="shared" ca="1" si="413"/>
        <v>1</v>
      </c>
      <c r="Q63" s="226">
        <f t="shared" ca="1" si="413"/>
        <v>1</v>
      </c>
      <c r="R63" s="115">
        <f t="shared" ca="1" si="264"/>
        <v>0</v>
      </c>
      <c r="S63" s="226">
        <f t="shared" ca="1" si="413"/>
        <v>0</v>
      </c>
      <c r="T63" s="226">
        <f t="shared" ca="1" si="413"/>
        <v>0</v>
      </c>
      <c r="U63" s="226">
        <f t="shared" ca="1" si="413"/>
        <v>0</v>
      </c>
      <c r="V63" s="226">
        <f t="shared" ca="1" si="413"/>
        <v>0</v>
      </c>
      <c r="W63" s="226">
        <f t="shared" ca="1" si="413"/>
        <v>0</v>
      </c>
      <c r="X63" s="226">
        <f t="shared" ca="1" si="413"/>
        <v>1</v>
      </c>
      <c r="Y63" s="226">
        <f t="shared" ca="1" si="413"/>
        <v>1</v>
      </c>
      <c r="Z63" s="226">
        <f t="shared" ca="1" si="413"/>
        <v>1</v>
      </c>
      <c r="AA63" s="263"/>
      <c r="AB63" s="263"/>
      <c r="AC63" s="263"/>
      <c r="AD63" s="263"/>
      <c r="AE63" s="263"/>
      <c r="AF63" s="226">
        <f t="shared" ref="AF63:AF78" ca="1" si="414">OFFSET(AF63,-1,0)</f>
        <v>0</v>
      </c>
      <c r="AG63" s="263"/>
      <c r="AH63" s="263">
        <f t="shared" ref="AH63:AJ78" ca="1" si="415">OFFSET(AH63,-1,0)</f>
        <v>0</v>
      </c>
      <c r="AI63" s="263">
        <f t="shared" ca="1" si="415"/>
        <v>0</v>
      </c>
      <c r="AJ63" s="263">
        <f t="shared" ca="1" si="415"/>
        <v>0</v>
      </c>
      <c r="AK63" s="19">
        <f t="shared" ca="1" si="364"/>
        <v>0</v>
      </c>
      <c r="AL63" s="19">
        <f t="shared" ca="1" si="364"/>
        <v>0</v>
      </c>
      <c r="AM63" s="19">
        <f t="shared" ca="1" si="364"/>
        <v>0</v>
      </c>
      <c r="AN63" s="19">
        <f t="shared" ca="1" si="364"/>
        <v>0</v>
      </c>
      <c r="AO63" s="135">
        <f t="shared" ca="1" si="365"/>
        <v>2</v>
      </c>
      <c r="AP63" s="135">
        <f ca="1">INDEX(CHOOSE($P63,DataAutumn!i.AdultDrys,DataWinter!i.AdultDrys,DataSpring!i.AdultDrys),1,$O63)</f>
        <v>4</v>
      </c>
      <c r="AQ63" s="5">
        <f t="shared" ca="1" si="366"/>
        <v>2</v>
      </c>
      <c r="AR63" s="5">
        <f t="shared" ca="1" si="366"/>
        <v>0</v>
      </c>
      <c r="AS63" s="5">
        <f t="shared" ca="1" si="367"/>
        <v>5</v>
      </c>
      <c r="AT63">
        <f t="shared" ca="1" si="368"/>
        <v>11</v>
      </c>
      <c r="AW63" s="351" t="str">
        <f t="shared" ca="1" si="204"/>
        <v>FS Optimis 00018 EWW MWM     TOL122 Scan1-0000 CFS RR 01% REV01 GP100% WP100% MP100% T_FALSE (F33N33)</v>
      </c>
      <c r="AX63" s="9" t="str">
        <f ca="1">IF(COUNTIF(AW$5:AW63,AW63)=1,"-","Dup")</f>
        <v>-</v>
      </c>
      <c r="AY63" s="9"/>
      <c r="AZ63" s="19" t="b">
        <f t="shared" ca="1" si="369"/>
        <v>0</v>
      </c>
      <c r="BA63" s="19" t="b">
        <f t="shared" ca="1" si="369"/>
        <v>0</v>
      </c>
      <c r="BB63" s="19" t="b">
        <f t="shared" ca="1" si="369"/>
        <v>0</v>
      </c>
      <c r="BC63" s="19" t="b">
        <f t="shared" ca="1" si="369"/>
        <v>0</v>
      </c>
      <c r="BD63" s="19" t="b">
        <f t="shared" ca="1" si="369"/>
        <v>0</v>
      </c>
      <c r="BE63" s="19" t="b">
        <f t="shared" ca="1" si="369"/>
        <v>0</v>
      </c>
      <c r="BF63" s="19" t="b">
        <f t="shared" ca="1" si="369"/>
        <v>0</v>
      </c>
      <c r="BG63" s="19" t="b">
        <f t="shared" ca="1" si="369"/>
        <v>0</v>
      </c>
      <c r="BH63" s="9"/>
      <c r="BI63" s="5" t="b">
        <f t="shared" ca="1" si="205"/>
        <v>1</v>
      </c>
      <c r="BJ63" s="5" t="str">
        <f t="shared" ca="1" si="205"/>
        <v>-</v>
      </c>
      <c r="BK63" s="5" t="str">
        <f t="shared" ca="1" si="205"/>
        <v>-</v>
      </c>
      <c r="BL63" s="5" t="str">
        <f t="shared" ca="1" si="205"/>
        <v>-</v>
      </c>
      <c r="BM63" s="5" t="b">
        <f t="shared" ca="1" si="205"/>
        <v>1</v>
      </c>
      <c r="BN63" s="135">
        <f t="shared" ca="1" si="205"/>
        <v>0</v>
      </c>
      <c r="BO63" s="12" t="b">
        <v>1</v>
      </c>
      <c r="BP63" s="5" cm="1">
        <f t="array" aca="1" ref="BP63" ca="1">INDEX(i.z_prob,$J63,BP$26)</f>
        <v>0.09</v>
      </c>
      <c r="BQ63" s="5" cm="1">
        <f t="array" aca="1" ref="BQ63" ca="1">INDEX(i.z_prob,$J63,BQ$26)</f>
        <v>0.16</v>
      </c>
      <c r="BR63" s="5" cm="1">
        <f t="array" aca="1" ref="BR63" ca="1">INDEX(i.z_prob,$J63,BR$26)</f>
        <v>0.14000000000000001</v>
      </c>
      <c r="BS63" s="5" cm="1">
        <f t="array" aca="1" ref="BS63" ca="1">INDEX(i.z_prob,$J63,BS$26)</f>
        <v>0.11</v>
      </c>
      <c r="BT63" s="5" cm="1">
        <f t="array" aca="1" ref="BT63" ca="1">INDEX(i.z_prob,$J63,BT$26)</f>
        <v>0.11</v>
      </c>
      <c r="BU63" s="5" cm="1">
        <f t="array" aca="1" ref="BU63" ca="1">INDEX(i.z_prob,$J63,BU$26)</f>
        <v>0.14000000000000001</v>
      </c>
      <c r="BV63" s="5" cm="1">
        <f t="array" aca="1" ref="BV63" ca="1">INDEX(i.z_prob,$J63,BV$26)</f>
        <v>0.16</v>
      </c>
      <c r="BW63" s="5" cm="1">
        <f t="array" aca="1" ref="BW63" ca="1">INDEX(i.z_prob,$J63,BW$26)</f>
        <v>0.09</v>
      </c>
      <c r="BX63" s="9"/>
      <c r="BY63" s="19" t="str">
        <f t="shared" ca="1" si="370"/>
        <v>-</v>
      </c>
      <c r="BZ63" s="5">
        <f t="shared" ca="1" si="371"/>
        <v>0</v>
      </c>
      <c r="CA63" s="5">
        <f t="shared" ca="1" si="372"/>
        <v>0</v>
      </c>
      <c r="CB63" s="5">
        <f t="shared" ca="1" si="373"/>
        <v>0</v>
      </c>
      <c r="CC63" s="5">
        <f t="shared" ca="1" si="374"/>
        <v>0</v>
      </c>
      <c r="CD63" s="9"/>
      <c r="CE63" s="19" t="str">
        <f t="shared" ca="1" si="375"/>
        <v>-</v>
      </c>
      <c r="CF63" s="19" t="str">
        <f t="shared" ca="1" si="375"/>
        <v>-</v>
      </c>
      <c r="CG63" s="19" t="str">
        <f t="shared" ca="1" si="375"/>
        <v>-</v>
      </c>
      <c r="CH63" s="19" t="str">
        <f t="shared" ca="1" si="375"/>
        <v>-</v>
      </c>
      <c r="CI63" s="19" t="str">
        <f t="shared" ca="1" si="375"/>
        <v>-</v>
      </c>
      <c r="CJ63" s="19" t="str">
        <f t="shared" ca="1" si="375"/>
        <v>-</v>
      </c>
      <c r="CK63" s="19" t="str">
        <f t="shared" ca="1" si="375"/>
        <v>-</v>
      </c>
      <c r="CL63" s="19" t="str">
        <f t="shared" ca="1" si="375"/>
        <v>-</v>
      </c>
      <c r="CM63" s="19" t="str">
        <f t="shared" ca="1" si="375"/>
        <v>-</v>
      </c>
      <c r="CN63" s="19" t="str">
        <f t="shared" ca="1" si="375"/>
        <v>-</v>
      </c>
      <c r="CO63" s="19" t="str">
        <f t="shared" ca="1" si="376"/>
        <v>-</v>
      </c>
      <c r="CP63" s="19" t="str">
        <f t="shared" ca="1" si="376"/>
        <v>-</v>
      </c>
      <c r="CQ63" s="19" t="str">
        <f t="shared" ca="1" si="376"/>
        <v>-</v>
      </c>
      <c r="CR63" s="19" t="str">
        <f t="shared" ca="1" si="376"/>
        <v>-</v>
      </c>
      <c r="CS63" s="19" t="str">
        <f t="shared" ca="1" si="376"/>
        <v>-</v>
      </c>
      <c r="CT63" s="19" t="str">
        <f t="shared" ca="1" si="376"/>
        <v>-</v>
      </c>
      <c r="CU63" s="19" t="str">
        <f t="shared" ca="1" si="376"/>
        <v>-</v>
      </c>
      <c r="CV63" s="9"/>
      <c r="CW63" s="19" t="b">
        <f t="shared" ca="1" si="377"/>
        <v>0</v>
      </c>
      <c r="CX63" s="19" t="b">
        <f t="shared" ca="1" si="377"/>
        <v>0</v>
      </c>
      <c r="CY63" s="19" t="b">
        <f t="shared" ca="1" si="377"/>
        <v>0</v>
      </c>
      <c r="CZ63" s="571">
        <f ca="1">VALUE($N63&amp;$O63&amp;$P63&amp;$Q63&amp;IFERROR(VALUE($I63),0)&amp;$Z63&amp;IF($JX63=1,1,2)&amp;1)</f>
        <v>32111111</v>
      </c>
      <c r="DA63" s="570" t="b">
        <f t="shared" ca="1" si="378"/>
        <v>1</v>
      </c>
      <c r="DB63" s="570" t="str">
        <f t="shared" ca="1" si="378"/>
        <v>-</v>
      </c>
      <c r="DC63" s="570" t="b">
        <f t="shared" ca="1" si="378"/>
        <v>1</v>
      </c>
      <c r="DD63" s="577">
        <f ca="1">VALUE($N63&amp;$O63&amp;$P63&amp;$Q63&amp;IFERROR(VALUE($I63),0)&amp;$Z63&amp;IF($JX63=1,1,2)&amp;"01")</f>
        <v>321111101</v>
      </c>
      <c r="DE63" s="428">
        <f t="shared" ca="1" si="379"/>
        <v>680</v>
      </c>
      <c r="DF63" s="428">
        <f t="shared" ca="1" si="379"/>
        <v>714</v>
      </c>
      <c r="DG63" s="428">
        <f t="shared" ca="1" si="379"/>
        <v>749</v>
      </c>
      <c r="DH63" s="143">
        <f t="shared" ca="1" si="380"/>
        <v>420</v>
      </c>
      <c r="DI63" s="143">
        <f t="shared" ca="1" si="380"/>
        <v>455</v>
      </c>
      <c r="DJ63" s="143">
        <f t="shared" ca="1" si="380"/>
        <v>490</v>
      </c>
      <c r="DK63" s="19" t="str">
        <f t="shared" ref="DK63:DP75" ca="1" si="416">OFFSET(DK$5,$B63,0)</f>
        <v>-</v>
      </c>
      <c r="DL63" s="19" t="str">
        <f t="shared" ca="1" si="416"/>
        <v>-</v>
      </c>
      <c r="DM63" s="19" t="str">
        <f t="shared" ca="1" si="416"/>
        <v>-</v>
      </c>
      <c r="DN63" s="19" t="str">
        <f t="shared" ca="1" si="416"/>
        <v>-</v>
      </c>
      <c r="DO63" s="19" t="str">
        <f t="shared" ca="1" si="416"/>
        <v>-</v>
      </c>
      <c r="DP63" s="19" t="str">
        <f t="shared" ca="1" si="416"/>
        <v>-</v>
      </c>
      <c r="DQ63" s="19">
        <f t="shared" ca="1" si="382"/>
        <v>3</v>
      </c>
      <c r="DR63" s="19">
        <f t="shared" ca="1" si="382"/>
        <v>3</v>
      </c>
      <c r="DS63" s="19">
        <f t="shared" ca="1" si="382"/>
        <v>0</v>
      </c>
      <c r="DT63" s="19">
        <f t="shared" ca="1" si="382"/>
        <v>2</v>
      </c>
      <c r="DU63" s="19">
        <f t="shared" ca="1" si="382"/>
        <v>-2</v>
      </c>
      <c r="DV63" s="19" t="str">
        <f t="shared" ca="1" si="382"/>
        <v>-</v>
      </c>
      <c r="DW63" s="19" t="str">
        <f t="shared" ca="1" si="382"/>
        <v>-</v>
      </c>
      <c r="DX63" s="19" t="str">
        <f t="shared" ca="1" si="382"/>
        <v>-</v>
      </c>
      <c r="DY63" s="19">
        <f t="shared" ca="1" si="382"/>
        <v>0</v>
      </c>
      <c r="DZ63" s="19">
        <f t="shared" ca="1" si="382"/>
        <v>2</v>
      </c>
      <c r="EA63" s="19">
        <f t="shared" ca="1" si="382"/>
        <v>-2</v>
      </c>
      <c r="EB63" s="19" t="str">
        <f t="shared" ca="1" si="382"/>
        <v>-</v>
      </c>
      <c r="EC63" s="19">
        <f t="shared" ca="1" si="382"/>
        <v>0</v>
      </c>
      <c r="ED63" s="19">
        <f t="shared" ca="1" si="382"/>
        <v>0</v>
      </c>
      <c r="EE63" s="9"/>
      <c r="EF63" s="19" t="str">
        <f t="shared" ca="1" si="383"/>
        <v>-</v>
      </c>
      <c r="EG63" s="19" t="str">
        <f t="shared" ca="1" si="383"/>
        <v>-</v>
      </c>
      <c r="EH63" s="19" t="str">
        <f t="shared" ca="1" si="383"/>
        <v>-</v>
      </c>
      <c r="EI63" s="19" t="str">
        <f t="shared" ca="1" si="383"/>
        <v>-</v>
      </c>
      <c r="EJ63" s="19" t="str">
        <f t="shared" ca="1" si="383"/>
        <v>-</v>
      </c>
      <c r="EK63" s="19" t="str">
        <f t="shared" ca="1" si="383"/>
        <v>-</v>
      </c>
      <c r="EL63" s="19" t="str">
        <f t="shared" ca="1" si="383"/>
        <v>-</v>
      </c>
      <c r="EM63" s="19" t="str">
        <f t="shared" ca="1" si="383"/>
        <v>-</v>
      </c>
      <c r="EN63" s="19" t="str">
        <f t="shared" ca="1" si="383"/>
        <v>-</v>
      </c>
      <c r="EO63" s="19" t="str">
        <f t="shared" ca="1" si="383"/>
        <v>-</v>
      </c>
      <c r="EP63" s="19" t="str">
        <f t="shared" ca="1" si="383"/>
        <v>-</v>
      </c>
      <c r="EQ63" s="19" t="str">
        <f t="shared" ca="1" si="383"/>
        <v>-</v>
      </c>
      <c r="ER63" s="19">
        <f t="shared" ca="1" si="383"/>
        <v>0</v>
      </c>
      <c r="ES63" s="19">
        <f t="shared" ca="1" si="383"/>
        <v>0</v>
      </c>
      <c r="ET63" s="19">
        <f t="shared" ca="1" si="383"/>
        <v>0</v>
      </c>
      <c r="EU63" s="19">
        <f t="shared" ca="1" si="383"/>
        <v>0</v>
      </c>
      <c r="EV63" s="19">
        <f t="shared" ca="1" si="384"/>
        <v>0</v>
      </c>
      <c r="EW63" s="19">
        <f t="shared" ca="1" si="384"/>
        <v>0</v>
      </c>
      <c r="EX63" s="19">
        <f t="shared" ca="1" si="384"/>
        <v>0</v>
      </c>
      <c r="EY63" s="19">
        <f t="shared" ca="1" si="384"/>
        <v>0</v>
      </c>
      <c r="EZ63" s="19">
        <f t="shared" ca="1" si="384"/>
        <v>0</v>
      </c>
      <c r="FA63" s="19">
        <f t="shared" ca="1" si="384"/>
        <v>0</v>
      </c>
      <c r="FB63" s="19">
        <f t="shared" ca="1" si="384"/>
        <v>0</v>
      </c>
      <c r="FC63" s="19">
        <f t="shared" ca="1" si="384"/>
        <v>0</v>
      </c>
      <c r="FD63" s="19">
        <f t="shared" ca="1" si="384"/>
        <v>0</v>
      </c>
      <c r="FE63" s="19">
        <f t="shared" ca="1" si="384"/>
        <v>0</v>
      </c>
      <c r="FF63" s="19">
        <f t="shared" ca="1" si="384"/>
        <v>0</v>
      </c>
      <c r="FG63" s="19">
        <f t="shared" ca="1" si="384"/>
        <v>0</v>
      </c>
      <c r="FH63" s="19">
        <f t="shared" ca="1" si="384"/>
        <v>0</v>
      </c>
      <c r="FI63" s="19">
        <f t="shared" ca="1" si="384"/>
        <v>0</v>
      </c>
      <c r="FJ63" s="19">
        <f t="shared" ca="1" si="384"/>
        <v>0</v>
      </c>
      <c r="FK63" s="19">
        <f t="shared" ca="1" si="384"/>
        <v>0</v>
      </c>
      <c r="FL63" s="19">
        <f t="shared" ca="1" si="384"/>
        <v>0</v>
      </c>
      <c r="FM63" s="19">
        <f t="shared" ca="1" si="384"/>
        <v>0</v>
      </c>
      <c r="FN63" s="19">
        <f t="shared" ca="1" si="384"/>
        <v>0</v>
      </c>
      <c r="FO63" s="19">
        <f t="shared" ca="1" si="384"/>
        <v>0</v>
      </c>
      <c r="FP63" s="19">
        <f t="shared" ca="1" si="384"/>
        <v>0</v>
      </c>
      <c r="FQ63" s="19">
        <f t="shared" ca="1" si="384"/>
        <v>0</v>
      </c>
      <c r="FR63" s="19">
        <f t="shared" ca="1" si="384"/>
        <v>0</v>
      </c>
      <c r="FS63" s="19">
        <f t="shared" ca="1" si="385"/>
        <v>0</v>
      </c>
      <c r="FT63" s="19">
        <f t="shared" ca="1" si="385"/>
        <v>0</v>
      </c>
      <c r="FU63" s="19">
        <f t="shared" ca="1" si="385"/>
        <v>0</v>
      </c>
      <c r="FV63" s="19">
        <f t="shared" ca="1" si="385"/>
        <v>0</v>
      </c>
      <c r="FW63" s="19">
        <f t="shared" ca="1" si="385"/>
        <v>0</v>
      </c>
      <c r="FX63" s="19">
        <f t="shared" ca="1" si="385"/>
        <v>0</v>
      </c>
      <c r="FY63" s="19">
        <f t="shared" ca="1" si="385"/>
        <v>0</v>
      </c>
      <c r="FZ63" s="19">
        <f t="shared" ca="1" si="385"/>
        <v>0</v>
      </c>
      <c r="GA63" s="19">
        <f t="shared" ca="1" si="385"/>
        <v>0</v>
      </c>
      <c r="GB63" s="19">
        <f t="shared" ca="1" si="385"/>
        <v>0</v>
      </c>
      <c r="GC63" s="19">
        <f t="shared" ca="1" si="385"/>
        <v>0</v>
      </c>
      <c r="GD63" s="19">
        <f t="shared" ca="1" si="385"/>
        <v>0</v>
      </c>
      <c r="GE63" s="19">
        <f t="shared" ca="1" si="385"/>
        <v>0</v>
      </c>
      <c r="GF63" s="19">
        <f t="shared" ca="1" si="385"/>
        <v>0</v>
      </c>
      <c r="GG63" s="19">
        <f t="shared" ca="1" si="385"/>
        <v>0</v>
      </c>
      <c r="GH63" s="19">
        <f t="shared" ca="1" si="385"/>
        <v>0</v>
      </c>
      <c r="GI63" s="19">
        <f t="shared" ca="1" si="385"/>
        <v>0</v>
      </c>
      <c r="GJ63" s="19">
        <f t="shared" ca="1" si="385"/>
        <v>0</v>
      </c>
      <c r="GK63" s="19">
        <f t="shared" ca="1" si="385"/>
        <v>0</v>
      </c>
      <c r="GL63" s="19">
        <f t="shared" ca="1" si="385"/>
        <v>0</v>
      </c>
      <c r="GM63" s="19">
        <f t="shared" ca="1" si="385"/>
        <v>0</v>
      </c>
      <c r="GN63" s="19">
        <f t="shared" ca="1" si="385"/>
        <v>0</v>
      </c>
      <c r="GO63" s="19">
        <f t="shared" ca="1" si="385"/>
        <v>0</v>
      </c>
      <c r="GP63" s="19">
        <f t="shared" ca="1" si="385"/>
        <v>0</v>
      </c>
      <c r="GQ63" s="19">
        <f t="shared" ca="1" si="385"/>
        <v>0</v>
      </c>
      <c r="GR63" s="19">
        <f t="shared" ca="1" si="385"/>
        <v>0</v>
      </c>
      <c r="GS63" s="19">
        <f t="shared" ca="1" si="385"/>
        <v>0</v>
      </c>
      <c r="GT63" s="19">
        <f t="shared" ca="1" si="385"/>
        <v>0</v>
      </c>
      <c r="GU63" s="19">
        <f t="shared" ca="1" si="385"/>
        <v>0</v>
      </c>
      <c r="GV63" s="19">
        <f t="shared" ca="1" si="385"/>
        <v>0</v>
      </c>
      <c r="GW63" s="19">
        <f t="shared" ca="1" si="385"/>
        <v>0</v>
      </c>
      <c r="GX63" s="19">
        <f t="shared" ca="1" si="385"/>
        <v>0</v>
      </c>
      <c r="GY63" s="19">
        <f t="shared" ca="1" si="385"/>
        <v>0</v>
      </c>
      <c r="GZ63" s="19">
        <f t="shared" ca="1" si="385"/>
        <v>0</v>
      </c>
      <c r="HA63" s="19">
        <f t="shared" ca="1" si="385"/>
        <v>0</v>
      </c>
      <c r="HB63" s="19">
        <f t="shared" ca="1" si="385"/>
        <v>0</v>
      </c>
      <c r="HC63" s="19">
        <f t="shared" ca="1" si="385"/>
        <v>0</v>
      </c>
      <c r="HD63" s="19">
        <f t="shared" ca="1" si="385"/>
        <v>0</v>
      </c>
      <c r="HE63" s="19">
        <f t="shared" ca="1" si="385"/>
        <v>0</v>
      </c>
      <c r="HF63" s="19">
        <f t="shared" ca="1" si="385"/>
        <v>0</v>
      </c>
      <c r="HG63" s="19">
        <f t="shared" ca="1" si="385"/>
        <v>0</v>
      </c>
      <c r="HH63" s="19">
        <f t="shared" ca="1" si="385"/>
        <v>0</v>
      </c>
      <c r="HI63" s="19">
        <f t="shared" ca="1" si="385"/>
        <v>0</v>
      </c>
      <c r="HJ63" s="19">
        <f t="shared" ca="1" si="385"/>
        <v>0</v>
      </c>
      <c r="HK63" s="19">
        <f t="shared" ca="1" si="385"/>
        <v>0</v>
      </c>
      <c r="HL63" s="19">
        <f t="shared" ca="1" si="385"/>
        <v>0</v>
      </c>
      <c r="HM63" s="19">
        <f t="shared" ca="1" si="385"/>
        <v>0</v>
      </c>
      <c r="HN63" s="19">
        <f t="shared" ca="1" si="385"/>
        <v>0</v>
      </c>
      <c r="HO63" s="19">
        <f t="shared" ca="1" si="385"/>
        <v>0</v>
      </c>
      <c r="HP63" s="19">
        <f t="shared" ca="1" si="385"/>
        <v>0</v>
      </c>
      <c r="HQ63" s="19">
        <f t="shared" ca="1" si="385"/>
        <v>0</v>
      </c>
      <c r="HR63" s="19">
        <f t="shared" ca="1" si="385"/>
        <v>0</v>
      </c>
      <c r="HS63" s="19">
        <f t="shared" ca="1" si="385"/>
        <v>0</v>
      </c>
      <c r="HT63" s="19">
        <f t="shared" ca="1" si="385"/>
        <v>0</v>
      </c>
      <c r="HU63" s="19">
        <f t="shared" ca="1" si="385"/>
        <v>0</v>
      </c>
      <c r="HV63" s="19">
        <f t="shared" ca="1" si="385"/>
        <v>0</v>
      </c>
      <c r="HW63" s="19">
        <f t="shared" ca="1" si="385"/>
        <v>0</v>
      </c>
      <c r="HX63" s="19">
        <f t="shared" ca="1" si="385"/>
        <v>0</v>
      </c>
      <c r="HY63" s="19">
        <f t="shared" ca="1" si="385"/>
        <v>0</v>
      </c>
      <c r="HZ63" s="19">
        <f t="shared" ca="1" si="385"/>
        <v>0</v>
      </c>
      <c r="IA63" s="19">
        <f t="shared" ca="1" si="386"/>
        <v>0</v>
      </c>
      <c r="IB63" s="19">
        <f t="shared" ca="1" si="386"/>
        <v>0</v>
      </c>
      <c r="IC63" s="19">
        <f t="shared" ca="1" si="386"/>
        <v>0</v>
      </c>
      <c r="ID63" s="19">
        <f t="shared" ca="1" si="386"/>
        <v>0</v>
      </c>
      <c r="IE63" s="19">
        <f t="shared" ca="1" si="386"/>
        <v>0</v>
      </c>
      <c r="IF63" s="19">
        <f t="shared" ca="1" si="386"/>
        <v>0</v>
      </c>
      <c r="IG63" s="19">
        <f t="shared" ca="1" si="386"/>
        <v>0</v>
      </c>
      <c r="IH63" s="19">
        <f t="shared" ca="1" si="386"/>
        <v>0</v>
      </c>
      <c r="II63" s="19">
        <f t="shared" ca="1" si="386"/>
        <v>0</v>
      </c>
      <c r="IJ63" s="19">
        <f t="shared" ca="1" si="386"/>
        <v>0</v>
      </c>
      <c r="IK63" s="19">
        <f t="shared" ca="1" si="386"/>
        <v>0</v>
      </c>
      <c r="IL63" s="19">
        <f t="shared" ca="1" si="386"/>
        <v>0</v>
      </c>
      <c r="IM63" s="19">
        <f t="shared" ca="1" si="386"/>
        <v>0</v>
      </c>
      <c r="IN63" s="19">
        <f t="shared" ca="1" si="386"/>
        <v>0</v>
      </c>
      <c r="IO63" s="19">
        <f t="shared" ca="1" si="386"/>
        <v>0</v>
      </c>
      <c r="IP63" s="19">
        <f t="shared" ca="1" si="386"/>
        <v>0</v>
      </c>
      <c r="IQ63" s="19">
        <f t="shared" ca="1" si="386"/>
        <v>0</v>
      </c>
      <c r="IR63" s="19">
        <f t="shared" ca="1" si="386"/>
        <v>0</v>
      </c>
      <c r="IS63" s="19">
        <f t="shared" ca="1" si="386"/>
        <v>0</v>
      </c>
      <c r="IT63" s="19">
        <f t="shared" ca="1" si="386"/>
        <v>0</v>
      </c>
      <c r="IU63" s="19">
        <f t="shared" ca="1" si="386"/>
        <v>0</v>
      </c>
      <c r="IV63" s="19">
        <f t="shared" ca="1" si="386"/>
        <v>0</v>
      </c>
      <c r="IW63" s="19">
        <f t="shared" ca="1" si="386"/>
        <v>0</v>
      </c>
      <c r="IX63" s="19">
        <f t="shared" ca="1" si="386"/>
        <v>0</v>
      </c>
      <c r="IY63" s="19">
        <f t="shared" ca="1" si="386"/>
        <v>0</v>
      </c>
      <c r="IZ63" s="19">
        <f t="shared" ca="1" si="386"/>
        <v>0</v>
      </c>
      <c r="JA63" s="19">
        <f t="shared" ca="1" si="386"/>
        <v>0</v>
      </c>
      <c r="JB63" s="19">
        <f t="shared" ca="1" si="386"/>
        <v>0</v>
      </c>
      <c r="JC63" s="19">
        <f t="shared" ca="1" si="386"/>
        <v>0</v>
      </c>
      <c r="JD63" s="19">
        <f t="shared" ca="1" si="386"/>
        <v>0</v>
      </c>
      <c r="JE63" s="19">
        <f t="shared" ca="1" si="386"/>
        <v>0</v>
      </c>
      <c r="JF63" s="19">
        <f t="shared" ca="1" si="386"/>
        <v>0</v>
      </c>
      <c r="JG63" s="19">
        <f t="shared" ca="1" si="386"/>
        <v>0</v>
      </c>
      <c r="JH63" s="19">
        <f t="shared" ca="1" si="386"/>
        <v>0</v>
      </c>
      <c r="JI63" s="19">
        <f t="shared" ca="1" si="386"/>
        <v>0</v>
      </c>
      <c r="JJ63" s="19">
        <f t="shared" ca="1" si="386"/>
        <v>0</v>
      </c>
      <c r="JK63" s="19">
        <f t="shared" ca="1" si="386"/>
        <v>0</v>
      </c>
      <c r="JL63" s="19">
        <f t="shared" ca="1" si="386"/>
        <v>0</v>
      </c>
      <c r="JM63" s="5">
        <f t="shared" ca="1" si="387"/>
        <v>19</v>
      </c>
      <c r="JN63" s="9"/>
      <c r="JO63" s="5">
        <f t="shared" ca="1" si="388"/>
        <v>1</v>
      </c>
      <c r="JP63" s="5" t="b">
        <f t="shared" ca="1" si="388"/>
        <v>0</v>
      </c>
      <c r="JQ63" s="19">
        <f t="shared" ca="1" si="389"/>
        <v>0</v>
      </c>
      <c r="JR63" s="5">
        <f t="shared" ca="1" si="390"/>
        <v>0</v>
      </c>
      <c r="JS63" s="5">
        <f t="shared" ca="1" si="391"/>
        <v>0.01</v>
      </c>
      <c r="JT63" s="19">
        <f t="shared" ca="1" si="392"/>
        <v>0</v>
      </c>
      <c r="JU63" s="19">
        <f t="shared" ca="1" si="392"/>
        <v>0</v>
      </c>
      <c r="JV63" s="19" t="str">
        <f t="shared" ca="1" si="392"/>
        <v>-</v>
      </c>
      <c r="JW63" s="19">
        <f t="shared" ca="1" si="393"/>
        <v>1</v>
      </c>
      <c r="JX63" s="19">
        <f t="shared" ca="1" si="389"/>
        <v>1</v>
      </c>
      <c r="JY63" s="19">
        <f t="shared" ca="1" si="393"/>
        <v>1</v>
      </c>
      <c r="JZ63" s="19">
        <f t="shared" ca="1" si="393"/>
        <v>1</v>
      </c>
      <c r="KA63" s="19">
        <f t="shared" ca="1" si="393"/>
        <v>1</v>
      </c>
      <c r="KB63" s="19">
        <f t="shared" ca="1" si="394"/>
        <v>1</v>
      </c>
      <c r="KC63" s="19">
        <f t="shared" ca="1" si="394"/>
        <v>0</v>
      </c>
      <c r="KD63" s="19">
        <f t="shared" ca="1" si="394"/>
        <v>0</v>
      </c>
      <c r="KE63" s="19">
        <f t="shared" ca="1" si="395"/>
        <v>1</v>
      </c>
      <c r="KF63" s="19">
        <f t="shared" ca="1" si="395"/>
        <v>0</v>
      </c>
      <c r="KG63" s="19">
        <f t="shared" ca="1" si="395"/>
        <v>0</v>
      </c>
      <c r="KH63" s="19">
        <f t="shared" ca="1" si="395"/>
        <v>0</v>
      </c>
      <c r="KI63" s="19">
        <f t="shared" ca="1" si="395"/>
        <v>1</v>
      </c>
      <c r="KJ63" s="19">
        <f t="shared" ca="1" si="395"/>
        <v>0</v>
      </c>
      <c r="KK63" s="19">
        <f t="shared" ca="1" si="395"/>
        <v>1</v>
      </c>
      <c r="KL63" s="19">
        <f t="shared" ca="1" si="389"/>
        <v>0</v>
      </c>
      <c r="KM63" s="19">
        <f t="shared" ca="1" si="389"/>
        <v>0</v>
      </c>
      <c r="KN63" s="19">
        <f t="shared" ca="1" si="389"/>
        <v>0</v>
      </c>
      <c r="KO63" s="19">
        <f t="shared" ca="1" si="389"/>
        <v>0</v>
      </c>
      <c r="KP63" s="19">
        <f t="shared" ca="1" si="389"/>
        <v>0</v>
      </c>
      <c r="KQ63" s="19">
        <f t="shared" ca="1" si="389"/>
        <v>0</v>
      </c>
      <c r="KR63" s="19">
        <f t="shared" ca="1" si="389"/>
        <v>0</v>
      </c>
      <c r="KS63" s="19">
        <f t="shared" ca="1" si="389"/>
        <v>0</v>
      </c>
      <c r="KT63" s="19">
        <f t="shared" ca="1" si="389"/>
        <v>0</v>
      </c>
      <c r="KU63" s="19">
        <f t="shared" ca="1" si="389"/>
        <v>0</v>
      </c>
      <c r="KV63" s="19">
        <f t="shared" ca="1" si="389"/>
        <v>0</v>
      </c>
      <c r="KW63" s="19">
        <f t="shared" ca="1" si="389"/>
        <v>0</v>
      </c>
      <c r="KX63" s="19">
        <f t="shared" ca="1" si="389"/>
        <v>0</v>
      </c>
      <c r="KY63" s="19">
        <f t="shared" ca="1" si="389"/>
        <v>0</v>
      </c>
      <c r="KZ63" s="19">
        <f t="shared" ca="1" si="389"/>
        <v>0</v>
      </c>
      <c r="LA63" s="19">
        <f t="shared" ca="1" si="389"/>
        <v>0</v>
      </c>
      <c r="LB63" s="19">
        <f t="shared" ca="1" si="389"/>
        <v>0</v>
      </c>
      <c r="LC63" s="19">
        <f t="shared" ca="1" si="389"/>
        <v>0</v>
      </c>
      <c r="LD63" s="19">
        <f t="shared" ca="1" si="389"/>
        <v>0</v>
      </c>
      <c r="LE63" s="19">
        <f t="shared" ca="1" si="389"/>
        <v>0</v>
      </c>
      <c r="LF63" s="19">
        <f t="shared" ca="1" si="389"/>
        <v>0</v>
      </c>
      <c r="LG63" s="5">
        <f t="shared" ca="1" si="396"/>
        <v>0</v>
      </c>
      <c r="LH63" s="5">
        <f t="shared" ca="1" si="396"/>
        <v>0</v>
      </c>
      <c r="LI63" s="5">
        <f t="shared" ca="1" si="396"/>
        <v>0.05</v>
      </c>
      <c r="LJ63" s="5">
        <f t="shared" ca="1" si="396"/>
        <v>0.05</v>
      </c>
      <c r="LK63" s="19">
        <f t="shared" ca="1" si="397"/>
        <v>0</v>
      </c>
      <c r="LL63" s="19">
        <f t="shared" ca="1" si="389"/>
        <v>0</v>
      </c>
      <c r="LM63" s="19">
        <f t="shared" ca="1" si="397"/>
        <v>0</v>
      </c>
      <c r="LN63" s="19">
        <f t="shared" ca="1" si="397"/>
        <v>0</v>
      </c>
      <c r="LO63" s="19">
        <f t="shared" ca="1" si="397"/>
        <v>0</v>
      </c>
      <c r="LP63" s="19">
        <f t="shared" ca="1" si="397"/>
        <v>0</v>
      </c>
      <c r="LQ63" s="19">
        <f t="shared" ca="1" si="389"/>
        <v>0</v>
      </c>
      <c r="LR63" s="19">
        <f t="shared" ca="1" si="389"/>
        <v>1</v>
      </c>
      <c r="LS63" s="19">
        <f t="shared" ca="1" si="389"/>
        <v>0</v>
      </c>
      <c r="LT63" s="19">
        <f t="shared" ca="1" si="389"/>
        <v>0</v>
      </c>
      <c r="LU63" s="19">
        <f t="shared" ca="1" si="389"/>
        <v>0</v>
      </c>
      <c r="LV63" s="19">
        <f t="shared" ca="1" si="389"/>
        <v>0</v>
      </c>
      <c r="LW63" s="19">
        <f t="shared" ca="1" si="389"/>
        <v>1</v>
      </c>
      <c r="LX63" s="9"/>
      <c r="LY63" s="5" t="b">
        <f t="shared" ca="1" si="398"/>
        <v>0</v>
      </c>
      <c r="LZ63" s="19" t="str">
        <f t="shared" ca="1" si="242"/>
        <v>-</v>
      </c>
      <c r="MA63" s="19" t="str">
        <f t="shared" ca="1" si="242"/>
        <v>-</v>
      </c>
      <c r="MB63" s="19" t="str">
        <f t="shared" ca="1" si="242"/>
        <v>-</v>
      </c>
      <c r="MC63" s="5" t="b">
        <f t="shared" ca="1" si="399"/>
        <v>1</v>
      </c>
      <c r="MD63" s="5" t="b">
        <f t="shared" ca="1" si="399"/>
        <v>0</v>
      </c>
      <c r="ME63" s="5" t="b">
        <f t="shared" ca="1" si="399"/>
        <v>0</v>
      </c>
      <c r="MF63" s="135">
        <f t="shared" ca="1" si="400"/>
        <v>1</v>
      </c>
      <c r="MG63" s="135">
        <f t="shared" ca="1" si="400"/>
        <v>1</v>
      </c>
      <c r="MH63" s="12" t="s">
        <v>31</v>
      </c>
      <c r="MI63" s="12" t="s">
        <v>31</v>
      </c>
      <c r="MJ63" s="12" t="s">
        <v>31</v>
      </c>
      <c r="MK63" s="12" t="s">
        <v>31</v>
      </c>
      <c r="ML63" s="12">
        <v>1</v>
      </c>
      <c r="MM63" s="12">
        <v>0.66</v>
      </c>
      <c r="MN63" s="232" t="s">
        <v>31</v>
      </c>
      <c r="MO63" s="5" t="b" cm="1">
        <f t="array" aca="1" ref="MO63" ca="1">IF(OR(MP63:MP63&lt;&gt;"-"),TRUE,"-")</f>
        <v>1</v>
      </c>
      <c r="MP63" s="19">
        <f t="shared" ca="1" si="403"/>
        <v>2</v>
      </c>
      <c r="MQ63" s="5" t="str">
        <f t="array" aca="1" ref="MQ63" ca="1">IF(OR(MR63:MX63&lt;&gt;"-"),TRUE,"-")</f>
        <v>-</v>
      </c>
      <c r="MR63" s="19" t="str">
        <f t="shared" ca="1" si="404"/>
        <v>-</v>
      </c>
      <c r="MS63" s="19" t="str">
        <f t="shared" ca="1" si="404"/>
        <v>-</v>
      </c>
      <c r="MT63" s="19" t="str">
        <f t="shared" ca="1" si="404"/>
        <v>-</v>
      </c>
      <c r="MU63" s="19" t="str">
        <f t="shared" ca="1" si="404"/>
        <v>-</v>
      </c>
      <c r="MV63" s="19" t="str">
        <f t="shared" ca="1" si="404"/>
        <v>-</v>
      </c>
      <c r="MW63" s="19" t="str">
        <f t="shared" ca="1" si="404"/>
        <v>-</v>
      </c>
      <c r="MX63" s="19" t="str">
        <f t="shared" ca="1" si="404"/>
        <v>-</v>
      </c>
      <c r="MY63" s="5" t="b">
        <f t="array" aca="1" ref="MY63" ca="1">IF(OR(MZ63:NA63&lt;&gt;"-"),TRUE,"-")</f>
        <v>1</v>
      </c>
      <c r="MZ63" s="135">
        <f ca="1">IF($AS63=6,0,$NA63)</f>
        <v>2</v>
      </c>
      <c r="NA63" s="19">
        <f t="shared" ca="1" si="405"/>
        <v>2</v>
      </c>
      <c r="NB63" s="19" t="b">
        <f t="shared" ca="1" si="405"/>
        <v>0</v>
      </c>
      <c r="NC63" s="19" t="str">
        <f t="shared" ca="1" si="405"/>
        <v>-</v>
      </c>
      <c r="ND63" s="5" t="str">
        <f t="shared" ca="1" si="406"/>
        <v>-</v>
      </c>
      <c r="NE63" s="5" t="str">
        <f t="shared" ca="1" si="406"/>
        <v>-</v>
      </c>
      <c r="NF63" s="5" t="str">
        <f t="shared" ca="1" si="406"/>
        <v>-</v>
      </c>
      <c r="NG63" s="5" t="str">
        <f t="shared" ca="1" si="406"/>
        <v>-</v>
      </c>
      <c r="NH63" s="19" t="str">
        <f t="shared" ca="1" si="407"/>
        <v>-</v>
      </c>
      <c r="NI63" s="19" t="str">
        <f t="shared" ca="1" si="407"/>
        <v>-</v>
      </c>
      <c r="NJ63" s="19" t="b">
        <f t="shared" ca="1" si="407"/>
        <v>1</v>
      </c>
      <c r="NK63" s="19">
        <f t="shared" ca="1" si="407"/>
        <v>0.75</v>
      </c>
      <c r="NL63" s="19">
        <f t="shared" ca="1" si="407"/>
        <v>0.75</v>
      </c>
      <c r="NM63" s="19">
        <f t="shared" ca="1" si="407"/>
        <v>0.99</v>
      </c>
      <c r="NN63" s="19">
        <f t="shared" ca="1" si="407"/>
        <v>0.5</v>
      </c>
      <c r="NO63" s="19">
        <f t="shared" ca="1" si="407"/>
        <v>0</v>
      </c>
      <c r="NP63" s="19">
        <f t="shared" ca="1" si="407"/>
        <v>0</v>
      </c>
      <c r="NQ63" s="12" t="s">
        <v>31</v>
      </c>
      <c r="NR63" s="19" t="str">
        <f t="shared" ca="1" si="407"/>
        <v>-</v>
      </c>
      <c r="NS63" s="19" t="str">
        <f t="shared" ca="1" si="407"/>
        <v>-</v>
      </c>
      <c r="NT63" s="5">
        <f t="shared" ca="1" si="408"/>
        <v>1</v>
      </c>
      <c r="NU63" s="9"/>
      <c r="NV63" s="19">
        <f t="shared" ca="1" si="409"/>
        <v>70</v>
      </c>
      <c r="NW63" s="19">
        <f t="shared" ca="1" si="409"/>
        <v>50</v>
      </c>
      <c r="NX63" s="19">
        <f t="shared" ca="1" si="409"/>
        <v>65</v>
      </c>
      <c r="NY63" s="19">
        <f t="shared" ca="1" si="409"/>
        <v>65</v>
      </c>
      <c r="NZ63" s="19">
        <f t="shared" ca="1" si="409"/>
        <v>1</v>
      </c>
      <c r="OA63" s="5">
        <f t="shared" ca="1" si="410"/>
        <v>1</v>
      </c>
      <c r="OB63" s="19">
        <f t="shared" ca="1" si="255"/>
        <v>1</v>
      </c>
      <c r="OC63" s="9"/>
      <c r="OD63" s="19" t="b">
        <f t="shared" ca="1" si="256"/>
        <v>0</v>
      </c>
      <c r="OE63" s="19" t="b">
        <f t="shared" ca="1" si="256"/>
        <v>0</v>
      </c>
      <c r="OF63" s="19">
        <f ca="1">OFFSET(OF$5,$B63,0)</f>
        <v>1</v>
      </c>
      <c r="OG63" s="19">
        <f t="shared" ca="1" si="411"/>
        <v>1</v>
      </c>
      <c r="OH63" s="19">
        <f t="shared" ca="1" si="411"/>
        <v>1</v>
      </c>
      <c r="OI63" s="19">
        <f t="shared" ca="1" si="411"/>
        <v>1</v>
      </c>
      <c r="OJ63" s="19">
        <f t="shared" ca="1" si="411"/>
        <v>1</v>
      </c>
      <c r="OK63" s="19">
        <f t="shared" ca="1" si="411"/>
        <v>1</v>
      </c>
      <c r="OL63" s="19">
        <f t="shared" ca="1" si="411"/>
        <v>1</v>
      </c>
      <c r="OM63" s="19">
        <f t="shared" ca="1" si="411"/>
        <v>1</v>
      </c>
      <c r="ON63" s="19">
        <f t="shared" ca="1" si="409"/>
        <v>1</v>
      </c>
      <c r="OO63" s="9"/>
      <c r="OP63" s="5" t="str" cm="1">
        <f t="array" aca="1" ref="OP63" ca="1">INDEX(i.LMU_Area,$K63,OP$26)</f>
        <v>-</v>
      </c>
      <c r="OQ63" s="5" t="str" cm="1">
        <f t="array" aca="1" ref="OQ63" ca="1">INDEX(i.LMU_Area,$K63,OQ$26)</f>
        <v>-</v>
      </c>
      <c r="OR63" s="5" t="str" cm="1">
        <f t="array" aca="1" ref="OR63" ca="1">INDEX(i.LMU_Area,$K63,OR$26)</f>
        <v>-</v>
      </c>
      <c r="OS63" s="5" t="str" cm="1">
        <f t="array" aca="1" ref="OS63" ca="1">INDEX(i.LMU_Area,$K63,OS$26)</f>
        <v>-</v>
      </c>
      <c r="OT63" s="5" t="str" cm="1">
        <f t="array" aca="1" ref="OT63" ca="1">INDEX(i.LMU_Area,$K63,OT$26)</f>
        <v>-</v>
      </c>
      <c r="OU63" s="5" t="str" cm="1">
        <f t="array" aca="1" ref="OU63" ca="1">INDEX(i.LMU_Area,$K63,OU$26)</f>
        <v>-</v>
      </c>
      <c r="OV63" s="5" t="str" cm="1">
        <f t="array" aca="1" ref="OV63" ca="1">INDEX(i.LMU_Area,$K63,OV$26)</f>
        <v>-</v>
      </c>
      <c r="OW63" s="5" t="str" cm="1">
        <f t="array" aca="1" ref="OW63" ca="1">INDEX(i.LMU_Area,$K63,OW$26)</f>
        <v>-</v>
      </c>
      <c r="OX63" s="5" t="str" cm="1">
        <f t="array" aca="1" ref="OX63" ca="1">INDEX(i.LMU_Area,$K63,OX$26)</f>
        <v>-</v>
      </c>
      <c r="OY63" s="5" t="str" cm="1">
        <f t="array" aca="1" ref="OY63" ca="1">INDEX(i.LMU_Area,$K63,OY$26)</f>
        <v>-</v>
      </c>
      <c r="OZ63" s="5" t="str" cm="1">
        <f t="array" aca="1" ref="OZ63" ca="1">INDEX(i.LMU_Area,$K63,OZ$26)</f>
        <v>-</v>
      </c>
      <c r="PA63" s="5" t="str" cm="1">
        <f t="array" aca="1" ref="PA63" ca="1">INDEX(i.LMU_Area,$K63,PA$26)</f>
        <v>-</v>
      </c>
      <c r="PB63" s="5" t="str" cm="1">
        <f t="array" aca="1" ref="PB63" ca="1">INDEX(i.LMU_Area,$K63,PB$26)</f>
        <v>-</v>
      </c>
      <c r="PC63" s="5" t="str" cm="1">
        <f t="array" aca="1" ref="PC63" ca="1">INDEX(i.LMU_Area,$K63,PC$26)</f>
        <v>-</v>
      </c>
      <c r="PD63" s="5" t="str" cm="1">
        <f t="array" aca="1" ref="PD63" ca="1">INDEX(i.LMU_Area,$K63,PD$26)</f>
        <v>-</v>
      </c>
      <c r="PE63" s="5" t="str" cm="1">
        <f t="array" aca="1" ref="PE63" ca="1">INDEX(i.LMU_Area,$K63,PE$26)</f>
        <v>-</v>
      </c>
      <c r="PF63" s="5" t="str" cm="1">
        <f t="array" aca="1" ref="PF63" ca="1">INDEX(i.LMU_Area,$K63,PF$26)</f>
        <v>-</v>
      </c>
      <c r="PG63" s="5" t="str" cm="1">
        <f t="array" aca="1" ref="PG63" ca="1">INDEX(i.LMU_Area,$K63,PG$26)</f>
        <v>-</v>
      </c>
      <c r="PH63" s="5" t="str" cm="1">
        <f t="array" aca="1" ref="PH63" ca="1">INDEX(i.LMU_Area,$K63,PH$26)</f>
        <v>-</v>
      </c>
      <c r="PI63" s="5" t="str" cm="1">
        <f t="array" aca="1" ref="PI63" ca="1">INDEX(i.LMU_Area,$K63,PI$26)</f>
        <v>-</v>
      </c>
      <c r="PJ63" s="5" t="str" cm="1">
        <f t="array" aca="1" ref="PJ63" ca="1">INDEX(i.LMU_Area,$K63,PJ$26)</f>
        <v>-</v>
      </c>
      <c r="PK63" s="5" t="str" cm="1">
        <f t="array" aca="1" ref="PK63" ca="1">INDEX(i.LMU_Area,$K63,PK$26)</f>
        <v>-</v>
      </c>
      <c r="PL63" s="5" t="str" cm="1">
        <f t="array" aca="1" ref="PL63" ca="1">INDEX(i.LMU_Area,$K63,PL$26)</f>
        <v>-</v>
      </c>
      <c r="PM63" s="5" t="str" cm="1">
        <f t="array" aca="1" ref="PM63" ca="1">INDEX(i.LMU_Area,$K63,PM$26)</f>
        <v>-</v>
      </c>
      <c r="PN63" s="5" t="str" cm="1">
        <f t="array" aca="1" ref="PN63" ca="1">INDEX(i.LMU_Area,$K63,PN$26)</f>
        <v>-</v>
      </c>
      <c r="PO63" s="5" t="str" cm="1">
        <f t="array" aca="1" ref="PO63" ca="1">INDEX(i.LMU_Area,$K63,PO$26)</f>
        <v>-</v>
      </c>
      <c r="PP63" s="5" t="str" cm="1">
        <f t="array" aca="1" ref="PP63" ca="1">INDEX(i.LMU_Area,$K63,PP$26)</f>
        <v>-</v>
      </c>
      <c r="PQ63" s="5" t="str" cm="1">
        <f t="array" aca="1" ref="PQ63" ca="1">INDEX(i.LMU_Area,$K63,PQ$26)</f>
        <v>-</v>
      </c>
      <c r="PR63" s="5" t="str" cm="1">
        <f t="array" aca="1" ref="PR63" ca="1">INDEX(i.LMU_Area,$K63,PR$26)</f>
        <v>-</v>
      </c>
      <c r="PS63" s="5" t="str" cm="1">
        <f t="array" aca="1" ref="PS63" ca="1">INDEX(i.LMU_Area,$K63,PS$26)</f>
        <v>-</v>
      </c>
      <c r="PT63" s="5" t="str" cm="1">
        <f t="array" aca="1" ref="PT63" ca="1">INDEX(i.LMU_Area,$K63,PT$26)</f>
        <v>-</v>
      </c>
      <c r="PU63" s="5" t="str" cm="1">
        <f t="array" aca="1" ref="PU63" ca="1">INDEX(i.LMU_Area,$K63,PU$26)</f>
        <v>-</v>
      </c>
      <c r="PV63" s="5" t="str" cm="1">
        <f t="array" aca="1" ref="PV63" ca="1">INDEX(i.LMU_Area,$K63,PV$26)</f>
        <v>-</v>
      </c>
      <c r="PW63" s="5" t="str" cm="1">
        <f t="array" aca="1" ref="PW63" ca="1">INDEX(i.LMU_Area,$K63,PW$26)</f>
        <v>-</v>
      </c>
      <c r="PX63" s="5" t="str" cm="1">
        <f t="array" aca="1" ref="PX63" ca="1">INDEX(i.LMU_Area,$K63,PX$26)</f>
        <v>-</v>
      </c>
      <c r="PY63" s="5" t="str" cm="1">
        <f t="array" aca="1" ref="PY63" ca="1">INDEX(i.LMU_Area,$K63,PY$26)</f>
        <v>-</v>
      </c>
      <c r="PZ63" s="5" t="str" cm="1">
        <f t="array" aca="1" ref="PZ63" ca="1">INDEX(i.LMU_Area,$K63,PZ$26)</f>
        <v>-</v>
      </c>
      <c r="QA63" s="5" t="str" cm="1">
        <f t="array" aca="1" ref="QA63" ca="1">INDEX(i.LMU_Area,$K63,QA$26)</f>
        <v>-</v>
      </c>
      <c r="QB63" s="5" t="str" cm="1">
        <f t="array" aca="1" ref="QB63" ca="1">INDEX(i.LMU_Area,$K63,QB$26)</f>
        <v>-</v>
      </c>
      <c r="QC63" s="5" t="str" cm="1">
        <f t="array" aca="1" ref="QC63" ca="1">INDEX(i.LMU_Area,$K63,QC$26)</f>
        <v>-</v>
      </c>
      <c r="QD63" s="5" t="str" cm="1">
        <f t="array" aca="1" ref="QD63" ca="1">INDEX(i.LMU_Area,$K63,QD$26)</f>
        <v>-</v>
      </c>
      <c r="QE63" s="5" t="str" cm="1">
        <f t="array" aca="1" ref="QE63" ca="1">INDEX(i.LMU_Area,$K63,QE$26)</f>
        <v>-</v>
      </c>
      <c r="QF63" s="5" t="str" cm="1">
        <f t="array" aca="1" ref="QF63" ca="1">INDEX(i.LMU_Area,$K63,QF$26)</f>
        <v>-</v>
      </c>
      <c r="QG63" s="5" t="str" cm="1">
        <f t="array" aca="1" ref="QG63" ca="1">INDEX(i.LMU_Area,$K63,QG$26)</f>
        <v>-</v>
      </c>
      <c r="QH63" s="5" t="str" cm="1">
        <f t="array" aca="1" ref="QH63" ca="1">INDEX(i.LMU_Area,$K63,QH$26)</f>
        <v>-</v>
      </c>
      <c r="QI63" s="5" t="str" cm="1">
        <f t="array" aca="1" ref="QI63" ca="1">INDEX(i.LMU_Area,$K63,QI$26)</f>
        <v>-</v>
      </c>
      <c r="QJ63" s="5" t="str" cm="1">
        <f t="array" aca="1" ref="QJ63" ca="1">INDEX(i.LMU_Area,$K63,QJ$26)</f>
        <v>-</v>
      </c>
      <c r="QK63" s="5" t="str" cm="1">
        <f t="array" aca="1" ref="QK63" ca="1">INDEX(i.LMU_Area,$K63,QK$26)</f>
        <v>-</v>
      </c>
      <c r="QL63" s="5" t="str" cm="1">
        <f t="array" aca="1" ref="QL63" ca="1">INDEX(i.LMU_Area,$K63,QL$26)</f>
        <v>-</v>
      </c>
      <c r="QM63" s="5" t="str" cm="1">
        <f t="array" aca="1" ref="QM63" ca="1">INDEX(i.LMU_Area,$K63,QM$26)</f>
        <v>-</v>
      </c>
      <c r="QN63" s="5" t="str" cm="1">
        <f t="array" aca="1" ref="QN63" ca="1">INDEX(i.LMU_Area,$K63,QN$26)</f>
        <v>-</v>
      </c>
      <c r="QO63" s="5" t="str" cm="1">
        <f t="array" aca="1" ref="QO63" ca="1">INDEX(i.LMU_Area,$K63,QO$26)</f>
        <v>-</v>
      </c>
      <c r="QP63" s="5" t="str" cm="1">
        <f t="array" aca="1" ref="QP63" ca="1">INDEX(i.LMU_Area,$K63,QP$26)</f>
        <v>-</v>
      </c>
      <c r="QQ63" s="5" t="str" cm="1">
        <f t="array" aca="1" ref="QQ63" ca="1">INDEX(i.LMU_Area,$K63,QQ$26)</f>
        <v>-</v>
      </c>
      <c r="QR63" s="5" t="str" cm="1">
        <f t="array" aca="1" ref="QR63" ca="1">INDEX(i.LMU_Area,$K63,QR$26)</f>
        <v>-</v>
      </c>
      <c r="QS63" s="5" t="str" cm="1">
        <f t="array" aca="1" ref="QS63" ca="1">INDEX(i.LMU_Area,$K63,QS$26)</f>
        <v>-</v>
      </c>
      <c r="QT63" s="5" t="str" cm="1">
        <f t="array" aca="1" ref="QT63" ca="1">INDEX(i.LMU_Area,$K63,QT$26)</f>
        <v>-</v>
      </c>
      <c r="QU63" s="5" t="str" cm="1">
        <f t="array" aca="1" ref="QU63" ca="1">INDEX(i.LMU_Area,$K63,QU$26)</f>
        <v>-</v>
      </c>
      <c r="QV63" s="5" t="str" cm="1">
        <f t="array" aca="1" ref="QV63" ca="1">INDEX(i.LMU_Area,$K63,QV$26)</f>
        <v>-</v>
      </c>
      <c r="QW63" s="5" t="str" cm="1">
        <f t="array" aca="1" ref="QW63" ca="1">INDEX(i.LMU_Area,$K63,QW$26)</f>
        <v>-</v>
      </c>
      <c r="QX63" s="5" t="str" cm="1">
        <f t="array" aca="1" ref="QX63" ca="1">INDEX(i.LMU_Area,$K63,QX$26)</f>
        <v>-</v>
      </c>
      <c r="QY63" s="5" t="str" cm="1">
        <f t="array" aca="1" ref="QY63" ca="1">INDEX(i.LMU_Area,$K63,QY$26)</f>
        <v>-</v>
      </c>
      <c r="QZ63" s="5" t="str" cm="1">
        <f t="array" aca="1" ref="QZ63" ca="1">INDEX(i.LMU_Area,$K63,QZ$26)</f>
        <v>-</v>
      </c>
      <c r="RA63" s="5" t="str" cm="1">
        <f t="array" aca="1" ref="RA63" ca="1">INDEX(i.LMU_Area,$K63,RA$26)</f>
        <v>-</v>
      </c>
      <c r="RB63" s="5" t="str" cm="1">
        <f t="array" aca="1" ref="RB63" ca="1">INDEX(i.LMU_Area,$K63,RB$26)</f>
        <v>-</v>
      </c>
      <c r="RC63" s="5" t="str" cm="1">
        <f t="array" aca="1" ref="RC63" ca="1">INDEX(i.LMU_Area,$K63,RC$26)</f>
        <v>-</v>
      </c>
      <c r="RD63" s="5" t="str" cm="1">
        <f t="array" aca="1" ref="RD63" ca="1">INDEX(i.LMU_Area,$K63,RD$26)</f>
        <v>-</v>
      </c>
      <c r="RE63" s="5" t="str" cm="1">
        <f t="array" aca="1" ref="RE63" ca="1">INDEX(i.LMU_Area,$K63,RE$26)</f>
        <v>-</v>
      </c>
      <c r="RF63" s="5" t="str" cm="1">
        <f t="array" aca="1" ref="RF63" ca="1">INDEX(i.LMU_Area,$K63,RF$26)</f>
        <v>-</v>
      </c>
      <c r="RG63" s="5" t="str" cm="1">
        <f t="array" aca="1" ref="RG63" ca="1">INDEX(i.LMU_Area,$K63,RG$26)</f>
        <v>-</v>
      </c>
      <c r="RH63" s="5" t="str" cm="1">
        <f t="array" aca="1" ref="RH63" ca="1">INDEX(i.LMU_Area,$K63,RH$26)</f>
        <v>-</v>
      </c>
      <c r="RI63" s="5" t="str" cm="1">
        <f t="array" aca="1" ref="RI63" ca="1">INDEX(i.LMU_Area,$K63,RI$26)</f>
        <v>-</v>
      </c>
      <c r="RJ63" s="5" t="str" cm="1">
        <f t="array" aca="1" ref="RJ63" ca="1">INDEX(i.LMU_Area,$K63,RJ$26)</f>
        <v>-</v>
      </c>
      <c r="RK63" s="5" t="str" cm="1">
        <f t="array" aca="1" ref="RK63" ca="1">INDEX(i.LMU_Area,$K63,RK$26)</f>
        <v>-</v>
      </c>
      <c r="RL63" s="5" t="str" cm="1">
        <f t="array" aca="1" ref="RL63" ca="1">INDEX(i.LMU_Area,$K63,RL$26)</f>
        <v>-</v>
      </c>
      <c r="RM63" s="5" t="str" cm="1">
        <f t="array" aca="1" ref="RM63" ca="1">INDEX(i.LMU_Area,$K63,RM$26)</f>
        <v>-</v>
      </c>
      <c r="RN63" s="5" t="str" cm="1">
        <f t="array" aca="1" ref="RN63" ca="1">INDEX(i.LMU_Area,$K63,RN$26)</f>
        <v>-</v>
      </c>
      <c r="RO63" s="5" t="str" cm="1">
        <f t="array" aca="1" ref="RO63" ca="1">INDEX(i.LMU_Area,$K63,RO$26)</f>
        <v>-</v>
      </c>
      <c r="RP63" s="5" t="str" cm="1">
        <f t="array" aca="1" ref="RP63" ca="1">INDEX(i.LMU_Area,$K63,RP$26)</f>
        <v>-</v>
      </c>
      <c r="RQ63" s="5" t="str" cm="1">
        <f t="array" aca="1" ref="RQ63" ca="1">INDEX(i.LMU_Area,$K63,RQ$26)</f>
        <v>-</v>
      </c>
      <c r="RR63" s="5" t="str" cm="1">
        <f t="array" aca="1" ref="RR63" ca="1">INDEX(i.LMU_Area,$K63,RR$26)</f>
        <v>-</v>
      </c>
      <c r="RS63" s="5" t="str" cm="1">
        <f t="array" aca="1" ref="RS63" ca="1">INDEX(i.LMU_Area,$K63,RS$26)</f>
        <v>-</v>
      </c>
      <c r="RT63" s="5" t="str" cm="1">
        <f t="array" aca="1" ref="RT63" ca="1">INDEX(i.LMU_Area,$K63,RT$26)</f>
        <v>-</v>
      </c>
      <c r="RU63" s="5" t="str" cm="1">
        <f t="array" aca="1" ref="RU63" ca="1">INDEX(i.LMU_Area,$K63,RU$26)</f>
        <v>-</v>
      </c>
      <c r="RV63" s="5" t="str" cm="1">
        <f t="array" aca="1" ref="RV63" ca="1">INDEX(i.LMU_Area,$K63,RV$26)</f>
        <v>-</v>
      </c>
      <c r="RW63" s="5" t="str" cm="1">
        <f t="array" aca="1" ref="RW63" ca="1">INDEX(i.LMU_Area,$K63,RW$26)</f>
        <v>-</v>
      </c>
      <c r="RX63" s="5" t="str" cm="1">
        <f t="array" aca="1" ref="RX63" ca="1">INDEX(i.LMU_Area,$K63,RX$26)</f>
        <v>-</v>
      </c>
      <c r="RY63" s="5" t="str" cm="1">
        <f t="array" aca="1" ref="RY63" ca="1">INDEX(i.LMU_Area,$K63,RY$26)</f>
        <v>-</v>
      </c>
      <c r="RZ63" s="5" t="str" cm="1">
        <f t="array" aca="1" ref="RZ63" ca="1">INDEX(i.LMU_Area,$K63,RZ$26)</f>
        <v>-</v>
      </c>
      <c r="SA63" s="5" t="str" cm="1">
        <f t="array" aca="1" ref="SA63" ca="1">INDEX(i.LMU_Area,$K63,SA$26)</f>
        <v>-</v>
      </c>
      <c r="SB63" s="5" t="str" cm="1">
        <f t="array" aca="1" ref="SB63" ca="1">INDEX(i.LMU_Area,$K63,SB$26)</f>
        <v>-</v>
      </c>
      <c r="SC63" s="5" t="str" cm="1">
        <f t="array" aca="1" ref="SC63" ca="1">INDEX(i.LMU_Area,$K63,SC$26)</f>
        <v>-</v>
      </c>
      <c r="SD63" s="5" t="str" cm="1">
        <f t="array" aca="1" ref="SD63" ca="1">INDEX(i.LMU_Area,$K63,SD$26)</f>
        <v>-</v>
      </c>
      <c r="SE63" s="5" t="str" cm="1">
        <f t="array" aca="1" ref="SE63" ca="1">INDEX(i.LMU_Area,$K63,SE$26)</f>
        <v>-</v>
      </c>
      <c r="SF63" s="5" t="str" cm="1">
        <f t="array" aca="1" ref="SF63" ca="1">INDEX(i.LMU_Area,$K63,SF$26)</f>
        <v>-</v>
      </c>
      <c r="SG63" s="5" t="str" cm="1">
        <f t="array" aca="1" ref="SG63" ca="1">INDEX(i.LMU_Area,$K63,SG$26)</f>
        <v>-</v>
      </c>
      <c r="SH63" s="5" t="str" cm="1">
        <f t="array" aca="1" ref="SH63" ca="1">INDEX(i.LMU_Area,$K63,SH$26)</f>
        <v>-</v>
      </c>
      <c r="SI63" s="5" t="str" cm="1">
        <f t="array" aca="1" ref="SI63" ca="1">INDEX(i.LMU_Area,$K63,SI$26)</f>
        <v>-</v>
      </c>
      <c r="SJ63" s="5" t="str" cm="1">
        <f t="array" aca="1" ref="SJ63" ca="1">INDEX(i.LMU_Area,$K63,SJ$26)</f>
        <v>-</v>
      </c>
      <c r="SK63" s="5" t="str" cm="1">
        <f t="array" aca="1" ref="SK63" ca="1">INDEX(i.LMU_Area,$K63,SK$26)</f>
        <v>-</v>
      </c>
      <c r="SL63" s="5" t="str" cm="1">
        <f t="array" aca="1" ref="SL63" ca="1">INDEX(i.LMU_Area,$K63,SL$26)</f>
        <v>-</v>
      </c>
      <c r="SM63" s="5" t="str" cm="1">
        <f t="array" aca="1" ref="SM63" ca="1">INDEX(i.LMU_Area,$K63,SM$26)</f>
        <v>-</v>
      </c>
      <c r="SN63" s="5" t="str" cm="1">
        <f t="array" aca="1" ref="SN63" ca="1">INDEX(i.LMU_Area,$K63,SN$26)</f>
        <v>-</v>
      </c>
      <c r="SO63" s="5" t="str" cm="1">
        <f t="array" aca="1" ref="SO63" ca="1">INDEX(i.LMU_Area,$K63,SO$26)</f>
        <v>-</v>
      </c>
      <c r="SP63" s="5" t="str" cm="1">
        <f t="array" aca="1" ref="SP63" ca="1">INDEX(i.LMU_Area,$K63,SP$26)</f>
        <v>-</v>
      </c>
      <c r="SQ63" s="5" t="str" cm="1">
        <f t="array" aca="1" ref="SQ63" ca="1">INDEX(i.LMU_Area,$K63,SQ$26)</f>
        <v>-</v>
      </c>
      <c r="SR63" s="5" t="str" cm="1">
        <f t="array" aca="1" ref="SR63" ca="1">INDEX(i.LMU_Area,$K63,SR$26)</f>
        <v>-</v>
      </c>
      <c r="SS63" s="5" t="str" cm="1">
        <f t="array" aca="1" ref="SS63" ca="1">INDEX(i.LMU_Area,$K63,SS$26)</f>
        <v>-</v>
      </c>
      <c r="ST63" s="5" t="str" cm="1">
        <f t="array" aca="1" ref="ST63" ca="1">INDEX(i.LMU_Area,$K63,ST$26)</f>
        <v>-</v>
      </c>
      <c r="SU63" s="5" t="str" cm="1">
        <f t="array" aca="1" ref="SU63" ca="1">INDEX(i.LMU_Area,$K63,SU$26)</f>
        <v>-</v>
      </c>
      <c r="SV63" s="5" t="str" cm="1">
        <f t="array" aca="1" ref="SV63" ca="1">INDEX(i.LMU_Area,$K63,SV$26)</f>
        <v>-</v>
      </c>
      <c r="SW63" s="5" t="str" cm="1">
        <f t="array" aca="1" ref="SW63" ca="1">INDEX(i.LMU_Area,$K63,SW$26)</f>
        <v>-</v>
      </c>
      <c r="SX63" s="5" t="str" cm="1">
        <f t="array" aca="1" ref="SX63" ca="1">INDEX(i.LMU_Area,$K63,SX$26)</f>
        <v>-</v>
      </c>
      <c r="SY63" s="5" t="str" cm="1">
        <f t="array" aca="1" ref="SY63" ca="1">INDEX(i.LMU_Area,$K63,SY$26)</f>
        <v>-</v>
      </c>
      <c r="SZ63" s="5" t="str" cm="1">
        <f t="array" aca="1" ref="SZ63" ca="1">INDEX(i.LMU_Area,$K63,SZ$26)</f>
        <v>-</v>
      </c>
      <c r="TA63" s="5" t="str" cm="1">
        <f t="array" aca="1" ref="TA63" ca="1">INDEX(i.LMU_Area,$K63,TA$26)</f>
        <v>-</v>
      </c>
      <c r="TB63" s="5" t="str" cm="1">
        <f t="array" aca="1" ref="TB63" ca="1">INDEX(i.LMU_Area,$K63,TB$26)</f>
        <v>-</v>
      </c>
      <c r="TC63" s="5" t="str" cm="1">
        <f t="array" aca="1" ref="TC63" ca="1">INDEX(i.LMU_Area,$K63,TC$26)</f>
        <v>-</v>
      </c>
      <c r="TD63" s="5" t="str" cm="1">
        <f t="array" aca="1" ref="TD63" ca="1">INDEX(i.LMU_Area,$K63,TD$26)</f>
        <v>-</v>
      </c>
      <c r="TE63" s="5" t="str" cm="1">
        <f t="array" aca="1" ref="TE63" ca="1">INDEX(i.LMU_Area,$K63,TE$26)</f>
        <v>-</v>
      </c>
      <c r="TF63" s="19">
        <f t="shared" ca="1" si="409"/>
        <v>1</v>
      </c>
      <c r="TG63" s="587">
        <v>0</v>
      </c>
    </row>
    <row r="64" spans="1:527" hidden="1" outlineLevel="2">
      <c r="A64" s="21">
        <f t="shared" si="358"/>
        <v>59</v>
      </c>
      <c r="B64" s="240">
        <f t="shared" si="359"/>
        <v>42</v>
      </c>
      <c r="C64">
        <f>203</f>
        <v>203</v>
      </c>
      <c r="D64" s="135" t="str">
        <f t="shared" ca="1" si="360"/>
        <v>EWW</v>
      </c>
      <c r="E64" t="b">
        <v>1</v>
      </c>
      <c r="F64" t="b">
        <v>0</v>
      </c>
      <c r="G64" s="19" t="b">
        <f t="shared" ca="1" si="361"/>
        <v>1</v>
      </c>
      <c r="H64" s="226">
        <f ca="1">OFFSET(H64,-1,0)+1</f>
        <v>19</v>
      </c>
      <c r="I64" s="226">
        <f t="shared" ca="1" si="412"/>
        <v>1</v>
      </c>
      <c r="J64" s="226">
        <f t="shared" ca="1" si="412"/>
        <v>1</v>
      </c>
      <c r="K64" s="226">
        <f t="shared" ca="1" si="412"/>
        <v>1</v>
      </c>
      <c r="L64" s="226">
        <f t="shared" ca="1" si="412"/>
        <v>1</v>
      </c>
      <c r="M64" s="226">
        <f t="shared" ca="1" si="412"/>
        <v>2</v>
      </c>
      <c r="N64" s="226">
        <f t="shared" ca="1" si="413"/>
        <v>3</v>
      </c>
      <c r="O64" s="226">
        <f t="shared" ca="1" si="413"/>
        <v>2</v>
      </c>
      <c r="P64" s="226">
        <f t="shared" ca="1" si="413"/>
        <v>1</v>
      </c>
      <c r="Q64" s="226">
        <f t="shared" ca="1" si="413"/>
        <v>1</v>
      </c>
      <c r="R64" s="115">
        <f t="shared" ca="1" si="264"/>
        <v>0</v>
      </c>
      <c r="S64" s="226">
        <f t="shared" ca="1" si="413"/>
        <v>0</v>
      </c>
      <c r="T64" s="226">
        <f t="shared" ca="1" si="413"/>
        <v>0</v>
      </c>
      <c r="U64" s="226">
        <f t="shared" ca="1" si="413"/>
        <v>0</v>
      </c>
      <c r="V64" s="226">
        <f t="shared" ca="1" si="413"/>
        <v>0</v>
      </c>
      <c r="W64" s="226">
        <f t="shared" ca="1" si="413"/>
        <v>0</v>
      </c>
      <c r="X64" s="226">
        <f t="shared" ca="1" si="413"/>
        <v>1</v>
      </c>
      <c r="Y64" s="226">
        <f t="shared" ca="1" si="413"/>
        <v>1</v>
      </c>
      <c r="Z64" s="226">
        <f t="shared" ca="1" si="413"/>
        <v>1</v>
      </c>
      <c r="AA64" s="263"/>
      <c r="AB64" s="263"/>
      <c r="AC64" s="263"/>
      <c r="AD64" s="263"/>
      <c r="AE64" s="263"/>
      <c r="AF64" s="226">
        <f t="shared" ca="1" si="414"/>
        <v>0</v>
      </c>
      <c r="AG64" s="263"/>
      <c r="AH64" s="263">
        <f t="shared" ca="1" si="415"/>
        <v>0</v>
      </c>
      <c r="AI64" s="263">
        <f t="shared" ca="1" si="415"/>
        <v>0</v>
      </c>
      <c r="AJ64" s="263">
        <f t="shared" ca="1" si="415"/>
        <v>0</v>
      </c>
      <c r="AK64" s="19">
        <f t="shared" ca="1" si="364"/>
        <v>0</v>
      </c>
      <c r="AL64" s="19">
        <f t="shared" ca="1" si="364"/>
        <v>0</v>
      </c>
      <c r="AM64" s="19">
        <f t="shared" ca="1" si="364"/>
        <v>0</v>
      </c>
      <c r="AN64" s="19">
        <f t="shared" ca="1" si="364"/>
        <v>0</v>
      </c>
      <c r="AO64" s="135">
        <f t="shared" ca="1" si="365"/>
        <v>2</v>
      </c>
      <c r="AP64" s="135">
        <f ca="1">INDEX(CHOOSE($P64,DataAutumn!i.AdultDrys,DataWinter!i.AdultDrys,DataSpring!i.AdultDrys),1,$O64)</f>
        <v>4</v>
      </c>
      <c r="AQ64" s="5">
        <f t="shared" ca="1" si="366"/>
        <v>2</v>
      </c>
      <c r="AR64" s="5">
        <f t="shared" ca="1" si="366"/>
        <v>0</v>
      </c>
      <c r="AS64" s="5">
        <f t="shared" ca="1" si="367"/>
        <v>5</v>
      </c>
      <c r="AT64">
        <f t="shared" ca="1" si="368"/>
        <v>1</v>
      </c>
      <c r="AW64" s="222" t="str">
        <f t="shared" ca="1" si="204"/>
        <v>FS Optimis 00019 EWW MWM     TOL122 Scan1-0000 CFS RR 01% REV01 GP100% WP100% MP100% T_TRUE (F33N11)</v>
      </c>
      <c r="AX64" s="9" t="str">
        <f ca="1">IF(COUNTIF(AW$5:AW64,AW64)=1,"-","Dup")</f>
        <v>-</v>
      </c>
      <c r="AY64" s="9"/>
      <c r="AZ64" s="19" t="b">
        <f t="shared" ref="AZ64:BG75" ca="1" si="417">OFFSET(AZ$5,$B64,0)</f>
        <v>0</v>
      </c>
      <c r="BA64" s="19" t="b">
        <f t="shared" ca="1" si="417"/>
        <v>0</v>
      </c>
      <c r="BB64" s="19" t="b">
        <f t="shared" ca="1" si="417"/>
        <v>0</v>
      </c>
      <c r="BC64" s="19" t="b">
        <f t="shared" ca="1" si="417"/>
        <v>0</v>
      </c>
      <c r="BD64" s="19" t="b">
        <f t="shared" ca="1" si="417"/>
        <v>0</v>
      </c>
      <c r="BE64" s="19" t="b">
        <f t="shared" ca="1" si="417"/>
        <v>0</v>
      </c>
      <c r="BF64" s="19" t="b">
        <f t="shared" ca="1" si="417"/>
        <v>0</v>
      </c>
      <c r="BG64" s="19" t="b">
        <f t="shared" ca="1" si="417"/>
        <v>0</v>
      </c>
      <c r="BH64" s="9"/>
      <c r="BI64" s="5" t="b">
        <f t="shared" ca="1" si="205"/>
        <v>1</v>
      </c>
      <c r="BJ64" s="5" t="str">
        <f t="shared" ca="1" si="205"/>
        <v>-</v>
      </c>
      <c r="BK64" s="5" t="str">
        <f t="shared" ca="1" si="205"/>
        <v>-</v>
      </c>
      <c r="BL64" s="5" t="str">
        <f t="shared" ca="1" si="205"/>
        <v>-</v>
      </c>
      <c r="BM64" s="5" t="b">
        <f t="shared" ca="1" si="205"/>
        <v>1</v>
      </c>
      <c r="BN64" s="135">
        <f t="shared" ca="1" si="205"/>
        <v>0</v>
      </c>
      <c r="BO64" s="12" t="b">
        <v>1</v>
      </c>
      <c r="BP64" s="5" cm="1">
        <f t="array" aca="1" ref="BP64" ca="1">INDEX(i.z_prob,$J64,BP$26)</f>
        <v>0.09</v>
      </c>
      <c r="BQ64" s="5" cm="1">
        <f t="array" aca="1" ref="BQ64" ca="1">INDEX(i.z_prob,$J64,BQ$26)</f>
        <v>0.16</v>
      </c>
      <c r="BR64" s="5" cm="1">
        <f t="array" aca="1" ref="BR64" ca="1">INDEX(i.z_prob,$J64,BR$26)</f>
        <v>0.14000000000000001</v>
      </c>
      <c r="BS64" s="5" cm="1">
        <f t="array" aca="1" ref="BS64" ca="1">INDEX(i.z_prob,$J64,BS$26)</f>
        <v>0.11</v>
      </c>
      <c r="BT64" s="5" cm="1">
        <f t="array" aca="1" ref="BT64" ca="1">INDEX(i.z_prob,$J64,BT$26)</f>
        <v>0.11</v>
      </c>
      <c r="BU64" s="5" cm="1">
        <f t="array" aca="1" ref="BU64" ca="1">INDEX(i.z_prob,$J64,BU$26)</f>
        <v>0.14000000000000001</v>
      </c>
      <c r="BV64" s="5" cm="1">
        <f t="array" aca="1" ref="BV64" ca="1">INDEX(i.z_prob,$J64,BV$26)</f>
        <v>0.16</v>
      </c>
      <c r="BW64" s="5" cm="1">
        <f t="array" aca="1" ref="BW64" ca="1">INDEX(i.z_prob,$J64,BW$26)</f>
        <v>0.09</v>
      </c>
      <c r="BX64" s="9"/>
      <c r="BY64" s="19" t="str">
        <f t="shared" ca="1" si="370"/>
        <v>-</v>
      </c>
      <c r="BZ64" s="5">
        <f t="shared" ca="1" si="371"/>
        <v>0</v>
      </c>
      <c r="CA64" s="5">
        <f t="shared" ca="1" si="372"/>
        <v>0</v>
      </c>
      <c r="CB64" s="5">
        <f t="shared" ca="1" si="373"/>
        <v>0</v>
      </c>
      <c r="CC64" s="5">
        <f t="shared" ca="1" si="374"/>
        <v>0</v>
      </c>
      <c r="CD64" s="9"/>
      <c r="CE64" s="19" t="str">
        <f t="shared" ca="1" si="375"/>
        <v>-</v>
      </c>
      <c r="CF64" s="19" t="str">
        <f t="shared" ca="1" si="375"/>
        <v>-</v>
      </c>
      <c r="CG64" s="19" t="str">
        <f t="shared" ca="1" si="375"/>
        <v>-</v>
      </c>
      <c r="CH64" s="19" t="str">
        <f t="shared" ca="1" si="375"/>
        <v>-</v>
      </c>
      <c r="CI64" s="19" t="str">
        <f t="shared" ca="1" si="375"/>
        <v>-</v>
      </c>
      <c r="CJ64" s="19" t="str">
        <f t="shared" ca="1" si="375"/>
        <v>-</v>
      </c>
      <c r="CK64" s="19" t="str">
        <f t="shared" ca="1" si="375"/>
        <v>-</v>
      </c>
      <c r="CL64" s="19" t="str">
        <f t="shared" ca="1" si="375"/>
        <v>-</v>
      </c>
      <c r="CM64" s="19" t="str">
        <f t="shared" ca="1" si="375"/>
        <v>-</v>
      </c>
      <c r="CN64" s="19" t="str">
        <f t="shared" ca="1" si="375"/>
        <v>-</v>
      </c>
      <c r="CO64" s="19" t="str">
        <f t="shared" ca="1" si="376"/>
        <v>-</v>
      </c>
      <c r="CP64" s="19" t="str">
        <f t="shared" ca="1" si="376"/>
        <v>-</v>
      </c>
      <c r="CQ64" s="19" t="str">
        <f t="shared" ca="1" si="376"/>
        <v>-</v>
      </c>
      <c r="CR64" s="19" t="str">
        <f t="shared" ca="1" si="376"/>
        <v>-</v>
      </c>
      <c r="CS64" s="19" t="str">
        <f t="shared" ca="1" si="376"/>
        <v>-</v>
      </c>
      <c r="CT64" s="19" t="str">
        <f t="shared" ca="1" si="376"/>
        <v>-</v>
      </c>
      <c r="CU64" s="19" t="str">
        <f t="shared" ca="1" si="376"/>
        <v>-</v>
      </c>
      <c r="CV64" s="9"/>
      <c r="CW64" s="19" t="b">
        <f t="shared" ca="1" si="377"/>
        <v>1</v>
      </c>
      <c r="CX64" s="19" t="b">
        <f t="shared" ca="1" si="377"/>
        <v>0</v>
      </c>
      <c r="CY64" s="19" t="b">
        <f t="shared" ca="1" si="377"/>
        <v>1</v>
      </c>
      <c r="CZ64" s="573">
        <f ca="1">OFFSET($DD64,-1,0)</f>
        <v>321111101</v>
      </c>
      <c r="DA64" s="570" t="b">
        <f t="shared" ca="1" si="378"/>
        <v>0</v>
      </c>
      <c r="DB64" s="570" t="str">
        <f t="shared" ca="1" si="378"/>
        <v>-</v>
      </c>
      <c r="DC64" s="570" t="str">
        <f t="shared" ca="1" si="378"/>
        <v>-</v>
      </c>
      <c r="DD64" s="575">
        <f ca="1">OFFSET(DD64,-1,0)+IF($DC64=TRUE,1,0)</f>
        <v>321111101</v>
      </c>
      <c r="DE64" s="428">
        <f t="shared" ca="1" si="379"/>
        <v>680</v>
      </c>
      <c r="DF64" s="428">
        <f t="shared" ca="1" si="379"/>
        <v>714</v>
      </c>
      <c r="DG64" s="428">
        <f t="shared" ca="1" si="379"/>
        <v>749</v>
      </c>
      <c r="DH64" s="143">
        <f t="shared" ca="1" si="380"/>
        <v>420</v>
      </c>
      <c r="DI64" s="143">
        <f t="shared" ca="1" si="380"/>
        <v>455</v>
      </c>
      <c r="DJ64" s="143">
        <f t="shared" ca="1" si="380"/>
        <v>490</v>
      </c>
      <c r="DK64" s="19" t="str">
        <f t="shared" ca="1" si="416"/>
        <v>-</v>
      </c>
      <c r="DL64" s="19" t="str">
        <f t="shared" ca="1" si="416"/>
        <v>-</v>
      </c>
      <c r="DM64" s="19" t="str">
        <f t="shared" ca="1" si="416"/>
        <v>-</v>
      </c>
      <c r="DN64" s="19" t="str">
        <f t="shared" ca="1" si="416"/>
        <v>-</v>
      </c>
      <c r="DO64" s="19" t="str">
        <f t="shared" ca="1" si="416"/>
        <v>-</v>
      </c>
      <c r="DP64" s="19" t="str">
        <f t="shared" ca="1" si="416"/>
        <v>-</v>
      </c>
      <c r="DQ64" s="19">
        <f t="shared" ca="1" si="382"/>
        <v>1</v>
      </c>
      <c r="DR64" s="19">
        <f t="shared" ca="1" si="382"/>
        <v>1</v>
      </c>
      <c r="DS64" s="19">
        <f t="shared" ca="1" si="382"/>
        <v>0</v>
      </c>
      <c r="DT64" s="19" t="str">
        <f t="shared" ca="1" si="382"/>
        <v>-</v>
      </c>
      <c r="DU64" s="19" t="str">
        <f t="shared" ca="1" si="382"/>
        <v>-</v>
      </c>
      <c r="DV64" s="19" t="str">
        <f t="shared" ca="1" si="382"/>
        <v>-</v>
      </c>
      <c r="DW64" s="19" t="str">
        <f t="shared" ca="1" si="382"/>
        <v>-</v>
      </c>
      <c r="DX64" s="19" t="str">
        <f t="shared" ca="1" si="382"/>
        <v>-</v>
      </c>
      <c r="DY64" s="19">
        <f t="shared" ca="1" si="382"/>
        <v>0</v>
      </c>
      <c r="DZ64" s="19" t="str">
        <f t="shared" ca="1" si="382"/>
        <v>-</v>
      </c>
      <c r="EA64" s="19" t="str">
        <f t="shared" ca="1" si="382"/>
        <v>-</v>
      </c>
      <c r="EB64" s="19" t="str">
        <f t="shared" ca="1" si="382"/>
        <v>-</v>
      </c>
      <c r="EC64" s="19">
        <f t="shared" ca="1" si="382"/>
        <v>0</v>
      </c>
      <c r="ED64" s="19">
        <f t="shared" ca="1" si="382"/>
        <v>0</v>
      </c>
      <c r="EE64" s="9"/>
      <c r="EF64" s="19" t="str">
        <f t="shared" ca="1" si="383"/>
        <v>-</v>
      </c>
      <c r="EG64" s="19" t="str">
        <f t="shared" ca="1" si="383"/>
        <v>-</v>
      </c>
      <c r="EH64" s="19" t="str">
        <f t="shared" ca="1" si="383"/>
        <v>-</v>
      </c>
      <c r="EI64" s="19" t="str">
        <f t="shared" ca="1" si="383"/>
        <v>-</v>
      </c>
      <c r="EJ64" s="19" t="str">
        <f t="shared" ca="1" si="383"/>
        <v>-</v>
      </c>
      <c r="EK64" s="19" t="str">
        <f t="shared" ca="1" si="383"/>
        <v>-</v>
      </c>
      <c r="EL64" s="19" t="str">
        <f t="shared" ca="1" si="383"/>
        <v>-</v>
      </c>
      <c r="EM64" s="19" t="str">
        <f t="shared" ca="1" si="383"/>
        <v>-</v>
      </c>
      <c r="EN64" s="19" t="str">
        <f t="shared" ca="1" si="383"/>
        <v>-</v>
      </c>
      <c r="EO64" s="19" t="str">
        <f t="shared" ca="1" si="383"/>
        <v>-</v>
      </c>
      <c r="EP64" s="19" t="str">
        <f t="shared" ca="1" si="383"/>
        <v>-</v>
      </c>
      <c r="EQ64" s="19" t="str">
        <f t="shared" ca="1" si="383"/>
        <v>-</v>
      </c>
      <c r="ER64" s="19">
        <f t="shared" ca="1" si="383"/>
        <v>0</v>
      </c>
      <c r="ES64" s="19">
        <f t="shared" ca="1" si="383"/>
        <v>0</v>
      </c>
      <c r="ET64" s="19">
        <f t="shared" ca="1" si="383"/>
        <v>0</v>
      </c>
      <c r="EU64" s="19">
        <f t="shared" ca="1" si="383"/>
        <v>0</v>
      </c>
      <c r="EV64" s="19">
        <f t="shared" ca="1" si="384"/>
        <v>0</v>
      </c>
      <c r="EW64" s="19">
        <f t="shared" ca="1" si="384"/>
        <v>0</v>
      </c>
      <c r="EX64" s="19">
        <f t="shared" ca="1" si="384"/>
        <v>0</v>
      </c>
      <c r="EY64" s="19">
        <f t="shared" ca="1" si="384"/>
        <v>0</v>
      </c>
      <c r="EZ64" s="19">
        <f t="shared" ca="1" si="384"/>
        <v>0</v>
      </c>
      <c r="FA64" s="19">
        <f t="shared" ca="1" si="384"/>
        <v>0</v>
      </c>
      <c r="FB64" s="19">
        <f t="shared" ca="1" si="384"/>
        <v>0</v>
      </c>
      <c r="FC64" s="19">
        <f t="shared" ca="1" si="384"/>
        <v>0</v>
      </c>
      <c r="FD64" s="19">
        <f t="shared" ca="1" si="384"/>
        <v>0</v>
      </c>
      <c r="FE64" s="19">
        <f t="shared" ca="1" si="384"/>
        <v>0</v>
      </c>
      <c r="FF64" s="19">
        <f t="shared" ca="1" si="384"/>
        <v>0</v>
      </c>
      <c r="FG64" s="19">
        <f t="shared" ca="1" si="384"/>
        <v>0</v>
      </c>
      <c r="FH64" s="19">
        <f t="shared" ca="1" si="384"/>
        <v>0</v>
      </c>
      <c r="FI64" s="19">
        <f t="shared" ca="1" si="384"/>
        <v>0</v>
      </c>
      <c r="FJ64" s="19">
        <f t="shared" ca="1" si="384"/>
        <v>0</v>
      </c>
      <c r="FK64" s="19">
        <f t="shared" ca="1" si="384"/>
        <v>0</v>
      </c>
      <c r="FL64" s="19">
        <f t="shared" ca="1" si="384"/>
        <v>0</v>
      </c>
      <c r="FM64" s="19">
        <f t="shared" ca="1" si="384"/>
        <v>0</v>
      </c>
      <c r="FN64" s="19">
        <f t="shared" ca="1" si="384"/>
        <v>0</v>
      </c>
      <c r="FO64" s="19">
        <f t="shared" ca="1" si="384"/>
        <v>0</v>
      </c>
      <c r="FP64" s="19">
        <f t="shared" ca="1" si="384"/>
        <v>0</v>
      </c>
      <c r="FQ64" s="19">
        <f t="shared" ca="1" si="384"/>
        <v>0</v>
      </c>
      <c r="FR64" s="19">
        <f t="shared" ca="1" si="384"/>
        <v>0</v>
      </c>
      <c r="FS64" s="19">
        <f t="shared" ca="1" si="385"/>
        <v>0</v>
      </c>
      <c r="FT64" s="19">
        <f t="shared" ca="1" si="385"/>
        <v>0</v>
      </c>
      <c r="FU64" s="19">
        <f t="shared" ca="1" si="385"/>
        <v>0</v>
      </c>
      <c r="FV64" s="19">
        <f t="shared" ca="1" si="385"/>
        <v>0</v>
      </c>
      <c r="FW64" s="19">
        <f t="shared" ca="1" si="385"/>
        <v>0</v>
      </c>
      <c r="FX64" s="19">
        <f t="shared" ca="1" si="385"/>
        <v>0</v>
      </c>
      <c r="FY64" s="19">
        <f t="shared" ca="1" si="385"/>
        <v>0</v>
      </c>
      <c r="FZ64" s="19">
        <f t="shared" ca="1" si="385"/>
        <v>0</v>
      </c>
      <c r="GA64" s="19">
        <f t="shared" ca="1" si="385"/>
        <v>0</v>
      </c>
      <c r="GB64" s="19">
        <f t="shared" ca="1" si="385"/>
        <v>0</v>
      </c>
      <c r="GC64" s="19">
        <f t="shared" ca="1" si="385"/>
        <v>0</v>
      </c>
      <c r="GD64" s="19">
        <f t="shared" ca="1" si="385"/>
        <v>0</v>
      </c>
      <c r="GE64" s="19">
        <f t="shared" ca="1" si="385"/>
        <v>0</v>
      </c>
      <c r="GF64" s="19">
        <f t="shared" ca="1" si="385"/>
        <v>0</v>
      </c>
      <c r="GG64" s="19">
        <f t="shared" ca="1" si="385"/>
        <v>0</v>
      </c>
      <c r="GH64" s="19">
        <f t="shared" ca="1" si="385"/>
        <v>0</v>
      </c>
      <c r="GI64" s="19">
        <f t="shared" ca="1" si="385"/>
        <v>0</v>
      </c>
      <c r="GJ64" s="19">
        <f t="shared" ca="1" si="385"/>
        <v>0</v>
      </c>
      <c r="GK64" s="19">
        <f t="shared" ca="1" si="385"/>
        <v>0</v>
      </c>
      <c r="GL64" s="19">
        <f t="shared" ca="1" si="385"/>
        <v>0</v>
      </c>
      <c r="GM64" s="19">
        <f t="shared" ca="1" si="385"/>
        <v>0</v>
      </c>
      <c r="GN64" s="19">
        <f t="shared" ca="1" si="385"/>
        <v>0</v>
      </c>
      <c r="GO64" s="19">
        <f t="shared" ca="1" si="385"/>
        <v>0</v>
      </c>
      <c r="GP64" s="19">
        <f t="shared" ca="1" si="385"/>
        <v>0</v>
      </c>
      <c r="GQ64" s="19">
        <f t="shared" ca="1" si="385"/>
        <v>0</v>
      </c>
      <c r="GR64" s="19">
        <f t="shared" ca="1" si="385"/>
        <v>0</v>
      </c>
      <c r="GS64" s="19">
        <f t="shared" ca="1" si="385"/>
        <v>0</v>
      </c>
      <c r="GT64" s="19">
        <f t="shared" ca="1" si="385"/>
        <v>0</v>
      </c>
      <c r="GU64" s="19">
        <f t="shared" ca="1" si="385"/>
        <v>0</v>
      </c>
      <c r="GV64" s="19">
        <f t="shared" ca="1" si="385"/>
        <v>0</v>
      </c>
      <c r="GW64" s="19">
        <f t="shared" ca="1" si="385"/>
        <v>0</v>
      </c>
      <c r="GX64" s="19">
        <f t="shared" ca="1" si="385"/>
        <v>0</v>
      </c>
      <c r="GY64" s="19">
        <f t="shared" ca="1" si="385"/>
        <v>0</v>
      </c>
      <c r="GZ64" s="19">
        <f t="shared" ca="1" si="385"/>
        <v>0</v>
      </c>
      <c r="HA64" s="19">
        <f t="shared" ca="1" si="385"/>
        <v>0</v>
      </c>
      <c r="HB64" s="19">
        <f t="shared" ca="1" si="385"/>
        <v>0</v>
      </c>
      <c r="HC64" s="19">
        <f t="shared" ca="1" si="385"/>
        <v>0</v>
      </c>
      <c r="HD64" s="19">
        <f t="shared" ca="1" si="385"/>
        <v>0</v>
      </c>
      <c r="HE64" s="19">
        <f t="shared" ca="1" si="385"/>
        <v>0</v>
      </c>
      <c r="HF64" s="19">
        <f t="shared" ca="1" si="385"/>
        <v>0</v>
      </c>
      <c r="HG64" s="19">
        <f t="shared" ca="1" si="385"/>
        <v>0</v>
      </c>
      <c r="HH64" s="19">
        <f t="shared" ca="1" si="385"/>
        <v>0</v>
      </c>
      <c r="HI64" s="19">
        <f t="shared" ca="1" si="385"/>
        <v>0</v>
      </c>
      <c r="HJ64" s="19">
        <f t="shared" ca="1" si="385"/>
        <v>0</v>
      </c>
      <c r="HK64" s="19">
        <f t="shared" ca="1" si="385"/>
        <v>0</v>
      </c>
      <c r="HL64" s="19">
        <f t="shared" ca="1" si="385"/>
        <v>0</v>
      </c>
      <c r="HM64" s="19">
        <f t="shared" ca="1" si="385"/>
        <v>0</v>
      </c>
      <c r="HN64" s="19">
        <f t="shared" ca="1" si="385"/>
        <v>0</v>
      </c>
      <c r="HO64" s="19">
        <f t="shared" ca="1" si="385"/>
        <v>0</v>
      </c>
      <c r="HP64" s="19">
        <f t="shared" ca="1" si="385"/>
        <v>0</v>
      </c>
      <c r="HQ64" s="19">
        <f t="shared" ca="1" si="385"/>
        <v>0</v>
      </c>
      <c r="HR64" s="19">
        <f t="shared" ca="1" si="385"/>
        <v>0</v>
      </c>
      <c r="HS64" s="19">
        <f t="shared" ca="1" si="385"/>
        <v>0</v>
      </c>
      <c r="HT64" s="19">
        <f t="shared" ca="1" si="385"/>
        <v>0</v>
      </c>
      <c r="HU64" s="19">
        <f t="shared" ca="1" si="385"/>
        <v>0</v>
      </c>
      <c r="HV64" s="19">
        <f t="shared" ca="1" si="385"/>
        <v>0</v>
      </c>
      <c r="HW64" s="19">
        <f t="shared" ca="1" si="385"/>
        <v>0</v>
      </c>
      <c r="HX64" s="19">
        <f t="shared" ca="1" si="385"/>
        <v>0</v>
      </c>
      <c r="HY64" s="19">
        <f t="shared" ca="1" si="385"/>
        <v>0</v>
      </c>
      <c r="HZ64" s="19">
        <f t="shared" ca="1" si="385"/>
        <v>0</v>
      </c>
      <c r="IA64" s="19">
        <f t="shared" ca="1" si="386"/>
        <v>0</v>
      </c>
      <c r="IB64" s="19">
        <f t="shared" ca="1" si="386"/>
        <v>0</v>
      </c>
      <c r="IC64" s="19">
        <f t="shared" ca="1" si="386"/>
        <v>0</v>
      </c>
      <c r="ID64" s="19">
        <f t="shared" ca="1" si="386"/>
        <v>0</v>
      </c>
      <c r="IE64" s="19">
        <f t="shared" ca="1" si="386"/>
        <v>0</v>
      </c>
      <c r="IF64" s="19">
        <f t="shared" ca="1" si="386"/>
        <v>0</v>
      </c>
      <c r="IG64" s="19">
        <f t="shared" ca="1" si="386"/>
        <v>0</v>
      </c>
      <c r="IH64" s="19">
        <f t="shared" ca="1" si="386"/>
        <v>0</v>
      </c>
      <c r="II64" s="19">
        <f t="shared" ca="1" si="386"/>
        <v>0</v>
      </c>
      <c r="IJ64" s="19">
        <f t="shared" ca="1" si="386"/>
        <v>0</v>
      </c>
      <c r="IK64" s="19">
        <f t="shared" ca="1" si="386"/>
        <v>0</v>
      </c>
      <c r="IL64" s="19">
        <f t="shared" ca="1" si="386"/>
        <v>0</v>
      </c>
      <c r="IM64" s="19">
        <f t="shared" ca="1" si="386"/>
        <v>0</v>
      </c>
      <c r="IN64" s="19">
        <f t="shared" ca="1" si="386"/>
        <v>0</v>
      </c>
      <c r="IO64" s="19">
        <f t="shared" ca="1" si="386"/>
        <v>0</v>
      </c>
      <c r="IP64" s="19">
        <f t="shared" ca="1" si="386"/>
        <v>0</v>
      </c>
      <c r="IQ64" s="19">
        <f t="shared" ca="1" si="386"/>
        <v>0</v>
      </c>
      <c r="IR64" s="19">
        <f t="shared" ca="1" si="386"/>
        <v>0</v>
      </c>
      <c r="IS64" s="19">
        <f t="shared" ca="1" si="386"/>
        <v>0</v>
      </c>
      <c r="IT64" s="19">
        <f t="shared" ca="1" si="386"/>
        <v>0</v>
      </c>
      <c r="IU64" s="19">
        <f t="shared" ca="1" si="386"/>
        <v>0</v>
      </c>
      <c r="IV64" s="19">
        <f t="shared" ca="1" si="386"/>
        <v>0</v>
      </c>
      <c r="IW64" s="19">
        <f t="shared" ca="1" si="386"/>
        <v>0</v>
      </c>
      <c r="IX64" s="19">
        <f t="shared" ca="1" si="386"/>
        <v>0</v>
      </c>
      <c r="IY64" s="19">
        <f t="shared" ca="1" si="386"/>
        <v>0</v>
      </c>
      <c r="IZ64" s="19">
        <f t="shared" ca="1" si="386"/>
        <v>0</v>
      </c>
      <c r="JA64" s="19">
        <f t="shared" ca="1" si="386"/>
        <v>0</v>
      </c>
      <c r="JB64" s="19">
        <f t="shared" ca="1" si="386"/>
        <v>0</v>
      </c>
      <c r="JC64" s="19">
        <f t="shared" ca="1" si="386"/>
        <v>0</v>
      </c>
      <c r="JD64" s="19">
        <f t="shared" ca="1" si="386"/>
        <v>0</v>
      </c>
      <c r="JE64" s="19">
        <f t="shared" ca="1" si="386"/>
        <v>0</v>
      </c>
      <c r="JF64" s="19">
        <f t="shared" ca="1" si="386"/>
        <v>0</v>
      </c>
      <c r="JG64" s="19">
        <f t="shared" ca="1" si="386"/>
        <v>0</v>
      </c>
      <c r="JH64" s="19">
        <f t="shared" ca="1" si="386"/>
        <v>0</v>
      </c>
      <c r="JI64" s="19">
        <f t="shared" ca="1" si="386"/>
        <v>0</v>
      </c>
      <c r="JJ64" s="19">
        <f t="shared" ca="1" si="386"/>
        <v>0</v>
      </c>
      <c r="JK64" s="19">
        <f t="shared" ca="1" si="386"/>
        <v>0</v>
      </c>
      <c r="JL64" s="19">
        <f t="shared" ca="1" si="386"/>
        <v>0</v>
      </c>
      <c r="JM64" s="5">
        <f t="shared" ca="1" si="387"/>
        <v>19</v>
      </c>
      <c r="JN64" s="9"/>
      <c r="JO64" s="5">
        <f t="shared" ca="1" si="388"/>
        <v>1</v>
      </c>
      <c r="JP64" s="5" t="b">
        <f t="shared" ca="1" si="388"/>
        <v>0</v>
      </c>
      <c r="JQ64" s="19">
        <f t="shared" ca="1" si="389"/>
        <v>0</v>
      </c>
      <c r="JR64" s="5">
        <f t="shared" ca="1" si="390"/>
        <v>0</v>
      </c>
      <c r="JS64" s="5">
        <f t="shared" ca="1" si="391"/>
        <v>0.01</v>
      </c>
      <c r="JT64" s="19">
        <f t="shared" ca="1" si="392"/>
        <v>0</v>
      </c>
      <c r="JU64" s="19">
        <f t="shared" ca="1" si="392"/>
        <v>0</v>
      </c>
      <c r="JV64" s="19" t="str">
        <f t="shared" ca="1" si="392"/>
        <v>-</v>
      </c>
      <c r="JW64" s="19">
        <f t="shared" ca="1" si="393"/>
        <v>1</v>
      </c>
      <c r="JX64" s="19">
        <f t="shared" ca="1" si="389"/>
        <v>1</v>
      </c>
      <c r="JY64" s="19">
        <f t="shared" ca="1" si="393"/>
        <v>1</v>
      </c>
      <c r="JZ64" s="19">
        <f t="shared" ca="1" si="393"/>
        <v>1</v>
      </c>
      <c r="KA64" s="19">
        <f t="shared" ca="1" si="393"/>
        <v>1</v>
      </c>
      <c r="KB64" s="19">
        <f t="shared" ca="1" si="394"/>
        <v>1</v>
      </c>
      <c r="KC64" s="19">
        <f t="shared" ca="1" si="394"/>
        <v>0</v>
      </c>
      <c r="KD64" s="19">
        <f t="shared" ca="1" si="394"/>
        <v>0</v>
      </c>
      <c r="KE64" s="19">
        <f t="shared" ca="1" si="395"/>
        <v>1</v>
      </c>
      <c r="KF64" s="19">
        <f t="shared" ca="1" si="395"/>
        <v>0</v>
      </c>
      <c r="KG64" s="19">
        <f t="shared" ca="1" si="395"/>
        <v>0</v>
      </c>
      <c r="KH64" s="19">
        <f t="shared" ca="1" si="395"/>
        <v>0</v>
      </c>
      <c r="KI64" s="19">
        <f t="shared" ca="1" si="395"/>
        <v>1</v>
      </c>
      <c r="KJ64" s="19">
        <f t="shared" ca="1" si="395"/>
        <v>0</v>
      </c>
      <c r="KK64" s="19">
        <f t="shared" ca="1" si="395"/>
        <v>1</v>
      </c>
      <c r="KL64" s="19">
        <f t="shared" ca="1" si="389"/>
        <v>0</v>
      </c>
      <c r="KM64" s="19">
        <f t="shared" ca="1" si="389"/>
        <v>0</v>
      </c>
      <c r="KN64" s="19">
        <f t="shared" ca="1" si="389"/>
        <v>0</v>
      </c>
      <c r="KO64" s="19">
        <f t="shared" ca="1" si="389"/>
        <v>0</v>
      </c>
      <c r="KP64" s="19">
        <f t="shared" ca="1" si="389"/>
        <v>0</v>
      </c>
      <c r="KQ64" s="19">
        <f t="shared" ca="1" si="389"/>
        <v>0</v>
      </c>
      <c r="KR64" s="19">
        <f t="shared" ca="1" si="389"/>
        <v>0</v>
      </c>
      <c r="KS64" s="19">
        <f t="shared" ca="1" si="389"/>
        <v>0</v>
      </c>
      <c r="KT64" s="19">
        <f t="shared" ca="1" si="389"/>
        <v>0</v>
      </c>
      <c r="KU64" s="19">
        <f t="shared" ca="1" si="389"/>
        <v>0</v>
      </c>
      <c r="KV64" s="19">
        <f t="shared" ca="1" si="389"/>
        <v>0</v>
      </c>
      <c r="KW64" s="19">
        <f t="shared" ca="1" si="389"/>
        <v>0</v>
      </c>
      <c r="KX64" s="19">
        <f t="shared" ca="1" si="389"/>
        <v>0</v>
      </c>
      <c r="KY64" s="19">
        <f t="shared" ca="1" si="389"/>
        <v>0</v>
      </c>
      <c r="KZ64" s="19">
        <f t="shared" ca="1" si="389"/>
        <v>0</v>
      </c>
      <c r="LA64" s="19">
        <f t="shared" ca="1" si="389"/>
        <v>0</v>
      </c>
      <c r="LB64" s="19">
        <f t="shared" ca="1" si="389"/>
        <v>0</v>
      </c>
      <c r="LC64" s="19">
        <f t="shared" ca="1" si="389"/>
        <v>0</v>
      </c>
      <c r="LD64" s="19">
        <f t="shared" ca="1" si="389"/>
        <v>0</v>
      </c>
      <c r="LE64" s="19">
        <f t="shared" ca="1" si="389"/>
        <v>0</v>
      </c>
      <c r="LF64" s="19">
        <f t="shared" ca="1" si="389"/>
        <v>0</v>
      </c>
      <c r="LG64" s="5">
        <f t="shared" ca="1" si="396"/>
        <v>0</v>
      </c>
      <c r="LH64" s="5">
        <f t="shared" ca="1" si="396"/>
        <v>0</v>
      </c>
      <c r="LI64" s="5">
        <f t="shared" ca="1" si="396"/>
        <v>0.05</v>
      </c>
      <c r="LJ64" s="5">
        <f t="shared" ca="1" si="396"/>
        <v>0.05</v>
      </c>
      <c r="LK64" s="19">
        <f t="shared" ca="1" si="397"/>
        <v>0</v>
      </c>
      <c r="LL64" s="19">
        <f t="shared" ca="1" si="389"/>
        <v>0</v>
      </c>
      <c r="LM64" s="19">
        <f t="shared" ca="1" si="397"/>
        <v>0</v>
      </c>
      <c r="LN64" s="19">
        <f t="shared" ca="1" si="397"/>
        <v>0</v>
      </c>
      <c r="LO64" s="19">
        <f t="shared" ca="1" si="397"/>
        <v>0</v>
      </c>
      <c r="LP64" s="19">
        <f t="shared" ca="1" si="397"/>
        <v>0</v>
      </c>
      <c r="LQ64" s="19">
        <f t="shared" ca="1" si="389"/>
        <v>0</v>
      </c>
      <c r="LR64" s="19">
        <f t="shared" ca="1" si="389"/>
        <v>1</v>
      </c>
      <c r="LS64" s="19">
        <f t="shared" ca="1" si="389"/>
        <v>0</v>
      </c>
      <c r="LT64" s="19">
        <f t="shared" ca="1" si="389"/>
        <v>0</v>
      </c>
      <c r="LU64" s="19">
        <f t="shared" ca="1" si="389"/>
        <v>0</v>
      </c>
      <c r="LV64" s="19">
        <f t="shared" ca="1" si="389"/>
        <v>0</v>
      </c>
      <c r="LW64" s="19">
        <f t="shared" ca="1" si="389"/>
        <v>1</v>
      </c>
      <c r="LX64" s="9"/>
      <c r="LY64" s="5" t="b">
        <f t="shared" ca="1" si="398"/>
        <v>0</v>
      </c>
      <c r="LZ64" s="19" t="str">
        <f t="shared" ca="1" si="242"/>
        <v>-</v>
      </c>
      <c r="MA64" s="19" t="str">
        <f t="shared" ca="1" si="242"/>
        <v>-</v>
      </c>
      <c r="MB64" s="19" t="str">
        <f t="shared" ca="1" si="242"/>
        <v>-</v>
      </c>
      <c r="MC64" s="5" t="b">
        <f t="shared" ca="1" si="399"/>
        <v>1</v>
      </c>
      <c r="MD64" s="5" t="b">
        <f t="shared" ca="1" si="399"/>
        <v>0</v>
      </c>
      <c r="ME64" s="5" t="b">
        <f t="shared" ca="1" si="399"/>
        <v>0</v>
      </c>
      <c r="MF64" s="135">
        <f t="shared" ca="1" si="400"/>
        <v>1</v>
      </c>
      <c r="MG64" s="135">
        <f t="shared" ca="1" si="400"/>
        <v>1</v>
      </c>
      <c r="MH64" s="5" t="b">
        <f t="shared" ref="MH64:MK64" ca="1" si="418">INDEX(i.dryman,($AP64-1)*4+$AO64,MH$26)</f>
        <v>0</v>
      </c>
      <c r="MI64" s="5" t="b">
        <f t="shared" ca="1" si="418"/>
        <v>0</v>
      </c>
      <c r="MJ64" s="5" t="b">
        <f t="shared" ca="1" si="418"/>
        <v>1</v>
      </c>
      <c r="MK64" s="5" t="b">
        <f t="shared" ca="1" si="418"/>
        <v>0</v>
      </c>
      <c r="ML64" s="5">
        <f ca="1">INDEX(i.dryman,($AP64-1)*4+$AO64,ML$26+$O64-1)</f>
        <v>1</v>
      </c>
      <c r="MM64" s="5">
        <f ca="1">INDEX(i.dryman,($AP64-1)*4+$AO64,MM$26+$O64-1)</f>
        <v>0.66</v>
      </c>
      <c r="MN64" s="5" t="b">
        <f ca="1">AND(INDEX(i.dryman,($AP64-1)*4+$AO64,MN$26),($MG64&gt;0))</f>
        <v>1</v>
      </c>
      <c r="MO64" s="5" t="str" cm="1">
        <f t="array" aca="1" ref="MO64" ca="1">IF(OR(MP64:MP64&lt;&gt;"-"),TRUE,"-")</f>
        <v>-</v>
      </c>
      <c r="MP64" s="19" t="str">
        <f t="shared" ca="1" si="403"/>
        <v>-</v>
      </c>
      <c r="MQ64" s="5" t="str">
        <f t="array" aca="1" ref="MQ64" ca="1">IF(OR(MR64:MX64&lt;&gt;"-"),TRUE,"-")</f>
        <v>-</v>
      </c>
      <c r="MR64" s="19" t="str">
        <f t="shared" ca="1" si="404"/>
        <v>-</v>
      </c>
      <c r="MS64" s="19" t="str">
        <f t="shared" ca="1" si="404"/>
        <v>-</v>
      </c>
      <c r="MT64" s="19" t="str">
        <f t="shared" ca="1" si="404"/>
        <v>-</v>
      </c>
      <c r="MU64" s="19" t="str">
        <f t="shared" ca="1" si="404"/>
        <v>-</v>
      </c>
      <c r="MV64" s="19" t="str">
        <f t="shared" ca="1" si="404"/>
        <v>-</v>
      </c>
      <c r="MW64" s="19" t="str">
        <f t="shared" ca="1" si="404"/>
        <v>-</v>
      </c>
      <c r="MX64" s="19" t="str">
        <f t="shared" ca="1" si="404"/>
        <v>-</v>
      </c>
      <c r="MY64" s="5" t="str">
        <f t="array" aca="1" ref="MY64" ca="1">IF(OR(MZ64:NA64&lt;&gt;"-"),TRUE,"-")</f>
        <v>-</v>
      </c>
      <c r="MZ64" s="19" t="str">
        <f t="shared" ref="MZ64" ca="1" si="419">OFFSET(MZ$5,$B64,0)</f>
        <v>-</v>
      </c>
      <c r="NA64" s="19" t="str">
        <f t="shared" ca="1" si="405"/>
        <v>-</v>
      </c>
      <c r="NB64" s="19" t="b">
        <f t="shared" ca="1" si="405"/>
        <v>1</v>
      </c>
      <c r="NC64" s="19">
        <f t="shared" ca="1" si="405"/>
        <v>0</v>
      </c>
      <c r="ND64" s="5" t="str">
        <f t="shared" ca="1" si="406"/>
        <v>-</v>
      </c>
      <c r="NE64" s="5" t="str">
        <f t="shared" ca="1" si="406"/>
        <v>-</v>
      </c>
      <c r="NF64" s="5" t="str">
        <f t="shared" ca="1" si="406"/>
        <v>-</v>
      </c>
      <c r="NG64" s="5" t="str">
        <f t="shared" ca="1" si="406"/>
        <v>-</v>
      </c>
      <c r="NH64" s="19" t="str">
        <f t="shared" ca="1" si="407"/>
        <v>-</v>
      </c>
      <c r="NI64" s="19" t="str">
        <f t="shared" ca="1" si="407"/>
        <v>-</v>
      </c>
      <c r="NJ64" s="19" t="str">
        <f t="shared" ca="1" si="407"/>
        <v>-</v>
      </c>
      <c r="NK64" s="19" t="str">
        <f t="shared" ca="1" si="407"/>
        <v>-</v>
      </c>
      <c r="NL64" s="19" t="str">
        <f t="shared" ca="1" si="407"/>
        <v>-</v>
      </c>
      <c r="NM64" s="19" t="str">
        <f t="shared" ca="1" si="407"/>
        <v>-</v>
      </c>
      <c r="NN64" s="19" t="str">
        <f t="shared" ca="1" si="407"/>
        <v>-</v>
      </c>
      <c r="NO64" s="19">
        <f t="shared" ca="1" si="407"/>
        <v>500</v>
      </c>
      <c r="NP64" s="19">
        <f t="shared" ca="1" si="407"/>
        <v>500</v>
      </c>
      <c r="NQ64" s="19" t="str">
        <f t="shared" ref="NH64:NV78" ca="1" si="420">OFFSET(NQ$5,$B64,0)</f>
        <v>-</v>
      </c>
      <c r="NR64" s="19" t="str">
        <f t="shared" ca="1" si="420"/>
        <v>-</v>
      </c>
      <c r="NS64" s="19" t="str">
        <f t="shared" ca="1" si="420"/>
        <v>-</v>
      </c>
      <c r="NT64" s="5">
        <f t="shared" ca="1" si="408"/>
        <v>1</v>
      </c>
      <c r="NU64" s="9"/>
      <c r="NV64" s="19">
        <f t="shared" ca="1" si="420"/>
        <v>70</v>
      </c>
      <c r="NW64" s="19">
        <f t="shared" ca="1" si="409"/>
        <v>50</v>
      </c>
      <c r="NX64" s="19">
        <f t="shared" ca="1" si="409"/>
        <v>65</v>
      </c>
      <c r="NY64" s="19">
        <f t="shared" ca="1" si="409"/>
        <v>65</v>
      </c>
      <c r="NZ64" s="19">
        <f t="shared" ca="1" si="409"/>
        <v>1</v>
      </c>
      <c r="OA64" s="5">
        <f t="shared" ca="1" si="410"/>
        <v>1</v>
      </c>
      <c r="OB64" s="19">
        <f t="shared" ca="1" si="255"/>
        <v>1</v>
      </c>
      <c r="OC64" s="9"/>
      <c r="OD64" s="19" t="b">
        <f t="shared" ca="1" si="409"/>
        <v>0</v>
      </c>
      <c r="OE64" s="19" t="b">
        <f t="shared" ca="1" si="409"/>
        <v>0</v>
      </c>
      <c r="OF64" s="19">
        <f t="shared" ca="1" si="409"/>
        <v>1</v>
      </c>
      <c r="OG64" s="19">
        <f t="shared" ca="1" si="409"/>
        <v>1</v>
      </c>
      <c r="OH64" s="19">
        <f t="shared" ca="1" si="409"/>
        <v>1</v>
      </c>
      <c r="OI64" s="19">
        <f t="shared" ca="1" si="409"/>
        <v>1</v>
      </c>
      <c r="OJ64" s="19">
        <f t="shared" ca="1" si="409"/>
        <v>1</v>
      </c>
      <c r="OK64" s="19">
        <f t="shared" ca="1" si="409"/>
        <v>1</v>
      </c>
      <c r="OL64" s="19">
        <f t="shared" ca="1" si="409"/>
        <v>1</v>
      </c>
      <c r="OM64" s="19">
        <f t="shared" ca="1" si="409"/>
        <v>1</v>
      </c>
      <c r="ON64" s="19">
        <f t="shared" ca="1" si="409"/>
        <v>1</v>
      </c>
      <c r="OO64" s="9"/>
      <c r="OP64" s="5" t="str" cm="1">
        <f t="array" aca="1" ref="OP64" ca="1">INDEX(i.LMU_Area,$K64,OP$26)</f>
        <v>-</v>
      </c>
      <c r="OQ64" s="5" t="str" cm="1">
        <f t="array" aca="1" ref="OQ64" ca="1">INDEX(i.LMU_Area,$K64,OQ$26)</f>
        <v>-</v>
      </c>
      <c r="OR64" s="5" t="str" cm="1">
        <f t="array" aca="1" ref="OR64" ca="1">INDEX(i.LMU_Area,$K64,OR$26)</f>
        <v>-</v>
      </c>
      <c r="OS64" s="5" t="str" cm="1">
        <f t="array" aca="1" ref="OS64" ca="1">INDEX(i.LMU_Area,$K64,OS$26)</f>
        <v>-</v>
      </c>
      <c r="OT64" s="5" t="str" cm="1">
        <f t="array" aca="1" ref="OT64" ca="1">INDEX(i.LMU_Area,$K64,OT$26)</f>
        <v>-</v>
      </c>
      <c r="OU64" s="5" t="str" cm="1">
        <f t="array" aca="1" ref="OU64" ca="1">INDEX(i.LMU_Area,$K64,OU$26)</f>
        <v>-</v>
      </c>
      <c r="OV64" s="5" t="str" cm="1">
        <f t="array" aca="1" ref="OV64" ca="1">INDEX(i.LMU_Area,$K64,OV$26)</f>
        <v>-</v>
      </c>
      <c r="OW64" s="5" t="str" cm="1">
        <f t="array" aca="1" ref="OW64" ca="1">INDEX(i.LMU_Area,$K64,OW$26)</f>
        <v>-</v>
      </c>
      <c r="OX64" s="5" t="str" cm="1">
        <f t="array" aca="1" ref="OX64" ca="1">INDEX(i.LMU_Area,$K64,OX$26)</f>
        <v>-</v>
      </c>
      <c r="OY64" s="5" t="str" cm="1">
        <f t="array" aca="1" ref="OY64" ca="1">INDEX(i.LMU_Area,$K64,OY$26)</f>
        <v>-</v>
      </c>
      <c r="OZ64" s="5" t="str" cm="1">
        <f t="array" aca="1" ref="OZ64" ca="1">INDEX(i.LMU_Area,$K64,OZ$26)</f>
        <v>-</v>
      </c>
      <c r="PA64" s="5" t="str" cm="1">
        <f t="array" aca="1" ref="PA64" ca="1">INDEX(i.LMU_Area,$K64,PA$26)</f>
        <v>-</v>
      </c>
      <c r="PB64" s="5" t="str" cm="1">
        <f t="array" aca="1" ref="PB64" ca="1">INDEX(i.LMU_Area,$K64,PB$26)</f>
        <v>-</v>
      </c>
      <c r="PC64" s="5" t="str" cm="1">
        <f t="array" aca="1" ref="PC64" ca="1">INDEX(i.LMU_Area,$K64,PC$26)</f>
        <v>-</v>
      </c>
      <c r="PD64" s="5" t="str" cm="1">
        <f t="array" aca="1" ref="PD64" ca="1">INDEX(i.LMU_Area,$K64,PD$26)</f>
        <v>-</v>
      </c>
      <c r="PE64" s="5" t="str" cm="1">
        <f t="array" aca="1" ref="PE64" ca="1">INDEX(i.LMU_Area,$K64,PE$26)</f>
        <v>-</v>
      </c>
      <c r="PF64" s="5" t="str" cm="1">
        <f t="array" aca="1" ref="PF64" ca="1">INDEX(i.LMU_Area,$K64,PF$26)</f>
        <v>-</v>
      </c>
      <c r="PG64" s="5" t="str" cm="1">
        <f t="array" aca="1" ref="PG64" ca="1">INDEX(i.LMU_Area,$K64,PG$26)</f>
        <v>-</v>
      </c>
      <c r="PH64" s="5" t="str" cm="1">
        <f t="array" aca="1" ref="PH64" ca="1">INDEX(i.LMU_Area,$K64,PH$26)</f>
        <v>-</v>
      </c>
      <c r="PI64" s="5" t="str" cm="1">
        <f t="array" aca="1" ref="PI64" ca="1">INDEX(i.LMU_Area,$K64,PI$26)</f>
        <v>-</v>
      </c>
      <c r="PJ64" s="5" t="str" cm="1">
        <f t="array" aca="1" ref="PJ64" ca="1">INDEX(i.LMU_Area,$K64,PJ$26)</f>
        <v>-</v>
      </c>
      <c r="PK64" s="5" t="str" cm="1">
        <f t="array" aca="1" ref="PK64" ca="1">INDEX(i.LMU_Area,$K64,PK$26)</f>
        <v>-</v>
      </c>
      <c r="PL64" s="5" t="str" cm="1">
        <f t="array" aca="1" ref="PL64" ca="1">INDEX(i.LMU_Area,$K64,PL$26)</f>
        <v>-</v>
      </c>
      <c r="PM64" s="5" t="str" cm="1">
        <f t="array" aca="1" ref="PM64" ca="1">INDEX(i.LMU_Area,$K64,PM$26)</f>
        <v>-</v>
      </c>
      <c r="PN64" s="5" t="str" cm="1">
        <f t="array" aca="1" ref="PN64" ca="1">INDEX(i.LMU_Area,$K64,PN$26)</f>
        <v>-</v>
      </c>
      <c r="PO64" s="5" t="str" cm="1">
        <f t="array" aca="1" ref="PO64" ca="1">INDEX(i.LMU_Area,$K64,PO$26)</f>
        <v>-</v>
      </c>
      <c r="PP64" s="5" t="str" cm="1">
        <f t="array" aca="1" ref="PP64" ca="1">INDEX(i.LMU_Area,$K64,PP$26)</f>
        <v>-</v>
      </c>
      <c r="PQ64" s="5" t="str" cm="1">
        <f t="array" aca="1" ref="PQ64" ca="1">INDEX(i.LMU_Area,$K64,PQ$26)</f>
        <v>-</v>
      </c>
      <c r="PR64" s="5" t="str" cm="1">
        <f t="array" aca="1" ref="PR64" ca="1">INDEX(i.LMU_Area,$K64,PR$26)</f>
        <v>-</v>
      </c>
      <c r="PS64" s="5" t="str" cm="1">
        <f t="array" aca="1" ref="PS64" ca="1">INDEX(i.LMU_Area,$K64,PS$26)</f>
        <v>-</v>
      </c>
      <c r="PT64" s="5" t="str" cm="1">
        <f t="array" aca="1" ref="PT64" ca="1">INDEX(i.LMU_Area,$K64,PT$26)</f>
        <v>-</v>
      </c>
      <c r="PU64" s="5" t="str" cm="1">
        <f t="array" aca="1" ref="PU64" ca="1">INDEX(i.LMU_Area,$K64,PU$26)</f>
        <v>-</v>
      </c>
      <c r="PV64" s="5" t="str" cm="1">
        <f t="array" aca="1" ref="PV64" ca="1">INDEX(i.LMU_Area,$K64,PV$26)</f>
        <v>-</v>
      </c>
      <c r="PW64" s="5" t="str" cm="1">
        <f t="array" aca="1" ref="PW64" ca="1">INDEX(i.LMU_Area,$K64,PW$26)</f>
        <v>-</v>
      </c>
      <c r="PX64" s="5" t="str" cm="1">
        <f t="array" aca="1" ref="PX64" ca="1">INDEX(i.LMU_Area,$K64,PX$26)</f>
        <v>-</v>
      </c>
      <c r="PY64" s="5" t="str" cm="1">
        <f t="array" aca="1" ref="PY64" ca="1">INDEX(i.LMU_Area,$K64,PY$26)</f>
        <v>-</v>
      </c>
      <c r="PZ64" s="5" t="str" cm="1">
        <f t="array" aca="1" ref="PZ64" ca="1">INDEX(i.LMU_Area,$K64,PZ$26)</f>
        <v>-</v>
      </c>
      <c r="QA64" s="5" t="str" cm="1">
        <f t="array" aca="1" ref="QA64" ca="1">INDEX(i.LMU_Area,$K64,QA$26)</f>
        <v>-</v>
      </c>
      <c r="QB64" s="5" t="str" cm="1">
        <f t="array" aca="1" ref="QB64" ca="1">INDEX(i.LMU_Area,$K64,QB$26)</f>
        <v>-</v>
      </c>
      <c r="QC64" s="5" t="str" cm="1">
        <f t="array" aca="1" ref="QC64" ca="1">INDEX(i.LMU_Area,$K64,QC$26)</f>
        <v>-</v>
      </c>
      <c r="QD64" s="5" t="str" cm="1">
        <f t="array" aca="1" ref="QD64" ca="1">INDEX(i.LMU_Area,$K64,QD$26)</f>
        <v>-</v>
      </c>
      <c r="QE64" s="5" t="str" cm="1">
        <f t="array" aca="1" ref="QE64" ca="1">INDEX(i.LMU_Area,$K64,QE$26)</f>
        <v>-</v>
      </c>
      <c r="QF64" s="5" t="str" cm="1">
        <f t="array" aca="1" ref="QF64" ca="1">INDEX(i.LMU_Area,$K64,QF$26)</f>
        <v>-</v>
      </c>
      <c r="QG64" s="5" t="str" cm="1">
        <f t="array" aca="1" ref="QG64" ca="1">INDEX(i.LMU_Area,$K64,QG$26)</f>
        <v>-</v>
      </c>
      <c r="QH64" s="5" t="str" cm="1">
        <f t="array" aca="1" ref="QH64" ca="1">INDEX(i.LMU_Area,$K64,QH$26)</f>
        <v>-</v>
      </c>
      <c r="QI64" s="5" t="str" cm="1">
        <f t="array" aca="1" ref="QI64" ca="1">INDEX(i.LMU_Area,$K64,QI$26)</f>
        <v>-</v>
      </c>
      <c r="QJ64" s="5" t="str" cm="1">
        <f t="array" aca="1" ref="QJ64" ca="1">INDEX(i.LMU_Area,$K64,QJ$26)</f>
        <v>-</v>
      </c>
      <c r="QK64" s="5" t="str" cm="1">
        <f t="array" aca="1" ref="QK64" ca="1">INDEX(i.LMU_Area,$K64,QK$26)</f>
        <v>-</v>
      </c>
      <c r="QL64" s="5" t="str" cm="1">
        <f t="array" aca="1" ref="QL64" ca="1">INDEX(i.LMU_Area,$K64,QL$26)</f>
        <v>-</v>
      </c>
      <c r="QM64" s="5" t="str" cm="1">
        <f t="array" aca="1" ref="QM64" ca="1">INDEX(i.LMU_Area,$K64,QM$26)</f>
        <v>-</v>
      </c>
      <c r="QN64" s="5" t="str" cm="1">
        <f t="array" aca="1" ref="QN64" ca="1">INDEX(i.LMU_Area,$K64,QN$26)</f>
        <v>-</v>
      </c>
      <c r="QO64" s="5" t="str" cm="1">
        <f t="array" aca="1" ref="QO64" ca="1">INDEX(i.LMU_Area,$K64,QO$26)</f>
        <v>-</v>
      </c>
      <c r="QP64" s="5" t="str" cm="1">
        <f t="array" aca="1" ref="QP64" ca="1">INDEX(i.LMU_Area,$K64,QP$26)</f>
        <v>-</v>
      </c>
      <c r="QQ64" s="5" t="str" cm="1">
        <f t="array" aca="1" ref="QQ64" ca="1">INDEX(i.LMU_Area,$K64,QQ$26)</f>
        <v>-</v>
      </c>
      <c r="QR64" s="5" t="str" cm="1">
        <f t="array" aca="1" ref="QR64" ca="1">INDEX(i.LMU_Area,$K64,QR$26)</f>
        <v>-</v>
      </c>
      <c r="QS64" s="5" t="str" cm="1">
        <f t="array" aca="1" ref="QS64" ca="1">INDEX(i.LMU_Area,$K64,QS$26)</f>
        <v>-</v>
      </c>
      <c r="QT64" s="5" t="str" cm="1">
        <f t="array" aca="1" ref="QT64" ca="1">INDEX(i.LMU_Area,$K64,QT$26)</f>
        <v>-</v>
      </c>
      <c r="QU64" s="5" t="str" cm="1">
        <f t="array" aca="1" ref="QU64" ca="1">INDEX(i.LMU_Area,$K64,QU$26)</f>
        <v>-</v>
      </c>
      <c r="QV64" s="5" t="str" cm="1">
        <f t="array" aca="1" ref="QV64" ca="1">INDEX(i.LMU_Area,$K64,QV$26)</f>
        <v>-</v>
      </c>
      <c r="QW64" s="5" t="str" cm="1">
        <f t="array" aca="1" ref="QW64" ca="1">INDEX(i.LMU_Area,$K64,QW$26)</f>
        <v>-</v>
      </c>
      <c r="QX64" s="5" t="str" cm="1">
        <f t="array" aca="1" ref="QX64" ca="1">INDEX(i.LMU_Area,$K64,QX$26)</f>
        <v>-</v>
      </c>
      <c r="QY64" s="5" t="str" cm="1">
        <f t="array" aca="1" ref="QY64" ca="1">INDEX(i.LMU_Area,$K64,QY$26)</f>
        <v>-</v>
      </c>
      <c r="QZ64" s="5" t="str" cm="1">
        <f t="array" aca="1" ref="QZ64" ca="1">INDEX(i.LMU_Area,$K64,QZ$26)</f>
        <v>-</v>
      </c>
      <c r="RA64" s="5" t="str" cm="1">
        <f t="array" aca="1" ref="RA64" ca="1">INDEX(i.LMU_Area,$K64,RA$26)</f>
        <v>-</v>
      </c>
      <c r="RB64" s="5" t="str" cm="1">
        <f t="array" aca="1" ref="RB64" ca="1">INDEX(i.LMU_Area,$K64,RB$26)</f>
        <v>-</v>
      </c>
      <c r="RC64" s="5" t="str" cm="1">
        <f t="array" aca="1" ref="RC64" ca="1">INDEX(i.LMU_Area,$K64,RC$26)</f>
        <v>-</v>
      </c>
      <c r="RD64" s="5" t="str" cm="1">
        <f t="array" aca="1" ref="RD64" ca="1">INDEX(i.LMU_Area,$K64,RD$26)</f>
        <v>-</v>
      </c>
      <c r="RE64" s="5" t="str" cm="1">
        <f t="array" aca="1" ref="RE64" ca="1">INDEX(i.LMU_Area,$K64,RE$26)</f>
        <v>-</v>
      </c>
      <c r="RF64" s="5" t="str" cm="1">
        <f t="array" aca="1" ref="RF64" ca="1">INDEX(i.LMU_Area,$K64,RF$26)</f>
        <v>-</v>
      </c>
      <c r="RG64" s="5" t="str" cm="1">
        <f t="array" aca="1" ref="RG64" ca="1">INDEX(i.LMU_Area,$K64,RG$26)</f>
        <v>-</v>
      </c>
      <c r="RH64" s="5" t="str" cm="1">
        <f t="array" aca="1" ref="RH64" ca="1">INDEX(i.LMU_Area,$K64,RH$26)</f>
        <v>-</v>
      </c>
      <c r="RI64" s="5" t="str" cm="1">
        <f t="array" aca="1" ref="RI64" ca="1">INDEX(i.LMU_Area,$K64,RI$26)</f>
        <v>-</v>
      </c>
      <c r="RJ64" s="5" t="str" cm="1">
        <f t="array" aca="1" ref="RJ64" ca="1">INDEX(i.LMU_Area,$K64,RJ$26)</f>
        <v>-</v>
      </c>
      <c r="RK64" s="5" t="str" cm="1">
        <f t="array" aca="1" ref="RK64" ca="1">INDEX(i.LMU_Area,$K64,RK$26)</f>
        <v>-</v>
      </c>
      <c r="RL64" s="5" t="str" cm="1">
        <f t="array" aca="1" ref="RL64" ca="1">INDEX(i.LMU_Area,$K64,RL$26)</f>
        <v>-</v>
      </c>
      <c r="RM64" s="5" t="str" cm="1">
        <f t="array" aca="1" ref="RM64" ca="1">INDEX(i.LMU_Area,$K64,RM$26)</f>
        <v>-</v>
      </c>
      <c r="RN64" s="5" t="str" cm="1">
        <f t="array" aca="1" ref="RN64" ca="1">INDEX(i.LMU_Area,$K64,RN$26)</f>
        <v>-</v>
      </c>
      <c r="RO64" s="5" t="str" cm="1">
        <f t="array" aca="1" ref="RO64" ca="1">INDEX(i.LMU_Area,$K64,RO$26)</f>
        <v>-</v>
      </c>
      <c r="RP64" s="5" t="str" cm="1">
        <f t="array" aca="1" ref="RP64" ca="1">INDEX(i.LMU_Area,$K64,RP$26)</f>
        <v>-</v>
      </c>
      <c r="RQ64" s="5" t="str" cm="1">
        <f t="array" aca="1" ref="RQ64" ca="1">INDEX(i.LMU_Area,$K64,RQ$26)</f>
        <v>-</v>
      </c>
      <c r="RR64" s="5" t="str" cm="1">
        <f t="array" aca="1" ref="RR64" ca="1">INDEX(i.LMU_Area,$K64,RR$26)</f>
        <v>-</v>
      </c>
      <c r="RS64" s="5" t="str" cm="1">
        <f t="array" aca="1" ref="RS64" ca="1">INDEX(i.LMU_Area,$K64,RS$26)</f>
        <v>-</v>
      </c>
      <c r="RT64" s="5" t="str" cm="1">
        <f t="array" aca="1" ref="RT64" ca="1">INDEX(i.LMU_Area,$K64,RT$26)</f>
        <v>-</v>
      </c>
      <c r="RU64" s="5" t="str" cm="1">
        <f t="array" aca="1" ref="RU64" ca="1">INDEX(i.LMU_Area,$K64,RU$26)</f>
        <v>-</v>
      </c>
      <c r="RV64" s="5" t="str" cm="1">
        <f t="array" aca="1" ref="RV64" ca="1">INDEX(i.LMU_Area,$K64,RV$26)</f>
        <v>-</v>
      </c>
      <c r="RW64" s="5" t="str" cm="1">
        <f t="array" aca="1" ref="RW64" ca="1">INDEX(i.LMU_Area,$K64,RW$26)</f>
        <v>-</v>
      </c>
      <c r="RX64" s="5" t="str" cm="1">
        <f t="array" aca="1" ref="RX64" ca="1">INDEX(i.LMU_Area,$K64,RX$26)</f>
        <v>-</v>
      </c>
      <c r="RY64" s="5" t="str" cm="1">
        <f t="array" aca="1" ref="RY64" ca="1">INDEX(i.LMU_Area,$K64,RY$26)</f>
        <v>-</v>
      </c>
      <c r="RZ64" s="5" t="str" cm="1">
        <f t="array" aca="1" ref="RZ64" ca="1">INDEX(i.LMU_Area,$K64,RZ$26)</f>
        <v>-</v>
      </c>
      <c r="SA64" s="5" t="str" cm="1">
        <f t="array" aca="1" ref="SA64" ca="1">INDEX(i.LMU_Area,$K64,SA$26)</f>
        <v>-</v>
      </c>
      <c r="SB64" s="5" t="str" cm="1">
        <f t="array" aca="1" ref="SB64" ca="1">INDEX(i.LMU_Area,$K64,SB$26)</f>
        <v>-</v>
      </c>
      <c r="SC64" s="5" t="str" cm="1">
        <f t="array" aca="1" ref="SC64" ca="1">INDEX(i.LMU_Area,$K64,SC$26)</f>
        <v>-</v>
      </c>
      <c r="SD64" s="5" t="str" cm="1">
        <f t="array" aca="1" ref="SD64" ca="1">INDEX(i.LMU_Area,$K64,SD$26)</f>
        <v>-</v>
      </c>
      <c r="SE64" s="5" t="str" cm="1">
        <f t="array" aca="1" ref="SE64" ca="1">INDEX(i.LMU_Area,$K64,SE$26)</f>
        <v>-</v>
      </c>
      <c r="SF64" s="5" t="str" cm="1">
        <f t="array" aca="1" ref="SF64" ca="1">INDEX(i.LMU_Area,$K64,SF$26)</f>
        <v>-</v>
      </c>
      <c r="SG64" s="5" t="str" cm="1">
        <f t="array" aca="1" ref="SG64" ca="1">INDEX(i.LMU_Area,$K64,SG$26)</f>
        <v>-</v>
      </c>
      <c r="SH64" s="5" t="str" cm="1">
        <f t="array" aca="1" ref="SH64" ca="1">INDEX(i.LMU_Area,$K64,SH$26)</f>
        <v>-</v>
      </c>
      <c r="SI64" s="5" t="str" cm="1">
        <f t="array" aca="1" ref="SI64" ca="1">INDEX(i.LMU_Area,$K64,SI$26)</f>
        <v>-</v>
      </c>
      <c r="SJ64" s="5" t="str" cm="1">
        <f t="array" aca="1" ref="SJ64" ca="1">INDEX(i.LMU_Area,$K64,SJ$26)</f>
        <v>-</v>
      </c>
      <c r="SK64" s="5" t="str" cm="1">
        <f t="array" aca="1" ref="SK64" ca="1">INDEX(i.LMU_Area,$K64,SK$26)</f>
        <v>-</v>
      </c>
      <c r="SL64" s="5" t="str" cm="1">
        <f t="array" aca="1" ref="SL64" ca="1">INDEX(i.LMU_Area,$K64,SL$26)</f>
        <v>-</v>
      </c>
      <c r="SM64" s="5" t="str" cm="1">
        <f t="array" aca="1" ref="SM64" ca="1">INDEX(i.LMU_Area,$K64,SM$26)</f>
        <v>-</v>
      </c>
      <c r="SN64" s="5" t="str" cm="1">
        <f t="array" aca="1" ref="SN64" ca="1">INDEX(i.LMU_Area,$K64,SN$26)</f>
        <v>-</v>
      </c>
      <c r="SO64" s="5" t="str" cm="1">
        <f t="array" aca="1" ref="SO64" ca="1">INDEX(i.LMU_Area,$K64,SO$26)</f>
        <v>-</v>
      </c>
      <c r="SP64" s="5" t="str" cm="1">
        <f t="array" aca="1" ref="SP64" ca="1">INDEX(i.LMU_Area,$K64,SP$26)</f>
        <v>-</v>
      </c>
      <c r="SQ64" s="5" t="str" cm="1">
        <f t="array" aca="1" ref="SQ64" ca="1">INDEX(i.LMU_Area,$K64,SQ$26)</f>
        <v>-</v>
      </c>
      <c r="SR64" s="5" t="str" cm="1">
        <f t="array" aca="1" ref="SR64" ca="1">INDEX(i.LMU_Area,$K64,SR$26)</f>
        <v>-</v>
      </c>
      <c r="SS64" s="5" t="str" cm="1">
        <f t="array" aca="1" ref="SS64" ca="1">INDEX(i.LMU_Area,$K64,SS$26)</f>
        <v>-</v>
      </c>
      <c r="ST64" s="5" t="str" cm="1">
        <f t="array" aca="1" ref="ST64" ca="1">INDEX(i.LMU_Area,$K64,ST$26)</f>
        <v>-</v>
      </c>
      <c r="SU64" s="5" t="str" cm="1">
        <f t="array" aca="1" ref="SU64" ca="1">INDEX(i.LMU_Area,$K64,SU$26)</f>
        <v>-</v>
      </c>
      <c r="SV64" s="5" t="str" cm="1">
        <f t="array" aca="1" ref="SV64" ca="1">INDEX(i.LMU_Area,$K64,SV$26)</f>
        <v>-</v>
      </c>
      <c r="SW64" s="5" t="str" cm="1">
        <f t="array" aca="1" ref="SW64" ca="1">INDEX(i.LMU_Area,$K64,SW$26)</f>
        <v>-</v>
      </c>
      <c r="SX64" s="5" t="str" cm="1">
        <f t="array" aca="1" ref="SX64" ca="1">INDEX(i.LMU_Area,$K64,SX$26)</f>
        <v>-</v>
      </c>
      <c r="SY64" s="5" t="str" cm="1">
        <f t="array" aca="1" ref="SY64" ca="1">INDEX(i.LMU_Area,$K64,SY$26)</f>
        <v>-</v>
      </c>
      <c r="SZ64" s="5" t="str" cm="1">
        <f t="array" aca="1" ref="SZ64" ca="1">INDEX(i.LMU_Area,$K64,SZ$26)</f>
        <v>-</v>
      </c>
      <c r="TA64" s="5" t="str" cm="1">
        <f t="array" aca="1" ref="TA64" ca="1">INDEX(i.LMU_Area,$K64,TA$26)</f>
        <v>-</v>
      </c>
      <c r="TB64" s="5" t="str" cm="1">
        <f t="array" aca="1" ref="TB64" ca="1">INDEX(i.LMU_Area,$K64,TB$26)</f>
        <v>-</v>
      </c>
      <c r="TC64" s="5" t="str" cm="1">
        <f t="array" aca="1" ref="TC64" ca="1">INDEX(i.LMU_Area,$K64,TC$26)</f>
        <v>-</v>
      </c>
      <c r="TD64" s="5" t="str" cm="1">
        <f t="array" aca="1" ref="TD64" ca="1">INDEX(i.LMU_Area,$K64,TD$26)</f>
        <v>-</v>
      </c>
      <c r="TE64" s="5" t="str" cm="1">
        <f t="array" aca="1" ref="TE64" ca="1">INDEX(i.LMU_Area,$K64,TE$26)</f>
        <v>-</v>
      </c>
      <c r="TF64" s="19">
        <f t="shared" ca="1" si="409"/>
        <v>1</v>
      </c>
      <c r="TG64" s="587">
        <v>0</v>
      </c>
    </row>
    <row r="65" spans="1:527" hidden="1" outlineLevel="2">
      <c r="A65" s="21">
        <f t="shared" si="358"/>
        <v>60</v>
      </c>
      <c r="B65" s="240">
        <f t="shared" si="359"/>
        <v>43</v>
      </c>
      <c r="C65">
        <f>203</f>
        <v>203</v>
      </c>
      <c r="D65" s="135" t="str">
        <f t="shared" ca="1" si="360"/>
        <v>EWW</v>
      </c>
      <c r="E65" t="b">
        <v>1</v>
      </c>
      <c r="F65" t="b">
        <v>0</v>
      </c>
      <c r="G65" s="19" t="b">
        <f t="shared" ca="1" si="361"/>
        <v>1</v>
      </c>
      <c r="H65" s="226">
        <f ca="1">OFFSET(H65,-1,0)+1</f>
        <v>20</v>
      </c>
      <c r="I65" s="226">
        <f t="shared" ca="1" si="412"/>
        <v>1</v>
      </c>
      <c r="J65" s="226">
        <f t="shared" ca="1" si="412"/>
        <v>1</v>
      </c>
      <c r="K65" s="226">
        <f t="shared" ca="1" si="412"/>
        <v>1</v>
      </c>
      <c r="L65" s="226">
        <f t="shared" ca="1" si="412"/>
        <v>1</v>
      </c>
      <c r="M65" s="226">
        <f t="shared" ca="1" si="412"/>
        <v>2</v>
      </c>
      <c r="N65" s="226">
        <f t="shared" ca="1" si="413"/>
        <v>3</v>
      </c>
      <c r="O65" s="226">
        <f t="shared" ca="1" si="413"/>
        <v>2</v>
      </c>
      <c r="P65" s="226">
        <f t="shared" ca="1" si="413"/>
        <v>1</v>
      </c>
      <c r="Q65" s="226">
        <f t="shared" ca="1" si="413"/>
        <v>1</v>
      </c>
      <c r="R65" s="115">
        <f t="shared" ca="1" si="264"/>
        <v>0</v>
      </c>
      <c r="S65" s="226">
        <f t="shared" ca="1" si="413"/>
        <v>0</v>
      </c>
      <c r="T65" s="226">
        <f t="shared" ca="1" si="413"/>
        <v>0</v>
      </c>
      <c r="U65" s="226">
        <f t="shared" ca="1" si="413"/>
        <v>0</v>
      </c>
      <c r="V65" s="226">
        <f t="shared" ca="1" si="413"/>
        <v>0</v>
      </c>
      <c r="W65" s="226">
        <f t="shared" ca="1" si="413"/>
        <v>0</v>
      </c>
      <c r="X65" s="226">
        <f t="shared" ca="1" si="413"/>
        <v>1</v>
      </c>
      <c r="Y65" s="226">
        <f t="shared" ca="1" si="413"/>
        <v>1</v>
      </c>
      <c r="Z65" s="226">
        <f t="shared" ca="1" si="413"/>
        <v>1</v>
      </c>
      <c r="AA65" s="263"/>
      <c r="AB65" s="263"/>
      <c r="AC65" s="263"/>
      <c r="AD65" s="263"/>
      <c r="AE65" s="263"/>
      <c r="AF65" s="226">
        <f t="shared" ca="1" si="414"/>
        <v>0</v>
      </c>
      <c r="AG65" s="263"/>
      <c r="AH65" s="263">
        <f t="shared" ca="1" si="415"/>
        <v>0</v>
      </c>
      <c r="AI65" s="263">
        <f t="shared" ca="1" si="415"/>
        <v>0</v>
      </c>
      <c r="AJ65" s="263">
        <f t="shared" ca="1" si="415"/>
        <v>0</v>
      </c>
      <c r="AK65" s="19">
        <f t="shared" ca="1" si="364"/>
        <v>0</v>
      </c>
      <c r="AL65" s="19">
        <f t="shared" ca="1" si="364"/>
        <v>0</v>
      </c>
      <c r="AM65" s="19">
        <f t="shared" ca="1" si="364"/>
        <v>0</v>
      </c>
      <c r="AN65" s="19">
        <f t="shared" ca="1" si="364"/>
        <v>0</v>
      </c>
      <c r="AO65" s="135">
        <f t="shared" ca="1" si="365"/>
        <v>2</v>
      </c>
      <c r="AP65" s="135">
        <f ca="1">INDEX(CHOOSE($P65,DataAutumn!i.AdultDrys,DataWinter!i.AdultDrys,DataSpring!i.AdultDrys),1,$O65)</f>
        <v>4</v>
      </c>
      <c r="AQ65" s="5">
        <f t="shared" ca="1" si="366"/>
        <v>2</v>
      </c>
      <c r="AR65" s="5">
        <f t="shared" ca="1" si="366"/>
        <v>0</v>
      </c>
      <c r="AS65" s="5">
        <f t="shared" ca="1" si="367"/>
        <v>5</v>
      </c>
      <c r="AT65">
        <f t="shared" ca="1" si="368"/>
        <v>1</v>
      </c>
      <c r="AW65" s="222" t="str">
        <f t="shared" ca="1" si="204"/>
        <v>FS Optimis 00020 EWW MWM     TOL122 Scan1-0000 CFS RR 01% REV01 GP100% WP100% MP100% T_TRUE (F33N33)</v>
      </c>
      <c r="AX65" s="9" t="str">
        <f ca="1">IF(COUNTIF(AW$5:AW65,AW65)=1,"-","Dup")</f>
        <v>-</v>
      </c>
      <c r="AY65" s="9"/>
      <c r="AZ65" s="19" t="b">
        <f t="shared" ca="1" si="417"/>
        <v>0</v>
      </c>
      <c r="BA65" s="19" t="b">
        <f t="shared" ca="1" si="417"/>
        <v>0</v>
      </c>
      <c r="BB65" s="19" t="b">
        <f t="shared" ca="1" si="417"/>
        <v>0</v>
      </c>
      <c r="BC65" s="19" t="b">
        <f t="shared" ca="1" si="417"/>
        <v>0</v>
      </c>
      <c r="BD65" s="19" t="b">
        <f t="shared" ca="1" si="417"/>
        <v>0</v>
      </c>
      <c r="BE65" s="19" t="b">
        <f t="shared" ca="1" si="417"/>
        <v>0</v>
      </c>
      <c r="BF65" s="19" t="b">
        <f t="shared" ca="1" si="417"/>
        <v>0</v>
      </c>
      <c r="BG65" s="19" t="b">
        <f t="shared" ca="1" si="417"/>
        <v>0</v>
      </c>
      <c r="BH65" s="9"/>
      <c r="BI65" s="5" t="b">
        <f t="shared" ca="1" si="205"/>
        <v>1</v>
      </c>
      <c r="BJ65" s="5" t="str">
        <f t="shared" ca="1" si="205"/>
        <v>-</v>
      </c>
      <c r="BK65" s="5" t="str">
        <f t="shared" ca="1" si="205"/>
        <v>-</v>
      </c>
      <c r="BL65" s="5" t="str">
        <f t="shared" ca="1" si="205"/>
        <v>-</v>
      </c>
      <c r="BM65" s="5" t="b">
        <f t="shared" ca="1" si="205"/>
        <v>1</v>
      </c>
      <c r="BN65" s="135">
        <f t="shared" ca="1" si="205"/>
        <v>0</v>
      </c>
      <c r="BO65" s="12" t="b">
        <v>1</v>
      </c>
      <c r="BP65" s="5" cm="1">
        <f t="array" aca="1" ref="BP65" ca="1">INDEX(i.z_prob,$J65,BP$26)</f>
        <v>0.09</v>
      </c>
      <c r="BQ65" s="5" cm="1">
        <f t="array" aca="1" ref="BQ65" ca="1">INDEX(i.z_prob,$J65,BQ$26)</f>
        <v>0.16</v>
      </c>
      <c r="BR65" s="5" cm="1">
        <f t="array" aca="1" ref="BR65" ca="1">INDEX(i.z_prob,$J65,BR$26)</f>
        <v>0.14000000000000001</v>
      </c>
      <c r="BS65" s="5" cm="1">
        <f t="array" aca="1" ref="BS65" ca="1">INDEX(i.z_prob,$J65,BS$26)</f>
        <v>0.11</v>
      </c>
      <c r="BT65" s="5" cm="1">
        <f t="array" aca="1" ref="BT65" ca="1">INDEX(i.z_prob,$J65,BT$26)</f>
        <v>0.11</v>
      </c>
      <c r="BU65" s="5" cm="1">
        <f t="array" aca="1" ref="BU65" ca="1">INDEX(i.z_prob,$J65,BU$26)</f>
        <v>0.14000000000000001</v>
      </c>
      <c r="BV65" s="5" cm="1">
        <f t="array" aca="1" ref="BV65" ca="1">INDEX(i.z_prob,$J65,BV$26)</f>
        <v>0.16</v>
      </c>
      <c r="BW65" s="5" cm="1">
        <f t="array" aca="1" ref="BW65" ca="1">INDEX(i.z_prob,$J65,BW$26)</f>
        <v>0.09</v>
      </c>
      <c r="BX65" s="9"/>
      <c r="BY65" s="19" t="str">
        <f t="shared" ca="1" si="370"/>
        <v>-</v>
      </c>
      <c r="BZ65" s="5">
        <f t="shared" ca="1" si="371"/>
        <v>0</v>
      </c>
      <c r="CA65" s="5">
        <f t="shared" ca="1" si="372"/>
        <v>0</v>
      </c>
      <c r="CB65" s="5">
        <f t="shared" ca="1" si="373"/>
        <v>0</v>
      </c>
      <c r="CC65" s="5">
        <f t="shared" ca="1" si="374"/>
        <v>0</v>
      </c>
      <c r="CD65" s="9"/>
      <c r="CE65" s="19" t="str">
        <f t="shared" ca="1" si="375"/>
        <v>-</v>
      </c>
      <c r="CF65" s="19" t="str">
        <f t="shared" ca="1" si="375"/>
        <v>-</v>
      </c>
      <c r="CG65" s="19" t="str">
        <f t="shared" ca="1" si="375"/>
        <v>-</v>
      </c>
      <c r="CH65" s="19" t="str">
        <f t="shared" ca="1" si="375"/>
        <v>-</v>
      </c>
      <c r="CI65" s="19" t="str">
        <f t="shared" ca="1" si="375"/>
        <v>-</v>
      </c>
      <c r="CJ65" s="19" t="str">
        <f t="shared" ca="1" si="375"/>
        <v>-</v>
      </c>
      <c r="CK65" s="19" t="str">
        <f t="shared" ca="1" si="375"/>
        <v>-</v>
      </c>
      <c r="CL65" s="19" t="str">
        <f t="shared" ca="1" si="375"/>
        <v>-</v>
      </c>
      <c r="CM65" s="19" t="str">
        <f t="shared" ca="1" si="375"/>
        <v>-</v>
      </c>
      <c r="CN65" s="19" t="str">
        <f t="shared" ca="1" si="375"/>
        <v>-</v>
      </c>
      <c r="CO65" s="19" t="str">
        <f t="shared" ca="1" si="376"/>
        <v>-</v>
      </c>
      <c r="CP65" s="19" t="str">
        <f t="shared" ca="1" si="376"/>
        <v>-</v>
      </c>
      <c r="CQ65" s="19" t="str">
        <f t="shared" ca="1" si="376"/>
        <v>-</v>
      </c>
      <c r="CR65" s="19" t="str">
        <f t="shared" ca="1" si="376"/>
        <v>-</v>
      </c>
      <c r="CS65" s="19" t="str">
        <f t="shared" ca="1" si="376"/>
        <v>-</v>
      </c>
      <c r="CT65" s="19" t="str">
        <f t="shared" ca="1" si="376"/>
        <v>-</v>
      </c>
      <c r="CU65" s="19" t="str">
        <f t="shared" ca="1" si="376"/>
        <v>-</v>
      </c>
      <c r="CV65" s="9"/>
      <c r="CW65" s="19" t="b">
        <f t="shared" ca="1" si="377"/>
        <v>1</v>
      </c>
      <c r="CX65" s="19" t="b">
        <f t="shared" ca="1" si="377"/>
        <v>0</v>
      </c>
      <c r="CY65" s="19" t="b">
        <f t="shared" ca="1" si="377"/>
        <v>1</v>
      </c>
      <c r="CZ65" s="573">
        <f ca="1">OFFSET($DD65,-1,0)</f>
        <v>321111101</v>
      </c>
      <c r="DA65" s="570" t="b">
        <f t="shared" ca="1" si="378"/>
        <v>0</v>
      </c>
      <c r="DB65" s="570" t="str">
        <f t="shared" ca="1" si="378"/>
        <v>-</v>
      </c>
      <c r="DC65" s="570" t="b">
        <f t="shared" ca="1" si="378"/>
        <v>1</v>
      </c>
      <c r="DD65" s="575">
        <f t="shared" ref="DD65:DD76" ca="1" si="421">OFFSET(DD65,-1,0)+IF($DC65=TRUE,1,0)</f>
        <v>321111102</v>
      </c>
      <c r="DE65" s="428">
        <f t="shared" ca="1" si="379"/>
        <v>680</v>
      </c>
      <c r="DF65" s="428">
        <f t="shared" ca="1" si="379"/>
        <v>714</v>
      </c>
      <c r="DG65" s="428">
        <f t="shared" ca="1" si="379"/>
        <v>749</v>
      </c>
      <c r="DH65" s="143">
        <f t="shared" ca="1" si="380"/>
        <v>420</v>
      </c>
      <c r="DI65" s="143">
        <f t="shared" ca="1" si="380"/>
        <v>455</v>
      </c>
      <c r="DJ65" s="143">
        <f t="shared" ca="1" si="380"/>
        <v>490</v>
      </c>
      <c r="DK65" s="19" t="str">
        <f t="shared" ca="1" si="416"/>
        <v>-</v>
      </c>
      <c r="DL65" s="19" t="str">
        <f t="shared" ca="1" si="416"/>
        <v>-</v>
      </c>
      <c r="DM65" s="19" t="str">
        <f t="shared" ca="1" si="416"/>
        <v>-</v>
      </c>
      <c r="DN65" s="19" t="str">
        <f t="shared" ca="1" si="416"/>
        <v>-</v>
      </c>
      <c r="DO65" s="19" t="str">
        <f t="shared" ca="1" si="416"/>
        <v>-</v>
      </c>
      <c r="DP65" s="19" t="str">
        <f t="shared" ca="1" si="416"/>
        <v>-</v>
      </c>
      <c r="DQ65" s="19">
        <f t="shared" ca="1" si="382"/>
        <v>3</v>
      </c>
      <c r="DR65" s="19">
        <f t="shared" ca="1" si="382"/>
        <v>3</v>
      </c>
      <c r="DS65" s="19">
        <f t="shared" ca="1" si="382"/>
        <v>0</v>
      </c>
      <c r="DT65" s="19">
        <f t="shared" ca="1" si="382"/>
        <v>2</v>
      </c>
      <c r="DU65" s="19">
        <f t="shared" ca="1" si="382"/>
        <v>-2</v>
      </c>
      <c r="DV65" s="19" t="str">
        <f t="shared" ca="1" si="382"/>
        <v>-</v>
      </c>
      <c r="DW65" s="19" t="str">
        <f t="shared" ca="1" si="382"/>
        <v>-</v>
      </c>
      <c r="DX65" s="19" t="str">
        <f t="shared" ca="1" si="382"/>
        <v>-</v>
      </c>
      <c r="DY65" s="19">
        <f t="shared" ca="1" si="382"/>
        <v>0</v>
      </c>
      <c r="DZ65" s="19">
        <f t="shared" ca="1" si="382"/>
        <v>2</v>
      </c>
      <c r="EA65" s="19">
        <f t="shared" ca="1" si="382"/>
        <v>-2</v>
      </c>
      <c r="EB65" s="19" t="str">
        <f t="shared" ca="1" si="382"/>
        <v>-</v>
      </c>
      <c r="EC65" s="19">
        <f t="shared" ca="1" si="382"/>
        <v>0</v>
      </c>
      <c r="ED65" s="19">
        <f t="shared" ca="1" si="382"/>
        <v>0</v>
      </c>
      <c r="EE65" s="9"/>
      <c r="EF65" s="19" t="str">
        <f t="shared" ca="1" si="383"/>
        <v>-</v>
      </c>
      <c r="EG65" s="19" t="str">
        <f t="shared" ca="1" si="383"/>
        <v>-</v>
      </c>
      <c r="EH65" s="19" t="str">
        <f t="shared" ca="1" si="383"/>
        <v>-</v>
      </c>
      <c r="EI65" s="19" t="str">
        <f t="shared" ca="1" si="383"/>
        <v>-</v>
      </c>
      <c r="EJ65" s="19" t="str">
        <f t="shared" ca="1" si="383"/>
        <v>-</v>
      </c>
      <c r="EK65" s="19" t="str">
        <f t="shared" ca="1" si="383"/>
        <v>-</v>
      </c>
      <c r="EL65" s="19" t="str">
        <f t="shared" ca="1" si="383"/>
        <v>-</v>
      </c>
      <c r="EM65" s="19" t="str">
        <f t="shared" ca="1" si="383"/>
        <v>-</v>
      </c>
      <c r="EN65" s="19" t="str">
        <f t="shared" ca="1" si="383"/>
        <v>-</v>
      </c>
      <c r="EO65" s="19" t="str">
        <f t="shared" ca="1" si="383"/>
        <v>-</v>
      </c>
      <c r="EP65" s="19" t="str">
        <f t="shared" ca="1" si="383"/>
        <v>-</v>
      </c>
      <c r="EQ65" s="19" t="str">
        <f t="shared" ca="1" si="383"/>
        <v>-</v>
      </c>
      <c r="ER65" s="19">
        <f t="shared" ca="1" si="383"/>
        <v>0</v>
      </c>
      <c r="ES65" s="19">
        <f t="shared" ca="1" si="383"/>
        <v>0</v>
      </c>
      <c r="ET65" s="19">
        <f t="shared" ca="1" si="383"/>
        <v>0</v>
      </c>
      <c r="EU65" s="19">
        <f t="shared" ca="1" si="383"/>
        <v>0</v>
      </c>
      <c r="EV65" s="19">
        <f t="shared" ca="1" si="384"/>
        <v>0</v>
      </c>
      <c r="EW65" s="19">
        <f t="shared" ca="1" si="384"/>
        <v>0</v>
      </c>
      <c r="EX65" s="19">
        <f t="shared" ca="1" si="384"/>
        <v>0</v>
      </c>
      <c r="EY65" s="19">
        <f t="shared" ca="1" si="384"/>
        <v>0</v>
      </c>
      <c r="EZ65" s="19">
        <f t="shared" ca="1" si="384"/>
        <v>0</v>
      </c>
      <c r="FA65" s="19">
        <f t="shared" ca="1" si="384"/>
        <v>0</v>
      </c>
      <c r="FB65" s="19">
        <f t="shared" ca="1" si="384"/>
        <v>0</v>
      </c>
      <c r="FC65" s="19">
        <f t="shared" ca="1" si="384"/>
        <v>0</v>
      </c>
      <c r="FD65" s="19">
        <f t="shared" ca="1" si="384"/>
        <v>0</v>
      </c>
      <c r="FE65" s="19">
        <f t="shared" ca="1" si="384"/>
        <v>0</v>
      </c>
      <c r="FF65" s="19">
        <f t="shared" ca="1" si="384"/>
        <v>0</v>
      </c>
      <c r="FG65" s="19">
        <f t="shared" ca="1" si="384"/>
        <v>0</v>
      </c>
      <c r="FH65" s="19">
        <f t="shared" ca="1" si="384"/>
        <v>0</v>
      </c>
      <c r="FI65" s="19">
        <f t="shared" ca="1" si="384"/>
        <v>0</v>
      </c>
      <c r="FJ65" s="19">
        <f t="shared" ca="1" si="384"/>
        <v>0</v>
      </c>
      <c r="FK65" s="19">
        <f t="shared" ca="1" si="384"/>
        <v>0</v>
      </c>
      <c r="FL65" s="19">
        <f t="shared" ca="1" si="384"/>
        <v>0</v>
      </c>
      <c r="FM65" s="19">
        <f t="shared" ca="1" si="384"/>
        <v>0</v>
      </c>
      <c r="FN65" s="19">
        <f t="shared" ca="1" si="384"/>
        <v>0</v>
      </c>
      <c r="FO65" s="19">
        <f t="shared" ca="1" si="384"/>
        <v>0</v>
      </c>
      <c r="FP65" s="19">
        <f t="shared" ca="1" si="384"/>
        <v>0</v>
      </c>
      <c r="FQ65" s="19">
        <f t="shared" ca="1" si="384"/>
        <v>0</v>
      </c>
      <c r="FR65" s="19">
        <f t="shared" ca="1" si="384"/>
        <v>0</v>
      </c>
      <c r="FS65" s="19">
        <f t="shared" ca="1" si="385"/>
        <v>0</v>
      </c>
      <c r="FT65" s="19">
        <f t="shared" ca="1" si="385"/>
        <v>0</v>
      </c>
      <c r="FU65" s="19">
        <f t="shared" ca="1" si="385"/>
        <v>0</v>
      </c>
      <c r="FV65" s="19">
        <f t="shared" ca="1" si="385"/>
        <v>0</v>
      </c>
      <c r="FW65" s="19">
        <f t="shared" ca="1" si="385"/>
        <v>0</v>
      </c>
      <c r="FX65" s="19">
        <f t="shared" ca="1" si="385"/>
        <v>0</v>
      </c>
      <c r="FY65" s="19">
        <f t="shared" ca="1" si="385"/>
        <v>0</v>
      </c>
      <c r="FZ65" s="19">
        <f t="shared" ca="1" si="385"/>
        <v>0</v>
      </c>
      <c r="GA65" s="19">
        <f t="shared" ca="1" si="385"/>
        <v>0</v>
      </c>
      <c r="GB65" s="19">
        <f t="shared" ca="1" si="385"/>
        <v>0</v>
      </c>
      <c r="GC65" s="19">
        <f t="shared" ca="1" si="385"/>
        <v>0</v>
      </c>
      <c r="GD65" s="19">
        <f t="shared" ca="1" si="385"/>
        <v>0</v>
      </c>
      <c r="GE65" s="19">
        <f t="shared" ca="1" si="385"/>
        <v>0</v>
      </c>
      <c r="GF65" s="19">
        <f t="shared" ca="1" si="385"/>
        <v>0</v>
      </c>
      <c r="GG65" s="19">
        <f t="shared" ca="1" si="385"/>
        <v>0</v>
      </c>
      <c r="GH65" s="19">
        <f t="shared" ca="1" si="385"/>
        <v>0</v>
      </c>
      <c r="GI65" s="19">
        <f t="shared" ca="1" si="385"/>
        <v>0</v>
      </c>
      <c r="GJ65" s="19">
        <f t="shared" ca="1" si="385"/>
        <v>0</v>
      </c>
      <c r="GK65" s="19">
        <f t="shared" ca="1" si="385"/>
        <v>0</v>
      </c>
      <c r="GL65" s="19">
        <f t="shared" ca="1" si="385"/>
        <v>0</v>
      </c>
      <c r="GM65" s="19">
        <f t="shared" ca="1" si="385"/>
        <v>0</v>
      </c>
      <c r="GN65" s="19">
        <f t="shared" ca="1" si="385"/>
        <v>0</v>
      </c>
      <c r="GO65" s="19">
        <f t="shared" ca="1" si="385"/>
        <v>0</v>
      </c>
      <c r="GP65" s="19">
        <f t="shared" ca="1" si="385"/>
        <v>0</v>
      </c>
      <c r="GQ65" s="19">
        <f t="shared" ca="1" si="385"/>
        <v>0</v>
      </c>
      <c r="GR65" s="19">
        <f t="shared" ca="1" si="385"/>
        <v>0</v>
      </c>
      <c r="GS65" s="19">
        <f t="shared" ca="1" si="385"/>
        <v>0</v>
      </c>
      <c r="GT65" s="19">
        <f t="shared" ca="1" si="385"/>
        <v>0</v>
      </c>
      <c r="GU65" s="19">
        <f t="shared" ca="1" si="385"/>
        <v>0</v>
      </c>
      <c r="GV65" s="19">
        <f t="shared" ca="1" si="385"/>
        <v>0</v>
      </c>
      <c r="GW65" s="19">
        <f t="shared" ca="1" si="385"/>
        <v>0</v>
      </c>
      <c r="GX65" s="19">
        <f t="shared" ca="1" si="385"/>
        <v>0</v>
      </c>
      <c r="GY65" s="19">
        <f t="shared" ca="1" si="385"/>
        <v>0</v>
      </c>
      <c r="GZ65" s="19">
        <f t="shared" ca="1" si="385"/>
        <v>0</v>
      </c>
      <c r="HA65" s="19">
        <f t="shared" ca="1" si="385"/>
        <v>0</v>
      </c>
      <c r="HB65" s="19">
        <f t="shared" ca="1" si="385"/>
        <v>0</v>
      </c>
      <c r="HC65" s="19">
        <f t="shared" ca="1" si="385"/>
        <v>0</v>
      </c>
      <c r="HD65" s="19">
        <f t="shared" ca="1" si="385"/>
        <v>0</v>
      </c>
      <c r="HE65" s="19">
        <f t="shared" ca="1" si="385"/>
        <v>0</v>
      </c>
      <c r="HF65" s="19">
        <f t="shared" ca="1" si="385"/>
        <v>0</v>
      </c>
      <c r="HG65" s="19">
        <f t="shared" ca="1" si="385"/>
        <v>0</v>
      </c>
      <c r="HH65" s="19">
        <f t="shared" ca="1" si="385"/>
        <v>0</v>
      </c>
      <c r="HI65" s="19">
        <f t="shared" ca="1" si="385"/>
        <v>0</v>
      </c>
      <c r="HJ65" s="19">
        <f t="shared" ca="1" si="385"/>
        <v>0</v>
      </c>
      <c r="HK65" s="19">
        <f t="shared" ca="1" si="385"/>
        <v>0</v>
      </c>
      <c r="HL65" s="19">
        <f t="shared" ca="1" si="385"/>
        <v>0</v>
      </c>
      <c r="HM65" s="19">
        <f t="shared" ca="1" si="385"/>
        <v>0</v>
      </c>
      <c r="HN65" s="19">
        <f t="shared" ca="1" si="385"/>
        <v>0</v>
      </c>
      <c r="HO65" s="19">
        <f t="shared" ca="1" si="385"/>
        <v>0</v>
      </c>
      <c r="HP65" s="19">
        <f t="shared" ca="1" si="385"/>
        <v>0</v>
      </c>
      <c r="HQ65" s="19">
        <f t="shared" ca="1" si="385"/>
        <v>0</v>
      </c>
      <c r="HR65" s="19">
        <f t="shared" ca="1" si="385"/>
        <v>0</v>
      </c>
      <c r="HS65" s="19">
        <f t="shared" ca="1" si="385"/>
        <v>0</v>
      </c>
      <c r="HT65" s="19">
        <f t="shared" ca="1" si="385"/>
        <v>0</v>
      </c>
      <c r="HU65" s="19">
        <f t="shared" ca="1" si="385"/>
        <v>0</v>
      </c>
      <c r="HV65" s="19">
        <f t="shared" ca="1" si="385"/>
        <v>0</v>
      </c>
      <c r="HW65" s="19">
        <f t="shared" ca="1" si="385"/>
        <v>0</v>
      </c>
      <c r="HX65" s="19">
        <f t="shared" ca="1" si="385"/>
        <v>0</v>
      </c>
      <c r="HY65" s="19">
        <f t="shared" ca="1" si="385"/>
        <v>0</v>
      </c>
      <c r="HZ65" s="19">
        <f t="shared" ca="1" si="385"/>
        <v>0</v>
      </c>
      <c r="IA65" s="19">
        <f t="shared" ca="1" si="386"/>
        <v>0</v>
      </c>
      <c r="IB65" s="19">
        <f t="shared" ca="1" si="386"/>
        <v>0</v>
      </c>
      <c r="IC65" s="19">
        <f t="shared" ca="1" si="386"/>
        <v>0</v>
      </c>
      <c r="ID65" s="19">
        <f t="shared" ca="1" si="386"/>
        <v>0</v>
      </c>
      <c r="IE65" s="19">
        <f t="shared" ca="1" si="386"/>
        <v>0</v>
      </c>
      <c r="IF65" s="19">
        <f t="shared" ca="1" si="386"/>
        <v>0</v>
      </c>
      <c r="IG65" s="19">
        <f t="shared" ca="1" si="386"/>
        <v>0</v>
      </c>
      <c r="IH65" s="19">
        <f t="shared" ca="1" si="386"/>
        <v>0</v>
      </c>
      <c r="II65" s="19">
        <f t="shared" ca="1" si="386"/>
        <v>0</v>
      </c>
      <c r="IJ65" s="19">
        <f t="shared" ca="1" si="386"/>
        <v>0</v>
      </c>
      <c r="IK65" s="19">
        <f t="shared" ca="1" si="386"/>
        <v>0</v>
      </c>
      <c r="IL65" s="19">
        <f t="shared" ca="1" si="386"/>
        <v>0</v>
      </c>
      <c r="IM65" s="19">
        <f t="shared" ca="1" si="386"/>
        <v>0</v>
      </c>
      <c r="IN65" s="19">
        <f t="shared" ca="1" si="386"/>
        <v>0</v>
      </c>
      <c r="IO65" s="19">
        <f t="shared" ca="1" si="386"/>
        <v>0</v>
      </c>
      <c r="IP65" s="19">
        <f t="shared" ca="1" si="386"/>
        <v>0</v>
      </c>
      <c r="IQ65" s="19">
        <f t="shared" ca="1" si="386"/>
        <v>0</v>
      </c>
      <c r="IR65" s="19">
        <f t="shared" ca="1" si="386"/>
        <v>0</v>
      </c>
      <c r="IS65" s="19">
        <f t="shared" ca="1" si="386"/>
        <v>0</v>
      </c>
      <c r="IT65" s="19">
        <f t="shared" ca="1" si="386"/>
        <v>0</v>
      </c>
      <c r="IU65" s="19">
        <f t="shared" ca="1" si="386"/>
        <v>0</v>
      </c>
      <c r="IV65" s="19">
        <f t="shared" ca="1" si="386"/>
        <v>0</v>
      </c>
      <c r="IW65" s="19">
        <f t="shared" ca="1" si="386"/>
        <v>0</v>
      </c>
      <c r="IX65" s="19">
        <f t="shared" ca="1" si="386"/>
        <v>0</v>
      </c>
      <c r="IY65" s="19">
        <f t="shared" ca="1" si="386"/>
        <v>0</v>
      </c>
      <c r="IZ65" s="19">
        <f t="shared" ca="1" si="386"/>
        <v>0</v>
      </c>
      <c r="JA65" s="19">
        <f t="shared" ca="1" si="386"/>
        <v>0</v>
      </c>
      <c r="JB65" s="19">
        <f t="shared" ca="1" si="386"/>
        <v>0</v>
      </c>
      <c r="JC65" s="19">
        <f t="shared" ca="1" si="386"/>
        <v>0</v>
      </c>
      <c r="JD65" s="19">
        <f t="shared" ca="1" si="386"/>
        <v>0</v>
      </c>
      <c r="JE65" s="19">
        <f t="shared" ca="1" si="386"/>
        <v>0</v>
      </c>
      <c r="JF65" s="19">
        <f t="shared" ca="1" si="386"/>
        <v>0</v>
      </c>
      <c r="JG65" s="19">
        <f t="shared" ca="1" si="386"/>
        <v>0</v>
      </c>
      <c r="JH65" s="19">
        <f t="shared" ca="1" si="386"/>
        <v>0</v>
      </c>
      <c r="JI65" s="19">
        <f t="shared" ca="1" si="386"/>
        <v>0</v>
      </c>
      <c r="JJ65" s="19">
        <f t="shared" ca="1" si="386"/>
        <v>0</v>
      </c>
      <c r="JK65" s="19">
        <f t="shared" ca="1" si="386"/>
        <v>0</v>
      </c>
      <c r="JL65" s="19">
        <f t="shared" ca="1" si="386"/>
        <v>0</v>
      </c>
      <c r="JM65" s="5">
        <f t="shared" ca="1" si="387"/>
        <v>19</v>
      </c>
      <c r="JN65" s="9"/>
      <c r="JO65" s="5">
        <f t="shared" ca="1" si="388"/>
        <v>1</v>
      </c>
      <c r="JP65" s="5" t="b">
        <f t="shared" ca="1" si="388"/>
        <v>0</v>
      </c>
      <c r="JQ65" s="19">
        <f t="shared" ca="1" si="389"/>
        <v>0</v>
      </c>
      <c r="JR65" s="5">
        <f t="shared" ca="1" si="390"/>
        <v>0</v>
      </c>
      <c r="JS65" s="5">
        <f t="shared" ca="1" si="391"/>
        <v>0.01</v>
      </c>
      <c r="JT65" s="19">
        <f t="shared" ca="1" si="392"/>
        <v>0</v>
      </c>
      <c r="JU65" s="19">
        <f t="shared" ca="1" si="392"/>
        <v>0</v>
      </c>
      <c r="JV65" s="19" t="str">
        <f t="shared" ca="1" si="392"/>
        <v>-</v>
      </c>
      <c r="JW65" s="19">
        <f t="shared" ca="1" si="393"/>
        <v>1</v>
      </c>
      <c r="JX65" s="19">
        <f t="shared" ca="1" si="389"/>
        <v>1</v>
      </c>
      <c r="JY65" s="19">
        <f t="shared" ca="1" si="393"/>
        <v>1</v>
      </c>
      <c r="JZ65" s="19">
        <f t="shared" ca="1" si="393"/>
        <v>1</v>
      </c>
      <c r="KA65" s="19">
        <f t="shared" ca="1" si="393"/>
        <v>1</v>
      </c>
      <c r="KB65" s="19">
        <f t="shared" ca="1" si="394"/>
        <v>1</v>
      </c>
      <c r="KC65" s="19">
        <f t="shared" ca="1" si="394"/>
        <v>0</v>
      </c>
      <c r="KD65" s="19">
        <f t="shared" ca="1" si="394"/>
        <v>0</v>
      </c>
      <c r="KE65" s="19">
        <f t="shared" ca="1" si="395"/>
        <v>1</v>
      </c>
      <c r="KF65" s="19">
        <f t="shared" ca="1" si="395"/>
        <v>0</v>
      </c>
      <c r="KG65" s="19">
        <f t="shared" ca="1" si="395"/>
        <v>0</v>
      </c>
      <c r="KH65" s="19">
        <f t="shared" ca="1" si="395"/>
        <v>0</v>
      </c>
      <c r="KI65" s="19">
        <f t="shared" ca="1" si="395"/>
        <v>1</v>
      </c>
      <c r="KJ65" s="19">
        <f t="shared" ca="1" si="395"/>
        <v>0</v>
      </c>
      <c r="KK65" s="19">
        <f t="shared" ca="1" si="395"/>
        <v>1</v>
      </c>
      <c r="KL65" s="19">
        <f t="shared" ca="1" si="389"/>
        <v>0</v>
      </c>
      <c r="KM65" s="19">
        <f t="shared" ca="1" si="389"/>
        <v>0</v>
      </c>
      <c r="KN65" s="19">
        <f t="shared" ca="1" si="389"/>
        <v>0</v>
      </c>
      <c r="KO65" s="19">
        <f t="shared" ca="1" si="389"/>
        <v>0</v>
      </c>
      <c r="KP65" s="19">
        <f t="shared" ca="1" si="389"/>
        <v>0</v>
      </c>
      <c r="KQ65" s="19">
        <f t="shared" ca="1" si="389"/>
        <v>0</v>
      </c>
      <c r="KR65" s="19">
        <f t="shared" ca="1" si="389"/>
        <v>0</v>
      </c>
      <c r="KS65" s="19">
        <f t="shared" ca="1" si="389"/>
        <v>0</v>
      </c>
      <c r="KT65" s="19">
        <f t="shared" ca="1" si="389"/>
        <v>0</v>
      </c>
      <c r="KU65" s="19">
        <f t="shared" ca="1" si="389"/>
        <v>0</v>
      </c>
      <c r="KV65" s="19">
        <f t="shared" ca="1" si="389"/>
        <v>0</v>
      </c>
      <c r="KW65" s="19">
        <f t="shared" ca="1" si="389"/>
        <v>0</v>
      </c>
      <c r="KX65" s="19">
        <f t="shared" ca="1" si="389"/>
        <v>0</v>
      </c>
      <c r="KY65" s="19">
        <f t="shared" ca="1" si="389"/>
        <v>0</v>
      </c>
      <c r="KZ65" s="19">
        <f t="shared" ca="1" si="389"/>
        <v>0</v>
      </c>
      <c r="LA65" s="19">
        <f t="shared" ca="1" si="389"/>
        <v>0</v>
      </c>
      <c r="LB65" s="19">
        <f t="shared" ca="1" si="389"/>
        <v>0</v>
      </c>
      <c r="LC65" s="19">
        <f t="shared" ca="1" si="389"/>
        <v>0</v>
      </c>
      <c r="LD65" s="19">
        <f t="shared" ca="1" si="389"/>
        <v>0</v>
      </c>
      <c r="LE65" s="19">
        <f t="shared" ca="1" si="389"/>
        <v>0</v>
      </c>
      <c r="LF65" s="19">
        <f t="shared" ca="1" si="389"/>
        <v>0</v>
      </c>
      <c r="LG65" s="5">
        <f t="shared" ca="1" si="396"/>
        <v>0</v>
      </c>
      <c r="LH65" s="5">
        <f t="shared" ca="1" si="396"/>
        <v>0</v>
      </c>
      <c r="LI65" s="5">
        <f t="shared" ca="1" si="396"/>
        <v>0.05</v>
      </c>
      <c r="LJ65" s="5">
        <f t="shared" ca="1" si="396"/>
        <v>0.05</v>
      </c>
      <c r="LK65" s="19">
        <f t="shared" ca="1" si="397"/>
        <v>0</v>
      </c>
      <c r="LL65" s="19">
        <f t="shared" ca="1" si="389"/>
        <v>0</v>
      </c>
      <c r="LM65" s="19">
        <f t="shared" ca="1" si="397"/>
        <v>0</v>
      </c>
      <c r="LN65" s="19">
        <f t="shared" ca="1" si="397"/>
        <v>0</v>
      </c>
      <c r="LO65" s="19">
        <f t="shared" ca="1" si="397"/>
        <v>0</v>
      </c>
      <c r="LP65" s="19">
        <f t="shared" ca="1" si="397"/>
        <v>0</v>
      </c>
      <c r="LQ65" s="19">
        <f t="shared" ca="1" si="389"/>
        <v>0</v>
      </c>
      <c r="LR65" s="19">
        <f t="shared" ca="1" si="389"/>
        <v>1</v>
      </c>
      <c r="LS65" s="19">
        <f t="shared" ca="1" si="389"/>
        <v>0</v>
      </c>
      <c r="LT65" s="19">
        <f t="shared" ca="1" si="389"/>
        <v>0</v>
      </c>
      <c r="LU65" s="19">
        <f t="shared" ca="1" si="389"/>
        <v>0</v>
      </c>
      <c r="LV65" s="19">
        <f t="shared" ca="1" si="389"/>
        <v>0</v>
      </c>
      <c r="LW65" s="19">
        <f t="shared" ca="1" si="389"/>
        <v>1</v>
      </c>
      <c r="LX65" s="9"/>
      <c r="LY65" s="5" t="b">
        <f t="shared" ca="1" si="398"/>
        <v>0</v>
      </c>
      <c r="LZ65" s="19" t="str">
        <f t="shared" ca="1" si="242"/>
        <v>-</v>
      </c>
      <c r="MA65" s="19" t="str">
        <f t="shared" ca="1" si="242"/>
        <v>-</v>
      </c>
      <c r="MB65" s="19" t="str">
        <f t="shared" ca="1" si="242"/>
        <v>-</v>
      </c>
      <c r="MC65" s="5" t="b">
        <f t="shared" ca="1" si="399"/>
        <v>1</v>
      </c>
      <c r="MD65" s="5" t="b">
        <f t="shared" ca="1" si="399"/>
        <v>0</v>
      </c>
      <c r="ME65" s="5" t="b">
        <f t="shared" ca="1" si="399"/>
        <v>0</v>
      </c>
      <c r="MF65" s="135">
        <f t="shared" ca="1" si="400"/>
        <v>1</v>
      </c>
      <c r="MG65" s="135">
        <f t="shared" ca="1" si="400"/>
        <v>1</v>
      </c>
      <c r="MH65" s="19" t="str">
        <f t="shared" ref="MH65:MN65" ca="1" si="422">OFFSET(MH$5,$B65,0)</f>
        <v>-</v>
      </c>
      <c r="MI65" s="19" t="str">
        <f t="shared" ca="1" si="422"/>
        <v>-</v>
      </c>
      <c r="MJ65" s="19" t="str">
        <f t="shared" ca="1" si="422"/>
        <v>-</v>
      </c>
      <c r="MK65" s="19" t="str">
        <f t="shared" ca="1" si="422"/>
        <v>-</v>
      </c>
      <c r="ML65" s="19">
        <f t="shared" ca="1" si="422"/>
        <v>1</v>
      </c>
      <c r="MM65" s="19">
        <f t="shared" ca="1" si="422"/>
        <v>0.66</v>
      </c>
      <c r="MN65" s="19" t="str">
        <f t="shared" ca="1" si="422"/>
        <v>-</v>
      </c>
      <c r="MO65" s="5" t="b" cm="1">
        <f t="array" aca="1" ref="MO65" ca="1">IF(OR(MP65:MP65&lt;&gt;"-"),TRUE,"-")</f>
        <v>1</v>
      </c>
      <c r="MP65" s="19">
        <f t="shared" ca="1" si="403"/>
        <v>2</v>
      </c>
      <c r="MQ65" s="5" t="str">
        <f t="array" aca="1" ref="MQ65" ca="1">IF(OR(MR65:MX65&lt;&gt;"-"),TRUE,"-")</f>
        <v>-</v>
      </c>
      <c r="MR65" s="19" t="str">
        <f t="shared" ca="1" si="404"/>
        <v>-</v>
      </c>
      <c r="MS65" s="19" t="str">
        <f t="shared" ca="1" si="404"/>
        <v>-</v>
      </c>
      <c r="MT65" s="19" t="str">
        <f t="shared" ca="1" si="404"/>
        <v>-</v>
      </c>
      <c r="MU65" s="19" t="str">
        <f t="shared" ca="1" si="404"/>
        <v>-</v>
      </c>
      <c r="MV65" s="19" t="str">
        <f t="shared" ca="1" si="404"/>
        <v>-</v>
      </c>
      <c r="MW65" s="19" t="str">
        <f t="shared" ca="1" si="404"/>
        <v>-</v>
      </c>
      <c r="MX65" s="19" t="str">
        <f t="shared" ca="1" si="404"/>
        <v>-</v>
      </c>
      <c r="MY65" s="5" t="b">
        <f t="array" aca="1" ref="MY65" ca="1">IF(OR(MZ65:NA65&lt;&gt;"-"),TRUE,"-")</f>
        <v>1</v>
      </c>
      <c r="MZ65" s="135">
        <f ca="1">IF($AS65=6,0,$NA65)</f>
        <v>2</v>
      </c>
      <c r="NA65" s="19">
        <f t="shared" ca="1" si="405"/>
        <v>2</v>
      </c>
      <c r="NB65" s="19" t="b">
        <f t="shared" ca="1" si="405"/>
        <v>0</v>
      </c>
      <c r="NC65" s="19" t="str">
        <f t="shared" ca="1" si="405"/>
        <v>-</v>
      </c>
      <c r="ND65" s="5" t="str">
        <f t="shared" ca="1" si="406"/>
        <v>-</v>
      </c>
      <c r="NE65" s="5" t="str">
        <f t="shared" ca="1" si="406"/>
        <v>-</v>
      </c>
      <c r="NF65" s="5" t="str">
        <f t="shared" ca="1" si="406"/>
        <v>-</v>
      </c>
      <c r="NG65" s="5" t="str">
        <f t="shared" ca="1" si="406"/>
        <v>-</v>
      </c>
      <c r="NH65" s="19" t="str">
        <f t="shared" ca="1" si="407"/>
        <v>-</v>
      </c>
      <c r="NI65" s="19" t="str">
        <f t="shared" ca="1" si="407"/>
        <v>-</v>
      </c>
      <c r="NJ65" s="19" t="b">
        <f t="shared" ca="1" si="407"/>
        <v>1</v>
      </c>
      <c r="NK65" s="19">
        <f t="shared" ca="1" si="407"/>
        <v>0.75</v>
      </c>
      <c r="NL65" s="19">
        <f t="shared" ca="1" si="407"/>
        <v>0.75</v>
      </c>
      <c r="NM65" s="19">
        <f t="shared" ca="1" si="407"/>
        <v>0.99</v>
      </c>
      <c r="NN65" s="19">
        <f t="shared" ca="1" si="407"/>
        <v>0.5</v>
      </c>
      <c r="NO65" s="19">
        <f t="shared" ca="1" si="407"/>
        <v>0</v>
      </c>
      <c r="NP65" s="19">
        <f t="shared" ca="1" si="407"/>
        <v>0</v>
      </c>
      <c r="NQ65" s="19" t="str">
        <f t="shared" ca="1" si="420"/>
        <v>-</v>
      </c>
      <c r="NR65" s="19" t="str">
        <f t="shared" ca="1" si="420"/>
        <v>-</v>
      </c>
      <c r="NS65" s="19" t="str">
        <f t="shared" ca="1" si="420"/>
        <v>-</v>
      </c>
      <c r="NT65" s="5">
        <f t="shared" ca="1" si="408"/>
        <v>1</v>
      </c>
      <c r="NU65" s="9"/>
      <c r="NV65" s="19">
        <f t="shared" ca="1" si="420"/>
        <v>70</v>
      </c>
      <c r="NW65" s="19">
        <f t="shared" ca="1" si="409"/>
        <v>50</v>
      </c>
      <c r="NX65" s="19">
        <f t="shared" ca="1" si="409"/>
        <v>65</v>
      </c>
      <c r="NY65" s="19">
        <f t="shared" ca="1" si="409"/>
        <v>65</v>
      </c>
      <c r="NZ65" s="19">
        <f t="shared" ca="1" si="409"/>
        <v>1</v>
      </c>
      <c r="OA65" s="5">
        <f t="shared" ca="1" si="410"/>
        <v>1</v>
      </c>
      <c r="OB65" s="19">
        <f t="shared" ca="1" si="255"/>
        <v>1</v>
      </c>
      <c r="OC65" s="9"/>
      <c r="OD65" s="19" t="b">
        <f t="shared" ca="1" si="409"/>
        <v>0</v>
      </c>
      <c r="OE65" s="19" t="b">
        <f t="shared" ca="1" si="409"/>
        <v>0</v>
      </c>
      <c r="OF65" s="19">
        <f t="shared" ca="1" si="409"/>
        <v>1</v>
      </c>
      <c r="OG65" s="19">
        <f t="shared" ca="1" si="409"/>
        <v>1</v>
      </c>
      <c r="OH65" s="19">
        <f t="shared" ca="1" si="409"/>
        <v>1</v>
      </c>
      <c r="OI65" s="19">
        <f t="shared" ca="1" si="409"/>
        <v>1</v>
      </c>
      <c r="OJ65" s="19">
        <f t="shared" ca="1" si="409"/>
        <v>1</v>
      </c>
      <c r="OK65" s="19">
        <f t="shared" ca="1" si="409"/>
        <v>1</v>
      </c>
      <c r="OL65" s="19">
        <f t="shared" ca="1" si="409"/>
        <v>1</v>
      </c>
      <c r="OM65" s="19">
        <f t="shared" ca="1" si="409"/>
        <v>1</v>
      </c>
      <c r="ON65" s="19">
        <f t="shared" ca="1" si="409"/>
        <v>1</v>
      </c>
      <c r="OO65" s="9"/>
      <c r="OP65" s="5" t="str" cm="1">
        <f t="array" aca="1" ref="OP65" ca="1">INDEX(i.LMU_Area,$K65,OP$26)</f>
        <v>-</v>
      </c>
      <c r="OQ65" s="5" t="str" cm="1">
        <f t="array" aca="1" ref="OQ65" ca="1">INDEX(i.LMU_Area,$K65,OQ$26)</f>
        <v>-</v>
      </c>
      <c r="OR65" s="5" t="str" cm="1">
        <f t="array" aca="1" ref="OR65" ca="1">INDEX(i.LMU_Area,$K65,OR$26)</f>
        <v>-</v>
      </c>
      <c r="OS65" s="5" t="str" cm="1">
        <f t="array" aca="1" ref="OS65" ca="1">INDEX(i.LMU_Area,$K65,OS$26)</f>
        <v>-</v>
      </c>
      <c r="OT65" s="5" t="str" cm="1">
        <f t="array" aca="1" ref="OT65" ca="1">INDEX(i.LMU_Area,$K65,OT$26)</f>
        <v>-</v>
      </c>
      <c r="OU65" s="5" t="str" cm="1">
        <f t="array" aca="1" ref="OU65" ca="1">INDEX(i.LMU_Area,$K65,OU$26)</f>
        <v>-</v>
      </c>
      <c r="OV65" s="5" t="str" cm="1">
        <f t="array" aca="1" ref="OV65" ca="1">INDEX(i.LMU_Area,$K65,OV$26)</f>
        <v>-</v>
      </c>
      <c r="OW65" s="5" t="str" cm="1">
        <f t="array" aca="1" ref="OW65" ca="1">INDEX(i.LMU_Area,$K65,OW$26)</f>
        <v>-</v>
      </c>
      <c r="OX65" s="5" t="str" cm="1">
        <f t="array" aca="1" ref="OX65" ca="1">INDEX(i.LMU_Area,$K65,OX$26)</f>
        <v>-</v>
      </c>
      <c r="OY65" s="5" t="str" cm="1">
        <f t="array" aca="1" ref="OY65" ca="1">INDEX(i.LMU_Area,$K65,OY$26)</f>
        <v>-</v>
      </c>
      <c r="OZ65" s="5" t="str" cm="1">
        <f t="array" aca="1" ref="OZ65" ca="1">INDEX(i.LMU_Area,$K65,OZ$26)</f>
        <v>-</v>
      </c>
      <c r="PA65" s="5" t="str" cm="1">
        <f t="array" aca="1" ref="PA65" ca="1">INDEX(i.LMU_Area,$K65,PA$26)</f>
        <v>-</v>
      </c>
      <c r="PB65" s="5" t="str" cm="1">
        <f t="array" aca="1" ref="PB65" ca="1">INDEX(i.LMU_Area,$K65,PB$26)</f>
        <v>-</v>
      </c>
      <c r="PC65" s="5" t="str" cm="1">
        <f t="array" aca="1" ref="PC65" ca="1">INDEX(i.LMU_Area,$K65,PC$26)</f>
        <v>-</v>
      </c>
      <c r="PD65" s="5" t="str" cm="1">
        <f t="array" aca="1" ref="PD65" ca="1">INDEX(i.LMU_Area,$K65,PD$26)</f>
        <v>-</v>
      </c>
      <c r="PE65" s="5" t="str" cm="1">
        <f t="array" aca="1" ref="PE65" ca="1">INDEX(i.LMU_Area,$K65,PE$26)</f>
        <v>-</v>
      </c>
      <c r="PF65" s="5" t="str" cm="1">
        <f t="array" aca="1" ref="PF65" ca="1">INDEX(i.LMU_Area,$K65,PF$26)</f>
        <v>-</v>
      </c>
      <c r="PG65" s="5" t="str" cm="1">
        <f t="array" aca="1" ref="PG65" ca="1">INDEX(i.LMU_Area,$K65,PG$26)</f>
        <v>-</v>
      </c>
      <c r="PH65" s="5" t="str" cm="1">
        <f t="array" aca="1" ref="PH65" ca="1">INDEX(i.LMU_Area,$K65,PH$26)</f>
        <v>-</v>
      </c>
      <c r="PI65" s="5" t="str" cm="1">
        <f t="array" aca="1" ref="PI65" ca="1">INDEX(i.LMU_Area,$K65,PI$26)</f>
        <v>-</v>
      </c>
      <c r="PJ65" s="5" t="str" cm="1">
        <f t="array" aca="1" ref="PJ65" ca="1">INDEX(i.LMU_Area,$K65,PJ$26)</f>
        <v>-</v>
      </c>
      <c r="PK65" s="5" t="str" cm="1">
        <f t="array" aca="1" ref="PK65" ca="1">INDEX(i.LMU_Area,$K65,PK$26)</f>
        <v>-</v>
      </c>
      <c r="PL65" s="5" t="str" cm="1">
        <f t="array" aca="1" ref="PL65" ca="1">INDEX(i.LMU_Area,$K65,PL$26)</f>
        <v>-</v>
      </c>
      <c r="PM65" s="5" t="str" cm="1">
        <f t="array" aca="1" ref="PM65" ca="1">INDEX(i.LMU_Area,$K65,PM$26)</f>
        <v>-</v>
      </c>
      <c r="PN65" s="5" t="str" cm="1">
        <f t="array" aca="1" ref="PN65" ca="1">INDEX(i.LMU_Area,$K65,PN$26)</f>
        <v>-</v>
      </c>
      <c r="PO65" s="5" t="str" cm="1">
        <f t="array" aca="1" ref="PO65" ca="1">INDEX(i.LMU_Area,$K65,PO$26)</f>
        <v>-</v>
      </c>
      <c r="PP65" s="5" t="str" cm="1">
        <f t="array" aca="1" ref="PP65" ca="1">INDEX(i.LMU_Area,$K65,PP$26)</f>
        <v>-</v>
      </c>
      <c r="PQ65" s="5" t="str" cm="1">
        <f t="array" aca="1" ref="PQ65" ca="1">INDEX(i.LMU_Area,$K65,PQ$26)</f>
        <v>-</v>
      </c>
      <c r="PR65" s="5" t="str" cm="1">
        <f t="array" aca="1" ref="PR65" ca="1">INDEX(i.LMU_Area,$K65,PR$26)</f>
        <v>-</v>
      </c>
      <c r="PS65" s="5" t="str" cm="1">
        <f t="array" aca="1" ref="PS65" ca="1">INDEX(i.LMU_Area,$K65,PS$26)</f>
        <v>-</v>
      </c>
      <c r="PT65" s="5" t="str" cm="1">
        <f t="array" aca="1" ref="PT65" ca="1">INDEX(i.LMU_Area,$K65,PT$26)</f>
        <v>-</v>
      </c>
      <c r="PU65" s="5" t="str" cm="1">
        <f t="array" aca="1" ref="PU65" ca="1">INDEX(i.LMU_Area,$K65,PU$26)</f>
        <v>-</v>
      </c>
      <c r="PV65" s="5" t="str" cm="1">
        <f t="array" aca="1" ref="PV65" ca="1">INDEX(i.LMU_Area,$K65,PV$26)</f>
        <v>-</v>
      </c>
      <c r="PW65" s="5" t="str" cm="1">
        <f t="array" aca="1" ref="PW65" ca="1">INDEX(i.LMU_Area,$K65,PW$26)</f>
        <v>-</v>
      </c>
      <c r="PX65" s="5" t="str" cm="1">
        <f t="array" aca="1" ref="PX65" ca="1">INDEX(i.LMU_Area,$K65,PX$26)</f>
        <v>-</v>
      </c>
      <c r="PY65" s="5" t="str" cm="1">
        <f t="array" aca="1" ref="PY65" ca="1">INDEX(i.LMU_Area,$K65,PY$26)</f>
        <v>-</v>
      </c>
      <c r="PZ65" s="5" t="str" cm="1">
        <f t="array" aca="1" ref="PZ65" ca="1">INDEX(i.LMU_Area,$K65,PZ$26)</f>
        <v>-</v>
      </c>
      <c r="QA65" s="5" t="str" cm="1">
        <f t="array" aca="1" ref="QA65" ca="1">INDEX(i.LMU_Area,$K65,QA$26)</f>
        <v>-</v>
      </c>
      <c r="QB65" s="5" t="str" cm="1">
        <f t="array" aca="1" ref="QB65" ca="1">INDEX(i.LMU_Area,$K65,QB$26)</f>
        <v>-</v>
      </c>
      <c r="QC65" s="5" t="str" cm="1">
        <f t="array" aca="1" ref="QC65" ca="1">INDEX(i.LMU_Area,$K65,QC$26)</f>
        <v>-</v>
      </c>
      <c r="QD65" s="5" t="str" cm="1">
        <f t="array" aca="1" ref="QD65" ca="1">INDEX(i.LMU_Area,$K65,QD$26)</f>
        <v>-</v>
      </c>
      <c r="QE65" s="5" t="str" cm="1">
        <f t="array" aca="1" ref="QE65" ca="1">INDEX(i.LMU_Area,$K65,QE$26)</f>
        <v>-</v>
      </c>
      <c r="QF65" s="5" t="str" cm="1">
        <f t="array" aca="1" ref="QF65" ca="1">INDEX(i.LMU_Area,$K65,QF$26)</f>
        <v>-</v>
      </c>
      <c r="QG65" s="5" t="str" cm="1">
        <f t="array" aca="1" ref="QG65" ca="1">INDEX(i.LMU_Area,$K65,QG$26)</f>
        <v>-</v>
      </c>
      <c r="QH65" s="5" t="str" cm="1">
        <f t="array" aca="1" ref="QH65" ca="1">INDEX(i.LMU_Area,$K65,QH$26)</f>
        <v>-</v>
      </c>
      <c r="QI65" s="5" t="str" cm="1">
        <f t="array" aca="1" ref="QI65" ca="1">INDEX(i.LMU_Area,$K65,QI$26)</f>
        <v>-</v>
      </c>
      <c r="QJ65" s="5" t="str" cm="1">
        <f t="array" aca="1" ref="QJ65" ca="1">INDEX(i.LMU_Area,$K65,QJ$26)</f>
        <v>-</v>
      </c>
      <c r="QK65" s="5" t="str" cm="1">
        <f t="array" aca="1" ref="QK65" ca="1">INDEX(i.LMU_Area,$K65,QK$26)</f>
        <v>-</v>
      </c>
      <c r="QL65" s="5" t="str" cm="1">
        <f t="array" aca="1" ref="QL65" ca="1">INDEX(i.LMU_Area,$K65,QL$26)</f>
        <v>-</v>
      </c>
      <c r="QM65" s="5" t="str" cm="1">
        <f t="array" aca="1" ref="QM65" ca="1">INDEX(i.LMU_Area,$K65,QM$26)</f>
        <v>-</v>
      </c>
      <c r="QN65" s="5" t="str" cm="1">
        <f t="array" aca="1" ref="QN65" ca="1">INDEX(i.LMU_Area,$K65,QN$26)</f>
        <v>-</v>
      </c>
      <c r="QO65" s="5" t="str" cm="1">
        <f t="array" aca="1" ref="QO65" ca="1">INDEX(i.LMU_Area,$K65,QO$26)</f>
        <v>-</v>
      </c>
      <c r="QP65" s="5" t="str" cm="1">
        <f t="array" aca="1" ref="QP65" ca="1">INDEX(i.LMU_Area,$K65,QP$26)</f>
        <v>-</v>
      </c>
      <c r="QQ65" s="5" t="str" cm="1">
        <f t="array" aca="1" ref="QQ65" ca="1">INDEX(i.LMU_Area,$K65,QQ$26)</f>
        <v>-</v>
      </c>
      <c r="QR65" s="5" t="str" cm="1">
        <f t="array" aca="1" ref="QR65" ca="1">INDEX(i.LMU_Area,$K65,QR$26)</f>
        <v>-</v>
      </c>
      <c r="QS65" s="5" t="str" cm="1">
        <f t="array" aca="1" ref="QS65" ca="1">INDEX(i.LMU_Area,$K65,QS$26)</f>
        <v>-</v>
      </c>
      <c r="QT65" s="5" t="str" cm="1">
        <f t="array" aca="1" ref="QT65" ca="1">INDEX(i.LMU_Area,$K65,QT$26)</f>
        <v>-</v>
      </c>
      <c r="QU65" s="5" t="str" cm="1">
        <f t="array" aca="1" ref="QU65" ca="1">INDEX(i.LMU_Area,$K65,QU$26)</f>
        <v>-</v>
      </c>
      <c r="QV65" s="5" t="str" cm="1">
        <f t="array" aca="1" ref="QV65" ca="1">INDEX(i.LMU_Area,$K65,QV$26)</f>
        <v>-</v>
      </c>
      <c r="QW65" s="5" t="str" cm="1">
        <f t="array" aca="1" ref="QW65" ca="1">INDEX(i.LMU_Area,$K65,QW$26)</f>
        <v>-</v>
      </c>
      <c r="QX65" s="5" t="str" cm="1">
        <f t="array" aca="1" ref="QX65" ca="1">INDEX(i.LMU_Area,$K65,QX$26)</f>
        <v>-</v>
      </c>
      <c r="QY65" s="5" t="str" cm="1">
        <f t="array" aca="1" ref="QY65" ca="1">INDEX(i.LMU_Area,$K65,QY$26)</f>
        <v>-</v>
      </c>
      <c r="QZ65" s="5" t="str" cm="1">
        <f t="array" aca="1" ref="QZ65" ca="1">INDEX(i.LMU_Area,$K65,QZ$26)</f>
        <v>-</v>
      </c>
      <c r="RA65" s="5" t="str" cm="1">
        <f t="array" aca="1" ref="RA65" ca="1">INDEX(i.LMU_Area,$K65,RA$26)</f>
        <v>-</v>
      </c>
      <c r="RB65" s="5" t="str" cm="1">
        <f t="array" aca="1" ref="RB65" ca="1">INDEX(i.LMU_Area,$K65,RB$26)</f>
        <v>-</v>
      </c>
      <c r="RC65" s="5" t="str" cm="1">
        <f t="array" aca="1" ref="RC65" ca="1">INDEX(i.LMU_Area,$K65,RC$26)</f>
        <v>-</v>
      </c>
      <c r="RD65" s="5" t="str" cm="1">
        <f t="array" aca="1" ref="RD65" ca="1">INDEX(i.LMU_Area,$K65,RD$26)</f>
        <v>-</v>
      </c>
      <c r="RE65" s="5" t="str" cm="1">
        <f t="array" aca="1" ref="RE65" ca="1">INDEX(i.LMU_Area,$K65,RE$26)</f>
        <v>-</v>
      </c>
      <c r="RF65" s="5" t="str" cm="1">
        <f t="array" aca="1" ref="RF65" ca="1">INDEX(i.LMU_Area,$K65,RF$26)</f>
        <v>-</v>
      </c>
      <c r="RG65" s="5" t="str" cm="1">
        <f t="array" aca="1" ref="RG65" ca="1">INDEX(i.LMU_Area,$K65,RG$26)</f>
        <v>-</v>
      </c>
      <c r="RH65" s="5" t="str" cm="1">
        <f t="array" aca="1" ref="RH65" ca="1">INDEX(i.LMU_Area,$K65,RH$26)</f>
        <v>-</v>
      </c>
      <c r="RI65" s="5" t="str" cm="1">
        <f t="array" aca="1" ref="RI65" ca="1">INDEX(i.LMU_Area,$K65,RI$26)</f>
        <v>-</v>
      </c>
      <c r="RJ65" s="5" t="str" cm="1">
        <f t="array" aca="1" ref="RJ65" ca="1">INDEX(i.LMU_Area,$K65,RJ$26)</f>
        <v>-</v>
      </c>
      <c r="RK65" s="5" t="str" cm="1">
        <f t="array" aca="1" ref="RK65" ca="1">INDEX(i.LMU_Area,$K65,RK$26)</f>
        <v>-</v>
      </c>
      <c r="RL65" s="5" t="str" cm="1">
        <f t="array" aca="1" ref="RL65" ca="1">INDEX(i.LMU_Area,$K65,RL$26)</f>
        <v>-</v>
      </c>
      <c r="RM65" s="5" t="str" cm="1">
        <f t="array" aca="1" ref="RM65" ca="1">INDEX(i.LMU_Area,$K65,RM$26)</f>
        <v>-</v>
      </c>
      <c r="RN65" s="5" t="str" cm="1">
        <f t="array" aca="1" ref="RN65" ca="1">INDEX(i.LMU_Area,$K65,RN$26)</f>
        <v>-</v>
      </c>
      <c r="RO65" s="5" t="str" cm="1">
        <f t="array" aca="1" ref="RO65" ca="1">INDEX(i.LMU_Area,$K65,RO$26)</f>
        <v>-</v>
      </c>
      <c r="RP65" s="5" t="str" cm="1">
        <f t="array" aca="1" ref="RP65" ca="1">INDEX(i.LMU_Area,$K65,RP$26)</f>
        <v>-</v>
      </c>
      <c r="RQ65" s="5" t="str" cm="1">
        <f t="array" aca="1" ref="RQ65" ca="1">INDEX(i.LMU_Area,$K65,RQ$26)</f>
        <v>-</v>
      </c>
      <c r="RR65" s="5" t="str" cm="1">
        <f t="array" aca="1" ref="RR65" ca="1">INDEX(i.LMU_Area,$K65,RR$26)</f>
        <v>-</v>
      </c>
      <c r="RS65" s="5" t="str" cm="1">
        <f t="array" aca="1" ref="RS65" ca="1">INDEX(i.LMU_Area,$K65,RS$26)</f>
        <v>-</v>
      </c>
      <c r="RT65" s="5" t="str" cm="1">
        <f t="array" aca="1" ref="RT65" ca="1">INDEX(i.LMU_Area,$K65,RT$26)</f>
        <v>-</v>
      </c>
      <c r="RU65" s="5" t="str" cm="1">
        <f t="array" aca="1" ref="RU65" ca="1">INDEX(i.LMU_Area,$K65,RU$26)</f>
        <v>-</v>
      </c>
      <c r="RV65" s="5" t="str" cm="1">
        <f t="array" aca="1" ref="RV65" ca="1">INDEX(i.LMU_Area,$K65,RV$26)</f>
        <v>-</v>
      </c>
      <c r="RW65" s="5" t="str" cm="1">
        <f t="array" aca="1" ref="RW65" ca="1">INDEX(i.LMU_Area,$K65,RW$26)</f>
        <v>-</v>
      </c>
      <c r="RX65" s="5" t="str" cm="1">
        <f t="array" aca="1" ref="RX65" ca="1">INDEX(i.LMU_Area,$K65,RX$26)</f>
        <v>-</v>
      </c>
      <c r="RY65" s="5" t="str" cm="1">
        <f t="array" aca="1" ref="RY65" ca="1">INDEX(i.LMU_Area,$K65,RY$26)</f>
        <v>-</v>
      </c>
      <c r="RZ65" s="5" t="str" cm="1">
        <f t="array" aca="1" ref="RZ65" ca="1">INDEX(i.LMU_Area,$K65,RZ$26)</f>
        <v>-</v>
      </c>
      <c r="SA65" s="5" t="str" cm="1">
        <f t="array" aca="1" ref="SA65" ca="1">INDEX(i.LMU_Area,$K65,SA$26)</f>
        <v>-</v>
      </c>
      <c r="SB65" s="5" t="str" cm="1">
        <f t="array" aca="1" ref="SB65" ca="1">INDEX(i.LMU_Area,$K65,SB$26)</f>
        <v>-</v>
      </c>
      <c r="SC65" s="5" t="str" cm="1">
        <f t="array" aca="1" ref="SC65" ca="1">INDEX(i.LMU_Area,$K65,SC$26)</f>
        <v>-</v>
      </c>
      <c r="SD65" s="5" t="str" cm="1">
        <f t="array" aca="1" ref="SD65" ca="1">INDEX(i.LMU_Area,$K65,SD$26)</f>
        <v>-</v>
      </c>
      <c r="SE65" s="5" t="str" cm="1">
        <f t="array" aca="1" ref="SE65" ca="1">INDEX(i.LMU_Area,$K65,SE$26)</f>
        <v>-</v>
      </c>
      <c r="SF65" s="5" t="str" cm="1">
        <f t="array" aca="1" ref="SF65" ca="1">INDEX(i.LMU_Area,$K65,SF$26)</f>
        <v>-</v>
      </c>
      <c r="SG65" s="5" t="str" cm="1">
        <f t="array" aca="1" ref="SG65" ca="1">INDEX(i.LMU_Area,$K65,SG$26)</f>
        <v>-</v>
      </c>
      <c r="SH65" s="5" t="str" cm="1">
        <f t="array" aca="1" ref="SH65" ca="1">INDEX(i.LMU_Area,$K65,SH$26)</f>
        <v>-</v>
      </c>
      <c r="SI65" s="5" t="str" cm="1">
        <f t="array" aca="1" ref="SI65" ca="1">INDEX(i.LMU_Area,$K65,SI$26)</f>
        <v>-</v>
      </c>
      <c r="SJ65" s="5" t="str" cm="1">
        <f t="array" aca="1" ref="SJ65" ca="1">INDEX(i.LMU_Area,$K65,SJ$26)</f>
        <v>-</v>
      </c>
      <c r="SK65" s="5" t="str" cm="1">
        <f t="array" aca="1" ref="SK65" ca="1">INDEX(i.LMU_Area,$K65,SK$26)</f>
        <v>-</v>
      </c>
      <c r="SL65" s="5" t="str" cm="1">
        <f t="array" aca="1" ref="SL65" ca="1">INDEX(i.LMU_Area,$K65,SL$26)</f>
        <v>-</v>
      </c>
      <c r="SM65" s="5" t="str" cm="1">
        <f t="array" aca="1" ref="SM65" ca="1">INDEX(i.LMU_Area,$K65,SM$26)</f>
        <v>-</v>
      </c>
      <c r="SN65" s="5" t="str" cm="1">
        <f t="array" aca="1" ref="SN65" ca="1">INDEX(i.LMU_Area,$K65,SN$26)</f>
        <v>-</v>
      </c>
      <c r="SO65" s="5" t="str" cm="1">
        <f t="array" aca="1" ref="SO65" ca="1">INDEX(i.LMU_Area,$K65,SO$26)</f>
        <v>-</v>
      </c>
      <c r="SP65" s="5" t="str" cm="1">
        <f t="array" aca="1" ref="SP65" ca="1">INDEX(i.LMU_Area,$K65,SP$26)</f>
        <v>-</v>
      </c>
      <c r="SQ65" s="5" t="str" cm="1">
        <f t="array" aca="1" ref="SQ65" ca="1">INDEX(i.LMU_Area,$K65,SQ$26)</f>
        <v>-</v>
      </c>
      <c r="SR65" s="5" t="str" cm="1">
        <f t="array" aca="1" ref="SR65" ca="1">INDEX(i.LMU_Area,$K65,SR$26)</f>
        <v>-</v>
      </c>
      <c r="SS65" s="5" t="str" cm="1">
        <f t="array" aca="1" ref="SS65" ca="1">INDEX(i.LMU_Area,$K65,SS$26)</f>
        <v>-</v>
      </c>
      <c r="ST65" s="5" t="str" cm="1">
        <f t="array" aca="1" ref="ST65" ca="1">INDEX(i.LMU_Area,$K65,ST$26)</f>
        <v>-</v>
      </c>
      <c r="SU65" s="5" t="str" cm="1">
        <f t="array" aca="1" ref="SU65" ca="1">INDEX(i.LMU_Area,$K65,SU$26)</f>
        <v>-</v>
      </c>
      <c r="SV65" s="5" t="str" cm="1">
        <f t="array" aca="1" ref="SV65" ca="1">INDEX(i.LMU_Area,$K65,SV$26)</f>
        <v>-</v>
      </c>
      <c r="SW65" s="5" t="str" cm="1">
        <f t="array" aca="1" ref="SW65" ca="1">INDEX(i.LMU_Area,$K65,SW$26)</f>
        <v>-</v>
      </c>
      <c r="SX65" s="5" t="str" cm="1">
        <f t="array" aca="1" ref="SX65" ca="1">INDEX(i.LMU_Area,$K65,SX$26)</f>
        <v>-</v>
      </c>
      <c r="SY65" s="5" t="str" cm="1">
        <f t="array" aca="1" ref="SY65" ca="1">INDEX(i.LMU_Area,$K65,SY$26)</f>
        <v>-</v>
      </c>
      <c r="SZ65" s="5" t="str" cm="1">
        <f t="array" aca="1" ref="SZ65" ca="1">INDEX(i.LMU_Area,$K65,SZ$26)</f>
        <v>-</v>
      </c>
      <c r="TA65" s="5" t="str" cm="1">
        <f t="array" aca="1" ref="TA65" ca="1">INDEX(i.LMU_Area,$K65,TA$26)</f>
        <v>-</v>
      </c>
      <c r="TB65" s="5" t="str" cm="1">
        <f t="array" aca="1" ref="TB65" ca="1">INDEX(i.LMU_Area,$K65,TB$26)</f>
        <v>-</v>
      </c>
      <c r="TC65" s="5" t="str" cm="1">
        <f t="array" aca="1" ref="TC65" ca="1">INDEX(i.LMU_Area,$K65,TC$26)</f>
        <v>-</v>
      </c>
      <c r="TD65" s="5" t="str" cm="1">
        <f t="array" aca="1" ref="TD65" ca="1">INDEX(i.LMU_Area,$K65,TD$26)</f>
        <v>-</v>
      </c>
      <c r="TE65" s="5" t="str" cm="1">
        <f t="array" aca="1" ref="TE65" ca="1">INDEX(i.LMU_Area,$K65,TE$26)</f>
        <v>-</v>
      </c>
      <c r="TF65" s="19">
        <f t="shared" ref="TF65:TF78" ca="1" si="423">OFFSET(TF$5,$B65,0)</f>
        <v>1</v>
      </c>
      <c r="TG65" s="587">
        <v>0</v>
      </c>
    </row>
    <row r="66" spans="1:527" hidden="1" outlineLevel="2">
      <c r="A66" s="21">
        <f t="shared" si="358"/>
        <v>61</v>
      </c>
      <c r="B66" s="240">
        <f t="shared" si="359"/>
        <v>44</v>
      </c>
      <c r="C66">
        <f>203</f>
        <v>203</v>
      </c>
      <c r="D66" s="135" t="str">
        <f t="shared" ca="1" si="360"/>
        <v>EWW</v>
      </c>
      <c r="E66" t="b">
        <v>1</v>
      </c>
      <c r="F66" t="b">
        <v>0</v>
      </c>
      <c r="G66" s="19" t="b">
        <f t="shared" ca="1" si="361"/>
        <v>1</v>
      </c>
      <c r="H66" s="226">
        <f t="shared" ref="H66:H78" ca="1" si="424">OFFSET(H66,-1,0)+1</f>
        <v>21</v>
      </c>
      <c r="I66" s="226">
        <f t="shared" ca="1" si="412"/>
        <v>1</v>
      </c>
      <c r="J66" s="226">
        <f t="shared" ca="1" si="412"/>
        <v>1</v>
      </c>
      <c r="K66" s="226">
        <f t="shared" ca="1" si="412"/>
        <v>1</v>
      </c>
      <c r="L66" s="226">
        <f t="shared" ca="1" si="412"/>
        <v>1</v>
      </c>
      <c r="M66" s="226">
        <f t="shared" ca="1" si="412"/>
        <v>2</v>
      </c>
      <c r="N66" s="226">
        <f t="shared" ca="1" si="413"/>
        <v>3</v>
      </c>
      <c r="O66" s="226">
        <f t="shared" ca="1" si="413"/>
        <v>2</v>
      </c>
      <c r="P66" s="226">
        <f t="shared" ca="1" si="413"/>
        <v>1</v>
      </c>
      <c r="Q66" s="226">
        <f t="shared" ca="1" si="413"/>
        <v>1</v>
      </c>
      <c r="R66" s="115">
        <f t="shared" ca="1" si="264"/>
        <v>0</v>
      </c>
      <c r="S66" s="226">
        <f t="shared" ca="1" si="413"/>
        <v>0</v>
      </c>
      <c r="T66" s="226">
        <f t="shared" ca="1" si="413"/>
        <v>0</v>
      </c>
      <c r="U66" s="226">
        <f t="shared" ca="1" si="413"/>
        <v>0</v>
      </c>
      <c r="V66" s="226">
        <f t="shared" ca="1" si="413"/>
        <v>0</v>
      </c>
      <c r="W66" s="226">
        <f t="shared" ca="1" si="413"/>
        <v>0</v>
      </c>
      <c r="X66" s="226">
        <f t="shared" ca="1" si="413"/>
        <v>1</v>
      </c>
      <c r="Y66" s="226">
        <f t="shared" ca="1" si="413"/>
        <v>1</v>
      </c>
      <c r="Z66" s="226">
        <f t="shared" ca="1" si="413"/>
        <v>1</v>
      </c>
      <c r="AA66" s="263"/>
      <c r="AB66" s="263"/>
      <c r="AC66" s="263"/>
      <c r="AD66" s="263"/>
      <c r="AE66" s="263"/>
      <c r="AF66" s="226">
        <f t="shared" ca="1" si="414"/>
        <v>0</v>
      </c>
      <c r="AG66" s="263"/>
      <c r="AH66" s="263">
        <f t="shared" ca="1" si="415"/>
        <v>0</v>
      </c>
      <c r="AI66" s="263">
        <f t="shared" ca="1" si="415"/>
        <v>0</v>
      </c>
      <c r="AJ66" s="263">
        <f t="shared" ca="1" si="415"/>
        <v>0</v>
      </c>
      <c r="AK66" s="19">
        <f t="shared" ca="1" si="364"/>
        <v>0</v>
      </c>
      <c r="AL66" s="19">
        <f t="shared" ca="1" si="364"/>
        <v>0</v>
      </c>
      <c r="AM66" s="19">
        <f t="shared" ca="1" si="364"/>
        <v>0</v>
      </c>
      <c r="AN66" s="19">
        <f t="shared" ca="1" si="364"/>
        <v>0</v>
      </c>
      <c r="AO66" s="135">
        <f t="shared" ca="1" si="365"/>
        <v>2</v>
      </c>
      <c r="AP66" s="135">
        <f ca="1">INDEX(CHOOSE($P66,DataAutumn!i.AdultDrys,DataWinter!i.AdultDrys,DataSpring!i.AdultDrys),1,$O66)</f>
        <v>4</v>
      </c>
      <c r="AQ66" s="5">
        <f t="shared" ca="1" si="366"/>
        <v>2</v>
      </c>
      <c r="AR66" s="5">
        <f t="shared" ca="1" si="366"/>
        <v>0</v>
      </c>
      <c r="AS66" s="5">
        <f t="shared" ca="1" si="367"/>
        <v>5</v>
      </c>
      <c r="AT66">
        <f t="shared" ca="1" si="368"/>
        <v>2</v>
      </c>
      <c r="AW66" s="222" t="str">
        <f t="shared" ca="1" si="204"/>
        <v>FS Optimis 00021 EWW MWM     TOL122 Scan1-0000 CFS RR 01% REV01 GP100% WP100% MP100% T_TRUE (F33N11)</v>
      </c>
      <c r="AX66" s="9" t="str">
        <f ca="1">IF(COUNTIF(AW$5:AW66,AW66)=1,"-","Dup")</f>
        <v>-</v>
      </c>
      <c r="AY66" s="9"/>
      <c r="AZ66" s="19" t="b">
        <f t="shared" ca="1" si="417"/>
        <v>0</v>
      </c>
      <c r="BA66" s="19" t="b">
        <f t="shared" ca="1" si="417"/>
        <v>0</v>
      </c>
      <c r="BB66" s="19" t="b">
        <f t="shared" ca="1" si="417"/>
        <v>0</v>
      </c>
      <c r="BC66" s="19" t="b">
        <f t="shared" ca="1" si="417"/>
        <v>0</v>
      </c>
      <c r="BD66" s="19" t="b">
        <f t="shared" ca="1" si="417"/>
        <v>0</v>
      </c>
      <c r="BE66" s="19" t="b">
        <f t="shared" ca="1" si="417"/>
        <v>0</v>
      </c>
      <c r="BF66" s="19" t="b">
        <f t="shared" ca="1" si="417"/>
        <v>0</v>
      </c>
      <c r="BG66" s="19" t="b">
        <f t="shared" ca="1" si="417"/>
        <v>0</v>
      </c>
      <c r="BH66" s="9"/>
      <c r="BI66" s="5" t="b">
        <f t="shared" ca="1" si="205"/>
        <v>1</v>
      </c>
      <c r="BJ66" s="5" t="str">
        <f t="shared" ca="1" si="205"/>
        <v>-</v>
      </c>
      <c r="BK66" s="5" t="str">
        <f t="shared" ca="1" si="205"/>
        <v>-</v>
      </c>
      <c r="BL66" s="5" t="str">
        <f t="shared" ca="1" si="205"/>
        <v>-</v>
      </c>
      <c r="BM66" s="5" t="b">
        <f t="shared" ca="1" si="205"/>
        <v>1</v>
      </c>
      <c r="BN66" s="135">
        <f t="shared" ca="1" si="205"/>
        <v>0</v>
      </c>
      <c r="BO66" s="12" t="b">
        <v>1</v>
      </c>
      <c r="BP66" s="5" cm="1">
        <f t="array" aca="1" ref="BP66" ca="1">INDEX(i.z_prob,$J66,BP$26)</f>
        <v>0.09</v>
      </c>
      <c r="BQ66" s="5" cm="1">
        <f t="array" aca="1" ref="BQ66" ca="1">INDEX(i.z_prob,$J66,BQ$26)</f>
        <v>0.16</v>
      </c>
      <c r="BR66" s="5" cm="1">
        <f t="array" aca="1" ref="BR66" ca="1">INDEX(i.z_prob,$J66,BR$26)</f>
        <v>0.14000000000000001</v>
      </c>
      <c r="BS66" s="5" cm="1">
        <f t="array" aca="1" ref="BS66" ca="1">INDEX(i.z_prob,$J66,BS$26)</f>
        <v>0.11</v>
      </c>
      <c r="BT66" s="5" cm="1">
        <f t="array" aca="1" ref="BT66" ca="1">INDEX(i.z_prob,$J66,BT$26)</f>
        <v>0.11</v>
      </c>
      <c r="BU66" s="5" cm="1">
        <f t="array" aca="1" ref="BU66" ca="1">INDEX(i.z_prob,$J66,BU$26)</f>
        <v>0.14000000000000001</v>
      </c>
      <c r="BV66" s="5" cm="1">
        <f t="array" aca="1" ref="BV66" ca="1">INDEX(i.z_prob,$J66,BV$26)</f>
        <v>0.16</v>
      </c>
      <c r="BW66" s="5" cm="1">
        <f t="array" aca="1" ref="BW66" ca="1">INDEX(i.z_prob,$J66,BW$26)</f>
        <v>0.09</v>
      </c>
      <c r="BX66" s="9"/>
      <c r="BY66" s="19" t="str">
        <f t="shared" ca="1" si="370"/>
        <v>-</v>
      </c>
      <c r="BZ66" s="5">
        <f t="shared" ca="1" si="371"/>
        <v>0</v>
      </c>
      <c r="CA66" s="5">
        <f t="shared" ca="1" si="372"/>
        <v>0</v>
      </c>
      <c r="CB66" s="5">
        <f t="shared" ca="1" si="373"/>
        <v>0</v>
      </c>
      <c r="CC66" s="5">
        <f t="shared" ca="1" si="374"/>
        <v>0</v>
      </c>
      <c r="CD66" s="9"/>
      <c r="CE66" s="19" t="str">
        <f t="shared" ca="1" si="375"/>
        <v>-</v>
      </c>
      <c r="CF66" s="19" t="str">
        <f t="shared" ca="1" si="375"/>
        <v>-</v>
      </c>
      <c r="CG66" s="19" t="str">
        <f t="shared" ca="1" si="375"/>
        <v>-</v>
      </c>
      <c r="CH66" s="19" t="str">
        <f t="shared" ca="1" si="375"/>
        <v>-</v>
      </c>
      <c r="CI66" s="19" t="str">
        <f t="shared" ca="1" si="375"/>
        <v>-</v>
      </c>
      <c r="CJ66" s="19" t="str">
        <f t="shared" ca="1" si="375"/>
        <v>-</v>
      </c>
      <c r="CK66" s="19" t="str">
        <f t="shared" ca="1" si="375"/>
        <v>-</v>
      </c>
      <c r="CL66" s="19" t="str">
        <f t="shared" ca="1" si="375"/>
        <v>-</v>
      </c>
      <c r="CM66" s="19" t="str">
        <f t="shared" ca="1" si="375"/>
        <v>-</v>
      </c>
      <c r="CN66" s="19" t="str">
        <f t="shared" ca="1" si="375"/>
        <v>-</v>
      </c>
      <c r="CO66" s="19" t="str">
        <f t="shared" ca="1" si="376"/>
        <v>-</v>
      </c>
      <c r="CP66" s="19" t="str">
        <f t="shared" ca="1" si="376"/>
        <v>-</v>
      </c>
      <c r="CQ66" s="19" t="str">
        <f t="shared" ca="1" si="376"/>
        <v>-</v>
      </c>
      <c r="CR66" s="19" t="str">
        <f t="shared" ca="1" si="376"/>
        <v>-</v>
      </c>
      <c r="CS66" s="19" t="str">
        <f t="shared" ca="1" si="376"/>
        <v>-</v>
      </c>
      <c r="CT66" s="19" t="str">
        <f t="shared" ca="1" si="376"/>
        <v>-</v>
      </c>
      <c r="CU66" s="19" t="str">
        <f t="shared" ca="1" si="376"/>
        <v>-</v>
      </c>
      <c r="CV66" s="9"/>
      <c r="CW66" s="19" t="b">
        <f t="shared" ca="1" si="377"/>
        <v>1</v>
      </c>
      <c r="CX66" s="19" t="b">
        <f t="shared" ca="1" si="377"/>
        <v>0</v>
      </c>
      <c r="CY66" s="19" t="b">
        <f t="shared" ca="1" si="377"/>
        <v>1</v>
      </c>
      <c r="CZ66" s="574">
        <f t="shared" ref="CZ66:CZ78" ca="1" si="425">IF(OFFSET($E66,-1,0),OFFSET($DD66,-1,0),OFFSET(CZ66,-1,0))</f>
        <v>321111102</v>
      </c>
      <c r="DA66" s="570" t="b">
        <f t="shared" ca="1" si="378"/>
        <v>0</v>
      </c>
      <c r="DB66" s="570" t="str">
        <f t="shared" ca="1" si="378"/>
        <v>-</v>
      </c>
      <c r="DC66" s="570" t="str">
        <f t="shared" ca="1" si="378"/>
        <v>-</v>
      </c>
      <c r="DD66" s="575">
        <f t="shared" ca="1" si="421"/>
        <v>321111102</v>
      </c>
      <c r="DE66" s="428">
        <f t="shared" ca="1" si="379"/>
        <v>680</v>
      </c>
      <c r="DF66" s="428">
        <f t="shared" ca="1" si="379"/>
        <v>714</v>
      </c>
      <c r="DG66" s="428">
        <f t="shared" ca="1" si="379"/>
        <v>749</v>
      </c>
      <c r="DH66" s="143">
        <f t="shared" ca="1" si="380"/>
        <v>420</v>
      </c>
      <c r="DI66" s="143">
        <f t="shared" ca="1" si="380"/>
        <v>455</v>
      </c>
      <c r="DJ66" s="143">
        <f t="shared" ca="1" si="380"/>
        <v>490</v>
      </c>
      <c r="DK66" s="19" t="str">
        <f t="shared" ca="1" si="416"/>
        <v>-</v>
      </c>
      <c r="DL66" s="19" t="str">
        <f t="shared" ca="1" si="416"/>
        <v>-</v>
      </c>
      <c r="DM66" s="19" t="str">
        <f t="shared" ca="1" si="416"/>
        <v>-</v>
      </c>
      <c r="DN66" s="19" t="str">
        <f t="shared" ca="1" si="416"/>
        <v>-</v>
      </c>
      <c r="DO66" s="19" t="str">
        <f t="shared" ca="1" si="416"/>
        <v>-</v>
      </c>
      <c r="DP66" s="19" t="str">
        <f t="shared" ca="1" si="416"/>
        <v>-</v>
      </c>
      <c r="DQ66" s="19">
        <f t="shared" ca="1" si="382"/>
        <v>1</v>
      </c>
      <c r="DR66" s="19">
        <f t="shared" ca="1" si="382"/>
        <v>1</v>
      </c>
      <c r="DS66" s="19">
        <f t="shared" ca="1" si="382"/>
        <v>0</v>
      </c>
      <c r="DT66" s="19" t="str">
        <f t="shared" ca="1" si="382"/>
        <v>-</v>
      </c>
      <c r="DU66" s="19" t="str">
        <f t="shared" ca="1" si="382"/>
        <v>-</v>
      </c>
      <c r="DV66" s="19" t="str">
        <f t="shared" ca="1" si="382"/>
        <v>-</v>
      </c>
      <c r="DW66" s="19" t="str">
        <f t="shared" ca="1" si="382"/>
        <v>-</v>
      </c>
      <c r="DX66" s="19" t="str">
        <f t="shared" ca="1" si="382"/>
        <v>-</v>
      </c>
      <c r="DY66" s="19">
        <f t="shared" ca="1" si="382"/>
        <v>0</v>
      </c>
      <c r="DZ66" s="19" t="str">
        <f t="shared" ca="1" si="382"/>
        <v>-</v>
      </c>
      <c r="EA66" s="19" t="str">
        <f t="shared" ca="1" si="382"/>
        <v>-</v>
      </c>
      <c r="EB66" s="19" t="str">
        <f t="shared" ca="1" si="382"/>
        <v>-</v>
      </c>
      <c r="EC66" s="19">
        <f t="shared" ca="1" si="382"/>
        <v>0</v>
      </c>
      <c r="ED66" s="19">
        <f t="shared" ca="1" si="382"/>
        <v>0</v>
      </c>
      <c r="EE66" s="9"/>
      <c r="EF66" s="19" t="str">
        <f t="shared" ca="1" si="383"/>
        <v>-</v>
      </c>
      <c r="EG66" s="19" t="str">
        <f t="shared" ca="1" si="383"/>
        <v>-</v>
      </c>
      <c r="EH66" s="19" t="str">
        <f t="shared" ca="1" si="383"/>
        <v>-</v>
      </c>
      <c r="EI66" s="19" t="str">
        <f t="shared" ca="1" si="383"/>
        <v>-</v>
      </c>
      <c r="EJ66" s="19" t="str">
        <f t="shared" ca="1" si="383"/>
        <v>-</v>
      </c>
      <c r="EK66" s="19" t="str">
        <f t="shared" ca="1" si="383"/>
        <v>-</v>
      </c>
      <c r="EL66" s="19" t="str">
        <f t="shared" ca="1" si="383"/>
        <v>-</v>
      </c>
      <c r="EM66" s="19" t="str">
        <f t="shared" ca="1" si="383"/>
        <v>-</v>
      </c>
      <c r="EN66" s="19" t="str">
        <f t="shared" ca="1" si="383"/>
        <v>-</v>
      </c>
      <c r="EO66" s="19" t="str">
        <f t="shared" ca="1" si="383"/>
        <v>-</v>
      </c>
      <c r="EP66" s="19" t="str">
        <f t="shared" ca="1" si="383"/>
        <v>-</v>
      </c>
      <c r="EQ66" s="19" t="str">
        <f t="shared" ca="1" si="383"/>
        <v>-</v>
      </c>
      <c r="ER66" s="19">
        <f t="shared" ca="1" si="383"/>
        <v>0</v>
      </c>
      <c r="ES66" s="19">
        <f t="shared" ca="1" si="383"/>
        <v>0</v>
      </c>
      <c r="ET66" s="19">
        <f t="shared" ca="1" si="383"/>
        <v>0</v>
      </c>
      <c r="EU66" s="19">
        <f t="shared" ca="1" si="383"/>
        <v>0</v>
      </c>
      <c r="EV66" s="19">
        <f t="shared" ca="1" si="384"/>
        <v>0</v>
      </c>
      <c r="EW66" s="19">
        <f t="shared" ca="1" si="384"/>
        <v>0</v>
      </c>
      <c r="EX66" s="19">
        <f t="shared" ca="1" si="384"/>
        <v>0</v>
      </c>
      <c r="EY66" s="19">
        <f t="shared" ca="1" si="384"/>
        <v>0</v>
      </c>
      <c r="EZ66" s="19">
        <f t="shared" ca="1" si="384"/>
        <v>0</v>
      </c>
      <c r="FA66" s="19">
        <f t="shared" ca="1" si="384"/>
        <v>0</v>
      </c>
      <c r="FB66" s="19">
        <f t="shared" ca="1" si="384"/>
        <v>0</v>
      </c>
      <c r="FC66" s="19">
        <f t="shared" ca="1" si="384"/>
        <v>0</v>
      </c>
      <c r="FD66" s="19">
        <f t="shared" ca="1" si="384"/>
        <v>0</v>
      </c>
      <c r="FE66" s="19">
        <f t="shared" ca="1" si="384"/>
        <v>0</v>
      </c>
      <c r="FF66" s="19">
        <f t="shared" ca="1" si="384"/>
        <v>0</v>
      </c>
      <c r="FG66" s="19">
        <f t="shared" ca="1" si="384"/>
        <v>0</v>
      </c>
      <c r="FH66" s="19">
        <f t="shared" ca="1" si="384"/>
        <v>0</v>
      </c>
      <c r="FI66" s="19">
        <f t="shared" ca="1" si="384"/>
        <v>0</v>
      </c>
      <c r="FJ66" s="19">
        <f t="shared" ca="1" si="384"/>
        <v>0</v>
      </c>
      <c r="FK66" s="19">
        <f t="shared" ca="1" si="384"/>
        <v>0</v>
      </c>
      <c r="FL66" s="19">
        <f t="shared" ca="1" si="384"/>
        <v>0</v>
      </c>
      <c r="FM66" s="19">
        <f t="shared" ca="1" si="384"/>
        <v>0</v>
      </c>
      <c r="FN66" s="19">
        <f t="shared" ca="1" si="384"/>
        <v>0</v>
      </c>
      <c r="FO66" s="19">
        <f t="shared" ca="1" si="384"/>
        <v>0</v>
      </c>
      <c r="FP66" s="19">
        <f t="shared" ca="1" si="384"/>
        <v>0</v>
      </c>
      <c r="FQ66" s="19">
        <f t="shared" ca="1" si="384"/>
        <v>0</v>
      </c>
      <c r="FR66" s="19">
        <f t="shared" ca="1" si="384"/>
        <v>0</v>
      </c>
      <c r="FS66" s="19">
        <f t="shared" ref="FS66:HZ67" ca="1" si="426">OFFSET(FS$5,$B66,0)</f>
        <v>0</v>
      </c>
      <c r="FT66" s="19">
        <f t="shared" ca="1" si="426"/>
        <v>0</v>
      </c>
      <c r="FU66" s="19">
        <f t="shared" ca="1" si="426"/>
        <v>0</v>
      </c>
      <c r="FV66" s="19">
        <f t="shared" ca="1" si="426"/>
        <v>0</v>
      </c>
      <c r="FW66" s="19">
        <f t="shared" ca="1" si="426"/>
        <v>0</v>
      </c>
      <c r="FX66" s="19">
        <f t="shared" ca="1" si="426"/>
        <v>0</v>
      </c>
      <c r="FY66" s="19">
        <f t="shared" ca="1" si="426"/>
        <v>0</v>
      </c>
      <c r="FZ66" s="19">
        <f t="shared" ca="1" si="426"/>
        <v>0</v>
      </c>
      <c r="GA66" s="19">
        <f t="shared" ca="1" si="426"/>
        <v>0</v>
      </c>
      <c r="GB66" s="19">
        <f t="shared" ca="1" si="426"/>
        <v>0</v>
      </c>
      <c r="GC66" s="19">
        <f t="shared" ca="1" si="426"/>
        <v>0</v>
      </c>
      <c r="GD66" s="19">
        <f t="shared" ca="1" si="426"/>
        <v>0</v>
      </c>
      <c r="GE66" s="19">
        <f t="shared" ca="1" si="426"/>
        <v>0</v>
      </c>
      <c r="GF66" s="19">
        <f t="shared" ca="1" si="426"/>
        <v>0</v>
      </c>
      <c r="GG66" s="19">
        <f t="shared" ca="1" si="426"/>
        <v>0</v>
      </c>
      <c r="GH66" s="19">
        <f t="shared" ca="1" si="426"/>
        <v>0</v>
      </c>
      <c r="GI66" s="19">
        <f t="shared" ca="1" si="426"/>
        <v>0</v>
      </c>
      <c r="GJ66" s="19">
        <f t="shared" ca="1" si="426"/>
        <v>0</v>
      </c>
      <c r="GK66" s="19">
        <f t="shared" ca="1" si="426"/>
        <v>0</v>
      </c>
      <c r="GL66" s="19">
        <f t="shared" ca="1" si="426"/>
        <v>0</v>
      </c>
      <c r="GM66" s="19">
        <f t="shared" ca="1" si="426"/>
        <v>0</v>
      </c>
      <c r="GN66" s="19">
        <f t="shared" ca="1" si="426"/>
        <v>0</v>
      </c>
      <c r="GO66" s="19">
        <f t="shared" ca="1" si="426"/>
        <v>0</v>
      </c>
      <c r="GP66" s="19">
        <f t="shared" ca="1" si="426"/>
        <v>0</v>
      </c>
      <c r="GQ66" s="19">
        <f t="shared" ca="1" si="426"/>
        <v>0</v>
      </c>
      <c r="GR66" s="19">
        <f t="shared" ca="1" si="426"/>
        <v>0</v>
      </c>
      <c r="GS66" s="19">
        <f t="shared" ca="1" si="426"/>
        <v>0</v>
      </c>
      <c r="GT66" s="19">
        <f t="shared" ca="1" si="426"/>
        <v>0</v>
      </c>
      <c r="GU66" s="19">
        <f t="shared" ca="1" si="426"/>
        <v>0</v>
      </c>
      <c r="GV66" s="19">
        <f t="shared" ca="1" si="426"/>
        <v>0</v>
      </c>
      <c r="GW66" s="19">
        <f t="shared" ca="1" si="426"/>
        <v>0</v>
      </c>
      <c r="GX66" s="19">
        <f t="shared" ca="1" si="426"/>
        <v>0</v>
      </c>
      <c r="GY66" s="19">
        <f t="shared" ca="1" si="426"/>
        <v>0</v>
      </c>
      <c r="GZ66" s="19">
        <f t="shared" ca="1" si="426"/>
        <v>0</v>
      </c>
      <c r="HA66" s="19">
        <f t="shared" ca="1" si="426"/>
        <v>0</v>
      </c>
      <c r="HB66" s="19">
        <f t="shared" ca="1" si="426"/>
        <v>0</v>
      </c>
      <c r="HC66" s="19">
        <f t="shared" ca="1" si="426"/>
        <v>0</v>
      </c>
      <c r="HD66" s="19">
        <f t="shared" ca="1" si="426"/>
        <v>0</v>
      </c>
      <c r="HE66" s="19">
        <f t="shared" ca="1" si="426"/>
        <v>0</v>
      </c>
      <c r="HF66" s="19">
        <f t="shared" ca="1" si="426"/>
        <v>0</v>
      </c>
      <c r="HG66" s="19">
        <f t="shared" ca="1" si="426"/>
        <v>0</v>
      </c>
      <c r="HH66" s="19">
        <f t="shared" ca="1" si="426"/>
        <v>0</v>
      </c>
      <c r="HI66" s="19">
        <f t="shared" ca="1" si="426"/>
        <v>0</v>
      </c>
      <c r="HJ66" s="19">
        <f t="shared" ca="1" si="426"/>
        <v>0</v>
      </c>
      <c r="HK66" s="19">
        <f t="shared" ca="1" si="426"/>
        <v>0</v>
      </c>
      <c r="HL66" s="19">
        <f t="shared" ca="1" si="426"/>
        <v>0</v>
      </c>
      <c r="HM66" s="19">
        <f t="shared" ca="1" si="426"/>
        <v>0</v>
      </c>
      <c r="HN66" s="19">
        <f t="shared" ca="1" si="426"/>
        <v>0</v>
      </c>
      <c r="HO66" s="19">
        <f t="shared" ca="1" si="426"/>
        <v>0</v>
      </c>
      <c r="HP66" s="19">
        <f t="shared" ca="1" si="426"/>
        <v>0</v>
      </c>
      <c r="HQ66" s="19">
        <f t="shared" ca="1" si="426"/>
        <v>0</v>
      </c>
      <c r="HR66" s="19">
        <f t="shared" ca="1" si="426"/>
        <v>0</v>
      </c>
      <c r="HS66" s="19">
        <f t="shared" ca="1" si="426"/>
        <v>0</v>
      </c>
      <c r="HT66" s="19">
        <f t="shared" ca="1" si="426"/>
        <v>0</v>
      </c>
      <c r="HU66" s="19">
        <f t="shared" ca="1" si="426"/>
        <v>0</v>
      </c>
      <c r="HV66" s="19">
        <f t="shared" ca="1" si="426"/>
        <v>0</v>
      </c>
      <c r="HW66" s="19">
        <f t="shared" ca="1" si="426"/>
        <v>0</v>
      </c>
      <c r="HX66" s="19">
        <f t="shared" ca="1" si="426"/>
        <v>0</v>
      </c>
      <c r="HY66" s="19">
        <f t="shared" ca="1" si="426"/>
        <v>0</v>
      </c>
      <c r="HZ66" s="19">
        <f t="shared" ca="1" si="426"/>
        <v>0</v>
      </c>
      <c r="IA66" s="19">
        <f t="shared" ref="IA66:IS75" ca="1" si="427">OFFSET(IA$5,$B66,0)</f>
        <v>0</v>
      </c>
      <c r="IB66" s="19">
        <f t="shared" ca="1" si="427"/>
        <v>0</v>
      </c>
      <c r="IC66" s="19">
        <f t="shared" ca="1" si="427"/>
        <v>0</v>
      </c>
      <c r="ID66" s="19">
        <f t="shared" ca="1" si="386"/>
        <v>0</v>
      </c>
      <c r="IE66" s="19">
        <f t="shared" ca="1" si="386"/>
        <v>0</v>
      </c>
      <c r="IF66" s="19">
        <f t="shared" ca="1" si="386"/>
        <v>0</v>
      </c>
      <c r="IG66" s="19">
        <f t="shared" ca="1" si="386"/>
        <v>0</v>
      </c>
      <c r="IH66" s="19">
        <f t="shared" ca="1" si="386"/>
        <v>0</v>
      </c>
      <c r="II66" s="19">
        <f t="shared" ca="1" si="386"/>
        <v>0</v>
      </c>
      <c r="IJ66" s="19">
        <f t="shared" ca="1" si="386"/>
        <v>0</v>
      </c>
      <c r="IK66" s="19">
        <f t="shared" ca="1" si="386"/>
        <v>0</v>
      </c>
      <c r="IL66" s="19">
        <f t="shared" ca="1" si="386"/>
        <v>0</v>
      </c>
      <c r="IM66" s="19">
        <f t="shared" ca="1" si="386"/>
        <v>0</v>
      </c>
      <c r="IN66" s="19">
        <f t="shared" ca="1" si="427"/>
        <v>0</v>
      </c>
      <c r="IO66" s="19">
        <f t="shared" ca="1" si="427"/>
        <v>0</v>
      </c>
      <c r="IP66" s="19">
        <f t="shared" ca="1" si="427"/>
        <v>0</v>
      </c>
      <c r="IQ66" s="19">
        <f t="shared" ca="1" si="427"/>
        <v>0</v>
      </c>
      <c r="IR66" s="19">
        <f t="shared" ca="1" si="427"/>
        <v>0</v>
      </c>
      <c r="IS66" s="19">
        <f t="shared" ca="1" si="427"/>
        <v>0</v>
      </c>
      <c r="IT66" s="19">
        <f t="shared" ca="1" si="386"/>
        <v>0</v>
      </c>
      <c r="IU66" s="19">
        <f t="shared" ca="1" si="386"/>
        <v>0</v>
      </c>
      <c r="IV66" s="19">
        <f t="shared" ca="1" si="386"/>
        <v>0</v>
      </c>
      <c r="IW66" s="19">
        <f t="shared" ca="1" si="386"/>
        <v>0</v>
      </c>
      <c r="IX66" s="19">
        <f t="shared" ca="1" si="386"/>
        <v>0</v>
      </c>
      <c r="IY66" s="19">
        <f t="shared" ca="1" si="386"/>
        <v>0</v>
      </c>
      <c r="IZ66" s="19">
        <f t="shared" ca="1" si="386"/>
        <v>0</v>
      </c>
      <c r="JA66" s="19">
        <f t="shared" ca="1" si="386"/>
        <v>0</v>
      </c>
      <c r="JB66" s="19">
        <f t="shared" ca="1" si="386"/>
        <v>0</v>
      </c>
      <c r="JC66" s="19">
        <f t="shared" ca="1" si="386"/>
        <v>0</v>
      </c>
      <c r="JD66" s="19">
        <f t="shared" ca="1" si="386"/>
        <v>0</v>
      </c>
      <c r="JE66" s="19">
        <f t="shared" ca="1" si="386"/>
        <v>0</v>
      </c>
      <c r="JF66" s="19">
        <f t="shared" ca="1" si="386"/>
        <v>0</v>
      </c>
      <c r="JG66" s="19">
        <f t="shared" ca="1" si="386"/>
        <v>0</v>
      </c>
      <c r="JH66" s="19">
        <f t="shared" ca="1" si="386"/>
        <v>0</v>
      </c>
      <c r="JI66" s="19">
        <f t="shared" ca="1" si="386"/>
        <v>0</v>
      </c>
      <c r="JJ66" s="19">
        <f t="shared" ca="1" si="386"/>
        <v>0</v>
      </c>
      <c r="JK66" s="19">
        <f t="shared" ca="1" si="386"/>
        <v>0</v>
      </c>
      <c r="JL66" s="19">
        <f t="shared" ca="1" si="386"/>
        <v>0</v>
      </c>
      <c r="JM66" s="5">
        <f t="shared" ca="1" si="387"/>
        <v>19</v>
      </c>
      <c r="JN66" s="9"/>
      <c r="JO66" s="5">
        <f t="shared" ca="1" si="388"/>
        <v>1</v>
      </c>
      <c r="JP66" s="5" t="b">
        <f t="shared" ca="1" si="388"/>
        <v>0</v>
      </c>
      <c r="JQ66" s="19">
        <f t="shared" ca="1" si="389"/>
        <v>0</v>
      </c>
      <c r="JR66" s="5">
        <f t="shared" ca="1" si="390"/>
        <v>0</v>
      </c>
      <c r="JS66" s="5">
        <f t="shared" ca="1" si="391"/>
        <v>0.01</v>
      </c>
      <c r="JT66" s="19">
        <f t="shared" ca="1" si="392"/>
        <v>0</v>
      </c>
      <c r="JU66" s="19">
        <f t="shared" ca="1" si="392"/>
        <v>0</v>
      </c>
      <c r="JV66" s="19" t="str">
        <f t="shared" ca="1" si="392"/>
        <v>-</v>
      </c>
      <c r="JW66" s="19">
        <f t="shared" ref="JW66:KD78" ca="1" si="428">OFFSET(JW$5,$B66,0)</f>
        <v>1</v>
      </c>
      <c r="JX66" s="19">
        <f t="shared" ca="1" si="389"/>
        <v>1</v>
      </c>
      <c r="JY66" s="19">
        <f t="shared" ca="1" si="428"/>
        <v>1</v>
      </c>
      <c r="JZ66" s="19">
        <f t="shared" ca="1" si="428"/>
        <v>1</v>
      </c>
      <c r="KA66" s="19">
        <f t="shared" ca="1" si="428"/>
        <v>1</v>
      </c>
      <c r="KB66" s="19">
        <f t="shared" ca="1" si="428"/>
        <v>1</v>
      </c>
      <c r="KC66" s="19">
        <f t="shared" ca="1" si="428"/>
        <v>0</v>
      </c>
      <c r="KD66" s="19">
        <f t="shared" ca="1" si="428"/>
        <v>0</v>
      </c>
      <c r="KE66" s="19">
        <f t="shared" ca="1" si="395"/>
        <v>1</v>
      </c>
      <c r="KF66" s="19">
        <f t="shared" ca="1" si="395"/>
        <v>0</v>
      </c>
      <c r="KG66" s="19">
        <f t="shared" ca="1" si="395"/>
        <v>0</v>
      </c>
      <c r="KH66" s="19">
        <f t="shared" ca="1" si="395"/>
        <v>0</v>
      </c>
      <c r="KI66" s="19">
        <f t="shared" ca="1" si="395"/>
        <v>1</v>
      </c>
      <c r="KJ66" s="19">
        <f t="shared" ca="1" si="395"/>
        <v>0</v>
      </c>
      <c r="KK66" s="19">
        <f t="shared" ca="1" si="395"/>
        <v>1</v>
      </c>
      <c r="KL66" s="19">
        <f t="shared" ca="1" si="389"/>
        <v>0</v>
      </c>
      <c r="KM66" s="19">
        <f t="shared" ca="1" si="389"/>
        <v>0</v>
      </c>
      <c r="KN66" s="19">
        <f t="shared" ca="1" si="389"/>
        <v>0</v>
      </c>
      <c r="KO66" s="19">
        <f t="shared" ca="1" si="389"/>
        <v>0</v>
      </c>
      <c r="KP66" s="19">
        <f t="shared" ca="1" si="389"/>
        <v>0</v>
      </c>
      <c r="KQ66" s="19">
        <f t="shared" ca="1" si="389"/>
        <v>0</v>
      </c>
      <c r="KR66" s="19">
        <f t="shared" ca="1" si="389"/>
        <v>0</v>
      </c>
      <c r="KS66" s="19">
        <f t="shared" ca="1" si="389"/>
        <v>0</v>
      </c>
      <c r="KT66" s="19">
        <f t="shared" ca="1" si="389"/>
        <v>0</v>
      </c>
      <c r="KU66" s="19">
        <f t="shared" ca="1" si="389"/>
        <v>0</v>
      </c>
      <c r="KV66" s="19">
        <f t="shared" ca="1" si="389"/>
        <v>0</v>
      </c>
      <c r="KW66" s="19">
        <f t="shared" ca="1" si="389"/>
        <v>0</v>
      </c>
      <c r="KX66" s="19">
        <f t="shared" ca="1" si="389"/>
        <v>0</v>
      </c>
      <c r="KY66" s="19">
        <f t="shared" ca="1" si="389"/>
        <v>0</v>
      </c>
      <c r="KZ66" s="19">
        <f t="shared" ca="1" si="389"/>
        <v>0</v>
      </c>
      <c r="LA66" s="19">
        <f t="shared" ca="1" si="389"/>
        <v>0</v>
      </c>
      <c r="LB66" s="19">
        <f t="shared" ca="1" si="389"/>
        <v>0</v>
      </c>
      <c r="LC66" s="19">
        <f t="shared" ca="1" si="389"/>
        <v>0</v>
      </c>
      <c r="LD66" s="19">
        <f t="shared" ca="1" si="389"/>
        <v>0</v>
      </c>
      <c r="LE66" s="19">
        <f t="shared" ca="1" si="389"/>
        <v>0</v>
      </c>
      <c r="LF66" s="19">
        <f t="shared" ca="1" si="389"/>
        <v>0</v>
      </c>
      <c r="LG66" s="5">
        <f t="shared" ca="1" si="396"/>
        <v>0</v>
      </c>
      <c r="LH66" s="5">
        <f t="shared" ca="1" si="396"/>
        <v>0</v>
      </c>
      <c r="LI66" s="5">
        <f t="shared" ca="1" si="396"/>
        <v>0.05</v>
      </c>
      <c r="LJ66" s="5">
        <f t="shared" ca="1" si="396"/>
        <v>0.05</v>
      </c>
      <c r="LK66" s="19">
        <f t="shared" ca="1" si="397"/>
        <v>0</v>
      </c>
      <c r="LL66" s="19">
        <f t="shared" ca="1" si="389"/>
        <v>0</v>
      </c>
      <c r="LM66" s="19">
        <f t="shared" ca="1" si="397"/>
        <v>0</v>
      </c>
      <c r="LN66" s="19">
        <f t="shared" ca="1" si="397"/>
        <v>0</v>
      </c>
      <c r="LO66" s="19">
        <f t="shared" ca="1" si="397"/>
        <v>0</v>
      </c>
      <c r="LP66" s="19">
        <f t="shared" ca="1" si="397"/>
        <v>0</v>
      </c>
      <c r="LQ66" s="19">
        <f t="shared" ca="1" si="389"/>
        <v>0</v>
      </c>
      <c r="LR66" s="19">
        <f t="shared" ca="1" si="389"/>
        <v>1</v>
      </c>
      <c r="LS66" s="19">
        <f t="shared" ca="1" si="389"/>
        <v>0</v>
      </c>
      <c r="LT66" s="19">
        <f t="shared" ca="1" si="389"/>
        <v>0</v>
      </c>
      <c r="LU66" s="19">
        <f t="shared" ca="1" si="389"/>
        <v>0</v>
      </c>
      <c r="LV66" s="19">
        <f t="shared" ca="1" si="389"/>
        <v>0</v>
      </c>
      <c r="LW66" s="19">
        <f t="shared" ca="1" si="389"/>
        <v>1</v>
      </c>
      <c r="LX66" s="9"/>
      <c r="LY66" s="5" t="b">
        <f t="shared" ca="1" si="398"/>
        <v>0</v>
      </c>
      <c r="LZ66" s="19" t="str">
        <f t="shared" ca="1" si="242"/>
        <v>-</v>
      </c>
      <c r="MA66" s="19" t="str">
        <f t="shared" ca="1" si="242"/>
        <v>-</v>
      </c>
      <c r="MB66" s="19" t="str">
        <f t="shared" ca="1" si="242"/>
        <v>-</v>
      </c>
      <c r="MC66" s="5" t="b">
        <f t="shared" ca="1" si="399"/>
        <v>1</v>
      </c>
      <c r="MD66" s="5" t="b">
        <f t="shared" ca="1" si="399"/>
        <v>0</v>
      </c>
      <c r="ME66" s="5" t="b">
        <f t="shared" ca="1" si="399"/>
        <v>0</v>
      </c>
      <c r="MF66" s="135">
        <f t="shared" ca="1" si="400"/>
        <v>1</v>
      </c>
      <c r="MG66" s="135">
        <f t="shared" ca="1" si="400"/>
        <v>1</v>
      </c>
      <c r="MH66" s="5" t="b">
        <f t="shared" ref="MH66:MK66" ca="1" si="429">INDEX(i.dryman,($AP66-1)*4+$AO66,MH$26)</f>
        <v>0</v>
      </c>
      <c r="MI66" s="5" t="b">
        <f t="shared" ca="1" si="429"/>
        <v>0</v>
      </c>
      <c r="MJ66" s="5" t="b">
        <f t="shared" ca="1" si="429"/>
        <v>1</v>
      </c>
      <c r="MK66" s="5" t="b">
        <f t="shared" ca="1" si="429"/>
        <v>0</v>
      </c>
      <c r="ML66" s="5">
        <f ca="1">INDEX(i.dryman,($AP66-1)*4+$AO66,ML$26+$O66-1)</f>
        <v>1</v>
      </c>
      <c r="MM66" s="5">
        <f ca="1">INDEX(i.dryman,($AP66-1)*4+$AO66,MM$26+$O66-1)</f>
        <v>0.66</v>
      </c>
      <c r="MN66" s="5" t="b">
        <f ca="1">AND(INDEX(i.dryman,($AP66-1)*4+$AO66,MN$26),($MG66&gt;0))</f>
        <v>1</v>
      </c>
      <c r="MO66" s="5" t="str" cm="1">
        <f t="array" aca="1" ref="MO66" ca="1">IF(OR(MP66:MP66&lt;&gt;"-"),TRUE,"-")</f>
        <v>-</v>
      </c>
      <c r="MP66" s="19" t="str">
        <f t="shared" ca="1" si="403"/>
        <v>-</v>
      </c>
      <c r="MQ66" s="5" t="str">
        <f t="array" aca="1" ref="MQ66" ca="1">IF(OR(MR66:MX66&lt;&gt;"-"),TRUE,"-")</f>
        <v>-</v>
      </c>
      <c r="MR66" s="19" t="str">
        <f t="shared" ca="1" si="404"/>
        <v>-</v>
      </c>
      <c r="MS66" s="19" t="str">
        <f t="shared" ca="1" si="404"/>
        <v>-</v>
      </c>
      <c r="MT66" s="19" t="str">
        <f t="shared" ca="1" si="404"/>
        <v>-</v>
      </c>
      <c r="MU66" s="19" t="str">
        <f t="shared" ca="1" si="404"/>
        <v>-</v>
      </c>
      <c r="MV66" s="19" t="str">
        <f t="shared" ca="1" si="404"/>
        <v>-</v>
      </c>
      <c r="MW66" s="19" t="str">
        <f t="shared" ca="1" si="404"/>
        <v>-</v>
      </c>
      <c r="MX66" s="19" t="str">
        <f t="shared" ca="1" si="404"/>
        <v>-</v>
      </c>
      <c r="MY66" s="5" t="str">
        <f t="array" aca="1" ref="MY66" ca="1">IF(OR(MZ66:NA66&lt;&gt;"-"),TRUE,"-")</f>
        <v>-</v>
      </c>
      <c r="MZ66" s="19" t="str">
        <f t="shared" ref="MZ66" ca="1" si="430">OFFSET(MZ$5,$B66,0)</f>
        <v>-</v>
      </c>
      <c r="NA66" s="19" t="str">
        <f t="shared" ca="1" si="405"/>
        <v>-</v>
      </c>
      <c r="NB66" s="19" t="b">
        <f t="shared" ca="1" si="405"/>
        <v>1</v>
      </c>
      <c r="NC66" s="19">
        <f t="shared" ca="1" si="405"/>
        <v>0</v>
      </c>
      <c r="ND66" s="5" t="str">
        <f t="shared" ca="1" si="406"/>
        <v>-</v>
      </c>
      <c r="NE66" s="5" t="str">
        <f t="shared" ca="1" si="406"/>
        <v>-</v>
      </c>
      <c r="NF66" s="5" t="str">
        <f t="shared" ca="1" si="406"/>
        <v>-</v>
      </c>
      <c r="NG66" s="5" t="str">
        <f t="shared" ca="1" si="406"/>
        <v>-</v>
      </c>
      <c r="NH66" s="19" t="str">
        <f t="shared" ca="1" si="407"/>
        <v>-</v>
      </c>
      <c r="NI66" s="19" t="str">
        <f t="shared" ca="1" si="407"/>
        <v>-</v>
      </c>
      <c r="NJ66" s="19" t="str">
        <f t="shared" ca="1" si="407"/>
        <v>-</v>
      </c>
      <c r="NK66" s="19" t="str">
        <f t="shared" ca="1" si="407"/>
        <v>-</v>
      </c>
      <c r="NL66" s="19" t="str">
        <f t="shared" ca="1" si="407"/>
        <v>-</v>
      </c>
      <c r="NM66" s="19" t="str">
        <f t="shared" ca="1" si="407"/>
        <v>-</v>
      </c>
      <c r="NN66" s="19" t="str">
        <f t="shared" ca="1" si="407"/>
        <v>-</v>
      </c>
      <c r="NO66" s="19">
        <f t="shared" ca="1" si="407"/>
        <v>500</v>
      </c>
      <c r="NP66" s="19">
        <f t="shared" ca="1" si="407"/>
        <v>500</v>
      </c>
      <c r="NQ66" s="19" t="str">
        <f t="shared" ca="1" si="420"/>
        <v>-</v>
      </c>
      <c r="NR66" s="19" t="str">
        <f t="shared" ca="1" si="420"/>
        <v>-</v>
      </c>
      <c r="NS66" s="19" t="str">
        <f t="shared" ca="1" si="420"/>
        <v>-</v>
      </c>
      <c r="NT66" s="5">
        <f t="shared" ca="1" si="408"/>
        <v>1</v>
      </c>
      <c r="NU66" s="9"/>
      <c r="NV66" s="19">
        <f t="shared" ca="1" si="420"/>
        <v>70</v>
      </c>
      <c r="NW66" s="19">
        <f t="shared" ref="NW66:ON78" ca="1" si="431">OFFSET(NW$5,$B66,0)</f>
        <v>50</v>
      </c>
      <c r="NX66" s="19">
        <f t="shared" ca="1" si="431"/>
        <v>65</v>
      </c>
      <c r="NY66" s="19">
        <f t="shared" ca="1" si="431"/>
        <v>65</v>
      </c>
      <c r="NZ66" s="19">
        <f t="shared" ca="1" si="431"/>
        <v>1</v>
      </c>
      <c r="OA66" s="5">
        <f t="shared" ca="1" si="410"/>
        <v>1</v>
      </c>
      <c r="OB66" s="19">
        <f t="shared" ca="1" si="255"/>
        <v>1</v>
      </c>
      <c r="OC66" s="9"/>
      <c r="OD66" s="19" t="b">
        <f t="shared" ca="1" si="431"/>
        <v>0</v>
      </c>
      <c r="OE66" s="19" t="b">
        <f t="shared" ca="1" si="431"/>
        <v>0</v>
      </c>
      <c r="OF66" s="19">
        <f t="shared" ca="1" si="431"/>
        <v>1</v>
      </c>
      <c r="OG66" s="19">
        <f t="shared" ca="1" si="431"/>
        <v>1</v>
      </c>
      <c r="OH66" s="19">
        <f t="shared" ca="1" si="431"/>
        <v>1</v>
      </c>
      <c r="OI66" s="19">
        <f t="shared" ca="1" si="431"/>
        <v>1</v>
      </c>
      <c r="OJ66" s="19">
        <f t="shared" ca="1" si="431"/>
        <v>1</v>
      </c>
      <c r="OK66" s="19">
        <f t="shared" ca="1" si="431"/>
        <v>1</v>
      </c>
      <c r="OL66" s="19">
        <f t="shared" ca="1" si="431"/>
        <v>1</v>
      </c>
      <c r="OM66" s="19">
        <f t="shared" ca="1" si="431"/>
        <v>1</v>
      </c>
      <c r="ON66" s="19">
        <f t="shared" ca="1" si="431"/>
        <v>1</v>
      </c>
      <c r="OO66" s="9"/>
      <c r="OP66" s="5" t="str" cm="1">
        <f t="array" aca="1" ref="OP66" ca="1">INDEX(i.LMU_Area,$K66,OP$26)</f>
        <v>-</v>
      </c>
      <c r="OQ66" s="5" t="str" cm="1">
        <f t="array" aca="1" ref="OQ66" ca="1">INDEX(i.LMU_Area,$K66,OQ$26)</f>
        <v>-</v>
      </c>
      <c r="OR66" s="5" t="str" cm="1">
        <f t="array" aca="1" ref="OR66" ca="1">INDEX(i.LMU_Area,$K66,OR$26)</f>
        <v>-</v>
      </c>
      <c r="OS66" s="5" t="str" cm="1">
        <f t="array" aca="1" ref="OS66" ca="1">INDEX(i.LMU_Area,$K66,OS$26)</f>
        <v>-</v>
      </c>
      <c r="OT66" s="5" t="str" cm="1">
        <f t="array" aca="1" ref="OT66" ca="1">INDEX(i.LMU_Area,$K66,OT$26)</f>
        <v>-</v>
      </c>
      <c r="OU66" s="5" t="str" cm="1">
        <f t="array" aca="1" ref="OU66" ca="1">INDEX(i.LMU_Area,$K66,OU$26)</f>
        <v>-</v>
      </c>
      <c r="OV66" s="5" t="str" cm="1">
        <f t="array" aca="1" ref="OV66" ca="1">INDEX(i.LMU_Area,$K66,OV$26)</f>
        <v>-</v>
      </c>
      <c r="OW66" s="5" t="str" cm="1">
        <f t="array" aca="1" ref="OW66" ca="1">INDEX(i.LMU_Area,$K66,OW$26)</f>
        <v>-</v>
      </c>
      <c r="OX66" s="5" t="str" cm="1">
        <f t="array" aca="1" ref="OX66" ca="1">INDEX(i.LMU_Area,$K66,OX$26)</f>
        <v>-</v>
      </c>
      <c r="OY66" s="5" t="str" cm="1">
        <f t="array" aca="1" ref="OY66" ca="1">INDEX(i.LMU_Area,$K66,OY$26)</f>
        <v>-</v>
      </c>
      <c r="OZ66" s="5" t="str" cm="1">
        <f t="array" aca="1" ref="OZ66" ca="1">INDEX(i.LMU_Area,$K66,OZ$26)</f>
        <v>-</v>
      </c>
      <c r="PA66" s="5" t="str" cm="1">
        <f t="array" aca="1" ref="PA66" ca="1">INDEX(i.LMU_Area,$K66,PA$26)</f>
        <v>-</v>
      </c>
      <c r="PB66" s="5" t="str" cm="1">
        <f t="array" aca="1" ref="PB66" ca="1">INDEX(i.LMU_Area,$K66,PB$26)</f>
        <v>-</v>
      </c>
      <c r="PC66" s="5" t="str" cm="1">
        <f t="array" aca="1" ref="PC66" ca="1">INDEX(i.LMU_Area,$K66,PC$26)</f>
        <v>-</v>
      </c>
      <c r="PD66" s="5" t="str" cm="1">
        <f t="array" aca="1" ref="PD66" ca="1">INDEX(i.LMU_Area,$K66,PD$26)</f>
        <v>-</v>
      </c>
      <c r="PE66" s="5" t="str" cm="1">
        <f t="array" aca="1" ref="PE66" ca="1">INDEX(i.LMU_Area,$K66,PE$26)</f>
        <v>-</v>
      </c>
      <c r="PF66" s="5" t="str" cm="1">
        <f t="array" aca="1" ref="PF66" ca="1">INDEX(i.LMU_Area,$K66,PF$26)</f>
        <v>-</v>
      </c>
      <c r="PG66" s="5" t="str" cm="1">
        <f t="array" aca="1" ref="PG66" ca="1">INDEX(i.LMU_Area,$K66,PG$26)</f>
        <v>-</v>
      </c>
      <c r="PH66" s="5" t="str" cm="1">
        <f t="array" aca="1" ref="PH66" ca="1">INDEX(i.LMU_Area,$K66,PH$26)</f>
        <v>-</v>
      </c>
      <c r="PI66" s="5" t="str" cm="1">
        <f t="array" aca="1" ref="PI66" ca="1">INDEX(i.LMU_Area,$K66,PI$26)</f>
        <v>-</v>
      </c>
      <c r="PJ66" s="5" t="str" cm="1">
        <f t="array" aca="1" ref="PJ66" ca="1">INDEX(i.LMU_Area,$K66,PJ$26)</f>
        <v>-</v>
      </c>
      <c r="PK66" s="5" t="str" cm="1">
        <f t="array" aca="1" ref="PK66" ca="1">INDEX(i.LMU_Area,$K66,PK$26)</f>
        <v>-</v>
      </c>
      <c r="PL66" s="5" t="str" cm="1">
        <f t="array" aca="1" ref="PL66" ca="1">INDEX(i.LMU_Area,$K66,PL$26)</f>
        <v>-</v>
      </c>
      <c r="PM66" s="5" t="str" cm="1">
        <f t="array" aca="1" ref="PM66" ca="1">INDEX(i.LMU_Area,$K66,PM$26)</f>
        <v>-</v>
      </c>
      <c r="PN66" s="5" t="str" cm="1">
        <f t="array" aca="1" ref="PN66" ca="1">INDEX(i.LMU_Area,$K66,PN$26)</f>
        <v>-</v>
      </c>
      <c r="PO66" s="5" t="str" cm="1">
        <f t="array" aca="1" ref="PO66" ca="1">INDEX(i.LMU_Area,$K66,PO$26)</f>
        <v>-</v>
      </c>
      <c r="PP66" s="5" t="str" cm="1">
        <f t="array" aca="1" ref="PP66" ca="1">INDEX(i.LMU_Area,$K66,PP$26)</f>
        <v>-</v>
      </c>
      <c r="PQ66" s="5" t="str" cm="1">
        <f t="array" aca="1" ref="PQ66" ca="1">INDEX(i.LMU_Area,$K66,PQ$26)</f>
        <v>-</v>
      </c>
      <c r="PR66" s="5" t="str" cm="1">
        <f t="array" aca="1" ref="PR66" ca="1">INDEX(i.LMU_Area,$K66,PR$26)</f>
        <v>-</v>
      </c>
      <c r="PS66" s="5" t="str" cm="1">
        <f t="array" aca="1" ref="PS66" ca="1">INDEX(i.LMU_Area,$K66,PS$26)</f>
        <v>-</v>
      </c>
      <c r="PT66" s="5" t="str" cm="1">
        <f t="array" aca="1" ref="PT66" ca="1">INDEX(i.LMU_Area,$K66,PT$26)</f>
        <v>-</v>
      </c>
      <c r="PU66" s="5" t="str" cm="1">
        <f t="array" aca="1" ref="PU66" ca="1">INDEX(i.LMU_Area,$K66,PU$26)</f>
        <v>-</v>
      </c>
      <c r="PV66" s="5" t="str" cm="1">
        <f t="array" aca="1" ref="PV66" ca="1">INDEX(i.LMU_Area,$K66,PV$26)</f>
        <v>-</v>
      </c>
      <c r="PW66" s="5" t="str" cm="1">
        <f t="array" aca="1" ref="PW66" ca="1">INDEX(i.LMU_Area,$K66,PW$26)</f>
        <v>-</v>
      </c>
      <c r="PX66" s="5" t="str" cm="1">
        <f t="array" aca="1" ref="PX66" ca="1">INDEX(i.LMU_Area,$K66,PX$26)</f>
        <v>-</v>
      </c>
      <c r="PY66" s="5" t="str" cm="1">
        <f t="array" aca="1" ref="PY66" ca="1">INDEX(i.LMU_Area,$K66,PY$26)</f>
        <v>-</v>
      </c>
      <c r="PZ66" s="5" t="str" cm="1">
        <f t="array" aca="1" ref="PZ66" ca="1">INDEX(i.LMU_Area,$K66,PZ$26)</f>
        <v>-</v>
      </c>
      <c r="QA66" s="5" t="str" cm="1">
        <f t="array" aca="1" ref="QA66" ca="1">INDEX(i.LMU_Area,$K66,QA$26)</f>
        <v>-</v>
      </c>
      <c r="QB66" s="5" t="str" cm="1">
        <f t="array" aca="1" ref="QB66" ca="1">INDEX(i.LMU_Area,$K66,QB$26)</f>
        <v>-</v>
      </c>
      <c r="QC66" s="5" t="str" cm="1">
        <f t="array" aca="1" ref="QC66" ca="1">INDEX(i.LMU_Area,$K66,QC$26)</f>
        <v>-</v>
      </c>
      <c r="QD66" s="5" t="str" cm="1">
        <f t="array" aca="1" ref="QD66" ca="1">INDEX(i.LMU_Area,$K66,QD$26)</f>
        <v>-</v>
      </c>
      <c r="QE66" s="5" t="str" cm="1">
        <f t="array" aca="1" ref="QE66" ca="1">INDEX(i.LMU_Area,$K66,QE$26)</f>
        <v>-</v>
      </c>
      <c r="QF66" s="5" t="str" cm="1">
        <f t="array" aca="1" ref="QF66" ca="1">INDEX(i.LMU_Area,$K66,QF$26)</f>
        <v>-</v>
      </c>
      <c r="QG66" s="5" t="str" cm="1">
        <f t="array" aca="1" ref="QG66" ca="1">INDEX(i.LMU_Area,$K66,QG$26)</f>
        <v>-</v>
      </c>
      <c r="QH66" s="5" t="str" cm="1">
        <f t="array" aca="1" ref="QH66" ca="1">INDEX(i.LMU_Area,$K66,QH$26)</f>
        <v>-</v>
      </c>
      <c r="QI66" s="5" t="str" cm="1">
        <f t="array" aca="1" ref="QI66" ca="1">INDEX(i.LMU_Area,$K66,QI$26)</f>
        <v>-</v>
      </c>
      <c r="QJ66" s="5" t="str" cm="1">
        <f t="array" aca="1" ref="QJ66" ca="1">INDEX(i.LMU_Area,$K66,QJ$26)</f>
        <v>-</v>
      </c>
      <c r="QK66" s="5" t="str" cm="1">
        <f t="array" aca="1" ref="QK66" ca="1">INDEX(i.LMU_Area,$K66,QK$26)</f>
        <v>-</v>
      </c>
      <c r="QL66" s="5" t="str" cm="1">
        <f t="array" aca="1" ref="QL66" ca="1">INDEX(i.LMU_Area,$K66,QL$26)</f>
        <v>-</v>
      </c>
      <c r="QM66" s="5" t="str" cm="1">
        <f t="array" aca="1" ref="QM66" ca="1">INDEX(i.LMU_Area,$K66,QM$26)</f>
        <v>-</v>
      </c>
      <c r="QN66" s="5" t="str" cm="1">
        <f t="array" aca="1" ref="QN66" ca="1">INDEX(i.LMU_Area,$K66,QN$26)</f>
        <v>-</v>
      </c>
      <c r="QO66" s="5" t="str" cm="1">
        <f t="array" aca="1" ref="QO66" ca="1">INDEX(i.LMU_Area,$K66,QO$26)</f>
        <v>-</v>
      </c>
      <c r="QP66" s="5" t="str" cm="1">
        <f t="array" aca="1" ref="QP66" ca="1">INDEX(i.LMU_Area,$K66,QP$26)</f>
        <v>-</v>
      </c>
      <c r="QQ66" s="5" t="str" cm="1">
        <f t="array" aca="1" ref="QQ66" ca="1">INDEX(i.LMU_Area,$K66,QQ$26)</f>
        <v>-</v>
      </c>
      <c r="QR66" s="5" t="str" cm="1">
        <f t="array" aca="1" ref="QR66" ca="1">INDEX(i.LMU_Area,$K66,QR$26)</f>
        <v>-</v>
      </c>
      <c r="QS66" s="5" t="str" cm="1">
        <f t="array" aca="1" ref="QS66" ca="1">INDEX(i.LMU_Area,$K66,QS$26)</f>
        <v>-</v>
      </c>
      <c r="QT66" s="5" t="str" cm="1">
        <f t="array" aca="1" ref="QT66" ca="1">INDEX(i.LMU_Area,$K66,QT$26)</f>
        <v>-</v>
      </c>
      <c r="QU66" s="5" t="str" cm="1">
        <f t="array" aca="1" ref="QU66" ca="1">INDEX(i.LMU_Area,$K66,QU$26)</f>
        <v>-</v>
      </c>
      <c r="QV66" s="5" t="str" cm="1">
        <f t="array" aca="1" ref="QV66" ca="1">INDEX(i.LMU_Area,$K66,QV$26)</f>
        <v>-</v>
      </c>
      <c r="QW66" s="5" t="str" cm="1">
        <f t="array" aca="1" ref="QW66" ca="1">INDEX(i.LMU_Area,$K66,QW$26)</f>
        <v>-</v>
      </c>
      <c r="QX66" s="5" t="str" cm="1">
        <f t="array" aca="1" ref="QX66" ca="1">INDEX(i.LMU_Area,$K66,QX$26)</f>
        <v>-</v>
      </c>
      <c r="QY66" s="5" t="str" cm="1">
        <f t="array" aca="1" ref="QY66" ca="1">INDEX(i.LMU_Area,$K66,QY$26)</f>
        <v>-</v>
      </c>
      <c r="QZ66" s="5" t="str" cm="1">
        <f t="array" aca="1" ref="QZ66" ca="1">INDEX(i.LMU_Area,$K66,QZ$26)</f>
        <v>-</v>
      </c>
      <c r="RA66" s="5" t="str" cm="1">
        <f t="array" aca="1" ref="RA66" ca="1">INDEX(i.LMU_Area,$K66,RA$26)</f>
        <v>-</v>
      </c>
      <c r="RB66" s="5" t="str" cm="1">
        <f t="array" aca="1" ref="RB66" ca="1">INDEX(i.LMU_Area,$K66,RB$26)</f>
        <v>-</v>
      </c>
      <c r="RC66" s="5" t="str" cm="1">
        <f t="array" aca="1" ref="RC66" ca="1">INDEX(i.LMU_Area,$K66,RC$26)</f>
        <v>-</v>
      </c>
      <c r="RD66" s="5" t="str" cm="1">
        <f t="array" aca="1" ref="RD66" ca="1">INDEX(i.LMU_Area,$K66,RD$26)</f>
        <v>-</v>
      </c>
      <c r="RE66" s="5" t="str" cm="1">
        <f t="array" aca="1" ref="RE66" ca="1">INDEX(i.LMU_Area,$K66,RE$26)</f>
        <v>-</v>
      </c>
      <c r="RF66" s="5" t="str" cm="1">
        <f t="array" aca="1" ref="RF66" ca="1">INDEX(i.LMU_Area,$K66,RF$26)</f>
        <v>-</v>
      </c>
      <c r="RG66" s="5" t="str" cm="1">
        <f t="array" aca="1" ref="RG66" ca="1">INDEX(i.LMU_Area,$K66,RG$26)</f>
        <v>-</v>
      </c>
      <c r="RH66" s="5" t="str" cm="1">
        <f t="array" aca="1" ref="RH66" ca="1">INDEX(i.LMU_Area,$K66,RH$26)</f>
        <v>-</v>
      </c>
      <c r="RI66" s="5" t="str" cm="1">
        <f t="array" aca="1" ref="RI66" ca="1">INDEX(i.LMU_Area,$K66,RI$26)</f>
        <v>-</v>
      </c>
      <c r="RJ66" s="5" t="str" cm="1">
        <f t="array" aca="1" ref="RJ66" ca="1">INDEX(i.LMU_Area,$K66,RJ$26)</f>
        <v>-</v>
      </c>
      <c r="RK66" s="5" t="str" cm="1">
        <f t="array" aca="1" ref="RK66" ca="1">INDEX(i.LMU_Area,$K66,RK$26)</f>
        <v>-</v>
      </c>
      <c r="RL66" s="5" t="str" cm="1">
        <f t="array" aca="1" ref="RL66" ca="1">INDEX(i.LMU_Area,$K66,RL$26)</f>
        <v>-</v>
      </c>
      <c r="RM66" s="5" t="str" cm="1">
        <f t="array" aca="1" ref="RM66" ca="1">INDEX(i.LMU_Area,$K66,RM$26)</f>
        <v>-</v>
      </c>
      <c r="RN66" s="5" t="str" cm="1">
        <f t="array" aca="1" ref="RN66" ca="1">INDEX(i.LMU_Area,$K66,RN$26)</f>
        <v>-</v>
      </c>
      <c r="RO66" s="5" t="str" cm="1">
        <f t="array" aca="1" ref="RO66" ca="1">INDEX(i.LMU_Area,$K66,RO$26)</f>
        <v>-</v>
      </c>
      <c r="RP66" s="5" t="str" cm="1">
        <f t="array" aca="1" ref="RP66" ca="1">INDEX(i.LMU_Area,$K66,RP$26)</f>
        <v>-</v>
      </c>
      <c r="RQ66" s="5" t="str" cm="1">
        <f t="array" aca="1" ref="RQ66" ca="1">INDEX(i.LMU_Area,$K66,RQ$26)</f>
        <v>-</v>
      </c>
      <c r="RR66" s="5" t="str" cm="1">
        <f t="array" aca="1" ref="RR66" ca="1">INDEX(i.LMU_Area,$K66,RR$26)</f>
        <v>-</v>
      </c>
      <c r="RS66" s="5" t="str" cm="1">
        <f t="array" aca="1" ref="RS66" ca="1">INDEX(i.LMU_Area,$K66,RS$26)</f>
        <v>-</v>
      </c>
      <c r="RT66" s="5" t="str" cm="1">
        <f t="array" aca="1" ref="RT66" ca="1">INDEX(i.LMU_Area,$K66,RT$26)</f>
        <v>-</v>
      </c>
      <c r="RU66" s="5" t="str" cm="1">
        <f t="array" aca="1" ref="RU66" ca="1">INDEX(i.LMU_Area,$K66,RU$26)</f>
        <v>-</v>
      </c>
      <c r="RV66" s="5" t="str" cm="1">
        <f t="array" aca="1" ref="RV66" ca="1">INDEX(i.LMU_Area,$K66,RV$26)</f>
        <v>-</v>
      </c>
      <c r="RW66" s="5" t="str" cm="1">
        <f t="array" aca="1" ref="RW66" ca="1">INDEX(i.LMU_Area,$K66,RW$26)</f>
        <v>-</v>
      </c>
      <c r="RX66" s="5" t="str" cm="1">
        <f t="array" aca="1" ref="RX66" ca="1">INDEX(i.LMU_Area,$K66,RX$26)</f>
        <v>-</v>
      </c>
      <c r="RY66" s="5" t="str" cm="1">
        <f t="array" aca="1" ref="RY66" ca="1">INDEX(i.LMU_Area,$K66,RY$26)</f>
        <v>-</v>
      </c>
      <c r="RZ66" s="5" t="str" cm="1">
        <f t="array" aca="1" ref="RZ66" ca="1">INDEX(i.LMU_Area,$K66,RZ$26)</f>
        <v>-</v>
      </c>
      <c r="SA66" s="5" t="str" cm="1">
        <f t="array" aca="1" ref="SA66" ca="1">INDEX(i.LMU_Area,$K66,SA$26)</f>
        <v>-</v>
      </c>
      <c r="SB66" s="5" t="str" cm="1">
        <f t="array" aca="1" ref="SB66" ca="1">INDEX(i.LMU_Area,$K66,SB$26)</f>
        <v>-</v>
      </c>
      <c r="SC66" s="5" t="str" cm="1">
        <f t="array" aca="1" ref="SC66" ca="1">INDEX(i.LMU_Area,$K66,SC$26)</f>
        <v>-</v>
      </c>
      <c r="SD66" s="5" t="str" cm="1">
        <f t="array" aca="1" ref="SD66" ca="1">INDEX(i.LMU_Area,$K66,SD$26)</f>
        <v>-</v>
      </c>
      <c r="SE66" s="5" t="str" cm="1">
        <f t="array" aca="1" ref="SE66" ca="1">INDEX(i.LMU_Area,$K66,SE$26)</f>
        <v>-</v>
      </c>
      <c r="SF66" s="5" t="str" cm="1">
        <f t="array" aca="1" ref="SF66" ca="1">INDEX(i.LMU_Area,$K66,SF$26)</f>
        <v>-</v>
      </c>
      <c r="SG66" s="5" t="str" cm="1">
        <f t="array" aca="1" ref="SG66" ca="1">INDEX(i.LMU_Area,$K66,SG$26)</f>
        <v>-</v>
      </c>
      <c r="SH66" s="5" t="str" cm="1">
        <f t="array" aca="1" ref="SH66" ca="1">INDEX(i.LMU_Area,$K66,SH$26)</f>
        <v>-</v>
      </c>
      <c r="SI66" s="5" t="str" cm="1">
        <f t="array" aca="1" ref="SI66" ca="1">INDEX(i.LMU_Area,$K66,SI$26)</f>
        <v>-</v>
      </c>
      <c r="SJ66" s="5" t="str" cm="1">
        <f t="array" aca="1" ref="SJ66" ca="1">INDEX(i.LMU_Area,$K66,SJ$26)</f>
        <v>-</v>
      </c>
      <c r="SK66" s="5" t="str" cm="1">
        <f t="array" aca="1" ref="SK66" ca="1">INDEX(i.LMU_Area,$K66,SK$26)</f>
        <v>-</v>
      </c>
      <c r="SL66" s="5" t="str" cm="1">
        <f t="array" aca="1" ref="SL66" ca="1">INDEX(i.LMU_Area,$K66,SL$26)</f>
        <v>-</v>
      </c>
      <c r="SM66" s="5" t="str" cm="1">
        <f t="array" aca="1" ref="SM66" ca="1">INDEX(i.LMU_Area,$K66,SM$26)</f>
        <v>-</v>
      </c>
      <c r="SN66" s="5" t="str" cm="1">
        <f t="array" aca="1" ref="SN66" ca="1">INDEX(i.LMU_Area,$K66,SN$26)</f>
        <v>-</v>
      </c>
      <c r="SO66" s="5" t="str" cm="1">
        <f t="array" aca="1" ref="SO66" ca="1">INDEX(i.LMU_Area,$K66,SO$26)</f>
        <v>-</v>
      </c>
      <c r="SP66" s="5" t="str" cm="1">
        <f t="array" aca="1" ref="SP66" ca="1">INDEX(i.LMU_Area,$K66,SP$26)</f>
        <v>-</v>
      </c>
      <c r="SQ66" s="5" t="str" cm="1">
        <f t="array" aca="1" ref="SQ66" ca="1">INDEX(i.LMU_Area,$K66,SQ$26)</f>
        <v>-</v>
      </c>
      <c r="SR66" s="5" t="str" cm="1">
        <f t="array" aca="1" ref="SR66" ca="1">INDEX(i.LMU_Area,$K66,SR$26)</f>
        <v>-</v>
      </c>
      <c r="SS66" s="5" t="str" cm="1">
        <f t="array" aca="1" ref="SS66" ca="1">INDEX(i.LMU_Area,$K66,SS$26)</f>
        <v>-</v>
      </c>
      <c r="ST66" s="5" t="str" cm="1">
        <f t="array" aca="1" ref="ST66" ca="1">INDEX(i.LMU_Area,$K66,ST$26)</f>
        <v>-</v>
      </c>
      <c r="SU66" s="5" t="str" cm="1">
        <f t="array" aca="1" ref="SU66" ca="1">INDEX(i.LMU_Area,$K66,SU$26)</f>
        <v>-</v>
      </c>
      <c r="SV66" s="5" t="str" cm="1">
        <f t="array" aca="1" ref="SV66" ca="1">INDEX(i.LMU_Area,$K66,SV$26)</f>
        <v>-</v>
      </c>
      <c r="SW66" s="5" t="str" cm="1">
        <f t="array" aca="1" ref="SW66" ca="1">INDEX(i.LMU_Area,$K66,SW$26)</f>
        <v>-</v>
      </c>
      <c r="SX66" s="5" t="str" cm="1">
        <f t="array" aca="1" ref="SX66" ca="1">INDEX(i.LMU_Area,$K66,SX$26)</f>
        <v>-</v>
      </c>
      <c r="SY66" s="5" t="str" cm="1">
        <f t="array" aca="1" ref="SY66" ca="1">INDEX(i.LMU_Area,$K66,SY$26)</f>
        <v>-</v>
      </c>
      <c r="SZ66" s="5" t="str" cm="1">
        <f t="array" aca="1" ref="SZ66" ca="1">INDEX(i.LMU_Area,$K66,SZ$26)</f>
        <v>-</v>
      </c>
      <c r="TA66" s="5" t="str" cm="1">
        <f t="array" aca="1" ref="TA66" ca="1">INDEX(i.LMU_Area,$K66,TA$26)</f>
        <v>-</v>
      </c>
      <c r="TB66" s="5" t="str" cm="1">
        <f t="array" aca="1" ref="TB66" ca="1">INDEX(i.LMU_Area,$K66,TB$26)</f>
        <v>-</v>
      </c>
      <c r="TC66" s="5" t="str" cm="1">
        <f t="array" aca="1" ref="TC66" ca="1">INDEX(i.LMU_Area,$K66,TC$26)</f>
        <v>-</v>
      </c>
      <c r="TD66" s="5" t="str" cm="1">
        <f t="array" aca="1" ref="TD66" ca="1">INDEX(i.LMU_Area,$K66,TD$26)</f>
        <v>-</v>
      </c>
      <c r="TE66" s="5" t="str" cm="1">
        <f t="array" aca="1" ref="TE66" ca="1">INDEX(i.LMU_Area,$K66,TE$26)</f>
        <v>-</v>
      </c>
      <c r="TF66" s="19">
        <f t="shared" ca="1" si="423"/>
        <v>1</v>
      </c>
      <c r="TG66" s="587">
        <v>0</v>
      </c>
    </row>
    <row r="67" spans="1:527" hidden="1" outlineLevel="2">
      <c r="A67" s="21">
        <f t="shared" si="358"/>
        <v>62</v>
      </c>
      <c r="B67" s="240">
        <f t="shared" si="359"/>
        <v>45</v>
      </c>
      <c r="C67">
        <f>203</f>
        <v>203</v>
      </c>
      <c r="D67" s="135" t="str">
        <f t="shared" ca="1" si="360"/>
        <v>EWW</v>
      </c>
      <c r="E67" t="b">
        <v>1</v>
      </c>
      <c r="F67" t="b">
        <v>0</v>
      </c>
      <c r="G67" s="19" t="b">
        <f t="shared" ca="1" si="361"/>
        <v>1</v>
      </c>
      <c r="H67" s="226">
        <f t="shared" ca="1" si="424"/>
        <v>22</v>
      </c>
      <c r="I67" s="226">
        <f t="shared" ca="1" si="412"/>
        <v>1</v>
      </c>
      <c r="J67" s="226">
        <f t="shared" ca="1" si="412"/>
        <v>1</v>
      </c>
      <c r="K67" s="226">
        <f t="shared" ca="1" si="412"/>
        <v>1</v>
      </c>
      <c r="L67" s="226">
        <f t="shared" ca="1" si="412"/>
        <v>1</v>
      </c>
      <c r="M67" s="226">
        <f t="shared" ca="1" si="412"/>
        <v>2</v>
      </c>
      <c r="N67" s="226">
        <f t="shared" ca="1" si="413"/>
        <v>3</v>
      </c>
      <c r="O67" s="226">
        <f t="shared" ca="1" si="413"/>
        <v>2</v>
      </c>
      <c r="P67" s="226">
        <f t="shared" ca="1" si="413"/>
        <v>1</v>
      </c>
      <c r="Q67" s="226">
        <f t="shared" ca="1" si="413"/>
        <v>1</v>
      </c>
      <c r="R67" s="115">
        <f t="shared" ca="1" si="264"/>
        <v>0</v>
      </c>
      <c r="S67" s="226">
        <f t="shared" ca="1" si="413"/>
        <v>0</v>
      </c>
      <c r="T67" s="226">
        <f t="shared" ca="1" si="413"/>
        <v>0</v>
      </c>
      <c r="U67" s="226">
        <f t="shared" ca="1" si="413"/>
        <v>0</v>
      </c>
      <c r="V67" s="226">
        <f t="shared" ca="1" si="413"/>
        <v>0</v>
      </c>
      <c r="W67" s="226">
        <f t="shared" ca="1" si="413"/>
        <v>0</v>
      </c>
      <c r="X67" s="226">
        <f t="shared" ca="1" si="413"/>
        <v>1</v>
      </c>
      <c r="Y67" s="226">
        <f t="shared" ca="1" si="413"/>
        <v>1</v>
      </c>
      <c r="Z67" s="226">
        <f t="shared" ca="1" si="413"/>
        <v>1</v>
      </c>
      <c r="AA67" s="263"/>
      <c r="AB67" s="263"/>
      <c r="AC67" s="263"/>
      <c r="AD67" s="263"/>
      <c r="AE67" s="263"/>
      <c r="AF67" s="226">
        <f t="shared" ca="1" si="414"/>
        <v>0</v>
      </c>
      <c r="AG67" s="263"/>
      <c r="AH67" s="263">
        <f t="shared" ca="1" si="415"/>
        <v>0</v>
      </c>
      <c r="AI67" s="263">
        <f t="shared" ca="1" si="415"/>
        <v>0</v>
      </c>
      <c r="AJ67" s="263">
        <f t="shared" ca="1" si="415"/>
        <v>0</v>
      </c>
      <c r="AK67" s="19">
        <f t="shared" ca="1" si="364"/>
        <v>0</v>
      </c>
      <c r="AL67" s="19">
        <f t="shared" ca="1" si="364"/>
        <v>0</v>
      </c>
      <c r="AM67" s="19">
        <f t="shared" ca="1" si="364"/>
        <v>0</v>
      </c>
      <c r="AN67" s="19">
        <f t="shared" ca="1" si="364"/>
        <v>0</v>
      </c>
      <c r="AO67" s="135">
        <f t="shared" ca="1" si="365"/>
        <v>2</v>
      </c>
      <c r="AP67" s="135">
        <f ca="1">INDEX(CHOOSE($P67,DataAutumn!i.AdultDrys,DataWinter!i.AdultDrys,DataSpring!i.AdultDrys),1,$O67)</f>
        <v>4</v>
      </c>
      <c r="AQ67" s="5">
        <f t="shared" ca="1" si="366"/>
        <v>2</v>
      </c>
      <c r="AR67" s="5">
        <f t="shared" ca="1" si="366"/>
        <v>0</v>
      </c>
      <c r="AS67" s="5">
        <f t="shared" ca="1" si="367"/>
        <v>5</v>
      </c>
      <c r="AT67">
        <f t="shared" ca="1" si="368"/>
        <v>2</v>
      </c>
      <c r="AW67" s="222" t="str">
        <f t="shared" ca="1" si="204"/>
        <v>FS Optimis 00022 EWW MWM     TOL122 Scan1-0000 CFS RR 01% REV01 GP100% WP100% MP100% T_TRUE (F33N33)</v>
      </c>
      <c r="AX67" s="9" t="str">
        <f ca="1">IF(COUNTIF(AW$5:AW67,AW67)=1,"-","Dup")</f>
        <v>-</v>
      </c>
      <c r="AY67" s="9"/>
      <c r="AZ67" s="19" t="b">
        <f t="shared" ca="1" si="417"/>
        <v>0</v>
      </c>
      <c r="BA67" s="19" t="b">
        <f t="shared" ca="1" si="417"/>
        <v>0</v>
      </c>
      <c r="BB67" s="19" t="b">
        <f t="shared" ca="1" si="417"/>
        <v>0</v>
      </c>
      <c r="BC67" s="19" t="b">
        <f t="shared" ca="1" si="417"/>
        <v>0</v>
      </c>
      <c r="BD67" s="19" t="b">
        <f t="shared" ca="1" si="417"/>
        <v>0</v>
      </c>
      <c r="BE67" s="19" t="b">
        <f t="shared" ca="1" si="417"/>
        <v>0</v>
      </c>
      <c r="BF67" s="19" t="b">
        <f t="shared" ca="1" si="417"/>
        <v>0</v>
      </c>
      <c r="BG67" s="19" t="b">
        <f t="shared" ca="1" si="417"/>
        <v>0</v>
      </c>
      <c r="BH67" s="9"/>
      <c r="BI67" s="5" t="b">
        <f t="shared" ca="1" si="205"/>
        <v>1</v>
      </c>
      <c r="BJ67" s="5" t="str">
        <f t="shared" ca="1" si="205"/>
        <v>-</v>
      </c>
      <c r="BK67" s="5" t="str">
        <f t="shared" ca="1" si="205"/>
        <v>-</v>
      </c>
      <c r="BL67" s="5" t="str">
        <f t="shared" ca="1" si="205"/>
        <v>-</v>
      </c>
      <c r="BM67" s="5" t="b">
        <f t="shared" ca="1" si="205"/>
        <v>1</v>
      </c>
      <c r="BN67" s="135">
        <f t="shared" ca="1" si="205"/>
        <v>0</v>
      </c>
      <c r="BO67" s="12" t="b">
        <v>1</v>
      </c>
      <c r="BP67" s="5" cm="1">
        <f t="array" aca="1" ref="BP67" ca="1">INDEX(i.z_prob,$J67,BP$26)</f>
        <v>0.09</v>
      </c>
      <c r="BQ67" s="5" cm="1">
        <f t="array" aca="1" ref="BQ67" ca="1">INDEX(i.z_prob,$J67,BQ$26)</f>
        <v>0.16</v>
      </c>
      <c r="BR67" s="5" cm="1">
        <f t="array" aca="1" ref="BR67" ca="1">INDEX(i.z_prob,$J67,BR$26)</f>
        <v>0.14000000000000001</v>
      </c>
      <c r="BS67" s="5" cm="1">
        <f t="array" aca="1" ref="BS67" ca="1">INDEX(i.z_prob,$J67,BS$26)</f>
        <v>0.11</v>
      </c>
      <c r="BT67" s="5" cm="1">
        <f t="array" aca="1" ref="BT67" ca="1">INDEX(i.z_prob,$J67,BT$26)</f>
        <v>0.11</v>
      </c>
      <c r="BU67" s="5" cm="1">
        <f t="array" aca="1" ref="BU67" ca="1">INDEX(i.z_prob,$J67,BU$26)</f>
        <v>0.14000000000000001</v>
      </c>
      <c r="BV67" s="5" cm="1">
        <f t="array" aca="1" ref="BV67" ca="1">INDEX(i.z_prob,$J67,BV$26)</f>
        <v>0.16</v>
      </c>
      <c r="BW67" s="5" cm="1">
        <f t="array" aca="1" ref="BW67" ca="1">INDEX(i.z_prob,$J67,BW$26)</f>
        <v>0.09</v>
      </c>
      <c r="BX67" s="9"/>
      <c r="BY67" s="19" t="str">
        <f t="shared" ca="1" si="370"/>
        <v>-</v>
      </c>
      <c r="BZ67" s="5">
        <f t="shared" ca="1" si="371"/>
        <v>0</v>
      </c>
      <c r="CA67" s="5">
        <f t="shared" ca="1" si="372"/>
        <v>0</v>
      </c>
      <c r="CB67" s="5">
        <f t="shared" ca="1" si="373"/>
        <v>0</v>
      </c>
      <c r="CC67" s="5">
        <f t="shared" ca="1" si="374"/>
        <v>0</v>
      </c>
      <c r="CD67" s="9"/>
      <c r="CE67" s="19" t="str">
        <f t="shared" ca="1" si="375"/>
        <v>-</v>
      </c>
      <c r="CF67" s="19" t="str">
        <f t="shared" ca="1" si="375"/>
        <v>-</v>
      </c>
      <c r="CG67" s="19" t="str">
        <f t="shared" ca="1" si="375"/>
        <v>-</v>
      </c>
      <c r="CH67" s="19" t="str">
        <f t="shared" ca="1" si="375"/>
        <v>-</v>
      </c>
      <c r="CI67" s="19" t="str">
        <f t="shared" ca="1" si="375"/>
        <v>-</v>
      </c>
      <c r="CJ67" s="19" t="str">
        <f t="shared" ca="1" si="375"/>
        <v>-</v>
      </c>
      <c r="CK67" s="19" t="str">
        <f t="shared" ca="1" si="375"/>
        <v>-</v>
      </c>
      <c r="CL67" s="19" t="str">
        <f t="shared" ca="1" si="375"/>
        <v>-</v>
      </c>
      <c r="CM67" s="19" t="str">
        <f t="shared" ca="1" si="375"/>
        <v>-</v>
      </c>
      <c r="CN67" s="19" t="str">
        <f t="shared" ca="1" si="375"/>
        <v>-</v>
      </c>
      <c r="CO67" s="19" t="str">
        <f t="shared" ca="1" si="376"/>
        <v>-</v>
      </c>
      <c r="CP67" s="19" t="str">
        <f t="shared" ca="1" si="376"/>
        <v>-</v>
      </c>
      <c r="CQ67" s="19" t="str">
        <f t="shared" ca="1" si="376"/>
        <v>-</v>
      </c>
      <c r="CR67" s="19" t="str">
        <f t="shared" ca="1" si="376"/>
        <v>-</v>
      </c>
      <c r="CS67" s="19" t="str">
        <f t="shared" ca="1" si="376"/>
        <v>-</v>
      </c>
      <c r="CT67" s="19" t="str">
        <f t="shared" ca="1" si="376"/>
        <v>-</v>
      </c>
      <c r="CU67" s="19" t="str">
        <f t="shared" ca="1" si="376"/>
        <v>-</v>
      </c>
      <c r="CV67" s="9"/>
      <c r="CW67" s="19" t="b">
        <f t="shared" ca="1" si="377"/>
        <v>1</v>
      </c>
      <c r="CX67" s="19" t="b">
        <f t="shared" ca="1" si="377"/>
        <v>0</v>
      </c>
      <c r="CY67" s="19" t="b">
        <f t="shared" ca="1" si="377"/>
        <v>1</v>
      </c>
      <c r="CZ67" s="574">
        <f t="shared" ca="1" si="425"/>
        <v>321111102</v>
      </c>
      <c r="DA67" s="570" t="b">
        <f t="shared" ca="1" si="378"/>
        <v>0</v>
      </c>
      <c r="DB67" s="570" t="str">
        <f t="shared" ca="1" si="378"/>
        <v>-</v>
      </c>
      <c r="DC67" s="570" t="b">
        <f t="shared" ca="1" si="378"/>
        <v>1</v>
      </c>
      <c r="DD67" s="575">
        <f t="shared" ca="1" si="421"/>
        <v>321111103</v>
      </c>
      <c r="DE67" s="428">
        <f t="shared" ca="1" si="379"/>
        <v>680</v>
      </c>
      <c r="DF67" s="428">
        <f t="shared" ca="1" si="379"/>
        <v>714</v>
      </c>
      <c r="DG67" s="428">
        <f t="shared" ca="1" si="379"/>
        <v>749</v>
      </c>
      <c r="DH67" s="143">
        <f t="shared" ca="1" si="380"/>
        <v>420</v>
      </c>
      <c r="DI67" s="143">
        <f t="shared" ca="1" si="380"/>
        <v>455</v>
      </c>
      <c r="DJ67" s="143">
        <f t="shared" ca="1" si="380"/>
        <v>490</v>
      </c>
      <c r="DK67" s="19" t="str">
        <f t="shared" ca="1" si="416"/>
        <v>-</v>
      </c>
      <c r="DL67" s="19" t="str">
        <f t="shared" ca="1" si="416"/>
        <v>-</v>
      </c>
      <c r="DM67" s="19" t="str">
        <f t="shared" ca="1" si="416"/>
        <v>-</v>
      </c>
      <c r="DN67" s="19" t="str">
        <f t="shared" ca="1" si="416"/>
        <v>-</v>
      </c>
      <c r="DO67" s="19" t="str">
        <f t="shared" ca="1" si="416"/>
        <v>-</v>
      </c>
      <c r="DP67" s="19" t="str">
        <f t="shared" ca="1" si="416"/>
        <v>-</v>
      </c>
      <c r="DQ67" s="19">
        <f t="shared" ref="DQ67:ED78" ca="1" si="432">OFFSET(DQ$5,$B67,0)</f>
        <v>3</v>
      </c>
      <c r="DR67" s="19">
        <f t="shared" ca="1" si="432"/>
        <v>3</v>
      </c>
      <c r="DS67" s="19">
        <f t="shared" ca="1" si="432"/>
        <v>0</v>
      </c>
      <c r="DT67" s="19">
        <f t="shared" ca="1" si="432"/>
        <v>1</v>
      </c>
      <c r="DU67" s="19">
        <f t="shared" ca="1" si="432"/>
        <v>-1</v>
      </c>
      <c r="DV67" s="19" t="str">
        <f t="shared" ca="1" si="432"/>
        <v>-</v>
      </c>
      <c r="DW67" s="19" t="str">
        <f t="shared" ca="1" si="432"/>
        <v>-</v>
      </c>
      <c r="DX67" s="19" t="str">
        <f t="shared" ca="1" si="432"/>
        <v>-</v>
      </c>
      <c r="DY67" s="19">
        <f t="shared" ca="1" si="432"/>
        <v>0</v>
      </c>
      <c r="DZ67" s="19">
        <f t="shared" ca="1" si="432"/>
        <v>1</v>
      </c>
      <c r="EA67" s="19">
        <f t="shared" ca="1" si="432"/>
        <v>-1</v>
      </c>
      <c r="EB67" s="19" t="str">
        <f t="shared" ca="1" si="432"/>
        <v>-</v>
      </c>
      <c r="EC67" s="19">
        <f t="shared" ca="1" si="432"/>
        <v>0</v>
      </c>
      <c r="ED67" s="19">
        <f t="shared" ca="1" si="432"/>
        <v>0</v>
      </c>
      <c r="EE67" s="9"/>
      <c r="EF67" s="19" t="str">
        <f t="shared" ca="1" si="383"/>
        <v>-</v>
      </c>
      <c r="EG67" s="19" t="str">
        <f t="shared" ca="1" si="383"/>
        <v>-</v>
      </c>
      <c r="EH67" s="19" t="str">
        <f t="shared" ca="1" si="383"/>
        <v>-</v>
      </c>
      <c r="EI67" s="19" t="str">
        <f t="shared" ca="1" si="383"/>
        <v>-</v>
      </c>
      <c r="EJ67" s="19" t="str">
        <f t="shared" ca="1" si="383"/>
        <v>-</v>
      </c>
      <c r="EK67" s="19" t="str">
        <f t="shared" ca="1" si="383"/>
        <v>-</v>
      </c>
      <c r="EL67" s="19" t="str">
        <f t="shared" ca="1" si="383"/>
        <v>-</v>
      </c>
      <c r="EM67" s="19" t="str">
        <f t="shared" ca="1" si="383"/>
        <v>-</v>
      </c>
      <c r="EN67" s="19" t="str">
        <f t="shared" ca="1" si="383"/>
        <v>-</v>
      </c>
      <c r="EO67" s="19" t="str">
        <f t="shared" ca="1" si="383"/>
        <v>-</v>
      </c>
      <c r="EP67" s="19" t="str">
        <f t="shared" ca="1" si="383"/>
        <v>-</v>
      </c>
      <c r="EQ67" s="19" t="str">
        <f t="shared" ca="1" si="383"/>
        <v>-</v>
      </c>
      <c r="ER67" s="19">
        <f t="shared" ca="1" si="383"/>
        <v>0</v>
      </c>
      <c r="ES67" s="19">
        <f t="shared" ca="1" si="383"/>
        <v>0</v>
      </c>
      <c r="ET67" s="19">
        <f t="shared" ca="1" si="383"/>
        <v>0</v>
      </c>
      <c r="EU67" s="19">
        <f t="shared" ca="1" si="383"/>
        <v>0</v>
      </c>
      <c r="EV67" s="19">
        <f t="shared" ca="1" si="384"/>
        <v>0</v>
      </c>
      <c r="EW67" s="19">
        <f t="shared" ca="1" si="384"/>
        <v>0</v>
      </c>
      <c r="EX67" s="19">
        <f t="shared" ca="1" si="384"/>
        <v>0</v>
      </c>
      <c r="EY67" s="19">
        <f t="shared" ca="1" si="384"/>
        <v>0</v>
      </c>
      <c r="EZ67" s="19">
        <f t="shared" ca="1" si="384"/>
        <v>0</v>
      </c>
      <c r="FA67" s="19">
        <f t="shared" ca="1" si="384"/>
        <v>0</v>
      </c>
      <c r="FB67" s="19">
        <f t="shared" ca="1" si="384"/>
        <v>0</v>
      </c>
      <c r="FC67" s="19">
        <f t="shared" ca="1" si="384"/>
        <v>0</v>
      </c>
      <c r="FD67" s="19">
        <f t="shared" ca="1" si="384"/>
        <v>0</v>
      </c>
      <c r="FE67" s="19">
        <f t="shared" ca="1" si="384"/>
        <v>0</v>
      </c>
      <c r="FF67" s="19">
        <f t="shared" ca="1" si="384"/>
        <v>0</v>
      </c>
      <c r="FG67" s="19">
        <f t="shared" ca="1" si="384"/>
        <v>0</v>
      </c>
      <c r="FH67" s="19">
        <f t="shared" ca="1" si="384"/>
        <v>0</v>
      </c>
      <c r="FI67" s="19">
        <f t="shared" ca="1" si="384"/>
        <v>0</v>
      </c>
      <c r="FJ67" s="19">
        <f t="shared" ca="1" si="384"/>
        <v>0</v>
      </c>
      <c r="FK67" s="19">
        <f t="shared" ca="1" si="384"/>
        <v>0</v>
      </c>
      <c r="FL67" s="19">
        <f t="shared" ca="1" si="384"/>
        <v>0</v>
      </c>
      <c r="FM67" s="19">
        <f t="shared" ca="1" si="384"/>
        <v>0</v>
      </c>
      <c r="FN67" s="19">
        <f t="shared" ca="1" si="384"/>
        <v>0</v>
      </c>
      <c r="FO67" s="19">
        <f t="shared" ca="1" si="384"/>
        <v>0</v>
      </c>
      <c r="FP67" s="19">
        <f t="shared" ca="1" si="384"/>
        <v>0</v>
      </c>
      <c r="FQ67" s="19">
        <f t="shared" ca="1" si="384"/>
        <v>0</v>
      </c>
      <c r="FR67" s="19">
        <f t="shared" ca="1" si="384"/>
        <v>0</v>
      </c>
      <c r="FS67" s="19">
        <f t="shared" ca="1" si="426"/>
        <v>0</v>
      </c>
      <c r="FT67" s="19">
        <f t="shared" ca="1" si="426"/>
        <v>0</v>
      </c>
      <c r="FU67" s="19">
        <f t="shared" ca="1" si="426"/>
        <v>0</v>
      </c>
      <c r="FV67" s="19">
        <f t="shared" ca="1" si="426"/>
        <v>0</v>
      </c>
      <c r="FW67" s="19">
        <f t="shared" ca="1" si="426"/>
        <v>0</v>
      </c>
      <c r="FX67" s="19">
        <f t="shared" ca="1" si="426"/>
        <v>0</v>
      </c>
      <c r="FY67" s="19">
        <f t="shared" ca="1" si="426"/>
        <v>0</v>
      </c>
      <c r="FZ67" s="19">
        <f t="shared" ca="1" si="426"/>
        <v>0</v>
      </c>
      <c r="GA67" s="19">
        <f t="shared" ca="1" si="426"/>
        <v>0</v>
      </c>
      <c r="GB67" s="19">
        <f t="shared" ca="1" si="426"/>
        <v>0</v>
      </c>
      <c r="GC67" s="19">
        <f t="shared" ca="1" si="426"/>
        <v>0</v>
      </c>
      <c r="GD67" s="19">
        <f t="shared" ca="1" si="426"/>
        <v>0</v>
      </c>
      <c r="GE67" s="19">
        <f t="shared" ca="1" si="426"/>
        <v>0</v>
      </c>
      <c r="GF67" s="19">
        <f t="shared" ca="1" si="426"/>
        <v>0</v>
      </c>
      <c r="GG67" s="19">
        <f t="shared" ca="1" si="426"/>
        <v>0</v>
      </c>
      <c r="GH67" s="19">
        <f t="shared" ca="1" si="426"/>
        <v>0</v>
      </c>
      <c r="GI67" s="19">
        <f t="shared" ca="1" si="426"/>
        <v>0</v>
      </c>
      <c r="GJ67" s="19">
        <f t="shared" ca="1" si="426"/>
        <v>0</v>
      </c>
      <c r="GK67" s="19">
        <f t="shared" ca="1" si="426"/>
        <v>0</v>
      </c>
      <c r="GL67" s="19">
        <f t="shared" ca="1" si="426"/>
        <v>0</v>
      </c>
      <c r="GM67" s="19">
        <f t="shared" ca="1" si="426"/>
        <v>0</v>
      </c>
      <c r="GN67" s="19">
        <f t="shared" ca="1" si="426"/>
        <v>0</v>
      </c>
      <c r="GO67" s="19">
        <f t="shared" ca="1" si="426"/>
        <v>0</v>
      </c>
      <c r="GP67" s="19">
        <f t="shared" ca="1" si="426"/>
        <v>0</v>
      </c>
      <c r="GQ67" s="19">
        <f t="shared" ca="1" si="426"/>
        <v>0</v>
      </c>
      <c r="GR67" s="19">
        <f t="shared" ca="1" si="426"/>
        <v>0</v>
      </c>
      <c r="GS67" s="19">
        <f t="shared" ca="1" si="426"/>
        <v>0</v>
      </c>
      <c r="GT67" s="19">
        <f t="shared" ca="1" si="426"/>
        <v>0</v>
      </c>
      <c r="GU67" s="19">
        <f t="shared" ca="1" si="426"/>
        <v>0</v>
      </c>
      <c r="GV67" s="19">
        <f t="shared" ca="1" si="426"/>
        <v>0</v>
      </c>
      <c r="GW67" s="19">
        <f t="shared" ca="1" si="426"/>
        <v>0</v>
      </c>
      <c r="GX67" s="19">
        <f t="shared" ca="1" si="426"/>
        <v>0</v>
      </c>
      <c r="GY67" s="19">
        <f t="shared" ca="1" si="426"/>
        <v>0</v>
      </c>
      <c r="GZ67" s="19">
        <f t="shared" ca="1" si="426"/>
        <v>0</v>
      </c>
      <c r="HA67" s="19">
        <f t="shared" ca="1" si="426"/>
        <v>0</v>
      </c>
      <c r="HB67" s="19">
        <f t="shared" ca="1" si="426"/>
        <v>0</v>
      </c>
      <c r="HC67" s="19">
        <f t="shared" ca="1" si="426"/>
        <v>0</v>
      </c>
      <c r="HD67" s="19">
        <f t="shared" ca="1" si="426"/>
        <v>0</v>
      </c>
      <c r="HE67" s="19">
        <f t="shared" ref="HE67:HZ67" ca="1" si="433">OFFSET(HE$5,$B67,0)</f>
        <v>0</v>
      </c>
      <c r="HF67" s="19">
        <f t="shared" ca="1" si="433"/>
        <v>0</v>
      </c>
      <c r="HG67" s="19">
        <f t="shared" ca="1" si="433"/>
        <v>0</v>
      </c>
      <c r="HH67" s="19">
        <f t="shared" ca="1" si="433"/>
        <v>0</v>
      </c>
      <c r="HI67" s="19">
        <f t="shared" ca="1" si="433"/>
        <v>0</v>
      </c>
      <c r="HJ67" s="19">
        <f t="shared" ca="1" si="433"/>
        <v>0</v>
      </c>
      <c r="HK67" s="19">
        <f t="shared" ca="1" si="433"/>
        <v>0</v>
      </c>
      <c r="HL67" s="19">
        <f t="shared" ca="1" si="433"/>
        <v>0</v>
      </c>
      <c r="HM67" s="19">
        <f t="shared" ca="1" si="433"/>
        <v>0</v>
      </c>
      <c r="HN67" s="19">
        <f t="shared" ca="1" si="433"/>
        <v>0</v>
      </c>
      <c r="HO67" s="19">
        <f t="shared" ca="1" si="433"/>
        <v>0</v>
      </c>
      <c r="HP67" s="19">
        <f t="shared" ca="1" si="433"/>
        <v>0</v>
      </c>
      <c r="HQ67" s="19">
        <f t="shared" ca="1" si="433"/>
        <v>0</v>
      </c>
      <c r="HR67" s="19">
        <f t="shared" ca="1" si="433"/>
        <v>0</v>
      </c>
      <c r="HS67" s="19">
        <f t="shared" ca="1" si="433"/>
        <v>0</v>
      </c>
      <c r="HT67" s="19">
        <f t="shared" ca="1" si="433"/>
        <v>0</v>
      </c>
      <c r="HU67" s="19">
        <f t="shared" ca="1" si="433"/>
        <v>0</v>
      </c>
      <c r="HV67" s="19">
        <f t="shared" ca="1" si="433"/>
        <v>0</v>
      </c>
      <c r="HW67" s="19">
        <f t="shared" ca="1" si="433"/>
        <v>0</v>
      </c>
      <c r="HX67" s="19">
        <f t="shared" ca="1" si="433"/>
        <v>0</v>
      </c>
      <c r="HY67" s="19">
        <f t="shared" ca="1" si="433"/>
        <v>0</v>
      </c>
      <c r="HZ67" s="19">
        <f t="shared" ca="1" si="433"/>
        <v>0</v>
      </c>
      <c r="IA67" s="19">
        <f t="shared" ca="1" si="427"/>
        <v>0</v>
      </c>
      <c r="IB67" s="19">
        <f t="shared" ca="1" si="427"/>
        <v>0</v>
      </c>
      <c r="IC67" s="19">
        <f t="shared" ca="1" si="427"/>
        <v>0</v>
      </c>
      <c r="ID67" s="19">
        <f t="shared" ca="1" si="427"/>
        <v>0</v>
      </c>
      <c r="IE67" s="19">
        <f t="shared" ca="1" si="427"/>
        <v>0</v>
      </c>
      <c r="IF67" s="19">
        <f t="shared" ca="1" si="427"/>
        <v>0</v>
      </c>
      <c r="IG67" s="19">
        <f t="shared" ca="1" si="427"/>
        <v>0</v>
      </c>
      <c r="IH67" s="19">
        <f t="shared" ca="1" si="427"/>
        <v>0</v>
      </c>
      <c r="II67" s="19">
        <f t="shared" ca="1" si="427"/>
        <v>0</v>
      </c>
      <c r="IJ67" s="19">
        <f t="shared" ca="1" si="427"/>
        <v>0</v>
      </c>
      <c r="IK67" s="19">
        <f t="shared" ca="1" si="427"/>
        <v>0</v>
      </c>
      <c r="IL67" s="19">
        <f t="shared" ca="1" si="427"/>
        <v>0</v>
      </c>
      <c r="IM67" s="19">
        <f t="shared" ca="1" si="427"/>
        <v>0</v>
      </c>
      <c r="IN67" s="19">
        <f t="shared" ca="1" si="427"/>
        <v>0</v>
      </c>
      <c r="IO67" s="19">
        <f t="shared" ca="1" si="427"/>
        <v>0</v>
      </c>
      <c r="IP67" s="19">
        <f t="shared" ca="1" si="427"/>
        <v>0</v>
      </c>
      <c r="IQ67" s="19">
        <f t="shared" ca="1" si="427"/>
        <v>0</v>
      </c>
      <c r="IR67" s="19">
        <f t="shared" ca="1" si="427"/>
        <v>0</v>
      </c>
      <c r="IS67" s="19">
        <f t="shared" ca="1" si="427"/>
        <v>0</v>
      </c>
      <c r="IT67" s="19">
        <f t="shared" ref="IT67:JL78" ca="1" si="434">OFFSET(IT$5,$B67,0)</f>
        <v>0</v>
      </c>
      <c r="IU67" s="19">
        <f t="shared" ca="1" si="434"/>
        <v>0</v>
      </c>
      <c r="IV67" s="19">
        <f t="shared" ca="1" si="434"/>
        <v>0</v>
      </c>
      <c r="IW67" s="19">
        <f t="shared" ca="1" si="434"/>
        <v>0</v>
      </c>
      <c r="IX67" s="19">
        <f t="shared" ca="1" si="434"/>
        <v>0</v>
      </c>
      <c r="IY67" s="19">
        <f t="shared" ca="1" si="434"/>
        <v>0</v>
      </c>
      <c r="IZ67" s="19">
        <f t="shared" ca="1" si="434"/>
        <v>0</v>
      </c>
      <c r="JA67" s="19">
        <f t="shared" ca="1" si="434"/>
        <v>0</v>
      </c>
      <c r="JB67" s="19">
        <f t="shared" ca="1" si="434"/>
        <v>0</v>
      </c>
      <c r="JC67" s="19">
        <f t="shared" ca="1" si="434"/>
        <v>0</v>
      </c>
      <c r="JD67" s="19">
        <f t="shared" ca="1" si="434"/>
        <v>0</v>
      </c>
      <c r="JE67" s="19">
        <f t="shared" ca="1" si="434"/>
        <v>0</v>
      </c>
      <c r="JF67" s="19">
        <f t="shared" ca="1" si="434"/>
        <v>0</v>
      </c>
      <c r="JG67" s="19">
        <f t="shared" ca="1" si="434"/>
        <v>0</v>
      </c>
      <c r="JH67" s="19">
        <f t="shared" ca="1" si="434"/>
        <v>0</v>
      </c>
      <c r="JI67" s="19">
        <f t="shared" ca="1" si="434"/>
        <v>0</v>
      </c>
      <c r="JJ67" s="19">
        <f t="shared" ca="1" si="434"/>
        <v>0</v>
      </c>
      <c r="JK67" s="19">
        <f t="shared" ca="1" si="434"/>
        <v>0</v>
      </c>
      <c r="JL67" s="19">
        <f t="shared" ca="1" si="434"/>
        <v>0</v>
      </c>
      <c r="JM67" s="5">
        <f t="shared" ca="1" si="387"/>
        <v>19</v>
      </c>
      <c r="JN67" s="9"/>
      <c r="JO67" s="5">
        <f t="shared" ca="1" si="388"/>
        <v>1</v>
      </c>
      <c r="JP67" s="5" t="b">
        <f t="shared" ca="1" si="388"/>
        <v>0</v>
      </c>
      <c r="JQ67" s="19">
        <f t="shared" ref="JQ67:KX78" ca="1" si="435">OFFSET(JQ$5,$B67,0)</f>
        <v>0</v>
      </c>
      <c r="JR67" s="5">
        <f t="shared" ca="1" si="390"/>
        <v>0</v>
      </c>
      <c r="JS67" s="5">
        <f t="shared" ca="1" si="391"/>
        <v>0.01</v>
      </c>
      <c r="JT67" s="19">
        <f t="shared" ca="1" si="392"/>
        <v>0</v>
      </c>
      <c r="JU67" s="19">
        <f t="shared" ca="1" si="392"/>
        <v>0</v>
      </c>
      <c r="JV67" s="19" t="str">
        <f t="shared" ca="1" si="392"/>
        <v>-</v>
      </c>
      <c r="JW67" s="19">
        <f t="shared" ca="1" si="428"/>
        <v>1</v>
      </c>
      <c r="JX67" s="19">
        <f t="shared" ca="1" si="435"/>
        <v>1</v>
      </c>
      <c r="JY67" s="19">
        <f t="shared" ca="1" si="428"/>
        <v>1</v>
      </c>
      <c r="JZ67" s="19">
        <f t="shared" ca="1" si="428"/>
        <v>1</v>
      </c>
      <c r="KA67" s="19">
        <f t="shared" ca="1" si="428"/>
        <v>1</v>
      </c>
      <c r="KB67" s="19">
        <f t="shared" ca="1" si="428"/>
        <v>1</v>
      </c>
      <c r="KC67" s="19">
        <f t="shared" ca="1" si="428"/>
        <v>0</v>
      </c>
      <c r="KD67" s="19">
        <f t="shared" ca="1" si="428"/>
        <v>0</v>
      </c>
      <c r="KE67" s="19">
        <f t="shared" ca="1" si="395"/>
        <v>1</v>
      </c>
      <c r="KF67" s="19">
        <f t="shared" ca="1" si="395"/>
        <v>0</v>
      </c>
      <c r="KG67" s="19">
        <f t="shared" ca="1" si="395"/>
        <v>0</v>
      </c>
      <c r="KH67" s="19">
        <f t="shared" ca="1" si="395"/>
        <v>0</v>
      </c>
      <c r="KI67" s="19">
        <f t="shared" ca="1" si="395"/>
        <v>1</v>
      </c>
      <c r="KJ67" s="19">
        <f t="shared" ca="1" si="395"/>
        <v>0</v>
      </c>
      <c r="KK67" s="19">
        <f t="shared" ca="1" si="395"/>
        <v>1</v>
      </c>
      <c r="KL67" s="19">
        <f t="shared" ca="1" si="435"/>
        <v>0</v>
      </c>
      <c r="KM67" s="19">
        <f t="shared" ca="1" si="435"/>
        <v>0</v>
      </c>
      <c r="KN67" s="19">
        <f t="shared" ca="1" si="435"/>
        <v>0</v>
      </c>
      <c r="KO67" s="19">
        <f t="shared" ca="1" si="435"/>
        <v>0</v>
      </c>
      <c r="KP67" s="19">
        <f t="shared" ca="1" si="435"/>
        <v>0</v>
      </c>
      <c r="KQ67" s="19">
        <f t="shared" ca="1" si="435"/>
        <v>0</v>
      </c>
      <c r="KR67" s="19">
        <f t="shared" ca="1" si="435"/>
        <v>0</v>
      </c>
      <c r="KS67" s="19">
        <f t="shared" ca="1" si="435"/>
        <v>0</v>
      </c>
      <c r="KT67" s="19">
        <f t="shared" ca="1" si="435"/>
        <v>0</v>
      </c>
      <c r="KU67" s="19">
        <f t="shared" ref="KU67:LF78" ca="1" si="436">OFFSET(KU$5,$B67,0)</f>
        <v>0</v>
      </c>
      <c r="KV67" s="19">
        <f t="shared" ca="1" si="436"/>
        <v>0</v>
      </c>
      <c r="KW67" s="19">
        <f t="shared" ca="1" si="436"/>
        <v>0</v>
      </c>
      <c r="KX67" s="19">
        <f t="shared" ca="1" si="436"/>
        <v>0</v>
      </c>
      <c r="KY67" s="19">
        <f t="shared" ca="1" si="436"/>
        <v>0</v>
      </c>
      <c r="KZ67" s="19">
        <f t="shared" ca="1" si="436"/>
        <v>0</v>
      </c>
      <c r="LA67" s="19">
        <f t="shared" ca="1" si="436"/>
        <v>0</v>
      </c>
      <c r="LB67" s="19">
        <f t="shared" ca="1" si="436"/>
        <v>0</v>
      </c>
      <c r="LC67" s="19">
        <f t="shared" ca="1" si="436"/>
        <v>0</v>
      </c>
      <c r="LD67" s="19">
        <f t="shared" ca="1" si="436"/>
        <v>0</v>
      </c>
      <c r="LE67" s="19">
        <f t="shared" ca="1" si="436"/>
        <v>0</v>
      </c>
      <c r="LF67" s="19">
        <f t="shared" ca="1" si="436"/>
        <v>0</v>
      </c>
      <c r="LG67" s="5">
        <f t="shared" ca="1" si="396"/>
        <v>0</v>
      </c>
      <c r="LH67" s="5">
        <f t="shared" ca="1" si="396"/>
        <v>0</v>
      </c>
      <c r="LI67" s="5">
        <f t="shared" ca="1" si="396"/>
        <v>0.05</v>
      </c>
      <c r="LJ67" s="5">
        <f t="shared" ca="1" si="396"/>
        <v>0.05</v>
      </c>
      <c r="LK67" s="19">
        <f t="shared" ref="LK67:LW78" ca="1" si="437">OFFSET(LK$5,$B67,0)</f>
        <v>0</v>
      </c>
      <c r="LL67" s="19">
        <f t="shared" ca="1" si="437"/>
        <v>0</v>
      </c>
      <c r="LM67" s="19">
        <f t="shared" ca="1" si="437"/>
        <v>0</v>
      </c>
      <c r="LN67" s="19">
        <f t="shared" ca="1" si="437"/>
        <v>0</v>
      </c>
      <c r="LO67" s="19">
        <f t="shared" ref="LO67:LO78" ca="1" si="438">OFFSET(LO$5,$B67,0)</f>
        <v>0</v>
      </c>
      <c r="LP67" s="19">
        <f t="shared" ca="1" si="437"/>
        <v>0</v>
      </c>
      <c r="LQ67" s="19">
        <f t="shared" ca="1" si="437"/>
        <v>0</v>
      </c>
      <c r="LR67" s="19">
        <f t="shared" ca="1" si="437"/>
        <v>1</v>
      </c>
      <c r="LS67" s="19">
        <f t="shared" ca="1" si="437"/>
        <v>0</v>
      </c>
      <c r="LT67" s="19">
        <f t="shared" ca="1" si="437"/>
        <v>0</v>
      </c>
      <c r="LU67" s="19">
        <f t="shared" ca="1" si="437"/>
        <v>0</v>
      </c>
      <c r="LV67" s="19">
        <f t="shared" ca="1" si="437"/>
        <v>0</v>
      </c>
      <c r="LW67" s="19">
        <f t="shared" ca="1" si="437"/>
        <v>1</v>
      </c>
      <c r="LX67" s="9"/>
      <c r="LY67" s="5" t="b">
        <f t="shared" ca="1" si="398"/>
        <v>0</v>
      </c>
      <c r="LZ67" s="19" t="str">
        <f t="shared" ca="1" si="242"/>
        <v>-</v>
      </c>
      <c r="MA67" s="19" t="str">
        <f t="shared" ca="1" si="242"/>
        <v>-</v>
      </c>
      <c r="MB67" s="19" t="str">
        <f t="shared" ca="1" si="242"/>
        <v>-</v>
      </c>
      <c r="MC67" s="5" t="b">
        <f t="shared" ca="1" si="399"/>
        <v>1</v>
      </c>
      <c r="MD67" s="5" t="b">
        <f t="shared" ca="1" si="399"/>
        <v>0</v>
      </c>
      <c r="ME67" s="5" t="b">
        <f t="shared" ca="1" si="399"/>
        <v>0</v>
      </c>
      <c r="MF67" s="135">
        <f t="shared" ca="1" si="400"/>
        <v>1</v>
      </c>
      <c r="MG67" s="135">
        <f t="shared" ca="1" si="400"/>
        <v>1</v>
      </c>
      <c r="MH67" s="19" t="str">
        <f t="shared" ref="MH67:MN67" ca="1" si="439">OFFSET(MH$5,$B67,0)</f>
        <v>-</v>
      </c>
      <c r="MI67" s="19" t="str">
        <f t="shared" ca="1" si="439"/>
        <v>-</v>
      </c>
      <c r="MJ67" s="19" t="str">
        <f t="shared" ca="1" si="439"/>
        <v>-</v>
      </c>
      <c r="MK67" s="19" t="str">
        <f t="shared" ca="1" si="439"/>
        <v>-</v>
      </c>
      <c r="ML67" s="19">
        <f t="shared" ca="1" si="439"/>
        <v>1</v>
      </c>
      <c r="MM67" s="19">
        <f t="shared" ca="1" si="439"/>
        <v>0.66</v>
      </c>
      <c r="MN67" s="19" t="str">
        <f t="shared" ca="1" si="439"/>
        <v>-</v>
      </c>
      <c r="MO67" s="5" t="b" cm="1">
        <f t="array" aca="1" ref="MO67" ca="1">IF(OR(MP67:MP67&lt;&gt;"-"),TRUE,"-")</f>
        <v>1</v>
      </c>
      <c r="MP67" s="19">
        <f t="shared" ca="1" si="403"/>
        <v>2</v>
      </c>
      <c r="MQ67" s="5" t="str">
        <f t="array" aca="1" ref="MQ67" ca="1">IF(OR(MR67:MX67&lt;&gt;"-"),TRUE,"-")</f>
        <v>-</v>
      </c>
      <c r="MR67" s="19" t="str">
        <f t="shared" ca="1" si="404"/>
        <v>-</v>
      </c>
      <c r="MS67" s="19" t="str">
        <f t="shared" ca="1" si="404"/>
        <v>-</v>
      </c>
      <c r="MT67" s="19" t="str">
        <f t="shared" ca="1" si="404"/>
        <v>-</v>
      </c>
      <c r="MU67" s="19" t="str">
        <f t="shared" ca="1" si="404"/>
        <v>-</v>
      </c>
      <c r="MV67" s="19" t="str">
        <f t="shared" ca="1" si="404"/>
        <v>-</v>
      </c>
      <c r="MW67" s="19" t="str">
        <f t="shared" ca="1" si="404"/>
        <v>-</v>
      </c>
      <c r="MX67" s="19" t="str">
        <f t="shared" ca="1" si="404"/>
        <v>-</v>
      </c>
      <c r="MY67" s="5" t="b">
        <f t="array" aca="1" ref="MY67" ca="1">IF(OR(MZ67:NA67&lt;&gt;"-"),TRUE,"-")</f>
        <v>1</v>
      </c>
      <c r="MZ67" s="135">
        <f ca="1">IF($AS67=6,0,$NA67)</f>
        <v>2</v>
      </c>
      <c r="NA67" s="19">
        <f t="shared" ca="1" si="405"/>
        <v>2</v>
      </c>
      <c r="NB67" s="19" t="b">
        <f t="shared" ca="1" si="405"/>
        <v>0</v>
      </c>
      <c r="NC67" s="19" t="str">
        <f t="shared" ca="1" si="405"/>
        <v>-</v>
      </c>
      <c r="ND67" s="5" t="str">
        <f t="shared" ca="1" si="406"/>
        <v>-</v>
      </c>
      <c r="NE67" s="5" t="str">
        <f t="shared" ca="1" si="406"/>
        <v>-</v>
      </c>
      <c r="NF67" s="5" t="str">
        <f t="shared" ca="1" si="406"/>
        <v>-</v>
      </c>
      <c r="NG67" s="5" t="str">
        <f t="shared" ca="1" si="406"/>
        <v>-</v>
      </c>
      <c r="NH67" s="19" t="str">
        <f t="shared" ca="1" si="407"/>
        <v>-</v>
      </c>
      <c r="NI67" s="19" t="str">
        <f t="shared" ca="1" si="407"/>
        <v>-</v>
      </c>
      <c r="NJ67" s="19" t="b">
        <f t="shared" ca="1" si="407"/>
        <v>1</v>
      </c>
      <c r="NK67" s="19">
        <f t="shared" ca="1" si="407"/>
        <v>0.75</v>
      </c>
      <c r="NL67" s="19">
        <f t="shared" ca="1" si="407"/>
        <v>0.75</v>
      </c>
      <c r="NM67" s="19">
        <f t="shared" ca="1" si="407"/>
        <v>0.99</v>
      </c>
      <c r="NN67" s="19">
        <f t="shared" ca="1" si="407"/>
        <v>0.5</v>
      </c>
      <c r="NO67" s="19">
        <f t="shared" ca="1" si="407"/>
        <v>0</v>
      </c>
      <c r="NP67" s="19">
        <f t="shared" ca="1" si="407"/>
        <v>0</v>
      </c>
      <c r="NQ67" s="19" t="str">
        <f t="shared" ca="1" si="420"/>
        <v>-</v>
      </c>
      <c r="NR67" s="19" t="str">
        <f t="shared" ca="1" si="420"/>
        <v>-</v>
      </c>
      <c r="NS67" s="19" t="str">
        <f t="shared" ca="1" si="420"/>
        <v>-</v>
      </c>
      <c r="NT67" s="5">
        <f t="shared" ca="1" si="408"/>
        <v>1</v>
      </c>
      <c r="NU67" s="9"/>
      <c r="NV67" s="19">
        <f t="shared" ca="1" si="420"/>
        <v>70</v>
      </c>
      <c r="NW67" s="19">
        <f t="shared" ca="1" si="431"/>
        <v>50</v>
      </c>
      <c r="NX67" s="19">
        <f t="shared" ca="1" si="431"/>
        <v>65</v>
      </c>
      <c r="NY67" s="19">
        <f t="shared" ca="1" si="431"/>
        <v>65</v>
      </c>
      <c r="NZ67" s="19">
        <f t="shared" ca="1" si="431"/>
        <v>1</v>
      </c>
      <c r="OA67" s="5">
        <f t="shared" ca="1" si="410"/>
        <v>1</v>
      </c>
      <c r="OB67" s="19">
        <f t="shared" ca="1" si="255"/>
        <v>1</v>
      </c>
      <c r="OC67" s="9"/>
      <c r="OD67" s="19" t="b">
        <f t="shared" ca="1" si="431"/>
        <v>0</v>
      </c>
      <c r="OE67" s="19" t="b">
        <f t="shared" ca="1" si="431"/>
        <v>0</v>
      </c>
      <c r="OF67" s="19">
        <f t="shared" ca="1" si="431"/>
        <v>1</v>
      </c>
      <c r="OG67" s="19">
        <f t="shared" ca="1" si="431"/>
        <v>1</v>
      </c>
      <c r="OH67" s="19">
        <f t="shared" ca="1" si="431"/>
        <v>1</v>
      </c>
      <c r="OI67" s="19">
        <f t="shared" ca="1" si="431"/>
        <v>1</v>
      </c>
      <c r="OJ67" s="19">
        <f t="shared" ca="1" si="431"/>
        <v>1</v>
      </c>
      <c r="OK67" s="19">
        <f t="shared" ca="1" si="431"/>
        <v>1</v>
      </c>
      <c r="OL67" s="19">
        <f t="shared" ca="1" si="431"/>
        <v>1</v>
      </c>
      <c r="OM67" s="19">
        <f t="shared" ca="1" si="431"/>
        <v>1</v>
      </c>
      <c r="ON67" s="19">
        <f t="shared" ca="1" si="431"/>
        <v>1</v>
      </c>
      <c r="OO67" s="9"/>
      <c r="OP67" s="5" t="str" cm="1">
        <f t="array" aca="1" ref="OP67" ca="1">INDEX(i.LMU_Area,$K67,OP$26)</f>
        <v>-</v>
      </c>
      <c r="OQ67" s="5" t="str" cm="1">
        <f t="array" aca="1" ref="OQ67" ca="1">INDEX(i.LMU_Area,$K67,OQ$26)</f>
        <v>-</v>
      </c>
      <c r="OR67" s="5" t="str" cm="1">
        <f t="array" aca="1" ref="OR67" ca="1">INDEX(i.LMU_Area,$K67,OR$26)</f>
        <v>-</v>
      </c>
      <c r="OS67" s="5" t="str" cm="1">
        <f t="array" aca="1" ref="OS67" ca="1">INDEX(i.LMU_Area,$K67,OS$26)</f>
        <v>-</v>
      </c>
      <c r="OT67" s="5" t="str" cm="1">
        <f t="array" aca="1" ref="OT67" ca="1">INDEX(i.LMU_Area,$K67,OT$26)</f>
        <v>-</v>
      </c>
      <c r="OU67" s="5" t="str" cm="1">
        <f t="array" aca="1" ref="OU67" ca="1">INDEX(i.LMU_Area,$K67,OU$26)</f>
        <v>-</v>
      </c>
      <c r="OV67" s="5" t="str" cm="1">
        <f t="array" aca="1" ref="OV67" ca="1">INDEX(i.LMU_Area,$K67,OV$26)</f>
        <v>-</v>
      </c>
      <c r="OW67" s="5" t="str" cm="1">
        <f t="array" aca="1" ref="OW67" ca="1">INDEX(i.LMU_Area,$K67,OW$26)</f>
        <v>-</v>
      </c>
      <c r="OX67" s="5" t="str" cm="1">
        <f t="array" aca="1" ref="OX67" ca="1">INDEX(i.LMU_Area,$K67,OX$26)</f>
        <v>-</v>
      </c>
      <c r="OY67" s="5" t="str" cm="1">
        <f t="array" aca="1" ref="OY67" ca="1">INDEX(i.LMU_Area,$K67,OY$26)</f>
        <v>-</v>
      </c>
      <c r="OZ67" s="5" t="str" cm="1">
        <f t="array" aca="1" ref="OZ67" ca="1">INDEX(i.LMU_Area,$K67,OZ$26)</f>
        <v>-</v>
      </c>
      <c r="PA67" s="5" t="str" cm="1">
        <f t="array" aca="1" ref="PA67" ca="1">INDEX(i.LMU_Area,$K67,PA$26)</f>
        <v>-</v>
      </c>
      <c r="PB67" s="5" t="str" cm="1">
        <f t="array" aca="1" ref="PB67" ca="1">INDEX(i.LMU_Area,$K67,PB$26)</f>
        <v>-</v>
      </c>
      <c r="PC67" s="5" t="str" cm="1">
        <f t="array" aca="1" ref="PC67" ca="1">INDEX(i.LMU_Area,$K67,PC$26)</f>
        <v>-</v>
      </c>
      <c r="PD67" s="5" t="str" cm="1">
        <f t="array" aca="1" ref="PD67" ca="1">INDEX(i.LMU_Area,$K67,PD$26)</f>
        <v>-</v>
      </c>
      <c r="PE67" s="5" t="str" cm="1">
        <f t="array" aca="1" ref="PE67" ca="1">INDEX(i.LMU_Area,$K67,PE$26)</f>
        <v>-</v>
      </c>
      <c r="PF67" s="5" t="str" cm="1">
        <f t="array" aca="1" ref="PF67" ca="1">INDEX(i.LMU_Area,$K67,PF$26)</f>
        <v>-</v>
      </c>
      <c r="PG67" s="5" t="str" cm="1">
        <f t="array" aca="1" ref="PG67" ca="1">INDEX(i.LMU_Area,$K67,PG$26)</f>
        <v>-</v>
      </c>
      <c r="PH67" s="5" t="str" cm="1">
        <f t="array" aca="1" ref="PH67" ca="1">INDEX(i.LMU_Area,$K67,PH$26)</f>
        <v>-</v>
      </c>
      <c r="PI67" s="5" t="str" cm="1">
        <f t="array" aca="1" ref="PI67" ca="1">INDEX(i.LMU_Area,$K67,PI$26)</f>
        <v>-</v>
      </c>
      <c r="PJ67" s="5" t="str" cm="1">
        <f t="array" aca="1" ref="PJ67" ca="1">INDEX(i.LMU_Area,$K67,PJ$26)</f>
        <v>-</v>
      </c>
      <c r="PK67" s="5" t="str" cm="1">
        <f t="array" aca="1" ref="PK67" ca="1">INDEX(i.LMU_Area,$K67,PK$26)</f>
        <v>-</v>
      </c>
      <c r="PL67" s="5" t="str" cm="1">
        <f t="array" aca="1" ref="PL67" ca="1">INDEX(i.LMU_Area,$K67,PL$26)</f>
        <v>-</v>
      </c>
      <c r="PM67" s="5" t="str" cm="1">
        <f t="array" aca="1" ref="PM67" ca="1">INDEX(i.LMU_Area,$K67,PM$26)</f>
        <v>-</v>
      </c>
      <c r="PN67" s="5" t="str" cm="1">
        <f t="array" aca="1" ref="PN67" ca="1">INDEX(i.LMU_Area,$K67,PN$26)</f>
        <v>-</v>
      </c>
      <c r="PO67" s="5" t="str" cm="1">
        <f t="array" aca="1" ref="PO67" ca="1">INDEX(i.LMU_Area,$K67,PO$26)</f>
        <v>-</v>
      </c>
      <c r="PP67" s="5" t="str" cm="1">
        <f t="array" aca="1" ref="PP67" ca="1">INDEX(i.LMU_Area,$K67,PP$26)</f>
        <v>-</v>
      </c>
      <c r="PQ67" s="5" t="str" cm="1">
        <f t="array" aca="1" ref="PQ67" ca="1">INDEX(i.LMU_Area,$K67,PQ$26)</f>
        <v>-</v>
      </c>
      <c r="PR67" s="5" t="str" cm="1">
        <f t="array" aca="1" ref="PR67" ca="1">INDEX(i.LMU_Area,$K67,PR$26)</f>
        <v>-</v>
      </c>
      <c r="PS67" s="5" t="str" cm="1">
        <f t="array" aca="1" ref="PS67" ca="1">INDEX(i.LMU_Area,$K67,PS$26)</f>
        <v>-</v>
      </c>
      <c r="PT67" s="5" t="str" cm="1">
        <f t="array" aca="1" ref="PT67" ca="1">INDEX(i.LMU_Area,$K67,PT$26)</f>
        <v>-</v>
      </c>
      <c r="PU67" s="5" t="str" cm="1">
        <f t="array" aca="1" ref="PU67" ca="1">INDEX(i.LMU_Area,$K67,PU$26)</f>
        <v>-</v>
      </c>
      <c r="PV67" s="5" t="str" cm="1">
        <f t="array" aca="1" ref="PV67" ca="1">INDEX(i.LMU_Area,$K67,PV$26)</f>
        <v>-</v>
      </c>
      <c r="PW67" s="5" t="str" cm="1">
        <f t="array" aca="1" ref="PW67" ca="1">INDEX(i.LMU_Area,$K67,PW$26)</f>
        <v>-</v>
      </c>
      <c r="PX67" s="5" t="str" cm="1">
        <f t="array" aca="1" ref="PX67" ca="1">INDEX(i.LMU_Area,$K67,PX$26)</f>
        <v>-</v>
      </c>
      <c r="PY67" s="5" t="str" cm="1">
        <f t="array" aca="1" ref="PY67" ca="1">INDEX(i.LMU_Area,$K67,PY$26)</f>
        <v>-</v>
      </c>
      <c r="PZ67" s="5" t="str" cm="1">
        <f t="array" aca="1" ref="PZ67" ca="1">INDEX(i.LMU_Area,$K67,PZ$26)</f>
        <v>-</v>
      </c>
      <c r="QA67" s="5" t="str" cm="1">
        <f t="array" aca="1" ref="QA67" ca="1">INDEX(i.LMU_Area,$K67,QA$26)</f>
        <v>-</v>
      </c>
      <c r="QB67" s="5" t="str" cm="1">
        <f t="array" aca="1" ref="QB67" ca="1">INDEX(i.LMU_Area,$K67,QB$26)</f>
        <v>-</v>
      </c>
      <c r="QC67" s="5" t="str" cm="1">
        <f t="array" aca="1" ref="QC67" ca="1">INDEX(i.LMU_Area,$K67,QC$26)</f>
        <v>-</v>
      </c>
      <c r="QD67" s="5" t="str" cm="1">
        <f t="array" aca="1" ref="QD67" ca="1">INDEX(i.LMU_Area,$K67,QD$26)</f>
        <v>-</v>
      </c>
      <c r="QE67" s="5" t="str" cm="1">
        <f t="array" aca="1" ref="QE67" ca="1">INDEX(i.LMU_Area,$K67,QE$26)</f>
        <v>-</v>
      </c>
      <c r="QF67" s="5" t="str" cm="1">
        <f t="array" aca="1" ref="QF67" ca="1">INDEX(i.LMU_Area,$K67,QF$26)</f>
        <v>-</v>
      </c>
      <c r="QG67" s="5" t="str" cm="1">
        <f t="array" aca="1" ref="QG67" ca="1">INDEX(i.LMU_Area,$K67,QG$26)</f>
        <v>-</v>
      </c>
      <c r="QH67" s="5" t="str" cm="1">
        <f t="array" aca="1" ref="QH67" ca="1">INDEX(i.LMU_Area,$K67,QH$26)</f>
        <v>-</v>
      </c>
      <c r="QI67" s="5" t="str" cm="1">
        <f t="array" aca="1" ref="QI67" ca="1">INDEX(i.LMU_Area,$K67,QI$26)</f>
        <v>-</v>
      </c>
      <c r="QJ67" s="5" t="str" cm="1">
        <f t="array" aca="1" ref="QJ67" ca="1">INDEX(i.LMU_Area,$K67,QJ$26)</f>
        <v>-</v>
      </c>
      <c r="QK67" s="5" t="str" cm="1">
        <f t="array" aca="1" ref="QK67" ca="1">INDEX(i.LMU_Area,$K67,QK$26)</f>
        <v>-</v>
      </c>
      <c r="QL67" s="5" t="str" cm="1">
        <f t="array" aca="1" ref="QL67" ca="1">INDEX(i.LMU_Area,$K67,QL$26)</f>
        <v>-</v>
      </c>
      <c r="QM67" s="5" t="str" cm="1">
        <f t="array" aca="1" ref="QM67" ca="1">INDEX(i.LMU_Area,$K67,QM$26)</f>
        <v>-</v>
      </c>
      <c r="QN67" s="5" t="str" cm="1">
        <f t="array" aca="1" ref="QN67" ca="1">INDEX(i.LMU_Area,$K67,QN$26)</f>
        <v>-</v>
      </c>
      <c r="QO67" s="5" t="str" cm="1">
        <f t="array" aca="1" ref="QO67" ca="1">INDEX(i.LMU_Area,$K67,QO$26)</f>
        <v>-</v>
      </c>
      <c r="QP67" s="5" t="str" cm="1">
        <f t="array" aca="1" ref="QP67" ca="1">INDEX(i.LMU_Area,$K67,QP$26)</f>
        <v>-</v>
      </c>
      <c r="QQ67" s="5" t="str" cm="1">
        <f t="array" aca="1" ref="QQ67" ca="1">INDEX(i.LMU_Area,$K67,QQ$26)</f>
        <v>-</v>
      </c>
      <c r="QR67" s="5" t="str" cm="1">
        <f t="array" aca="1" ref="QR67" ca="1">INDEX(i.LMU_Area,$K67,QR$26)</f>
        <v>-</v>
      </c>
      <c r="QS67" s="5" t="str" cm="1">
        <f t="array" aca="1" ref="QS67" ca="1">INDEX(i.LMU_Area,$K67,QS$26)</f>
        <v>-</v>
      </c>
      <c r="QT67" s="5" t="str" cm="1">
        <f t="array" aca="1" ref="QT67" ca="1">INDEX(i.LMU_Area,$K67,QT$26)</f>
        <v>-</v>
      </c>
      <c r="QU67" s="5" t="str" cm="1">
        <f t="array" aca="1" ref="QU67" ca="1">INDEX(i.LMU_Area,$K67,QU$26)</f>
        <v>-</v>
      </c>
      <c r="QV67" s="5" t="str" cm="1">
        <f t="array" aca="1" ref="QV67" ca="1">INDEX(i.LMU_Area,$K67,QV$26)</f>
        <v>-</v>
      </c>
      <c r="QW67" s="5" t="str" cm="1">
        <f t="array" aca="1" ref="QW67" ca="1">INDEX(i.LMU_Area,$K67,QW$26)</f>
        <v>-</v>
      </c>
      <c r="QX67" s="5" t="str" cm="1">
        <f t="array" aca="1" ref="QX67" ca="1">INDEX(i.LMU_Area,$K67,QX$26)</f>
        <v>-</v>
      </c>
      <c r="QY67" s="5" t="str" cm="1">
        <f t="array" aca="1" ref="QY67" ca="1">INDEX(i.LMU_Area,$K67,QY$26)</f>
        <v>-</v>
      </c>
      <c r="QZ67" s="5" t="str" cm="1">
        <f t="array" aca="1" ref="QZ67" ca="1">INDEX(i.LMU_Area,$K67,QZ$26)</f>
        <v>-</v>
      </c>
      <c r="RA67" s="5" t="str" cm="1">
        <f t="array" aca="1" ref="RA67" ca="1">INDEX(i.LMU_Area,$K67,RA$26)</f>
        <v>-</v>
      </c>
      <c r="RB67" s="5" t="str" cm="1">
        <f t="array" aca="1" ref="RB67" ca="1">INDEX(i.LMU_Area,$K67,RB$26)</f>
        <v>-</v>
      </c>
      <c r="RC67" s="5" t="str" cm="1">
        <f t="array" aca="1" ref="RC67" ca="1">INDEX(i.LMU_Area,$K67,RC$26)</f>
        <v>-</v>
      </c>
      <c r="RD67" s="5" t="str" cm="1">
        <f t="array" aca="1" ref="RD67" ca="1">INDEX(i.LMU_Area,$K67,RD$26)</f>
        <v>-</v>
      </c>
      <c r="RE67" s="5" t="str" cm="1">
        <f t="array" aca="1" ref="RE67" ca="1">INDEX(i.LMU_Area,$K67,RE$26)</f>
        <v>-</v>
      </c>
      <c r="RF67" s="5" t="str" cm="1">
        <f t="array" aca="1" ref="RF67" ca="1">INDEX(i.LMU_Area,$K67,RF$26)</f>
        <v>-</v>
      </c>
      <c r="RG67" s="5" t="str" cm="1">
        <f t="array" aca="1" ref="RG67" ca="1">INDEX(i.LMU_Area,$K67,RG$26)</f>
        <v>-</v>
      </c>
      <c r="RH67" s="5" t="str" cm="1">
        <f t="array" aca="1" ref="RH67" ca="1">INDEX(i.LMU_Area,$K67,RH$26)</f>
        <v>-</v>
      </c>
      <c r="RI67" s="5" t="str" cm="1">
        <f t="array" aca="1" ref="RI67" ca="1">INDEX(i.LMU_Area,$K67,RI$26)</f>
        <v>-</v>
      </c>
      <c r="RJ67" s="5" t="str" cm="1">
        <f t="array" aca="1" ref="RJ67" ca="1">INDEX(i.LMU_Area,$K67,RJ$26)</f>
        <v>-</v>
      </c>
      <c r="RK67" s="5" t="str" cm="1">
        <f t="array" aca="1" ref="RK67" ca="1">INDEX(i.LMU_Area,$K67,RK$26)</f>
        <v>-</v>
      </c>
      <c r="RL67" s="5" t="str" cm="1">
        <f t="array" aca="1" ref="RL67" ca="1">INDEX(i.LMU_Area,$K67,RL$26)</f>
        <v>-</v>
      </c>
      <c r="RM67" s="5" t="str" cm="1">
        <f t="array" aca="1" ref="RM67" ca="1">INDEX(i.LMU_Area,$K67,RM$26)</f>
        <v>-</v>
      </c>
      <c r="RN67" s="5" t="str" cm="1">
        <f t="array" aca="1" ref="RN67" ca="1">INDEX(i.LMU_Area,$K67,RN$26)</f>
        <v>-</v>
      </c>
      <c r="RO67" s="5" t="str" cm="1">
        <f t="array" aca="1" ref="RO67" ca="1">INDEX(i.LMU_Area,$K67,RO$26)</f>
        <v>-</v>
      </c>
      <c r="RP67" s="5" t="str" cm="1">
        <f t="array" aca="1" ref="RP67" ca="1">INDEX(i.LMU_Area,$K67,RP$26)</f>
        <v>-</v>
      </c>
      <c r="RQ67" s="5" t="str" cm="1">
        <f t="array" aca="1" ref="RQ67" ca="1">INDEX(i.LMU_Area,$K67,RQ$26)</f>
        <v>-</v>
      </c>
      <c r="RR67" s="5" t="str" cm="1">
        <f t="array" aca="1" ref="RR67" ca="1">INDEX(i.LMU_Area,$K67,RR$26)</f>
        <v>-</v>
      </c>
      <c r="RS67" s="5" t="str" cm="1">
        <f t="array" aca="1" ref="RS67" ca="1">INDEX(i.LMU_Area,$K67,RS$26)</f>
        <v>-</v>
      </c>
      <c r="RT67" s="5" t="str" cm="1">
        <f t="array" aca="1" ref="RT67" ca="1">INDEX(i.LMU_Area,$K67,RT$26)</f>
        <v>-</v>
      </c>
      <c r="RU67" s="5" t="str" cm="1">
        <f t="array" aca="1" ref="RU67" ca="1">INDEX(i.LMU_Area,$K67,RU$26)</f>
        <v>-</v>
      </c>
      <c r="RV67" s="5" t="str" cm="1">
        <f t="array" aca="1" ref="RV67" ca="1">INDEX(i.LMU_Area,$K67,RV$26)</f>
        <v>-</v>
      </c>
      <c r="RW67" s="5" t="str" cm="1">
        <f t="array" aca="1" ref="RW67" ca="1">INDEX(i.LMU_Area,$K67,RW$26)</f>
        <v>-</v>
      </c>
      <c r="RX67" s="5" t="str" cm="1">
        <f t="array" aca="1" ref="RX67" ca="1">INDEX(i.LMU_Area,$K67,RX$26)</f>
        <v>-</v>
      </c>
      <c r="RY67" s="5" t="str" cm="1">
        <f t="array" aca="1" ref="RY67" ca="1">INDEX(i.LMU_Area,$K67,RY$26)</f>
        <v>-</v>
      </c>
      <c r="RZ67" s="5" t="str" cm="1">
        <f t="array" aca="1" ref="RZ67" ca="1">INDEX(i.LMU_Area,$K67,RZ$26)</f>
        <v>-</v>
      </c>
      <c r="SA67" s="5" t="str" cm="1">
        <f t="array" aca="1" ref="SA67" ca="1">INDEX(i.LMU_Area,$K67,SA$26)</f>
        <v>-</v>
      </c>
      <c r="SB67" s="5" t="str" cm="1">
        <f t="array" aca="1" ref="SB67" ca="1">INDEX(i.LMU_Area,$K67,SB$26)</f>
        <v>-</v>
      </c>
      <c r="SC67" s="5" t="str" cm="1">
        <f t="array" aca="1" ref="SC67" ca="1">INDEX(i.LMU_Area,$K67,SC$26)</f>
        <v>-</v>
      </c>
      <c r="SD67" s="5" t="str" cm="1">
        <f t="array" aca="1" ref="SD67" ca="1">INDEX(i.LMU_Area,$K67,SD$26)</f>
        <v>-</v>
      </c>
      <c r="SE67" s="5" t="str" cm="1">
        <f t="array" aca="1" ref="SE67" ca="1">INDEX(i.LMU_Area,$K67,SE$26)</f>
        <v>-</v>
      </c>
      <c r="SF67" s="5" t="str" cm="1">
        <f t="array" aca="1" ref="SF67" ca="1">INDEX(i.LMU_Area,$K67,SF$26)</f>
        <v>-</v>
      </c>
      <c r="SG67" s="5" t="str" cm="1">
        <f t="array" aca="1" ref="SG67" ca="1">INDEX(i.LMU_Area,$K67,SG$26)</f>
        <v>-</v>
      </c>
      <c r="SH67" s="5" t="str" cm="1">
        <f t="array" aca="1" ref="SH67" ca="1">INDEX(i.LMU_Area,$K67,SH$26)</f>
        <v>-</v>
      </c>
      <c r="SI67" s="5" t="str" cm="1">
        <f t="array" aca="1" ref="SI67" ca="1">INDEX(i.LMU_Area,$K67,SI$26)</f>
        <v>-</v>
      </c>
      <c r="SJ67" s="5" t="str" cm="1">
        <f t="array" aca="1" ref="SJ67" ca="1">INDEX(i.LMU_Area,$K67,SJ$26)</f>
        <v>-</v>
      </c>
      <c r="SK67" s="5" t="str" cm="1">
        <f t="array" aca="1" ref="SK67" ca="1">INDEX(i.LMU_Area,$K67,SK$26)</f>
        <v>-</v>
      </c>
      <c r="SL67" s="5" t="str" cm="1">
        <f t="array" aca="1" ref="SL67" ca="1">INDEX(i.LMU_Area,$K67,SL$26)</f>
        <v>-</v>
      </c>
      <c r="SM67" s="5" t="str" cm="1">
        <f t="array" aca="1" ref="SM67" ca="1">INDEX(i.LMU_Area,$K67,SM$26)</f>
        <v>-</v>
      </c>
      <c r="SN67" s="5" t="str" cm="1">
        <f t="array" aca="1" ref="SN67" ca="1">INDEX(i.LMU_Area,$K67,SN$26)</f>
        <v>-</v>
      </c>
      <c r="SO67" s="5" t="str" cm="1">
        <f t="array" aca="1" ref="SO67" ca="1">INDEX(i.LMU_Area,$K67,SO$26)</f>
        <v>-</v>
      </c>
      <c r="SP67" s="5" t="str" cm="1">
        <f t="array" aca="1" ref="SP67" ca="1">INDEX(i.LMU_Area,$K67,SP$26)</f>
        <v>-</v>
      </c>
      <c r="SQ67" s="5" t="str" cm="1">
        <f t="array" aca="1" ref="SQ67" ca="1">INDEX(i.LMU_Area,$K67,SQ$26)</f>
        <v>-</v>
      </c>
      <c r="SR67" s="5" t="str" cm="1">
        <f t="array" aca="1" ref="SR67" ca="1">INDEX(i.LMU_Area,$K67,SR$26)</f>
        <v>-</v>
      </c>
      <c r="SS67" s="5" t="str" cm="1">
        <f t="array" aca="1" ref="SS67" ca="1">INDEX(i.LMU_Area,$K67,SS$26)</f>
        <v>-</v>
      </c>
      <c r="ST67" s="5" t="str" cm="1">
        <f t="array" aca="1" ref="ST67" ca="1">INDEX(i.LMU_Area,$K67,ST$26)</f>
        <v>-</v>
      </c>
      <c r="SU67" s="5" t="str" cm="1">
        <f t="array" aca="1" ref="SU67" ca="1">INDEX(i.LMU_Area,$K67,SU$26)</f>
        <v>-</v>
      </c>
      <c r="SV67" s="5" t="str" cm="1">
        <f t="array" aca="1" ref="SV67" ca="1">INDEX(i.LMU_Area,$K67,SV$26)</f>
        <v>-</v>
      </c>
      <c r="SW67" s="5" t="str" cm="1">
        <f t="array" aca="1" ref="SW67" ca="1">INDEX(i.LMU_Area,$K67,SW$26)</f>
        <v>-</v>
      </c>
      <c r="SX67" s="5" t="str" cm="1">
        <f t="array" aca="1" ref="SX67" ca="1">INDEX(i.LMU_Area,$K67,SX$26)</f>
        <v>-</v>
      </c>
      <c r="SY67" s="5" t="str" cm="1">
        <f t="array" aca="1" ref="SY67" ca="1">INDEX(i.LMU_Area,$K67,SY$26)</f>
        <v>-</v>
      </c>
      <c r="SZ67" s="5" t="str" cm="1">
        <f t="array" aca="1" ref="SZ67" ca="1">INDEX(i.LMU_Area,$K67,SZ$26)</f>
        <v>-</v>
      </c>
      <c r="TA67" s="5" t="str" cm="1">
        <f t="array" aca="1" ref="TA67" ca="1">INDEX(i.LMU_Area,$K67,TA$26)</f>
        <v>-</v>
      </c>
      <c r="TB67" s="5" t="str" cm="1">
        <f t="array" aca="1" ref="TB67" ca="1">INDEX(i.LMU_Area,$K67,TB$26)</f>
        <v>-</v>
      </c>
      <c r="TC67" s="5" t="str" cm="1">
        <f t="array" aca="1" ref="TC67" ca="1">INDEX(i.LMU_Area,$K67,TC$26)</f>
        <v>-</v>
      </c>
      <c r="TD67" s="5" t="str" cm="1">
        <f t="array" aca="1" ref="TD67" ca="1">INDEX(i.LMU_Area,$K67,TD$26)</f>
        <v>-</v>
      </c>
      <c r="TE67" s="5" t="str" cm="1">
        <f t="array" aca="1" ref="TE67" ca="1">INDEX(i.LMU_Area,$K67,TE$26)</f>
        <v>-</v>
      </c>
      <c r="TF67" s="19">
        <f t="shared" ca="1" si="423"/>
        <v>1</v>
      </c>
      <c r="TG67" s="587">
        <v>0</v>
      </c>
    </row>
    <row r="68" spans="1:527" hidden="1" outlineLevel="2">
      <c r="A68" s="21">
        <f t="shared" si="358"/>
        <v>63</v>
      </c>
      <c r="B68" s="240">
        <f t="shared" si="359"/>
        <v>46</v>
      </c>
      <c r="C68">
        <f>203</f>
        <v>203</v>
      </c>
      <c r="D68" s="135" t="str">
        <f t="shared" ca="1" si="360"/>
        <v>EWW</v>
      </c>
      <c r="E68" t="b">
        <v>1</v>
      </c>
      <c r="F68" t="b">
        <v>0</v>
      </c>
      <c r="G68" s="19" t="b">
        <f t="shared" ca="1" si="361"/>
        <v>1</v>
      </c>
      <c r="H68" s="226">
        <f t="shared" ca="1" si="424"/>
        <v>23</v>
      </c>
      <c r="I68" s="226">
        <f t="shared" ca="1" si="412"/>
        <v>1</v>
      </c>
      <c r="J68" s="226">
        <f t="shared" ca="1" si="412"/>
        <v>1</v>
      </c>
      <c r="K68" s="226">
        <f t="shared" ca="1" si="412"/>
        <v>1</v>
      </c>
      <c r="L68" s="226">
        <f t="shared" ca="1" si="412"/>
        <v>1</v>
      </c>
      <c r="M68" s="226">
        <f t="shared" ca="1" si="412"/>
        <v>2</v>
      </c>
      <c r="N68" s="226">
        <f t="shared" ca="1" si="413"/>
        <v>3</v>
      </c>
      <c r="O68" s="226">
        <f t="shared" ca="1" si="413"/>
        <v>2</v>
      </c>
      <c r="P68" s="226">
        <f t="shared" ca="1" si="413"/>
        <v>1</v>
      </c>
      <c r="Q68" s="226">
        <f t="shared" ca="1" si="413"/>
        <v>1</v>
      </c>
      <c r="R68" s="115">
        <f t="shared" ca="1" si="264"/>
        <v>0</v>
      </c>
      <c r="S68" s="226">
        <f t="shared" ca="1" si="413"/>
        <v>0</v>
      </c>
      <c r="T68" s="226">
        <f t="shared" ca="1" si="413"/>
        <v>0</v>
      </c>
      <c r="U68" s="226">
        <f t="shared" ca="1" si="413"/>
        <v>0</v>
      </c>
      <c r="V68" s="226">
        <f t="shared" ca="1" si="413"/>
        <v>0</v>
      </c>
      <c r="W68" s="226">
        <f t="shared" ca="1" si="413"/>
        <v>0</v>
      </c>
      <c r="X68" s="226">
        <f t="shared" ca="1" si="413"/>
        <v>1</v>
      </c>
      <c r="Y68" s="226">
        <f t="shared" ca="1" si="413"/>
        <v>1</v>
      </c>
      <c r="Z68" s="226">
        <f t="shared" ca="1" si="413"/>
        <v>1</v>
      </c>
      <c r="AA68" s="263"/>
      <c r="AB68" s="263"/>
      <c r="AC68" s="263"/>
      <c r="AD68" s="263"/>
      <c r="AE68" s="263"/>
      <c r="AF68" s="226">
        <f t="shared" ca="1" si="414"/>
        <v>0</v>
      </c>
      <c r="AG68" s="263"/>
      <c r="AH68" s="263">
        <f t="shared" ca="1" si="415"/>
        <v>0</v>
      </c>
      <c r="AI68" s="263">
        <f t="shared" ca="1" si="415"/>
        <v>0</v>
      </c>
      <c r="AJ68" s="263">
        <f t="shared" ca="1" si="415"/>
        <v>0</v>
      </c>
      <c r="AK68" s="19">
        <f t="shared" ca="1" si="364"/>
        <v>0</v>
      </c>
      <c r="AL68" s="19">
        <f t="shared" ca="1" si="364"/>
        <v>0</v>
      </c>
      <c r="AM68" s="19">
        <f t="shared" ca="1" si="364"/>
        <v>0</v>
      </c>
      <c r="AN68" s="19">
        <f t="shared" ca="1" si="364"/>
        <v>0</v>
      </c>
      <c r="AO68" s="135">
        <f t="shared" ca="1" si="365"/>
        <v>2</v>
      </c>
      <c r="AP68" s="135">
        <f ca="1">INDEX(CHOOSE($P68,DataAutumn!i.AdultDrys,DataWinter!i.AdultDrys,DataSpring!i.AdultDrys),1,$O68)</f>
        <v>4</v>
      </c>
      <c r="AQ68" s="5">
        <f t="shared" ca="1" si="366"/>
        <v>2</v>
      </c>
      <c r="AR68" s="5">
        <f t="shared" ca="1" si="366"/>
        <v>0</v>
      </c>
      <c r="AS68" s="5">
        <f t="shared" ca="1" si="367"/>
        <v>5</v>
      </c>
      <c r="AT68">
        <f t="shared" ca="1" si="368"/>
        <v>3</v>
      </c>
      <c r="AW68" s="222" t="str">
        <f t="shared" ca="1" si="204"/>
        <v>FS Optimis 00023 EWW MWM     TOL122 Scan1-0000 CFS RR 01% REV01 GP100% WP100% MP100% T_TRUE (F33N11)</v>
      </c>
      <c r="AX68" s="9" t="str">
        <f ca="1">IF(COUNTIF(AW$5:AW68,AW68)=1,"-","Dup")</f>
        <v>-</v>
      </c>
      <c r="AY68" s="9"/>
      <c r="AZ68" s="19" t="b">
        <f t="shared" ca="1" si="417"/>
        <v>0</v>
      </c>
      <c r="BA68" s="19" t="b">
        <f t="shared" ca="1" si="417"/>
        <v>0</v>
      </c>
      <c r="BB68" s="19" t="b">
        <f t="shared" ca="1" si="417"/>
        <v>0</v>
      </c>
      <c r="BC68" s="19" t="b">
        <f t="shared" ca="1" si="417"/>
        <v>0</v>
      </c>
      <c r="BD68" s="19" t="b">
        <f t="shared" ca="1" si="417"/>
        <v>0</v>
      </c>
      <c r="BE68" s="19" t="b">
        <f t="shared" ca="1" si="417"/>
        <v>0</v>
      </c>
      <c r="BF68" s="19" t="b">
        <f t="shared" ca="1" si="417"/>
        <v>0</v>
      </c>
      <c r="BG68" s="19" t="b">
        <f t="shared" ca="1" si="417"/>
        <v>0</v>
      </c>
      <c r="BH68" s="9"/>
      <c r="BI68" s="5" t="b">
        <f t="shared" ca="1" si="205"/>
        <v>1</v>
      </c>
      <c r="BJ68" s="5" t="str">
        <f t="shared" ca="1" si="205"/>
        <v>-</v>
      </c>
      <c r="BK68" s="5" t="str">
        <f t="shared" ca="1" si="205"/>
        <v>-</v>
      </c>
      <c r="BL68" s="5" t="str">
        <f t="shared" ca="1" si="205"/>
        <v>-</v>
      </c>
      <c r="BM68" s="5" t="b">
        <f t="shared" ca="1" si="205"/>
        <v>1</v>
      </c>
      <c r="BN68" s="135">
        <f t="shared" ca="1" si="205"/>
        <v>0</v>
      </c>
      <c r="BO68" s="12" t="b">
        <v>1</v>
      </c>
      <c r="BP68" s="5" cm="1">
        <f t="array" aca="1" ref="BP68" ca="1">INDEX(i.z_prob,$J68,BP$26)</f>
        <v>0.09</v>
      </c>
      <c r="BQ68" s="5" cm="1">
        <f t="array" aca="1" ref="BQ68" ca="1">INDEX(i.z_prob,$J68,BQ$26)</f>
        <v>0.16</v>
      </c>
      <c r="BR68" s="5" cm="1">
        <f t="array" aca="1" ref="BR68" ca="1">INDEX(i.z_prob,$J68,BR$26)</f>
        <v>0.14000000000000001</v>
      </c>
      <c r="BS68" s="5" cm="1">
        <f t="array" aca="1" ref="BS68" ca="1">INDEX(i.z_prob,$J68,BS$26)</f>
        <v>0.11</v>
      </c>
      <c r="BT68" s="5" cm="1">
        <f t="array" aca="1" ref="BT68" ca="1">INDEX(i.z_prob,$J68,BT$26)</f>
        <v>0.11</v>
      </c>
      <c r="BU68" s="5" cm="1">
        <f t="array" aca="1" ref="BU68" ca="1">INDEX(i.z_prob,$J68,BU$26)</f>
        <v>0.14000000000000001</v>
      </c>
      <c r="BV68" s="5" cm="1">
        <f t="array" aca="1" ref="BV68" ca="1">INDEX(i.z_prob,$J68,BV$26)</f>
        <v>0.16</v>
      </c>
      <c r="BW68" s="5" cm="1">
        <f t="array" aca="1" ref="BW68" ca="1">INDEX(i.z_prob,$J68,BW$26)</f>
        <v>0.09</v>
      </c>
      <c r="BX68" s="9"/>
      <c r="BY68" s="19" t="str">
        <f t="shared" ca="1" si="370"/>
        <v>-</v>
      </c>
      <c r="BZ68" s="5">
        <f t="shared" ca="1" si="371"/>
        <v>0</v>
      </c>
      <c r="CA68" s="5">
        <f t="shared" ca="1" si="372"/>
        <v>0</v>
      </c>
      <c r="CB68" s="5">
        <f t="shared" ca="1" si="373"/>
        <v>0</v>
      </c>
      <c r="CC68" s="5">
        <f t="shared" ca="1" si="374"/>
        <v>0</v>
      </c>
      <c r="CD68" s="9"/>
      <c r="CE68" s="19" t="str">
        <f t="shared" ca="1" si="375"/>
        <v>-</v>
      </c>
      <c r="CF68" s="19" t="str">
        <f t="shared" ca="1" si="375"/>
        <v>-</v>
      </c>
      <c r="CG68" s="19" t="str">
        <f t="shared" ca="1" si="375"/>
        <v>-</v>
      </c>
      <c r="CH68" s="19" t="str">
        <f t="shared" ca="1" si="375"/>
        <v>-</v>
      </c>
      <c r="CI68" s="19" t="str">
        <f t="shared" ca="1" si="375"/>
        <v>-</v>
      </c>
      <c r="CJ68" s="19" t="str">
        <f t="shared" ca="1" si="375"/>
        <v>-</v>
      </c>
      <c r="CK68" s="19" t="str">
        <f t="shared" ca="1" si="375"/>
        <v>-</v>
      </c>
      <c r="CL68" s="19" t="str">
        <f t="shared" ca="1" si="375"/>
        <v>-</v>
      </c>
      <c r="CM68" s="19" t="str">
        <f t="shared" ca="1" si="375"/>
        <v>-</v>
      </c>
      <c r="CN68" s="19" t="str">
        <f t="shared" ca="1" si="375"/>
        <v>-</v>
      </c>
      <c r="CO68" s="19" t="str">
        <f t="shared" ref="CO68:CU78" ca="1" si="440">OFFSET(CO$5,$B68,0)</f>
        <v>-</v>
      </c>
      <c r="CP68" s="19" t="str">
        <f t="shared" ca="1" si="440"/>
        <v>-</v>
      </c>
      <c r="CQ68" s="19" t="str">
        <f t="shared" ca="1" si="440"/>
        <v>-</v>
      </c>
      <c r="CR68" s="19" t="str">
        <f t="shared" ca="1" si="440"/>
        <v>-</v>
      </c>
      <c r="CS68" s="19" t="str">
        <f t="shared" ca="1" si="440"/>
        <v>-</v>
      </c>
      <c r="CT68" s="19" t="str">
        <f t="shared" ca="1" si="440"/>
        <v>-</v>
      </c>
      <c r="CU68" s="19" t="str">
        <f t="shared" ca="1" si="440"/>
        <v>-</v>
      </c>
      <c r="CV68" s="9"/>
      <c r="CW68" s="19" t="b">
        <f t="shared" ca="1" si="377"/>
        <v>1</v>
      </c>
      <c r="CX68" s="19" t="b">
        <f t="shared" ca="1" si="377"/>
        <v>0</v>
      </c>
      <c r="CY68" s="19" t="b">
        <f t="shared" ca="1" si="377"/>
        <v>1</v>
      </c>
      <c r="CZ68" s="574">
        <f t="shared" ca="1" si="425"/>
        <v>321111103</v>
      </c>
      <c r="DA68" s="570" t="b">
        <f t="shared" ca="1" si="378"/>
        <v>0</v>
      </c>
      <c r="DB68" s="570" t="str">
        <f t="shared" ca="1" si="378"/>
        <v>-</v>
      </c>
      <c r="DC68" s="570" t="str">
        <f t="shared" ca="1" si="378"/>
        <v>-</v>
      </c>
      <c r="DD68" s="575">
        <f t="shared" ca="1" si="421"/>
        <v>321111103</v>
      </c>
      <c r="DE68" s="428">
        <f t="shared" ca="1" si="379"/>
        <v>680</v>
      </c>
      <c r="DF68" s="428">
        <f t="shared" ca="1" si="379"/>
        <v>714</v>
      </c>
      <c r="DG68" s="428">
        <f t="shared" ca="1" si="379"/>
        <v>749</v>
      </c>
      <c r="DH68" s="143">
        <f t="shared" ca="1" si="380"/>
        <v>420</v>
      </c>
      <c r="DI68" s="143">
        <f t="shared" ca="1" si="380"/>
        <v>455</v>
      </c>
      <c r="DJ68" s="143">
        <f t="shared" ca="1" si="380"/>
        <v>490</v>
      </c>
      <c r="DK68" s="19" t="str">
        <f t="shared" ca="1" si="416"/>
        <v>-</v>
      </c>
      <c r="DL68" s="19" t="str">
        <f t="shared" ca="1" si="416"/>
        <v>-</v>
      </c>
      <c r="DM68" s="19" t="str">
        <f t="shared" ca="1" si="416"/>
        <v>-</v>
      </c>
      <c r="DN68" s="19" t="str">
        <f t="shared" ca="1" si="416"/>
        <v>-</v>
      </c>
      <c r="DO68" s="19" t="str">
        <f t="shared" ca="1" si="416"/>
        <v>-</v>
      </c>
      <c r="DP68" s="19" t="str">
        <f t="shared" ca="1" si="416"/>
        <v>-</v>
      </c>
      <c r="DQ68" s="19">
        <f t="shared" ca="1" si="432"/>
        <v>1</v>
      </c>
      <c r="DR68" s="19">
        <f t="shared" ca="1" si="432"/>
        <v>1</v>
      </c>
      <c r="DS68" s="19">
        <f t="shared" ca="1" si="432"/>
        <v>0</v>
      </c>
      <c r="DT68" s="19" t="str">
        <f t="shared" ca="1" si="432"/>
        <v>-</v>
      </c>
      <c r="DU68" s="19" t="str">
        <f t="shared" ca="1" si="432"/>
        <v>-</v>
      </c>
      <c r="DV68" s="19" t="str">
        <f t="shared" ca="1" si="432"/>
        <v>-</v>
      </c>
      <c r="DW68" s="19" t="str">
        <f t="shared" ca="1" si="432"/>
        <v>-</v>
      </c>
      <c r="DX68" s="19" t="str">
        <f t="shared" ca="1" si="432"/>
        <v>-</v>
      </c>
      <c r="DY68" s="19">
        <f t="shared" ca="1" si="432"/>
        <v>0</v>
      </c>
      <c r="DZ68" s="19" t="str">
        <f t="shared" ca="1" si="432"/>
        <v>-</v>
      </c>
      <c r="EA68" s="19" t="str">
        <f t="shared" ca="1" si="432"/>
        <v>-</v>
      </c>
      <c r="EB68" s="19" t="str">
        <f t="shared" ca="1" si="432"/>
        <v>-</v>
      </c>
      <c r="EC68" s="19">
        <f t="shared" ca="1" si="432"/>
        <v>0</v>
      </c>
      <c r="ED68" s="19">
        <f t="shared" ca="1" si="432"/>
        <v>0</v>
      </c>
      <c r="EE68" s="9"/>
      <c r="EF68" s="19" t="str">
        <f t="shared" ca="1" si="383"/>
        <v>-</v>
      </c>
      <c r="EG68" s="19" t="str">
        <f t="shared" ca="1" si="383"/>
        <v>-</v>
      </c>
      <c r="EH68" s="19" t="str">
        <f t="shared" ca="1" si="383"/>
        <v>-</v>
      </c>
      <c r="EI68" s="19" t="str">
        <f t="shared" ca="1" si="383"/>
        <v>-</v>
      </c>
      <c r="EJ68" s="19" t="str">
        <f t="shared" ca="1" si="383"/>
        <v>-</v>
      </c>
      <c r="EK68" s="19" t="str">
        <f t="shared" ca="1" si="383"/>
        <v>-</v>
      </c>
      <c r="EL68" s="19" t="str">
        <f t="shared" ca="1" si="383"/>
        <v>-</v>
      </c>
      <c r="EM68" s="19" t="str">
        <f t="shared" ca="1" si="383"/>
        <v>-</v>
      </c>
      <c r="EN68" s="19" t="str">
        <f t="shared" ca="1" si="383"/>
        <v>-</v>
      </c>
      <c r="EO68" s="19" t="str">
        <f t="shared" ca="1" si="383"/>
        <v>-</v>
      </c>
      <c r="EP68" s="19" t="str">
        <f t="shared" ca="1" si="383"/>
        <v>-</v>
      </c>
      <c r="EQ68" s="19" t="str">
        <f t="shared" ca="1" si="383"/>
        <v>-</v>
      </c>
      <c r="ER68" s="19">
        <f t="shared" ca="1" si="383"/>
        <v>0</v>
      </c>
      <c r="ES68" s="19">
        <f t="shared" ca="1" si="383"/>
        <v>0</v>
      </c>
      <c r="ET68" s="19">
        <f t="shared" ca="1" si="383"/>
        <v>0</v>
      </c>
      <c r="EU68" s="19">
        <f t="shared" ca="1" si="383"/>
        <v>0</v>
      </c>
      <c r="EV68" s="19">
        <f t="shared" ca="1" si="384"/>
        <v>0</v>
      </c>
      <c r="EW68" s="19">
        <f t="shared" ca="1" si="384"/>
        <v>0</v>
      </c>
      <c r="EX68" s="19">
        <f t="shared" ca="1" si="384"/>
        <v>0</v>
      </c>
      <c r="EY68" s="19">
        <f t="shared" ca="1" si="384"/>
        <v>0</v>
      </c>
      <c r="EZ68" s="19">
        <f t="shared" ca="1" si="384"/>
        <v>0</v>
      </c>
      <c r="FA68" s="19">
        <f t="shared" ca="1" si="384"/>
        <v>0</v>
      </c>
      <c r="FB68" s="19">
        <f t="shared" ca="1" si="384"/>
        <v>0</v>
      </c>
      <c r="FC68" s="19">
        <f t="shared" ca="1" si="384"/>
        <v>0</v>
      </c>
      <c r="FD68" s="19">
        <f t="shared" ca="1" si="384"/>
        <v>0</v>
      </c>
      <c r="FE68" s="19">
        <f t="shared" ca="1" si="384"/>
        <v>0</v>
      </c>
      <c r="FF68" s="19">
        <f t="shared" ca="1" si="384"/>
        <v>0</v>
      </c>
      <c r="FG68" s="19">
        <f t="shared" ca="1" si="384"/>
        <v>0</v>
      </c>
      <c r="FH68" s="19">
        <f t="shared" ca="1" si="384"/>
        <v>0</v>
      </c>
      <c r="FI68" s="19">
        <f t="shared" ca="1" si="384"/>
        <v>0</v>
      </c>
      <c r="FJ68" s="19">
        <f t="shared" ca="1" si="384"/>
        <v>0</v>
      </c>
      <c r="FK68" s="19">
        <f t="shared" ca="1" si="384"/>
        <v>0</v>
      </c>
      <c r="FL68" s="19">
        <f t="shared" ca="1" si="384"/>
        <v>0</v>
      </c>
      <c r="FM68" s="19">
        <f t="shared" ca="1" si="384"/>
        <v>0</v>
      </c>
      <c r="FN68" s="19">
        <f t="shared" ca="1" si="384"/>
        <v>0</v>
      </c>
      <c r="FO68" s="19">
        <f t="shared" ca="1" si="384"/>
        <v>0</v>
      </c>
      <c r="FP68" s="19">
        <f t="shared" ca="1" si="384"/>
        <v>0</v>
      </c>
      <c r="FQ68" s="19">
        <f t="shared" ca="1" si="384"/>
        <v>0</v>
      </c>
      <c r="FR68" s="19">
        <f t="shared" ca="1" si="384"/>
        <v>0</v>
      </c>
      <c r="FS68" s="19">
        <f t="shared" ref="FS68:IC75" ca="1" si="441">OFFSET(FS$5,$B68,0)</f>
        <v>0</v>
      </c>
      <c r="FT68" s="19">
        <f t="shared" ca="1" si="441"/>
        <v>0</v>
      </c>
      <c r="FU68" s="19">
        <f t="shared" ca="1" si="441"/>
        <v>0</v>
      </c>
      <c r="FV68" s="19">
        <f t="shared" ca="1" si="441"/>
        <v>0</v>
      </c>
      <c r="FW68" s="19">
        <f t="shared" ca="1" si="441"/>
        <v>0</v>
      </c>
      <c r="FX68" s="19">
        <f t="shared" ca="1" si="441"/>
        <v>0</v>
      </c>
      <c r="FY68" s="19">
        <f t="shared" ca="1" si="441"/>
        <v>0</v>
      </c>
      <c r="FZ68" s="19">
        <f t="shared" ca="1" si="441"/>
        <v>0</v>
      </c>
      <c r="GA68" s="19">
        <f t="shared" ca="1" si="441"/>
        <v>0</v>
      </c>
      <c r="GB68" s="19">
        <f t="shared" ca="1" si="441"/>
        <v>0</v>
      </c>
      <c r="GC68" s="19">
        <f t="shared" ca="1" si="441"/>
        <v>0</v>
      </c>
      <c r="GD68" s="19">
        <f t="shared" ca="1" si="441"/>
        <v>0</v>
      </c>
      <c r="GE68" s="19">
        <f t="shared" ca="1" si="441"/>
        <v>0</v>
      </c>
      <c r="GF68" s="19">
        <f t="shared" ca="1" si="441"/>
        <v>0</v>
      </c>
      <c r="GG68" s="19">
        <f t="shared" ca="1" si="441"/>
        <v>0</v>
      </c>
      <c r="GH68" s="19">
        <f t="shared" ca="1" si="441"/>
        <v>0</v>
      </c>
      <c r="GI68" s="19">
        <f t="shared" ca="1" si="441"/>
        <v>0</v>
      </c>
      <c r="GJ68" s="19">
        <f t="shared" ca="1" si="441"/>
        <v>0</v>
      </c>
      <c r="GK68" s="19">
        <f t="shared" ca="1" si="441"/>
        <v>0</v>
      </c>
      <c r="GL68" s="19">
        <f t="shared" ca="1" si="441"/>
        <v>0</v>
      </c>
      <c r="GM68" s="19">
        <f t="shared" ca="1" si="441"/>
        <v>0</v>
      </c>
      <c r="GN68" s="19">
        <f t="shared" ca="1" si="441"/>
        <v>0</v>
      </c>
      <c r="GO68" s="19">
        <f t="shared" ca="1" si="441"/>
        <v>0</v>
      </c>
      <c r="GP68" s="19">
        <f t="shared" ca="1" si="441"/>
        <v>0</v>
      </c>
      <c r="GQ68" s="19">
        <f t="shared" ca="1" si="441"/>
        <v>0</v>
      </c>
      <c r="GR68" s="19">
        <f t="shared" ca="1" si="441"/>
        <v>0</v>
      </c>
      <c r="GS68" s="19">
        <f t="shared" ca="1" si="441"/>
        <v>0</v>
      </c>
      <c r="GT68" s="19">
        <f t="shared" ca="1" si="441"/>
        <v>0</v>
      </c>
      <c r="GU68" s="19">
        <f t="shared" ca="1" si="441"/>
        <v>0</v>
      </c>
      <c r="GV68" s="19">
        <f t="shared" ca="1" si="441"/>
        <v>0</v>
      </c>
      <c r="GW68" s="19">
        <f t="shared" ca="1" si="441"/>
        <v>0</v>
      </c>
      <c r="GX68" s="19">
        <f t="shared" ca="1" si="441"/>
        <v>0</v>
      </c>
      <c r="GY68" s="19">
        <f t="shared" ca="1" si="441"/>
        <v>0</v>
      </c>
      <c r="GZ68" s="19">
        <f t="shared" ca="1" si="441"/>
        <v>0</v>
      </c>
      <c r="HA68" s="19">
        <f t="shared" ca="1" si="441"/>
        <v>0</v>
      </c>
      <c r="HB68" s="19">
        <f t="shared" ca="1" si="441"/>
        <v>0</v>
      </c>
      <c r="HC68" s="19">
        <f t="shared" ca="1" si="441"/>
        <v>0</v>
      </c>
      <c r="HD68" s="19">
        <f t="shared" ca="1" si="441"/>
        <v>0</v>
      </c>
      <c r="HE68" s="19">
        <f t="shared" ca="1" si="441"/>
        <v>0</v>
      </c>
      <c r="HF68" s="19">
        <f t="shared" ca="1" si="441"/>
        <v>0</v>
      </c>
      <c r="HG68" s="19">
        <f t="shared" ca="1" si="441"/>
        <v>0</v>
      </c>
      <c r="HH68" s="19">
        <f t="shared" ca="1" si="441"/>
        <v>0</v>
      </c>
      <c r="HI68" s="19">
        <f t="shared" ca="1" si="441"/>
        <v>0</v>
      </c>
      <c r="HJ68" s="19">
        <f t="shared" ca="1" si="441"/>
        <v>0</v>
      </c>
      <c r="HK68" s="19">
        <f t="shared" ca="1" si="441"/>
        <v>0</v>
      </c>
      <c r="HL68" s="19">
        <f t="shared" ca="1" si="441"/>
        <v>0</v>
      </c>
      <c r="HM68" s="19">
        <f t="shared" ca="1" si="441"/>
        <v>0</v>
      </c>
      <c r="HN68" s="19">
        <f t="shared" ca="1" si="441"/>
        <v>0</v>
      </c>
      <c r="HO68" s="19">
        <f t="shared" ca="1" si="441"/>
        <v>0</v>
      </c>
      <c r="HP68" s="19">
        <f t="shared" ca="1" si="441"/>
        <v>0</v>
      </c>
      <c r="HQ68" s="19">
        <f t="shared" ca="1" si="441"/>
        <v>0</v>
      </c>
      <c r="HR68" s="19">
        <f t="shared" ca="1" si="441"/>
        <v>0</v>
      </c>
      <c r="HS68" s="19">
        <f t="shared" ca="1" si="441"/>
        <v>0</v>
      </c>
      <c r="HT68" s="19">
        <f t="shared" ca="1" si="441"/>
        <v>0</v>
      </c>
      <c r="HU68" s="19">
        <f t="shared" ca="1" si="441"/>
        <v>0</v>
      </c>
      <c r="HV68" s="19">
        <f t="shared" ca="1" si="441"/>
        <v>0</v>
      </c>
      <c r="HW68" s="19">
        <f t="shared" ca="1" si="441"/>
        <v>0</v>
      </c>
      <c r="HX68" s="19">
        <f t="shared" ca="1" si="441"/>
        <v>0</v>
      </c>
      <c r="HY68" s="19">
        <f t="shared" ca="1" si="441"/>
        <v>0</v>
      </c>
      <c r="HZ68" s="19">
        <f t="shared" ca="1" si="441"/>
        <v>0</v>
      </c>
      <c r="IA68" s="19">
        <f t="shared" ca="1" si="441"/>
        <v>0</v>
      </c>
      <c r="IB68" s="19">
        <f t="shared" ca="1" si="427"/>
        <v>0</v>
      </c>
      <c r="IC68" s="19">
        <f t="shared" ca="1" si="427"/>
        <v>0</v>
      </c>
      <c r="ID68" s="19">
        <f t="shared" ca="1" si="427"/>
        <v>0</v>
      </c>
      <c r="IE68" s="19">
        <f t="shared" ca="1" si="427"/>
        <v>0</v>
      </c>
      <c r="IF68" s="19">
        <f t="shared" ca="1" si="427"/>
        <v>0</v>
      </c>
      <c r="IG68" s="19">
        <f t="shared" ca="1" si="427"/>
        <v>0</v>
      </c>
      <c r="IH68" s="19">
        <f t="shared" ca="1" si="427"/>
        <v>0</v>
      </c>
      <c r="II68" s="19">
        <f t="shared" ca="1" si="427"/>
        <v>0</v>
      </c>
      <c r="IJ68" s="19">
        <f t="shared" ca="1" si="427"/>
        <v>0</v>
      </c>
      <c r="IK68" s="19">
        <f t="shared" ca="1" si="427"/>
        <v>0</v>
      </c>
      <c r="IL68" s="19">
        <f t="shared" ca="1" si="427"/>
        <v>0</v>
      </c>
      <c r="IM68" s="19">
        <f t="shared" ca="1" si="427"/>
        <v>0</v>
      </c>
      <c r="IN68" s="19">
        <f t="shared" ca="1" si="427"/>
        <v>0</v>
      </c>
      <c r="IO68" s="19">
        <f t="shared" ca="1" si="427"/>
        <v>0</v>
      </c>
      <c r="IP68" s="19">
        <f t="shared" ca="1" si="427"/>
        <v>0</v>
      </c>
      <c r="IQ68" s="19">
        <f t="shared" ca="1" si="427"/>
        <v>0</v>
      </c>
      <c r="IR68" s="19">
        <f t="shared" ca="1" si="427"/>
        <v>0</v>
      </c>
      <c r="IS68" s="19">
        <f t="shared" ca="1" si="427"/>
        <v>0</v>
      </c>
      <c r="IT68" s="19">
        <f t="shared" ca="1" si="434"/>
        <v>0</v>
      </c>
      <c r="IU68" s="19">
        <f t="shared" ca="1" si="434"/>
        <v>0</v>
      </c>
      <c r="IV68" s="19">
        <f t="shared" ca="1" si="434"/>
        <v>0</v>
      </c>
      <c r="IW68" s="19">
        <f t="shared" ca="1" si="434"/>
        <v>0</v>
      </c>
      <c r="IX68" s="19">
        <f t="shared" ca="1" si="434"/>
        <v>0</v>
      </c>
      <c r="IY68" s="19">
        <f t="shared" ca="1" si="434"/>
        <v>0</v>
      </c>
      <c r="IZ68" s="19">
        <f t="shared" ca="1" si="434"/>
        <v>0</v>
      </c>
      <c r="JA68" s="19">
        <f t="shared" ca="1" si="434"/>
        <v>0</v>
      </c>
      <c r="JB68" s="19">
        <f t="shared" ca="1" si="434"/>
        <v>0</v>
      </c>
      <c r="JC68" s="19">
        <f t="shared" ca="1" si="434"/>
        <v>0</v>
      </c>
      <c r="JD68" s="19">
        <f t="shared" ca="1" si="434"/>
        <v>0</v>
      </c>
      <c r="JE68" s="19">
        <f t="shared" ca="1" si="434"/>
        <v>0</v>
      </c>
      <c r="JF68" s="19">
        <f t="shared" ca="1" si="434"/>
        <v>0</v>
      </c>
      <c r="JG68" s="19">
        <f t="shared" ca="1" si="434"/>
        <v>0</v>
      </c>
      <c r="JH68" s="19">
        <f t="shared" ca="1" si="434"/>
        <v>0</v>
      </c>
      <c r="JI68" s="19">
        <f t="shared" ca="1" si="434"/>
        <v>0</v>
      </c>
      <c r="JJ68" s="19">
        <f t="shared" ca="1" si="434"/>
        <v>0</v>
      </c>
      <c r="JK68" s="19">
        <f t="shared" ca="1" si="434"/>
        <v>0</v>
      </c>
      <c r="JL68" s="19">
        <f t="shared" ca="1" si="434"/>
        <v>0</v>
      </c>
      <c r="JM68" s="5">
        <f t="shared" ca="1" si="387"/>
        <v>19</v>
      </c>
      <c r="JN68" s="9"/>
      <c r="JO68" s="5">
        <f t="shared" ca="1" si="388"/>
        <v>1</v>
      </c>
      <c r="JP68" s="5" t="b">
        <f t="shared" ca="1" si="388"/>
        <v>0</v>
      </c>
      <c r="JQ68" s="19">
        <f t="shared" ca="1" si="435"/>
        <v>0</v>
      </c>
      <c r="JR68" s="5">
        <f t="shared" ca="1" si="390"/>
        <v>0</v>
      </c>
      <c r="JS68" s="5">
        <f t="shared" ca="1" si="391"/>
        <v>0.01</v>
      </c>
      <c r="JT68" s="19">
        <f t="shared" ca="1" si="392"/>
        <v>0</v>
      </c>
      <c r="JU68" s="19">
        <f t="shared" ca="1" si="392"/>
        <v>0</v>
      </c>
      <c r="JV68" s="19" t="str">
        <f t="shared" ca="1" si="392"/>
        <v>-</v>
      </c>
      <c r="JW68" s="19">
        <f t="shared" ca="1" si="428"/>
        <v>1</v>
      </c>
      <c r="JX68" s="19">
        <f t="shared" ca="1" si="435"/>
        <v>1</v>
      </c>
      <c r="JY68" s="19">
        <f t="shared" ca="1" si="428"/>
        <v>1</v>
      </c>
      <c r="JZ68" s="19">
        <f t="shared" ca="1" si="428"/>
        <v>1</v>
      </c>
      <c r="KA68" s="19">
        <f t="shared" ca="1" si="428"/>
        <v>1</v>
      </c>
      <c r="KB68" s="19">
        <f t="shared" ca="1" si="428"/>
        <v>1</v>
      </c>
      <c r="KC68" s="19">
        <f t="shared" ca="1" si="428"/>
        <v>0</v>
      </c>
      <c r="KD68" s="19">
        <f t="shared" ca="1" si="428"/>
        <v>0</v>
      </c>
      <c r="KE68" s="19">
        <f t="shared" ca="1" si="395"/>
        <v>1</v>
      </c>
      <c r="KF68" s="19">
        <f t="shared" ca="1" si="395"/>
        <v>0</v>
      </c>
      <c r="KG68" s="19">
        <f t="shared" ca="1" si="395"/>
        <v>0</v>
      </c>
      <c r="KH68" s="19">
        <f t="shared" ca="1" si="395"/>
        <v>0</v>
      </c>
      <c r="KI68" s="19">
        <f t="shared" ca="1" si="395"/>
        <v>1</v>
      </c>
      <c r="KJ68" s="19">
        <f t="shared" ca="1" si="395"/>
        <v>0</v>
      </c>
      <c r="KK68" s="19">
        <f t="shared" ca="1" si="395"/>
        <v>1</v>
      </c>
      <c r="KL68" s="19">
        <f t="shared" ca="1" si="435"/>
        <v>0</v>
      </c>
      <c r="KM68" s="19">
        <f t="shared" ca="1" si="435"/>
        <v>0</v>
      </c>
      <c r="KN68" s="19">
        <f t="shared" ca="1" si="435"/>
        <v>0</v>
      </c>
      <c r="KO68" s="19">
        <f t="shared" ca="1" si="435"/>
        <v>0</v>
      </c>
      <c r="KP68" s="19">
        <f t="shared" ca="1" si="435"/>
        <v>0</v>
      </c>
      <c r="KQ68" s="19">
        <f t="shared" ca="1" si="435"/>
        <v>0</v>
      </c>
      <c r="KR68" s="19">
        <f t="shared" ca="1" si="435"/>
        <v>0</v>
      </c>
      <c r="KS68" s="19">
        <f t="shared" ca="1" si="435"/>
        <v>0</v>
      </c>
      <c r="KT68" s="19">
        <f t="shared" ca="1" si="435"/>
        <v>0</v>
      </c>
      <c r="KU68" s="19">
        <f t="shared" ca="1" si="435"/>
        <v>0</v>
      </c>
      <c r="KV68" s="19">
        <f t="shared" ca="1" si="435"/>
        <v>0</v>
      </c>
      <c r="KW68" s="19">
        <f t="shared" ca="1" si="435"/>
        <v>0</v>
      </c>
      <c r="KX68" s="19">
        <f t="shared" ca="1" si="435"/>
        <v>0</v>
      </c>
      <c r="KY68" s="19">
        <f t="shared" ca="1" si="436"/>
        <v>0</v>
      </c>
      <c r="KZ68" s="19">
        <f t="shared" ca="1" si="436"/>
        <v>0</v>
      </c>
      <c r="LA68" s="19">
        <f t="shared" ca="1" si="436"/>
        <v>0</v>
      </c>
      <c r="LB68" s="19">
        <f t="shared" ca="1" si="436"/>
        <v>0</v>
      </c>
      <c r="LC68" s="19">
        <f t="shared" ca="1" si="436"/>
        <v>0</v>
      </c>
      <c r="LD68" s="19">
        <f t="shared" ca="1" si="436"/>
        <v>0</v>
      </c>
      <c r="LE68" s="19">
        <f t="shared" ca="1" si="436"/>
        <v>0</v>
      </c>
      <c r="LF68" s="19">
        <f t="shared" ca="1" si="436"/>
        <v>0</v>
      </c>
      <c r="LG68" s="5">
        <f t="shared" ca="1" si="396"/>
        <v>0</v>
      </c>
      <c r="LH68" s="5">
        <f t="shared" ca="1" si="396"/>
        <v>0</v>
      </c>
      <c r="LI68" s="5">
        <f t="shared" ca="1" si="396"/>
        <v>0.05</v>
      </c>
      <c r="LJ68" s="5">
        <f t="shared" ca="1" si="396"/>
        <v>0.05</v>
      </c>
      <c r="LK68" s="19">
        <f t="shared" ca="1" si="437"/>
        <v>0</v>
      </c>
      <c r="LL68" s="19">
        <f t="shared" ca="1" si="437"/>
        <v>0</v>
      </c>
      <c r="LM68" s="19">
        <f t="shared" ca="1" si="437"/>
        <v>0</v>
      </c>
      <c r="LN68" s="19">
        <f t="shared" ca="1" si="437"/>
        <v>0</v>
      </c>
      <c r="LO68" s="19">
        <f t="shared" ca="1" si="438"/>
        <v>0</v>
      </c>
      <c r="LP68" s="19">
        <f t="shared" ca="1" si="437"/>
        <v>0</v>
      </c>
      <c r="LQ68" s="19">
        <f t="shared" ca="1" si="437"/>
        <v>0</v>
      </c>
      <c r="LR68" s="19">
        <f t="shared" ca="1" si="437"/>
        <v>1</v>
      </c>
      <c r="LS68" s="19">
        <f t="shared" ca="1" si="437"/>
        <v>0</v>
      </c>
      <c r="LT68" s="19">
        <f t="shared" ca="1" si="437"/>
        <v>0</v>
      </c>
      <c r="LU68" s="19">
        <f t="shared" ca="1" si="437"/>
        <v>0</v>
      </c>
      <c r="LV68" s="19">
        <f t="shared" ca="1" si="437"/>
        <v>0</v>
      </c>
      <c r="LW68" s="19">
        <f t="shared" ca="1" si="437"/>
        <v>1</v>
      </c>
      <c r="LX68" s="9"/>
      <c r="LY68" s="5" t="b">
        <f t="shared" ca="1" si="398"/>
        <v>0</v>
      </c>
      <c r="LZ68" s="19" t="str">
        <f t="shared" ca="1" si="242"/>
        <v>-</v>
      </c>
      <c r="MA68" s="19" t="str">
        <f t="shared" ca="1" si="242"/>
        <v>-</v>
      </c>
      <c r="MB68" s="19" t="str">
        <f t="shared" ca="1" si="242"/>
        <v>-</v>
      </c>
      <c r="MC68" s="5" t="b">
        <f t="shared" ca="1" si="399"/>
        <v>1</v>
      </c>
      <c r="MD68" s="5" t="b">
        <f t="shared" ca="1" si="399"/>
        <v>0</v>
      </c>
      <c r="ME68" s="5" t="b">
        <f t="shared" ca="1" si="399"/>
        <v>0</v>
      </c>
      <c r="MF68" s="135">
        <f t="shared" ca="1" si="400"/>
        <v>1</v>
      </c>
      <c r="MG68" s="135">
        <f t="shared" ca="1" si="400"/>
        <v>1</v>
      </c>
      <c r="MH68" s="5" t="b">
        <f t="shared" ref="MH68:MK68" ca="1" si="442">INDEX(i.dryman,($AP68-1)*4+$AO68,MH$26)</f>
        <v>0</v>
      </c>
      <c r="MI68" s="5" t="b">
        <f t="shared" ca="1" si="442"/>
        <v>0</v>
      </c>
      <c r="MJ68" s="5" t="b">
        <f t="shared" ca="1" si="442"/>
        <v>1</v>
      </c>
      <c r="MK68" s="5" t="b">
        <f t="shared" ca="1" si="442"/>
        <v>0</v>
      </c>
      <c r="ML68" s="5">
        <f ca="1">INDEX(i.dryman,($AP68-1)*4+$AO68,ML$26+$O68-1)</f>
        <v>1</v>
      </c>
      <c r="MM68" s="5">
        <f ca="1">INDEX(i.dryman,($AP68-1)*4+$AO68,MM$26+$O68-1)</f>
        <v>0.66</v>
      </c>
      <c r="MN68" s="5" t="b">
        <f ca="1">AND(INDEX(i.dryman,($AP68-1)*4+$AO68,MN$26),($MG68&gt;0))</f>
        <v>1</v>
      </c>
      <c r="MO68" s="5" t="str" cm="1">
        <f t="array" aca="1" ref="MO68" ca="1">IF(OR(MP68:MP68&lt;&gt;"-"),TRUE,"-")</f>
        <v>-</v>
      </c>
      <c r="MP68" s="19" t="str">
        <f t="shared" ca="1" si="403"/>
        <v>-</v>
      </c>
      <c r="MQ68" s="5" t="str">
        <f t="array" aca="1" ref="MQ68" ca="1">IF(OR(MR68:MX68&lt;&gt;"-"),TRUE,"-")</f>
        <v>-</v>
      </c>
      <c r="MR68" s="19" t="str">
        <f t="shared" ca="1" si="404"/>
        <v>-</v>
      </c>
      <c r="MS68" s="19" t="str">
        <f t="shared" ca="1" si="404"/>
        <v>-</v>
      </c>
      <c r="MT68" s="19" t="str">
        <f t="shared" ca="1" si="404"/>
        <v>-</v>
      </c>
      <c r="MU68" s="19" t="str">
        <f t="shared" ca="1" si="404"/>
        <v>-</v>
      </c>
      <c r="MV68" s="19" t="str">
        <f t="shared" ca="1" si="404"/>
        <v>-</v>
      </c>
      <c r="MW68" s="19" t="str">
        <f t="shared" ca="1" si="404"/>
        <v>-</v>
      </c>
      <c r="MX68" s="19" t="str">
        <f t="shared" ca="1" si="404"/>
        <v>-</v>
      </c>
      <c r="MY68" s="5" t="str">
        <f t="array" aca="1" ref="MY68" ca="1">IF(OR(MZ68:NA68&lt;&gt;"-"),TRUE,"-")</f>
        <v>-</v>
      </c>
      <c r="MZ68" s="19" t="str">
        <f t="shared" ref="MZ68" ca="1" si="443">OFFSET(MZ$5,$B68,0)</f>
        <v>-</v>
      </c>
      <c r="NA68" s="19" t="str">
        <f t="shared" ca="1" si="405"/>
        <v>-</v>
      </c>
      <c r="NB68" s="19" t="b">
        <f t="shared" ca="1" si="405"/>
        <v>1</v>
      </c>
      <c r="NC68" s="19">
        <f t="shared" ca="1" si="405"/>
        <v>0</v>
      </c>
      <c r="ND68" s="5" t="str">
        <f t="shared" ca="1" si="406"/>
        <v>-</v>
      </c>
      <c r="NE68" s="5" t="str">
        <f t="shared" ca="1" si="406"/>
        <v>-</v>
      </c>
      <c r="NF68" s="5" t="str">
        <f t="shared" ca="1" si="406"/>
        <v>-</v>
      </c>
      <c r="NG68" s="5" t="str">
        <f t="shared" ca="1" si="406"/>
        <v>-</v>
      </c>
      <c r="NH68" s="19" t="str">
        <f t="shared" ca="1" si="407"/>
        <v>-</v>
      </c>
      <c r="NI68" s="19" t="str">
        <f t="shared" ca="1" si="407"/>
        <v>-</v>
      </c>
      <c r="NJ68" s="19" t="str">
        <f t="shared" ca="1" si="407"/>
        <v>-</v>
      </c>
      <c r="NK68" s="19" t="str">
        <f t="shared" ca="1" si="407"/>
        <v>-</v>
      </c>
      <c r="NL68" s="19" t="str">
        <f t="shared" ca="1" si="407"/>
        <v>-</v>
      </c>
      <c r="NM68" s="19" t="str">
        <f t="shared" ca="1" si="407"/>
        <v>-</v>
      </c>
      <c r="NN68" s="19" t="str">
        <f t="shared" ca="1" si="407"/>
        <v>-</v>
      </c>
      <c r="NO68" s="19">
        <f t="shared" ca="1" si="407"/>
        <v>500</v>
      </c>
      <c r="NP68" s="19">
        <f t="shared" ca="1" si="407"/>
        <v>500</v>
      </c>
      <c r="NQ68" s="19" t="str">
        <f t="shared" ca="1" si="420"/>
        <v>-</v>
      </c>
      <c r="NR68" s="19" t="str">
        <f t="shared" ca="1" si="420"/>
        <v>-</v>
      </c>
      <c r="NS68" s="19" t="str">
        <f t="shared" ca="1" si="420"/>
        <v>-</v>
      </c>
      <c r="NT68" s="5">
        <f t="shared" ca="1" si="408"/>
        <v>1</v>
      </c>
      <c r="NU68" s="9"/>
      <c r="NV68" s="19">
        <f t="shared" ca="1" si="420"/>
        <v>70</v>
      </c>
      <c r="NW68" s="19">
        <f t="shared" ca="1" si="431"/>
        <v>50</v>
      </c>
      <c r="NX68" s="19">
        <f t="shared" ca="1" si="431"/>
        <v>65</v>
      </c>
      <c r="NY68" s="19">
        <f t="shared" ca="1" si="431"/>
        <v>65</v>
      </c>
      <c r="NZ68" s="19">
        <f t="shared" ca="1" si="431"/>
        <v>1</v>
      </c>
      <c r="OA68" s="5">
        <f t="shared" ca="1" si="410"/>
        <v>1</v>
      </c>
      <c r="OB68" s="19">
        <f t="shared" ca="1" si="255"/>
        <v>1</v>
      </c>
      <c r="OC68" s="9"/>
      <c r="OD68" s="19" t="b">
        <f t="shared" ca="1" si="431"/>
        <v>0</v>
      </c>
      <c r="OE68" s="19" t="b">
        <f t="shared" ca="1" si="431"/>
        <v>0</v>
      </c>
      <c r="OF68" s="19">
        <f t="shared" ca="1" si="431"/>
        <v>1</v>
      </c>
      <c r="OG68" s="19">
        <f t="shared" ca="1" si="431"/>
        <v>1</v>
      </c>
      <c r="OH68" s="19">
        <f t="shared" ca="1" si="431"/>
        <v>1</v>
      </c>
      <c r="OI68" s="19">
        <f t="shared" ca="1" si="431"/>
        <v>1</v>
      </c>
      <c r="OJ68" s="19">
        <f t="shared" ca="1" si="431"/>
        <v>1</v>
      </c>
      <c r="OK68" s="19">
        <f t="shared" ca="1" si="431"/>
        <v>1</v>
      </c>
      <c r="OL68" s="19">
        <f t="shared" ca="1" si="431"/>
        <v>1</v>
      </c>
      <c r="OM68" s="19">
        <f t="shared" ca="1" si="431"/>
        <v>1</v>
      </c>
      <c r="ON68" s="19">
        <f t="shared" ca="1" si="431"/>
        <v>1</v>
      </c>
      <c r="OO68" s="9"/>
      <c r="OP68" s="5" t="str" cm="1">
        <f t="array" aca="1" ref="OP68" ca="1">INDEX(i.LMU_Area,$K68,OP$26)</f>
        <v>-</v>
      </c>
      <c r="OQ68" s="5" t="str" cm="1">
        <f t="array" aca="1" ref="OQ68" ca="1">INDEX(i.LMU_Area,$K68,OQ$26)</f>
        <v>-</v>
      </c>
      <c r="OR68" s="5" t="str" cm="1">
        <f t="array" aca="1" ref="OR68" ca="1">INDEX(i.LMU_Area,$K68,OR$26)</f>
        <v>-</v>
      </c>
      <c r="OS68" s="5" t="str" cm="1">
        <f t="array" aca="1" ref="OS68" ca="1">INDEX(i.LMU_Area,$K68,OS$26)</f>
        <v>-</v>
      </c>
      <c r="OT68" s="5" t="str" cm="1">
        <f t="array" aca="1" ref="OT68" ca="1">INDEX(i.LMU_Area,$K68,OT$26)</f>
        <v>-</v>
      </c>
      <c r="OU68" s="5" t="str" cm="1">
        <f t="array" aca="1" ref="OU68" ca="1">INDEX(i.LMU_Area,$K68,OU$26)</f>
        <v>-</v>
      </c>
      <c r="OV68" s="5" t="str" cm="1">
        <f t="array" aca="1" ref="OV68" ca="1">INDEX(i.LMU_Area,$K68,OV$26)</f>
        <v>-</v>
      </c>
      <c r="OW68" s="5" t="str" cm="1">
        <f t="array" aca="1" ref="OW68" ca="1">INDEX(i.LMU_Area,$K68,OW$26)</f>
        <v>-</v>
      </c>
      <c r="OX68" s="5" t="str" cm="1">
        <f t="array" aca="1" ref="OX68" ca="1">INDEX(i.LMU_Area,$K68,OX$26)</f>
        <v>-</v>
      </c>
      <c r="OY68" s="5" t="str" cm="1">
        <f t="array" aca="1" ref="OY68" ca="1">INDEX(i.LMU_Area,$K68,OY$26)</f>
        <v>-</v>
      </c>
      <c r="OZ68" s="5" t="str" cm="1">
        <f t="array" aca="1" ref="OZ68" ca="1">INDEX(i.LMU_Area,$K68,OZ$26)</f>
        <v>-</v>
      </c>
      <c r="PA68" s="5" t="str" cm="1">
        <f t="array" aca="1" ref="PA68" ca="1">INDEX(i.LMU_Area,$K68,PA$26)</f>
        <v>-</v>
      </c>
      <c r="PB68" s="5" t="str" cm="1">
        <f t="array" aca="1" ref="PB68" ca="1">INDEX(i.LMU_Area,$K68,PB$26)</f>
        <v>-</v>
      </c>
      <c r="PC68" s="5" t="str" cm="1">
        <f t="array" aca="1" ref="PC68" ca="1">INDEX(i.LMU_Area,$K68,PC$26)</f>
        <v>-</v>
      </c>
      <c r="PD68" s="5" t="str" cm="1">
        <f t="array" aca="1" ref="PD68" ca="1">INDEX(i.LMU_Area,$K68,PD$26)</f>
        <v>-</v>
      </c>
      <c r="PE68" s="5" t="str" cm="1">
        <f t="array" aca="1" ref="PE68" ca="1">INDEX(i.LMU_Area,$K68,PE$26)</f>
        <v>-</v>
      </c>
      <c r="PF68" s="5" t="str" cm="1">
        <f t="array" aca="1" ref="PF68" ca="1">INDEX(i.LMU_Area,$K68,PF$26)</f>
        <v>-</v>
      </c>
      <c r="PG68" s="5" t="str" cm="1">
        <f t="array" aca="1" ref="PG68" ca="1">INDEX(i.LMU_Area,$K68,PG$26)</f>
        <v>-</v>
      </c>
      <c r="PH68" s="5" t="str" cm="1">
        <f t="array" aca="1" ref="PH68" ca="1">INDEX(i.LMU_Area,$K68,PH$26)</f>
        <v>-</v>
      </c>
      <c r="PI68" s="5" t="str" cm="1">
        <f t="array" aca="1" ref="PI68" ca="1">INDEX(i.LMU_Area,$K68,PI$26)</f>
        <v>-</v>
      </c>
      <c r="PJ68" s="5" t="str" cm="1">
        <f t="array" aca="1" ref="PJ68" ca="1">INDEX(i.LMU_Area,$K68,PJ$26)</f>
        <v>-</v>
      </c>
      <c r="PK68" s="5" t="str" cm="1">
        <f t="array" aca="1" ref="PK68" ca="1">INDEX(i.LMU_Area,$K68,PK$26)</f>
        <v>-</v>
      </c>
      <c r="PL68" s="5" t="str" cm="1">
        <f t="array" aca="1" ref="PL68" ca="1">INDEX(i.LMU_Area,$K68,PL$26)</f>
        <v>-</v>
      </c>
      <c r="PM68" s="5" t="str" cm="1">
        <f t="array" aca="1" ref="PM68" ca="1">INDEX(i.LMU_Area,$K68,PM$26)</f>
        <v>-</v>
      </c>
      <c r="PN68" s="5" t="str" cm="1">
        <f t="array" aca="1" ref="PN68" ca="1">INDEX(i.LMU_Area,$K68,PN$26)</f>
        <v>-</v>
      </c>
      <c r="PO68" s="5" t="str" cm="1">
        <f t="array" aca="1" ref="PO68" ca="1">INDEX(i.LMU_Area,$K68,PO$26)</f>
        <v>-</v>
      </c>
      <c r="PP68" s="5" t="str" cm="1">
        <f t="array" aca="1" ref="PP68" ca="1">INDEX(i.LMU_Area,$K68,PP$26)</f>
        <v>-</v>
      </c>
      <c r="PQ68" s="5" t="str" cm="1">
        <f t="array" aca="1" ref="PQ68" ca="1">INDEX(i.LMU_Area,$K68,PQ$26)</f>
        <v>-</v>
      </c>
      <c r="PR68" s="5" t="str" cm="1">
        <f t="array" aca="1" ref="PR68" ca="1">INDEX(i.LMU_Area,$K68,PR$26)</f>
        <v>-</v>
      </c>
      <c r="PS68" s="5" t="str" cm="1">
        <f t="array" aca="1" ref="PS68" ca="1">INDEX(i.LMU_Area,$K68,PS$26)</f>
        <v>-</v>
      </c>
      <c r="PT68" s="5" t="str" cm="1">
        <f t="array" aca="1" ref="PT68" ca="1">INDEX(i.LMU_Area,$K68,PT$26)</f>
        <v>-</v>
      </c>
      <c r="PU68" s="5" t="str" cm="1">
        <f t="array" aca="1" ref="PU68" ca="1">INDEX(i.LMU_Area,$K68,PU$26)</f>
        <v>-</v>
      </c>
      <c r="PV68" s="5" t="str" cm="1">
        <f t="array" aca="1" ref="PV68" ca="1">INDEX(i.LMU_Area,$K68,PV$26)</f>
        <v>-</v>
      </c>
      <c r="PW68" s="5" t="str" cm="1">
        <f t="array" aca="1" ref="PW68" ca="1">INDEX(i.LMU_Area,$K68,PW$26)</f>
        <v>-</v>
      </c>
      <c r="PX68" s="5" t="str" cm="1">
        <f t="array" aca="1" ref="PX68" ca="1">INDEX(i.LMU_Area,$K68,PX$26)</f>
        <v>-</v>
      </c>
      <c r="PY68" s="5" t="str" cm="1">
        <f t="array" aca="1" ref="PY68" ca="1">INDEX(i.LMU_Area,$K68,PY$26)</f>
        <v>-</v>
      </c>
      <c r="PZ68" s="5" t="str" cm="1">
        <f t="array" aca="1" ref="PZ68" ca="1">INDEX(i.LMU_Area,$K68,PZ$26)</f>
        <v>-</v>
      </c>
      <c r="QA68" s="5" t="str" cm="1">
        <f t="array" aca="1" ref="QA68" ca="1">INDEX(i.LMU_Area,$K68,QA$26)</f>
        <v>-</v>
      </c>
      <c r="QB68" s="5" t="str" cm="1">
        <f t="array" aca="1" ref="QB68" ca="1">INDEX(i.LMU_Area,$K68,QB$26)</f>
        <v>-</v>
      </c>
      <c r="QC68" s="5" t="str" cm="1">
        <f t="array" aca="1" ref="QC68" ca="1">INDEX(i.LMU_Area,$K68,QC$26)</f>
        <v>-</v>
      </c>
      <c r="QD68" s="5" t="str" cm="1">
        <f t="array" aca="1" ref="QD68" ca="1">INDEX(i.LMU_Area,$K68,QD$26)</f>
        <v>-</v>
      </c>
      <c r="QE68" s="5" t="str" cm="1">
        <f t="array" aca="1" ref="QE68" ca="1">INDEX(i.LMU_Area,$K68,QE$26)</f>
        <v>-</v>
      </c>
      <c r="QF68" s="5" t="str" cm="1">
        <f t="array" aca="1" ref="QF68" ca="1">INDEX(i.LMU_Area,$K68,QF$26)</f>
        <v>-</v>
      </c>
      <c r="QG68" s="5" t="str" cm="1">
        <f t="array" aca="1" ref="QG68" ca="1">INDEX(i.LMU_Area,$K68,QG$26)</f>
        <v>-</v>
      </c>
      <c r="QH68" s="5" t="str" cm="1">
        <f t="array" aca="1" ref="QH68" ca="1">INDEX(i.LMU_Area,$K68,QH$26)</f>
        <v>-</v>
      </c>
      <c r="QI68" s="5" t="str" cm="1">
        <f t="array" aca="1" ref="QI68" ca="1">INDEX(i.LMU_Area,$K68,QI$26)</f>
        <v>-</v>
      </c>
      <c r="QJ68" s="5" t="str" cm="1">
        <f t="array" aca="1" ref="QJ68" ca="1">INDEX(i.LMU_Area,$K68,QJ$26)</f>
        <v>-</v>
      </c>
      <c r="QK68" s="5" t="str" cm="1">
        <f t="array" aca="1" ref="QK68" ca="1">INDEX(i.LMU_Area,$K68,QK$26)</f>
        <v>-</v>
      </c>
      <c r="QL68" s="5" t="str" cm="1">
        <f t="array" aca="1" ref="QL68" ca="1">INDEX(i.LMU_Area,$K68,QL$26)</f>
        <v>-</v>
      </c>
      <c r="QM68" s="5" t="str" cm="1">
        <f t="array" aca="1" ref="QM68" ca="1">INDEX(i.LMU_Area,$K68,QM$26)</f>
        <v>-</v>
      </c>
      <c r="QN68" s="5" t="str" cm="1">
        <f t="array" aca="1" ref="QN68" ca="1">INDEX(i.LMU_Area,$K68,QN$26)</f>
        <v>-</v>
      </c>
      <c r="QO68" s="5" t="str" cm="1">
        <f t="array" aca="1" ref="QO68" ca="1">INDEX(i.LMU_Area,$K68,QO$26)</f>
        <v>-</v>
      </c>
      <c r="QP68" s="5" t="str" cm="1">
        <f t="array" aca="1" ref="QP68" ca="1">INDEX(i.LMU_Area,$K68,QP$26)</f>
        <v>-</v>
      </c>
      <c r="QQ68" s="5" t="str" cm="1">
        <f t="array" aca="1" ref="QQ68" ca="1">INDEX(i.LMU_Area,$K68,QQ$26)</f>
        <v>-</v>
      </c>
      <c r="QR68" s="5" t="str" cm="1">
        <f t="array" aca="1" ref="QR68" ca="1">INDEX(i.LMU_Area,$K68,QR$26)</f>
        <v>-</v>
      </c>
      <c r="QS68" s="5" t="str" cm="1">
        <f t="array" aca="1" ref="QS68" ca="1">INDEX(i.LMU_Area,$K68,QS$26)</f>
        <v>-</v>
      </c>
      <c r="QT68" s="5" t="str" cm="1">
        <f t="array" aca="1" ref="QT68" ca="1">INDEX(i.LMU_Area,$K68,QT$26)</f>
        <v>-</v>
      </c>
      <c r="QU68" s="5" t="str" cm="1">
        <f t="array" aca="1" ref="QU68" ca="1">INDEX(i.LMU_Area,$K68,QU$26)</f>
        <v>-</v>
      </c>
      <c r="QV68" s="5" t="str" cm="1">
        <f t="array" aca="1" ref="QV68" ca="1">INDEX(i.LMU_Area,$K68,QV$26)</f>
        <v>-</v>
      </c>
      <c r="QW68" s="5" t="str" cm="1">
        <f t="array" aca="1" ref="QW68" ca="1">INDEX(i.LMU_Area,$K68,QW$26)</f>
        <v>-</v>
      </c>
      <c r="QX68" s="5" t="str" cm="1">
        <f t="array" aca="1" ref="QX68" ca="1">INDEX(i.LMU_Area,$K68,QX$26)</f>
        <v>-</v>
      </c>
      <c r="QY68" s="5" t="str" cm="1">
        <f t="array" aca="1" ref="QY68" ca="1">INDEX(i.LMU_Area,$K68,QY$26)</f>
        <v>-</v>
      </c>
      <c r="QZ68" s="5" t="str" cm="1">
        <f t="array" aca="1" ref="QZ68" ca="1">INDEX(i.LMU_Area,$K68,QZ$26)</f>
        <v>-</v>
      </c>
      <c r="RA68" s="5" t="str" cm="1">
        <f t="array" aca="1" ref="RA68" ca="1">INDEX(i.LMU_Area,$K68,RA$26)</f>
        <v>-</v>
      </c>
      <c r="RB68" s="5" t="str" cm="1">
        <f t="array" aca="1" ref="RB68" ca="1">INDEX(i.LMU_Area,$K68,RB$26)</f>
        <v>-</v>
      </c>
      <c r="RC68" s="5" t="str" cm="1">
        <f t="array" aca="1" ref="RC68" ca="1">INDEX(i.LMU_Area,$K68,RC$26)</f>
        <v>-</v>
      </c>
      <c r="RD68" s="5" t="str" cm="1">
        <f t="array" aca="1" ref="RD68" ca="1">INDEX(i.LMU_Area,$K68,RD$26)</f>
        <v>-</v>
      </c>
      <c r="RE68" s="5" t="str" cm="1">
        <f t="array" aca="1" ref="RE68" ca="1">INDEX(i.LMU_Area,$K68,RE$26)</f>
        <v>-</v>
      </c>
      <c r="RF68" s="5" t="str" cm="1">
        <f t="array" aca="1" ref="RF68" ca="1">INDEX(i.LMU_Area,$K68,RF$26)</f>
        <v>-</v>
      </c>
      <c r="RG68" s="5" t="str" cm="1">
        <f t="array" aca="1" ref="RG68" ca="1">INDEX(i.LMU_Area,$K68,RG$26)</f>
        <v>-</v>
      </c>
      <c r="RH68" s="5" t="str" cm="1">
        <f t="array" aca="1" ref="RH68" ca="1">INDEX(i.LMU_Area,$K68,RH$26)</f>
        <v>-</v>
      </c>
      <c r="RI68" s="5" t="str" cm="1">
        <f t="array" aca="1" ref="RI68" ca="1">INDEX(i.LMU_Area,$K68,RI$26)</f>
        <v>-</v>
      </c>
      <c r="RJ68" s="5" t="str" cm="1">
        <f t="array" aca="1" ref="RJ68" ca="1">INDEX(i.LMU_Area,$K68,RJ$26)</f>
        <v>-</v>
      </c>
      <c r="RK68" s="5" t="str" cm="1">
        <f t="array" aca="1" ref="RK68" ca="1">INDEX(i.LMU_Area,$K68,RK$26)</f>
        <v>-</v>
      </c>
      <c r="RL68" s="5" t="str" cm="1">
        <f t="array" aca="1" ref="RL68" ca="1">INDEX(i.LMU_Area,$K68,RL$26)</f>
        <v>-</v>
      </c>
      <c r="RM68" s="5" t="str" cm="1">
        <f t="array" aca="1" ref="RM68" ca="1">INDEX(i.LMU_Area,$K68,RM$26)</f>
        <v>-</v>
      </c>
      <c r="RN68" s="5" t="str" cm="1">
        <f t="array" aca="1" ref="RN68" ca="1">INDEX(i.LMU_Area,$K68,RN$26)</f>
        <v>-</v>
      </c>
      <c r="RO68" s="5" t="str" cm="1">
        <f t="array" aca="1" ref="RO68" ca="1">INDEX(i.LMU_Area,$K68,RO$26)</f>
        <v>-</v>
      </c>
      <c r="RP68" s="5" t="str" cm="1">
        <f t="array" aca="1" ref="RP68" ca="1">INDEX(i.LMU_Area,$K68,RP$26)</f>
        <v>-</v>
      </c>
      <c r="RQ68" s="5" t="str" cm="1">
        <f t="array" aca="1" ref="RQ68" ca="1">INDEX(i.LMU_Area,$K68,RQ$26)</f>
        <v>-</v>
      </c>
      <c r="RR68" s="5" t="str" cm="1">
        <f t="array" aca="1" ref="RR68" ca="1">INDEX(i.LMU_Area,$K68,RR$26)</f>
        <v>-</v>
      </c>
      <c r="RS68" s="5" t="str" cm="1">
        <f t="array" aca="1" ref="RS68" ca="1">INDEX(i.LMU_Area,$K68,RS$26)</f>
        <v>-</v>
      </c>
      <c r="RT68" s="5" t="str" cm="1">
        <f t="array" aca="1" ref="RT68" ca="1">INDEX(i.LMU_Area,$K68,RT$26)</f>
        <v>-</v>
      </c>
      <c r="RU68" s="5" t="str" cm="1">
        <f t="array" aca="1" ref="RU68" ca="1">INDEX(i.LMU_Area,$K68,RU$26)</f>
        <v>-</v>
      </c>
      <c r="RV68" s="5" t="str" cm="1">
        <f t="array" aca="1" ref="RV68" ca="1">INDEX(i.LMU_Area,$K68,RV$26)</f>
        <v>-</v>
      </c>
      <c r="RW68" s="5" t="str" cm="1">
        <f t="array" aca="1" ref="RW68" ca="1">INDEX(i.LMU_Area,$K68,RW$26)</f>
        <v>-</v>
      </c>
      <c r="RX68" s="5" t="str" cm="1">
        <f t="array" aca="1" ref="RX68" ca="1">INDEX(i.LMU_Area,$K68,RX$26)</f>
        <v>-</v>
      </c>
      <c r="RY68" s="5" t="str" cm="1">
        <f t="array" aca="1" ref="RY68" ca="1">INDEX(i.LMU_Area,$K68,RY$26)</f>
        <v>-</v>
      </c>
      <c r="RZ68" s="5" t="str" cm="1">
        <f t="array" aca="1" ref="RZ68" ca="1">INDEX(i.LMU_Area,$K68,RZ$26)</f>
        <v>-</v>
      </c>
      <c r="SA68" s="5" t="str" cm="1">
        <f t="array" aca="1" ref="SA68" ca="1">INDEX(i.LMU_Area,$K68,SA$26)</f>
        <v>-</v>
      </c>
      <c r="SB68" s="5" t="str" cm="1">
        <f t="array" aca="1" ref="SB68" ca="1">INDEX(i.LMU_Area,$K68,SB$26)</f>
        <v>-</v>
      </c>
      <c r="SC68" s="5" t="str" cm="1">
        <f t="array" aca="1" ref="SC68" ca="1">INDEX(i.LMU_Area,$K68,SC$26)</f>
        <v>-</v>
      </c>
      <c r="SD68" s="5" t="str" cm="1">
        <f t="array" aca="1" ref="SD68" ca="1">INDEX(i.LMU_Area,$K68,SD$26)</f>
        <v>-</v>
      </c>
      <c r="SE68" s="5" t="str" cm="1">
        <f t="array" aca="1" ref="SE68" ca="1">INDEX(i.LMU_Area,$K68,SE$26)</f>
        <v>-</v>
      </c>
      <c r="SF68" s="5" t="str" cm="1">
        <f t="array" aca="1" ref="SF68" ca="1">INDEX(i.LMU_Area,$K68,SF$26)</f>
        <v>-</v>
      </c>
      <c r="SG68" s="5" t="str" cm="1">
        <f t="array" aca="1" ref="SG68" ca="1">INDEX(i.LMU_Area,$K68,SG$26)</f>
        <v>-</v>
      </c>
      <c r="SH68" s="5" t="str" cm="1">
        <f t="array" aca="1" ref="SH68" ca="1">INDEX(i.LMU_Area,$K68,SH$26)</f>
        <v>-</v>
      </c>
      <c r="SI68" s="5" t="str" cm="1">
        <f t="array" aca="1" ref="SI68" ca="1">INDEX(i.LMU_Area,$K68,SI$26)</f>
        <v>-</v>
      </c>
      <c r="SJ68" s="5" t="str" cm="1">
        <f t="array" aca="1" ref="SJ68" ca="1">INDEX(i.LMU_Area,$K68,SJ$26)</f>
        <v>-</v>
      </c>
      <c r="SK68" s="5" t="str" cm="1">
        <f t="array" aca="1" ref="SK68" ca="1">INDEX(i.LMU_Area,$K68,SK$26)</f>
        <v>-</v>
      </c>
      <c r="SL68" s="5" t="str" cm="1">
        <f t="array" aca="1" ref="SL68" ca="1">INDEX(i.LMU_Area,$K68,SL$26)</f>
        <v>-</v>
      </c>
      <c r="SM68" s="5" t="str" cm="1">
        <f t="array" aca="1" ref="SM68" ca="1">INDEX(i.LMU_Area,$K68,SM$26)</f>
        <v>-</v>
      </c>
      <c r="SN68" s="5" t="str" cm="1">
        <f t="array" aca="1" ref="SN68" ca="1">INDEX(i.LMU_Area,$K68,SN$26)</f>
        <v>-</v>
      </c>
      <c r="SO68" s="5" t="str" cm="1">
        <f t="array" aca="1" ref="SO68" ca="1">INDEX(i.LMU_Area,$K68,SO$26)</f>
        <v>-</v>
      </c>
      <c r="SP68" s="5" t="str" cm="1">
        <f t="array" aca="1" ref="SP68" ca="1">INDEX(i.LMU_Area,$K68,SP$26)</f>
        <v>-</v>
      </c>
      <c r="SQ68" s="5" t="str" cm="1">
        <f t="array" aca="1" ref="SQ68" ca="1">INDEX(i.LMU_Area,$K68,SQ$26)</f>
        <v>-</v>
      </c>
      <c r="SR68" s="5" t="str" cm="1">
        <f t="array" aca="1" ref="SR68" ca="1">INDEX(i.LMU_Area,$K68,SR$26)</f>
        <v>-</v>
      </c>
      <c r="SS68" s="5" t="str" cm="1">
        <f t="array" aca="1" ref="SS68" ca="1">INDEX(i.LMU_Area,$K68,SS$26)</f>
        <v>-</v>
      </c>
      <c r="ST68" s="5" t="str" cm="1">
        <f t="array" aca="1" ref="ST68" ca="1">INDEX(i.LMU_Area,$K68,ST$26)</f>
        <v>-</v>
      </c>
      <c r="SU68" s="5" t="str" cm="1">
        <f t="array" aca="1" ref="SU68" ca="1">INDEX(i.LMU_Area,$K68,SU$26)</f>
        <v>-</v>
      </c>
      <c r="SV68" s="5" t="str" cm="1">
        <f t="array" aca="1" ref="SV68" ca="1">INDEX(i.LMU_Area,$K68,SV$26)</f>
        <v>-</v>
      </c>
      <c r="SW68" s="5" t="str" cm="1">
        <f t="array" aca="1" ref="SW68" ca="1">INDEX(i.LMU_Area,$K68,SW$26)</f>
        <v>-</v>
      </c>
      <c r="SX68" s="5" t="str" cm="1">
        <f t="array" aca="1" ref="SX68" ca="1">INDEX(i.LMU_Area,$K68,SX$26)</f>
        <v>-</v>
      </c>
      <c r="SY68" s="5" t="str" cm="1">
        <f t="array" aca="1" ref="SY68" ca="1">INDEX(i.LMU_Area,$K68,SY$26)</f>
        <v>-</v>
      </c>
      <c r="SZ68" s="5" t="str" cm="1">
        <f t="array" aca="1" ref="SZ68" ca="1">INDEX(i.LMU_Area,$K68,SZ$26)</f>
        <v>-</v>
      </c>
      <c r="TA68" s="5" t="str" cm="1">
        <f t="array" aca="1" ref="TA68" ca="1">INDEX(i.LMU_Area,$K68,TA$26)</f>
        <v>-</v>
      </c>
      <c r="TB68" s="5" t="str" cm="1">
        <f t="array" aca="1" ref="TB68" ca="1">INDEX(i.LMU_Area,$K68,TB$26)</f>
        <v>-</v>
      </c>
      <c r="TC68" s="5" t="str" cm="1">
        <f t="array" aca="1" ref="TC68" ca="1">INDEX(i.LMU_Area,$K68,TC$26)</f>
        <v>-</v>
      </c>
      <c r="TD68" s="5" t="str" cm="1">
        <f t="array" aca="1" ref="TD68" ca="1">INDEX(i.LMU_Area,$K68,TD$26)</f>
        <v>-</v>
      </c>
      <c r="TE68" s="5" t="str" cm="1">
        <f t="array" aca="1" ref="TE68" ca="1">INDEX(i.LMU_Area,$K68,TE$26)</f>
        <v>-</v>
      </c>
      <c r="TF68" s="19">
        <f t="shared" ca="1" si="423"/>
        <v>1</v>
      </c>
      <c r="TG68" s="587">
        <v>0</v>
      </c>
    </row>
    <row r="69" spans="1:527" hidden="1" outlineLevel="2">
      <c r="A69" s="21">
        <f t="shared" si="358"/>
        <v>64</v>
      </c>
      <c r="B69" s="240">
        <f t="shared" si="359"/>
        <v>47</v>
      </c>
      <c r="C69">
        <f>203</f>
        <v>203</v>
      </c>
      <c r="D69" s="135" t="str">
        <f t="shared" ca="1" si="360"/>
        <v>EWW</v>
      </c>
      <c r="E69" t="b">
        <v>1</v>
      </c>
      <c r="F69" t="b">
        <v>0</v>
      </c>
      <c r="G69" s="19" t="b">
        <f t="shared" ca="1" si="361"/>
        <v>1</v>
      </c>
      <c r="H69" s="226">
        <f t="shared" ca="1" si="424"/>
        <v>24</v>
      </c>
      <c r="I69" s="226">
        <f t="shared" ca="1" si="412"/>
        <v>1</v>
      </c>
      <c r="J69" s="226">
        <f t="shared" ca="1" si="412"/>
        <v>1</v>
      </c>
      <c r="K69" s="226">
        <f t="shared" ca="1" si="412"/>
        <v>1</v>
      </c>
      <c r="L69" s="226">
        <f t="shared" ca="1" si="412"/>
        <v>1</v>
      </c>
      <c r="M69" s="226">
        <f t="shared" ca="1" si="412"/>
        <v>2</v>
      </c>
      <c r="N69" s="226">
        <f t="shared" ca="1" si="413"/>
        <v>3</v>
      </c>
      <c r="O69" s="226">
        <f t="shared" ca="1" si="413"/>
        <v>2</v>
      </c>
      <c r="P69" s="226">
        <f t="shared" ca="1" si="413"/>
        <v>1</v>
      </c>
      <c r="Q69" s="226">
        <f t="shared" ca="1" si="413"/>
        <v>1</v>
      </c>
      <c r="R69" s="115">
        <f t="shared" ca="1" si="264"/>
        <v>0</v>
      </c>
      <c r="S69" s="226">
        <f t="shared" ca="1" si="413"/>
        <v>0</v>
      </c>
      <c r="T69" s="226">
        <f t="shared" ca="1" si="413"/>
        <v>0</v>
      </c>
      <c r="U69" s="226">
        <f t="shared" ca="1" si="413"/>
        <v>0</v>
      </c>
      <c r="V69" s="226">
        <f t="shared" ca="1" si="413"/>
        <v>0</v>
      </c>
      <c r="W69" s="226">
        <f t="shared" ca="1" si="413"/>
        <v>0</v>
      </c>
      <c r="X69" s="226">
        <f t="shared" ca="1" si="413"/>
        <v>1</v>
      </c>
      <c r="Y69" s="226">
        <f t="shared" ca="1" si="413"/>
        <v>1</v>
      </c>
      <c r="Z69" s="226">
        <f t="shared" ca="1" si="413"/>
        <v>1</v>
      </c>
      <c r="AA69" s="263"/>
      <c r="AB69" s="263"/>
      <c r="AC69" s="263"/>
      <c r="AD69" s="263"/>
      <c r="AE69" s="263"/>
      <c r="AF69" s="226">
        <f t="shared" ca="1" si="414"/>
        <v>0</v>
      </c>
      <c r="AG69" s="263"/>
      <c r="AH69" s="263">
        <f t="shared" ca="1" si="415"/>
        <v>0</v>
      </c>
      <c r="AI69" s="263">
        <f t="shared" ca="1" si="415"/>
        <v>0</v>
      </c>
      <c r="AJ69" s="263">
        <f t="shared" ca="1" si="415"/>
        <v>0</v>
      </c>
      <c r="AK69" s="19">
        <f t="shared" ca="1" si="364"/>
        <v>0</v>
      </c>
      <c r="AL69" s="19">
        <f t="shared" ca="1" si="364"/>
        <v>0</v>
      </c>
      <c r="AM69" s="19">
        <f t="shared" ca="1" si="364"/>
        <v>0</v>
      </c>
      <c r="AN69" s="19">
        <f t="shared" ca="1" si="364"/>
        <v>0</v>
      </c>
      <c r="AO69" s="135">
        <f t="shared" ca="1" si="365"/>
        <v>2</v>
      </c>
      <c r="AP69" s="135">
        <f ca="1">INDEX(CHOOSE($P69,DataAutumn!i.AdultDrys,DataWinter!i.AdultDrys,DataSpring!i.AdultDrys),1,$O69)</f>
        <v>4</v>
      </c>
      <c r="AQ69" s="5">
        <f t="shared" ca="1" si="366"/>
        <v>2</v>
      </c>
      <c r="AR69" s="5">
        <f t="shared" ca="1" si="366"/>
        <v>0</v>
      </c>
      <c r="AS69" s="5">
        <f t="shared" ca="1" si="367"/>
        <v>5</v>
      </c>
      <c r="AT69">
        <f t="shared" ca="1" si="368"/>
        <v>3</v>
      </c>
      <c r="AW69" s="222" t="str">
        <f t="shared" ca="1" si="204"/>
        <v>FS Optimis 00024 EWW MWM     TOL122 Scan1-0000 CFS RR 01% REV01 GP100% WP100% MP100% T_TRUE (F43N33)</v>
      </c>
      <c r="AX69" s="9" t="str">
        <f ca="1">IF(COUNTIF(AW$5:AW69,AW69)=1,"-","Dup")</f>
        <v>-</v>
      </c>
      <c r="AY69" s="9"/>
      <c r="AZ69" s="19" t="b">
        <f t="shared" ca="1" si="417"/>
        <v>0</v>
      </c>
      <c r="BA69" s="19" t="b">
        <f t="shared" ca="1" si="417"/>
        <v>0</v>
      </c>
      <c r="BB69" s="19" t="b">
        <f t="shared" ca="1" si="417"/>
        <v>0</v>
      </c>
      <c r="BC69" s="19" t="b">
        <f t="shared" ca="1" si="417"/>
        <v>0</v>
      </c>
      <c r="BD69" s="19" t="b">
        <f t="shared" ca="1" si="417"/>
        <v>0</v>
      </c>
      <c r="BE69" s="19" t="b">
        <f t="shared" ca="1" si="417"/>
        <v>0</v>
      </c>
      <c r="BF69" s="19" t="b">
        <f t="shared" ca="1" si="417"/>
        <v>0</v>
      </c>
      <c r="BG69" s="19" t="b">
        <f t="shared" ca="1" si="417"/>
        <v>0</v>
      </c>
      <c r="BH69" s="9"/>
      <c r="BI69" s="5" t="b">
        <f t="shared" ca="1" si="205"/>
        <v>1</v>
      </c>
      <c r="BJ69" s="5" t="str">
        <f t="shared" ca="1" si="205"/>
        <v>-</v>
      </c>
      <c r="BK69" s="5" t="str">
        <f t="shared" ca="1" si="205"/>
        <v>-</v>
      </c>
      <c r="BL69" s="5" t="str">
        <f t="shared" ca="1" si="205"/>
        <v>-</v>
      </c>
      <c r="BM69" s="5" t="b">
        <f t="shared" ca="1" si="205"/>
        <v>1</v>
      </c>
      <c r="BN69" s="135">
        <f t="shared" ca="1" si="205"/>
        <v>0</v>
      </c>
      <c r="BO69" s="12" t="b">
        <v>1</v>
      </c>
      <c r="BP69" s="5" cm="1">
        <f t="array" aca="1" ref="BP69" ca="1">INDEX(i.z_prob,$J69,BP$26)</f>
        <v>0.09</v>
      </c>
      <c r="BQ69" s="5" cm="1">
        <f t="array" aca="1" ref="BQ69" ca="1">INDEX(i.z_prob,$J69,BQ$26)</f>
        <v>0.16</v>
      </c>
      <c r="BR69" s="5" cm="1">
        <f t="array" aca="1" ref="BR69" ca="1">INDEX(i.z_prob,$J69,BR$26)</f>
        <v>0.14000000000000001</v>
      </c>
      <c r="BS69" s="5" cm="1">
        <f t="array" aca="1" ref="BS69" ca="1">INDEX(i.z_prob,$J69,BS$26)</f>
        <v>0.11</v>
      </c>
      <c r="BT69" s="5" cm="1">
        <f t="array" aca="1" ref="BT69" ca="1">INDEX(i.z_prob,$J69,BT$26)</f>
        <v>0.11</v>
      </c>
      <c r="BU69" s="5" cm="1">
        <f t="array" aca="1" ref="BU69" ca="1">INDEX(i.z_prob,$J69,BU$26)</f>
        <v>0.14000000000000001</v>
      </c>
      <c r="BV69" s="5" cm="1">
        <f t="array" aca="1" ref="BV69" ca="1">INDEX(i.z_prob,$J69,BV$26)</f>
        <v>0.16</v>
      </c>
      <c r="BW69" s="5" cm="1">
        <f t="array" aca="1" ref="BW69" ca="1">INDEX(i.z_prob,$J69,BW$26)</f>
        <v>0.09</v>
      </c>
      <c r="BX69" s="9"/>
      <c r="BY69" s="19" t="str">
        <f t="shared" ca="1" si="370"/>
        <v>-</v>
      </c>
      <c r="BZ69" s="5">
        <f t="shared" ca="1" si="371"/>
        <v>0</v>
      </c>
      <c r="CA69" s="5">
        <f t="shared" ca="1" si="372"/>
        <v>0</v>
      </c>
      <c r="CB69" s="5">
        <f t="shared" ca="1" si="373"/>
        <v>0</v>
      </c>
      <c r="CC69" s="5">
        <f t="shared" ca="1" si="374"/>
        <v>0</v>
      </c>
      <c r="CD69" s="9"/>
      <c r="CE69" s="19" t="str">
        <f t="shared" ca="1" si="375"/>
        <v>-</v>
      </c>
      <c r="CF69" s="19" t="str">
        <f t="shared" ca="1" si="375"/>
        <v>-</v>
      </c>
      <c r="CG69" s="19" t="str">
        <f t="shared" ca="1" si="375"/>
        <v>-</v>
      </c>
      <c r="CH69" s="19" t="str">
        <f t="shared" ca="1" si="375"/>
        <v>-</v>
      </c>
      <c r="CI69" s="19" t="str">
        <f t="shared" ca="1" si="375"/>
        <v>-</v>
      </c>
      <c r="CJ69" s="19" t="str">
        <f t="shared" ca="1" si="375"/>
        <v>-</v>
      </c>
      <c r="CK69" s="19" t="str">
        <f t="shared" ca="1" si="375"/>
        <v>-</v>
      </c>
      <c r="CL69" s="19" t="str">
        <f t="shared" ca="1" si="375"/>
        <v>-</v>
      </c>
      <c r="CM69" s="19" t="str">
        <f t="shared" ca="1" si="375"/>
        <v>-</v>
      </c>
      <c r="CN69" s="19" t="str">
        <f t="shared" ca="1" si="375"/>
        <v>-</v>
      </c>
      <c r="CO69" s="19" t="str">
        <f t="shared" ca="1" si="440"/>
        <v>-</v>
      </c>
      <c r="CP69" s="19" t="str">
        <f t="shared" ca="1" si="440"/>
        <v>-</v>
      </c>
      <c r="CQ69" s="19" t="str">
        <f t="shared" ca="1" si="440"/>
        <v>-</v>
      </c>
      <c r="CR69" s="19" t="str">
        <f t="shared" ca="1" si="440"/>
        <v>-</v>
      </c>
      <c r="CS69" s="19" t="str">
        <f t="shared" ca="1" si="440"/>
        <v>-</v>
      </c>
      <c r="CT69" s="19" t="str">
        <f t="shared" ca="1" si="440"/>
        <v>-</v>
      </c>
      <c r="CU69" s="19" t="str">
        <f t="shared" ca="1" si="440"/>
        <v>-</v>
      </c>
      <c r="CV69" s="9"/>
      <c r="CW69" s="19" t="b">
        <f t="shared" ca="1" si="377"/>
        <v>1</v>
      </c>
      <c r="CX69" s="19" t="b">
        <f t="shared" ca="1" si="377"/>
        <v>1</v>
      </c>
      <c r="CY69" s="19" t="b">
        <f t="shared" ca="1" si="377"/>
        <v>1</v>
      </c>
      <c r="CZ69" s="574">
        <f t="shared" ca="1" si="425"/>
        <v>321111103</v>
      </c>
      <c r="DA69" s="570" t="b">
        <f t="shared" ca="1" si="378"/>
        <v>0</v>
      </c>
      <c r="DB69" s="570" t="str">
        <f t="shared" ca="1" si="378"/>
        <v>-</v>
      </c>
      <c r="DC69" s="570" t="b">
        <f t="shared" ca="1" si="378"/>
        <v>1</v>
      </c>
      <c r="DD69" s="575">
        <f t="shared" ca="1" si="421"/>
        <v>321111104</v>
      </c>
      <c r="DE69" s="428">
        <f t="shared" ca="1" si="379"/>
        <v>680</v>
      </c>
      <c r="DF69" s="428">
        <f t="shared" ca="1" si="379"/>
        <v>714</v>
      </c>
      <c r="DG69" s="428">
        <f t="shared" ca="1" si="379"/>
        <v>749</v>
      </c>
      <c r="DH69" s="143">
        <f t="shared" ca="1" si="380"/>
        <v>420</v>
      </c>
      <c r="DI69" s="143">
        <f t="shared" ca="1" si="380"/>
        <v>455</v>
      </c>
      <c r="DJ69" s="143">
        <f t="shared" ca="1" si="380"/>
        <v>490</v>
      </c>
      <c r="DK69" s="19" t="str">
        <f t="shared" ca="1" si="416"/>
        <v>-</v>
      </c>
      <c r="DL69" s="12" t="b">
        <v>1</v>
      </c>
      <c r="DM69" s="12" t="b">
        <v>0</v>
      </c>
      <c r="DN69" s="12" t="b">
        <v>0</v>
      </c>
      <c r="DO69" s="12" t="b">
        <v>0</v>
      </c>
      <c r="DP69" s="12" t="b">
        <v>0</v>
      </c>
      <c r="DQ69" s="19">
        <f t="shared" ca="1" si="432"/>
        <v>3</v>
      </c>
      <c r="DR69" s="19">
        <f t="shared" ca="1" si="432"/>
        <v>3</v>
      </c>
      <c r="DS69" s="19">
        <f t="shared" ca="1" si="432"/>
        <v>0</v>
      </c>
      <c r="DT69" s="19">
        <f t="shared" ca="1" si="432"/>
        <v>1</v>
      </c>
      <c r="DU69" s="19">
        <f t="shared" ca="1" si="432"/>
        <v>-1</v>
      </c>
      <c r="DV69" s="19" t="str">
        <f t="shared" ca="1" si="432"/>
        <v>-</v>
      </c>
      <c r="DW69" s="19" t="str">
        <f t="shared" ca="1" si="432"/>
        <v>-</v>
      </c>
      <c r="DX69" s="19" t="str">
        <f t="shared" ca="1" si="432"/>
        <v>-</v>
      </c>
      <c r="DY69" s="19">
        <f t="shared" ca="1" si="432"/>
        <v>0</v>
      </c>
      <c r="DZ69" s="19">
        <f t="shared" ca="1" si="432"/>
        <v>1</v>
      </c>
      <c r="EA69" s="19">
        <f t="shared" ca="1" si="432"/>
        <v>-1</v>
      </c>
      <c r="EB69" s="19" t="str">
        <f t="shared" ca="1" si="432"/>
        <v>-</v>
      </c>
      <c r="EC69" s="19">
        <f t="shared" ca="1" si="432"/>
        <v>0</v>
      </c>
      <c r="ED69" s="19">
        <f t="shared" ca="1" si="432"/>
        <v>0</v>
      </c>
      <c r="EE69" s="9"/>
      <c r="EF69" s="19" t="str">
        <f t="shared" ca="1" si="383"/>
        <v>-</v>
      </c>
      <c r="EG69" s="19" t="str">
        <f t="shared" ca="1" si="383"/>
        <v>-</v>
      </c>
      <c r="EH69" s="19" t="str">
        <f t="shared" ca="1" si="383"/>
        <v>-</v>
      </c>
      <c r="EI69" s="19" t="str">
        <f t="shared" ca="1" si="383"/>
        <v>-</v>
      </c>
      <c r="EJ69" s="19" t="str">
        <f t="shared" ca="1" si="383"/>
        <v>-</v>
      </c>
      <c r="EK69" s="19" t="str">
        <f t="shared" ca="1" si="383"/>
        <v>-</v>
      </c>
      <c r="EL69" s="19" t="str">
        <f t="shared" ca="1" si="383"/>
        <v>-</v>
      </c>
      <c r="EM69" s="19" t="str">
        <f t="shared" ca="1" si="383"/>
        <v>-</v>
      </c>
      <c r="EN69" s="19" t="str">
        <f t="shared" ca="1" si="383"/>
        <v>-</v>
      </c>
      <c r="EO69" s="19" t="str">
        <f t="shared" ca="1" si="383"/>
        <v>-</v>
      </c>
      <c r="EP69" s="19" t="str">
        <f t="shared" ca="1" si="383"/>
        <v>-</v>
      </c>
      <c r="EQ69" s="19" t="str">
        <f t="shared" ca="1" si="383"/>
        <v>-</v>
      </c>
      <c r="ER69" s="19">
        <f t="shared" ca="1" si="383"/>
        <v>0</v>
      </c>
      <c r="ES69" s="19">
        <f t="shared" ca="1" si="383"/>
        <v>0</v>
      </c>
      <c r="ET69" s="19">
        <f t="shared" ca="1" si="383"/>
        <v>0</v>
      </c>
      <c r="EU69" s="19">
        <f t="shared" ca="1" si="383"/>
        <v>0</v>
      </c>
      <c r="EV69" s="19">
        <f t="shared" ca="1" si="384"/>
        <v>0</v>
      </c>
      <c r="EW69" s="19">
        <f t="shared" ca="1" si="384"/>
        <v>0</v>
      </c>
      <c r="EX69" s="19">
        <f t="shared" ref="EX69:HE75" ca="1" si="444">OFFSET(EX$5,$B69,0)</f>
        <v>0</v>
      </c>
      <c r="EY69" s="19">
        <f t="shared" ca="1" si="444"/>
        <v>0</v>
      </c>
      <c r="EZ69" s="19">
        <f t="shared" ca="1" si="444"/>
        <v>0</v>
      </c>
      <c r="FA69" s="19">
        <f t="shared" ca="1" si="444"/>
        <v>0</v>
      </c>
      <c r="FB69" s="19">
        <f t="shared" ca="1" si="444"/>
        <v>0</v>
      </c>
      <c r="FC69" s="19">
        <f t="shared" ca="1" si="444"/>
        <v>0</v>
      </c>
      <c r="FD69" s="19">
        <f t="shared" ca="1" si="444"/>
        <v>0</v>
      </c>
      <c r="FE69" s="19">
        <f t="shared" ca="1" si="444"/>
        <v>0</v>
      </c>
      <c r="FF69" s="19">
        <f t="shared" ca="1" si="444"/>
        <v>0</v>
      </c>
      <c r="FG69" s="19">
        <f t="shared" ca="1" si="444"/>
        <v>0</v>
      </c>
      <c r="FH69" s="19">
        <f t="shared" ca="1" si="444"/>
        <v>0</v>
      </c>
      <c r="FI69" s="19">
        <f t="shared" ca="1" si="444"/>
        <v>0</v>
      </c>
      <c r="FJ69" s="19">
        <f t="shared" ca="1" si="444"/>
        <v>0</v>
      </c>
      <c r="FK69" s="19">
        <f t="shared" ca="1" si="444"/>
        <v>0</v>
      </c>
      <c r="FL69" s="19">
        <f t="shared" ca="1" si="444"/>
        <v>0</v>
      </c>
      <c r="FM69" s="19">
        <f t="shared" ca="1" si="444"/>
        <v>0</v>
      </c>
      <c r="FN69" s="19">
        <f t="shared" ca="1" si="444"/>
        <v>0</v>
      </c>
      <c r="FO69" s="19">
        <f t="shared" ca="1" si="444"/>
        <v>0</v>
      </c>
      <c r="FP69" s="19">
        <f t="shared" ca="1" si="444"/>
        <v>0</v>
      </c>
      <c r="FQ69" s="19">
        <f t="shared" ca="1" si="444"/>
        <v>0</v>
      </c>
      <c r="FR69" s="19">
        <f t="shared" ca="1" si="444"/>
        <v>0</v>
      </c>
      <c r="FS69" s="19">
        <f t="shared" ca="1" si="444"/>
        <v>0</v>
      </c>
      <c r="FT69" s="19">
        <f t="shared" ca="1" si="444"/>
        <v>0</v>
      </c>
      <c r="FU69" s="19">
        <f t="shared" ca="1" si="441"/>
        <v>0</v>
      </c>
      <c r="FV69" s="19">
        <f t="shared" ca="1" si="441"/>
        <v>0</v>
      </c>
      <c r="FW69" s="19">
        <f t="shared" ca="1" si="441"/>
        <v>0</v>
      </c>
      <c r="FX69" s="19">
        <f t="shared" ca="1" si="441"/>
        <v>0</v>
      </c>
      <c r="FY69" s="19">
        <f t="shared" ca="1" si="441"/>
        <v>0</v>
      </c>
      <c r="FZ69" s="19">
        <f t="shared" ca="1" si="441"/>
        <v>0</v>
      </c>
      <c r="GA69" s="19">
        <f t="shared" ca="1" si="441"/>
        <v>0</v>
      </c>
      <c r="GB69" s="19">
        <f t="shared" ca="1" si="441"/>
        <v>0</v>
      </c>
      <c r="GC69" s="19">
        <f t="shared" ca="1" si="441"/>
        <v>0</v>
      </c>
      <c r="GD69" s="19">
        <f t="shared" ca="1" si="441"/>
        <v>0</v>
      </c>
      <c r="GE69" s="19">
        <f t="shared" ca="1" si="444"/>
        <v>0</v>
      </c>
      <c r="GF69" s="19">
        <f t="shared" ca="1" si="444"/>
        <v>0</v>
      </c>
      <c r="GG69" s="19">
        <f t="shared" ca="1" si="444"/>
        <v>0</v>
      </c>
      <c r="GH69" s="19">
        <f t="shared" ca="1" si="444"/>
        <v>0</v>
      </c>
      <c r="GI69" s="19">
        <f t="shared" ca="1" si="444"/>
        <v>0</v>
      </c>
      <c r="GJ69" s="19">
        <f t="shared" ca="1" si="444"/>
        <v>0</v>
      </c>
      <c r="GK69" s="19">
        <f t="shared" ca="1" si="444"/>
        <v>0</v>
      </c>
      <c r="GL69" s="19">
        <f t="shared" ca="1" si="444"/>
        <v>0</v>
      </c>
      <c r="GM69" s="19">
        <f t="shared" ca="1" si="444"/>
        <v>0</v>
      </c>
      <c r="GN69" s="19">
        <f t="shared" ca="1" si="444"/>
        <v>0</v>
      </c>
      <c r="GO69" s="19">
        <f t="shared" ca="1" si="441"/>
        <v>0</v>
      </c>
      <c r="GP69" s="19">
        <f t="shared" ca="1" si="441"/>
        <v>0</v>
      </c>
      <c r="GQ69" s="19">
        <f t="shared" ca="1" si="441"/>
        <v>0</v>
      </c>
      <c r="GR69" s="19">
        <f t="shared" ca="1" si="441"/>
        <v>0</v>
      </c>
      <c r="GS69" s="19">
        <f t="shared" ca="1" si="441"/>
        <v>0</v>
      </c>
      <c r="GT69" s="19">
        <f t="shared" ca="1" si="441"/>
        <v>0</v>
      </c>
      <c r="GU69" s="19">
        <f t="shared" ca="1" si="441"/>
        <v>0</v>
      </c>
      <c r="GV69" s="19">
        <f t="shared" ca="1" si="441"/>
        <v>0</v>
      </c>
      <c r="GW69" s="19">
        <f t="shared" ca="1" si="441"/>
        <v>0</v>
      </c>
      <c r="GX69" s="19">
        <f t="shared" ca="1" si="441"/>
        <v>0</v>
      </c>
      <c r="GY69" s="19">
        <f t="shared" ca="1" si="441"/>
        <v>0</v>
      </c>
      <c r="GZ69" s="19">
        <f t="shared" ca="1" si="441"/>
        <v>0</v>
      </c>
      <c r="HA69" s="19">
        <f t="shared" ca="1" si="441"/>
        <v>0</v>
      </c>
      <c r="HB69" s="19">
        <f t="shared" ca="1" si="441"/>
        <v>0</v>
      </c>
      <c r="HC69" s="19">
        <f t="shared" ca="1" si="441"/>
        <v>0</v>
      </c>
      <c r="HD69" s="19">
        <f t="shared" ca="1" si="441"/>
        <v>0</v>
      </c>
      <c r="HE69" s="19">
        <f t="shared" ca="1" si="441"/>
        <v>0</v>
      </c>
      <c r="HF69" s="19">
        <f t="shared" ca="1" si="441"/>
        <v>0</v>
      </c>
      <c r="HG69" s="19">
        <f t="shared" ca="1" si="441"/>
        <v>0</v>
      </c>
      <c r="HH69" s="19">
        <f t="shared" ca="1" si="441"/>
        <v>0</v>
      </c>
      <c r="HI69" s="19">
        <f t="shared" ca="1" si="441"/>
        <v>0</v>
      </c>
      <c r="HJ69" s="19">
        <f t="shared" ca="1" si="441"/>
        <v>0</v>
      </c>
      <c r="HK69" s="19">
        <f t="shared" ca="1" si="441"/>
        <v>0</v>
      </c>
      <c r="HL69" s="19">
        <f t="shared" ca="1" si="441"/>
        <v>0</v>
      </c>
      <c r="HM69" s="19">
        <f t="shared" ca="1" si="441"/>
        <v>0</v>
      </c>
      <c r="HN69" s="19">
        <f t="shared" ca="1" si="441"/>
        <v>0</v>
      </c>
      <c r="HO69" s="19">
        <f t="shared" ca="1" si="441"/>
        <v>0</v>
      </c>
      <c r="HP69" s="19">
        <f t="shared" ca="1" si="441"/>
        <v>0</v>
      </c>
      <c r="HQ69" s="19">
        <f t="shared" ca="1" si="441"/>
        <v>0</v>
      </c>
      <c r="HR69" s="19">
        <f t="shared" ca="1" si="441"/>
        <v>0</v>
      </c>
      <c r="HS69" s="19">
        <f t="shared" ca="1" si="441"/>
        <v>0</v>
      </c>
      <c r="HT69" s="19">
        <f t="shared" ca="1" si="441"/>
        <v>0</v>
      </c>
      <c r="HU69" s="19">
        <f t="shared" ca="1" si="441"/>
        <v>0</v>
      </c>
      <c r="HV69" s="19">
        <f t="shared" ca="1" si="441"/>
        <v>0</v>
      </c>
      <c r="HW69" s="19">
        <f t="shared" ca="1" si="441"/>
        <v>0</v>
      </c>
      <c r="HX69" s="19">
        <f t="shared" ca="1" si="441"/>
        <v>0</v>
      </c>
      <c r="HY69" s="19">
        <f t="shared" ca="1" si="441"/>
        <v>0</v>
      </c>
      <c r="HZ69" s="19">
        <f t="shared" ca="1" si="441"/>
        <v>0</v>
      </c>
      <c r="IA69" s="19">
        <f t="shared" ca="1" si="441"/>
        <v>0</v>
      </c>
      <c r="IB69" s="19">
        <f t="shared" ca="1" si="441"/>
        <v>0</v>
      </c>
      <c r="IC69" s="19">
        <f t="shared" ca="1" si="441"/>
        <v>0</v>
      </c>
      <c r="ID69" s="19">
        <f t="shared" ca="1" si="427"/>
        <v>0</v>
      </c>
      <c r="IE69" s="19">
        <f t="shared" ca="1" si="427"/>
        <v>0</v>
      </c>
      <c r="IF69" s="19">
        <f t="shared" ca="1" si="427"/>
        <v>0</v>
      </c>
      <c r="IG69" s="19">
        <f t="shared" ca="1" si="427"/>
        <v>0</v>
      </c>
      <c r="IH69" s="19">
        <f t="shared" ca="1" si="427"/>
        <v>0</v>
      </c>
      <c r="II69" s="19">
        <f t="shared" ca="1" si="427"/>
        <v>0</v>
      </c>
      <c r="IJ69" s="19">
        <f t="shared" ca="1" si="427"/>
        <v>0</v>
      </c>
      <c r="IK69" s="19">
        <f t="shared" ca="1" si="427"/>
        <v>0</v>
      </c>
      <c r="IL69" s="19">
        <f t="shared" ca="1" si="427"/>
        <v>0</v>
      </c>
      <c r="IM69" s="19">
        <f t="shared" ca="1" si="427"/>
        <v>0</v>
      </c>
      <c r="IN69" s="19">
        <f t="shared" ca="1" si="427"/>
        <v>0</v>
      </c>
      <c r="IO69" s="19">
        <f t="shared" ca="1" si="427"/>
        <v>0</v>
      </c>
      <c r="IP69" s="19">
        <f t="shared" ca="1" si="427"/>
        <v>0</v>
      </c>
      <c r="IQ69" s="19">
        <f t="shared" ca="1" si="427"/>
        <v>0</v>
      </c>
      <c r="IR69" s="19">
        <f t="shared" ca="1" si="427"/>
        <v>0</v>
      </c>
      <c r="IS69" s="19">
        <f t="shared" ca="1" si="427"/>
        <v>0</v>
      </c>
      <c r="IT69" s="19">
        <f t="shared" ca="1" si="434"/>
        <v>0</v>
      </c>
      <c r="IU69" s="19">
        <f t="shared" ca="1" si="434"/>
        <v>0</v>
      </c>
      <c r="IV69" s="19">
        <f t="shared" ca="1" si="434"/>
        <v>0</v>
      </c>
      <c r="IW69" s="19">
        <f t="shared" ca="1" si="434"/>
        <v>0</v>
      </c>
      <c r="IX69" s="19">
        <f t="shared" ca="1" si="434"/>
        <v>0</v>
      </c>
      <c r="IY69" s="19">
        <f t="shared" ca="1" si="434"/>
        <v>0</v>
      </c>
      <c r="IZ69" s="19">
        <f t="shared" ca="1" si="434"/>
        <v>0</v>
      </c>
      <c r="JA69" s="19">
        <f t="shared" ca="1" si="434"/>
        <v>0</v>
      </c>
      <c r="JB69" s="19">
        <f t="shared" ca="1" si="434"/>
        <v>0</v>
      </c>
      <c r="JC69" s="19">
        <f t="shared" ca="1" si="434"/>
        <v>0</v>
      </c>
      <c r="JD69" s="19">
        <f t="shared" ca="1" si="434"/>
        <v>0</v>
      </c>
      <c r="JE69" s="19">
        <f t="shared" ca="1" si="434"/>
        <v>0</v>
      </c>
      <c r="JF69" s="19">
        <f t="shared" ca="1" si="434"/>
        <v>0</v>
      </c>
      <c r="JG69" s="19">
        <f t="shared" ca="1" si="434"/>
        <v>0</v>
      </c>
      <c r="JH69" s="19">
        <f t="shared" ca="1" si="434"/>
        <v>0</v>
      </c>
      <c r="JI69" s="19">
        <f t="shared" ca="1" si="434"/>
        <v>0</v>
      </c>
      <c r="JJ69" s="19">
        <f t="shared" ca="1" si="434"/>
        <v>0</v>
      </c>
      <c r="JK69" s="19">
        <f t="shared" ca="1" si="434"/>
        <v>0</v>
      </c>
      <c r="JL69" s="19">
        <f t="shared" ca="1" si="434"/>
        <v>0</v>
      </c>
      <c r="JM69" s="5">
        <f t="shared" ca="1" si="387"/>
        <v>19</v>
      </c>
      <c r="JN69" s="9"/>
      <c r="JO69" s="5">
        <f t="shared" ca="1" si="388"/>
        <v>1</v>
      </c>
      <c r="JP69" s="5" t="b">
        <f t="shared" ca="1" si="388"/>
        <v>0</v>
      </c>
      <c r="JQ69" s="19">
        <f t="shared" ca="1" si="435"/>
        <v>0</v>
      </c>
      <c r="JR69" s="5">
        <f t="shared" ca="1" si="390"/>
        <v>0</v>
      </c>
      <c r="JS69" s="5">
        <f t="shared" ca="1" si="391"/>
        <v>0.01</v>
      </c>
      <c r="JT69" s="19">
        <f t="shared" ca="1" si="392"/>
        <v>0</v>
      </c>
      <c r="JU69" s="19">
        <f t="shared" ca="1" si="392"/>
        <v>0</v>
      </c>
      <c r="JV69" s="19" t="str">
        <f t="shared" ca="1" si="392"/>
        <v>-</v>
      </c>
      <c r="JW69" s="19">
        <f t="shared" ca="1" si="428"/>
        <v>1</v>
      </c>
      <c r="JX69" s="19">
        <f t="shared" ca="1" si="435"/>
        <v>1</v>
      </c>
      <c r="JY69" s="19">
        <f t="shared" ca="1" si="428"/>
        <v>1</v>
      </c>
      <c r="JZ69" s="19">
        <f t="shared" ca="1" si="428"/>
        <v>1</v>
      </c>
      <c r="KA69" s="19">
        <f t="shared" ca="1" si="428"/>
        <v>1</v>
      </c>
      <c r="KB69" s="19">
        <f t="shared" ca="1" si="428"/>
        <v>1</v>
      </c>
      <c r="KC69" s="19">
        <f t="shared" ca="1" si="428"/>
        <v>0</v>
      </c>
      <c r="KD69" s="19">
        <f t="shared" ca="1" si="428"/>
        <v>0</v>
      </c>
      <c r="KE69" s="19">
        <f t="shared" ca="1" si="395"/>
        <v>1</v>
      </c>
      <c r="KF69" s="19">
        <f t="shared" ca="1" si="395"/>
        <v>0</v>
      </c>
      <c r="KG69" s="19">
        <f t="shared" ca="1" si="395"/>
        <v>0</v>
      </c>
      <c r="KH69" s="19">
        <f t="shared" ca="1" si="395"/>
        <v>0</v>
      </c>
      <c r="KI69" s="19">
        <f t="shared" ca="1" si="395"/>
        <v>1</v>
      </c>
      <c r="KJ69" s="19">
        <f t="shared" ca="1" si="395"/>
        <v>0</v>
      </c>
      <c r="KK69" s="19">
        <f t="shared" ca="1" si="395"/>
        <v>1</v>
      </c>
      <c r="KL69" s="19">
        <f t="shared" ca="1" si="435"/>
        <v>0</v>
      </c>
      <c r="KM69" s="19">
        <f t="shared" ca="1" si="435"/>
        <v>0</v>
      </c>
      <c r="KN69" s="19">
        <f t="shared" ca="1" si="435"/>
        <v>0</v>
      </c>
      <c r="KO69" s="19">
        <f t="shared" ca="1" si="435"/>
        <v>0</v>
      </c>
      <c r="KP69" s="19">
        <f t="shared" ca="1" si="435"/>
        <v>0</v>
      </c>
      <c r="KQ69" s="19">
        <f t="shared" ca="1" si="435"/>
        <v>0</v>
      </c>
      <c r="KR69" s="19">
        <f t="shared" ca="1" si="435"/>
        <v>0</v>
      </c>
      <c r="KS69" s="19">
        <f t="shared" ca="1" si="435"/>
        <v>0</v>
      </c>
      <c r="KT69" s="19">
        <f t="shared" ca="1" si="435"/>
        <v>0</v>
      </c>
      <c r="KU69" s="19">
        <f t="shared" ca="1" si="435"/>
        <v>0</v>
      </c>
      <c r="KV69" s="19">
        <f t="shared" ca="1" si="435"/>
        <v>0</v>
      </c>
      <c r="KW69" s="19">
        <f t="shared" ca="1" si="435"/>
        <v>0</v>
      </c>
      <c r="KX69" s="19">
        <f t="shared" ca="1" si="435"/>
        <v>0</v>
      </c>
      <c r="KY69" s="19">
        <f t="shared" ca="1" si="436"/>
        <v>0</v>
      </c>
      <c r="KZ69" s="19">
        <f t="shared" ca="1" si="436"/>
        <v>0</v>
      </c>
      <c r="LA69" s="19">
        <f t="shared" ca="1" si="436"/>
        <v>0</v>
      </c>
      <c r="LB69" s="19">
        <f t="shared" ca="1" si="436"/>
        <v>0</v>
      </c>
      <c r="LC69" s="19">
        <f t="shared" ca="1" si="436"/>
        <v>0</v>
      </c>
      <c r="LD69" s="19">
        <f t="shared" ca="1" si="436"/>
        <v>0</v>
      </c>
      <c r="LE69" s="19">
        <f t="shared" ca="1" si="436"/>
        <v>0</v>
      </c>
      <c r="LF69" s="19">
        <f t="shared" ca="1" si="436"/>
        <v>0</v>
      </c>
      <c r="LG69" s="5">
        <f t="shared" ca="1" si="396"/>
        <v>0</v>
      </c>
      <c r="LH69" s="5">
        <f t="shared" ca="1" si="396"/>
        <v>0</v>
      </c>
      <c r="LI69" s="5">
        <f t="shared" ca="1" si="396"/>
        <v>0.05</v>
      </c>
      <c r="LJ69" s="5">
        <f t="shared" ca="1" si="396"/>
        <v>0.05</v>
      </c>
      <c r="LK69" s="19">
        <f t="shared" ca="1" si="437"/>
        <v>0</v>
      </c>
      <c r="LL69" s="19">
        <f t="shared" ca="1" si="437"/>
        <v>0</v>
      </c>
      <c r="LM69" s="19">
        <f t="shared" ca="1" si="437"/>
        <v>0</v>
      </c>
      <c r="LN69" s="19">
        <f t="shared" ca="1" si="437"/>
        <v>0</v>
      </c>
      <c r="LO69" s="19">
        <f t="shared" ca="1" si="438"/>
        <v>0</v>
      </c>
      <c r="LP69" s="19">
        <f t="shared" ca="1" si="437"/>
        <v>0</v>
      </c>
      <c r="LQ69" s="19">
        <f t="shared" ca="1" si="437"/>
        <v>0</v>
      </c>
      <c r="LR69" s="19">
        <f t="shared" ca="1" si="437"/>
        <v>1</v>
      </c>
      <c r="LS69" s="19">
        <f t="shared" ca="1" si="437"/>
        <v>0</v>
      </c>
      <c r="LT69" s="19">
        <f t="shared" ca="1" si="437"/>
        <v>0</v>
      </c>
      <c r="LU69" s="19">
        <f t="shared" ca="1" si="437"/>
        <v>0</v>
      </c>
      <c r="LV69" s="19">
        <f t="shared" ca="1" si="437"/>
        <v>0</v>
      </c>
      <c r="LW69" s="19">
        <f t="shared" ca="1" si="437"/>
        <v>1</v>
      </c>
      <c r="LX69" s="9"/>
      <c r="LY69" s="5" t="b">
        <f t="shared" ca="1" si="398"/>
        <v>0</v>
      </c>
      <c r="LZ69" s="19" t="str">
        <f t="shared" ca="1" si="242"/>
        <v>-</v>
      </c>
      <c r="MA69" s="19" t="str">
        <f t="shared" ca="1" si="242"/>
        <v>-</v>
      </c>
      <c r="MB69" s="19" t="str">
        <f t="shared" ca="1" si="242"/>
        <v>-</v>
      </c>
      <c r="MC69" s="5" t="b">
        <f t="shared" ca="1" si="399"/>
        <v>1</v>
      </c>
      <c r="MD69" s="5" t="b">
        <f t="shared" ca="1" si="399"/>
        <v>0</v>
      </c>
      <c r="ME69" s="5" t="b">
        <f t="shared" ca="1" si="399"/>
        <v>0</v>
      </c>
      <c r="MF69" s="135">
        <f t="shared" ca="1" si="400"/>
        <v>1</v>
      </c>
      <c r="MG69" s="135">
        <f t="shared" ca="1" si="400"/>
        <v>1</v>
      </c>
      <c r="MH69" s="19" t="str">
        <f t="shared" ref="MH69:MN69" ca="1" si="445">OFFSET(MH$5,$B69,0)</f>
        <v>-</v>
      </c>
      <c r="MI69" s="19" t="str">
        <f t="shared" ca="1" si="445"/>
        <v>-</v>
      </c>
      <c r="MJ69" s="19" t="str">
        <f t="shared" ca="1" si="445"/>
        <v>-</v>
      </c>
      <c r="MK69" s="19" t="str">
        <f t="shared" ca="1" si="445"/>
        <v>-</v>
      </c>
      <c r="ML69" s="19">
        <f t="shared" ca="1" si="445"/>
        <v>1</v>
      </c>
      <c r="MM69" s="19">
        <f t="shared" ca="1" si="445"/>
        <v>0.66</v>
      </c>
      <c r="MN69" s="19" t="str">
        <f t="shared" ca="1" si="445"/>
        <v>-</v>
      </c>
      <c r="MO69" s="5" t="b" cm="1">
        <f t="array" aca="1" ref="MO69" ca="1">IF(OR(MP69:MP69&lt;&gt;"-"),TRUE,"-")</f>
        <v>1</v>
      </c>
      <c r="MP69" s="19">
        <f t="shared" ca="1" si="403"/>
        <v>2</v>
      </c>
      <c r="MQ69" s="5" t="str">
        <f t="array" aca="1" ref="MQ69" ca="1">IF(OR(MR69:MX69&lt;&gt;"-"),TRUE,"-")</f>
        <v>-</v>
      </c>
      <c r="MR69" s="19" t="str">
        <f t="shared" ca="1" si="404"/>
        <v>-</v>
      </c>
      <c r="MS69" s="19" t="str">
        <f t="shared" ca="1" si="404"/>
        <v>-</v>
      </c>
      <c r="MT69" s="19" t="str">
        <f t="shared" ca="1" si="404"/>
        <v>-</v>
      </c>
      <c r="MU69" s="19" t="str">
        <f t="shared" ca="1" si="404"/>
        <v>-</v>
      </c>
      <c r="MV69" s="19" t="str">
        <f t="shared" ca="1" si="404"/>
        <v>-</v>
      </c>
      <c r="MW69" s="19" t="str">
        <f t="shared" ca="1" si="404"/>
        <v>-</v>
      </c>
      <c r="MX69" s="19" t="str">
        <f t="shared" ca="1" si="404"/>
        <v>-</v>
      </c>
      <c r="MY69" s="5" t="b">
        <f t="array" aca="1" ref="MY69" ca="1">IF(OR(MZ69:NA69&lt;&gt;"-"),TRUE,"-")</f>
        <v>1</v>
      </c>
      <c r="MZ69" s="135">
        <f ca="1">IF($AS69=6,0,$NA69)</f>
        <v>2</v>
      </c>
      <c r="NA69" s="19">
        <f t="shared" ca="1" si="405"/>
        <v>2</v>
      </c>
      <c r="NB69" s="19" t="b">
        <f t="shared" ca="1" si="405"/>
        <v>0</v>
      </c>
      <c r="NC69" s="19" t="str">
        <f t="shared" ca="1" si="405"/>
        <v>-</v>
      </c>
      <c r="ND69" s="5" t="str">
        <f t="shared" ca="1" si="406"/>
        <v>-</v>
      </c>
      <c r="NE69" s="5" t="str">
        <f t="shared" ca="1" si="406"/>
        <v>-</v>
      </c>
      <c r="NF69" s="5" t="str">
        <f t="shared" ca="1" si="406"/>
        <v>-</v>
      </c>
      <c r="NG69" s="5" t="str">
        <f t="shared" ca="1" si="406"/>
        <v>-</v>
      </c>
      <c r="NH69" s="19" t="str">
        <f t="shared" ca="1" si="407"/>
        <v>-</v>
      </c>
      <c r="NI69" s="19" t="str">
        <f t="shared" ca="1" si="407"/>
        <v>-</v>
      </c>
      <c r="NJ69" s="19" t="b">
        <f t="shared" ca="1" si="407"/>
        <v>1</v>
      </c>
      <c r="NK69" s="19">
        <f t="shared" ca="1" si="407"/>
        <v>0.75</v>
      </c>
      <c r="NL69" s="19">
        <f t="shared" ca="1" si="407"/>
        <v>0.75</v>
      </c>
      <c r="NM69" s="19">
        <f t="shared" ca="1" si="407"/>
        <v>0.99</v>
      </c>
      <c r="NN69" s="19">
        <f t="shared" ca="1" si="407"/>
        <v>0.5</v>
      </c>
      <c r="NO69" s="19">
        <f t="shared" ca="1" si="407"/>
        <v>0</v>
      </c>
      <c r="NP69" s="19">
        <f t="shared" ca="1" si="407"/>
        <v>0</v>
      </c>
      <c r="NQ69" s="19" t="str">
        <f t="shared" ca="1" si="420"/>
        <v>-</v>
      </c>
      <c r="NR69" s="19" t="str">
        <f t="shared" ca="1" si="420"/>
        <v>-</v>
      </c>
      <c r="NS69" s="19" t="str">
        <f t="shared" ca="1" si="420"/>
        <v>-</v>
      </c>
      <c r="NT69" s="5">
        <f t="shared" ca="1" si="408"/>
        <v>1</v>
      </c>
      <c r="NU69" s="9"/>
      <c r="NV69" s="19">
        <f t="shared" ca="1" si="420"/>
        <v>70</v>
      </c>
      <c r="NW69" s="19">
        <f t="shared" ca="1" si="431"/>
        <v>50</v>
      </c>
      <c r="NX69" s="19">
        <f t="shared" ca="1" si="431"/>
        <v>65</v>
      </c>
      <c r="NY69" s="19">
        <f t="shared" ca="1" si="431"/>
        <v>65</v>
      </c>
      <c r="NZ69" s="19">
        <f t="shared" ca="1" si="431"/>
        <v>1</v>
      </c>
      <c r="OA69" s="5">
        <f t="shared" ca="1" si="410"/>
        <v>1</v>
      </c>
      <c r="OB69" s="19">
        <f t="shared" ca="1" si="255"/>
        <v>1</v>
      </c>
      <c r="OC69" s="9"/>
      <c r="OD69" s="19" t="b">
        <f t="shared" ca="1" si="431"/>
        <v>0</v>
      </c>
      <c r="OE69" s="19" t="b">
        <f t="shared" ca="1" si="431"/>
        <v>0</v>
      </c>
      <c r="OF69" s="19">
        <f t="shared" ca="1" si="431"/>
        <v>1</v>
      </c>
      <c r="OG69" s="19">
        <f t="shared" ca="1" si="431"/>
        <v>1</v>
      </c>
      <c r="OH69" s="19">
        <f t="shared" ca="1" si="431"/>
        <v>1</v>
      </c>
      <c r="OI69" s="19">
        <f t="shared" ca="1" si="431"/>
        <v>1</v>
      </c>
      <c r="OJ69" s="19">
        <f t="shared" ca="1" si="431"/>
        <v>1</v>
      </c>
      <c r="OK69" s="19">
        <f t="shared" ca="1" si="431"/>
        <v>1</v>
      </c>
      <c r="OL69" s="19">
        <f t="shared" ca="1" si="431"/>
        <v>1</v>
      </c>
      <c r="OM69" s="19">
        <f t="shared" ca="1" si="431"/>
        <v>1</v>
      </c>
      <c r="ON69" s="19">
        <f t="shared" ca="1" si="431"/>
        <v>1</v>
      </c>
      <c r="OO69" s="9"/>
      <c r="OP69" s="5" t="str" cm="1">
        <f t="array" aca="1" ref="OP69" ca="1">INDEX(i.LMU_Area,$K69,OP$26)</f>
        <v>-</v>
      </c>
      <c r="OQ69" s="5" t="str" cm="1">
        <f t="array" aca="1" ref="OQ69" ca="1">INDEX(i.LMU_Area,$K69,OQ$26)</f>
        <v>-</v>
      </c>
      <c r="OR69" s="5" t="str" cm="1">
        <f t="array" aca="1" ref="OR69" ca="1">INDEX(i.LMU_Area,$K69,OR$26)</f>
        <v>-</v>
      </c>
      <c r="OS69" s="5" t="str" cm="1">
        <f t="array" aca="1" ref="OS69" ca="1">INDEX(i.LMU_Area,$K69,OS$26)</f>
        <v>-</v>
      </c>
      <c r="OT69" s="5" t="str" cm="1">
        <f t="array" aca="1" ref="OT69" ca="1">INDEX(i.LMU_Area,$K69,OT$26)</f>
        <v>-</v>
      </c>
      <c r="OU69" s="5" t="str" cm="1">
        <f t="array" aca="1" ref="OU69" ca="1">INDEX(i.LMU_Area,$K69,OU$26)</f>
        <v>-</v>
      </c>
      <c r="OV69" s="5" t="str" cm="1">
        <f t="array" aca="1" ref="OV69" ca="1">INDEX(i.LMU_Area,$K69,OV$26)</f>
        <v>-</v>
      </c>
      <c r="OW69" s="5" t="str" cm="1">
        <f t="array" aca="1" ref="OW69" ca="1">INDEX(i.LMU_Area,$K69,OW$26)</f>
        <v>-</v>
      </c>
      <c r="OX69" s="5" t="str" cm="1">
        <f t="array" aca="1" ref="OX69" ca="1">INDEX(i.LMU_Area,$K69,OX$26)</f>
        <v>-</v>
      </c>
      <c r="OY69" s="5" t="str" cm="1">
        <f t="array" aca="1" ref="OY69" ca="1">INDEX(i.LMU_Area,$K69,OY$26)</f>
        <v>-</v>
      </c>
      <c r="OZ69" s="5" t="str" cm="1">
        <f t="array" aca="1" ref="OZ69" ca="1">INDEX(i.LMU_Area,$K69,OZ$26)</f>
        <v>-</v>
      </c>
      <c r="PA69" s="5" t="str" cm="1">
        <f t="array" aca="1" ref="PA69" ca="1">INDEX(i.LMU_Area,$K69,PA$26)</f>
        <v>-</v>
      </c>
      <c r="PB69" s="5" t="str" cm="1">
        <f t="array" aca="1" ref="PB69" ca="1">INDEX(i.LMU_Area,$K69,PB$26)</f>
        <v>-</v>
      </c>
      <c r="PC69" s="5" t="str" cm="1">
        <f t="array" aca="1" ref="PC69" ca="1">INDEX(i.LMU_Area,$K69,PC$26)</f>
        <v>-</v>
      </c>
      <c r="PD69" s="5" t="str" cm="1">
        <f t="array" aca="1" ref="PD69" ca="1">INDEX(i.LMU_Area,$K69,PD$26)</f>
        <v>-</v>
      </c>
      <c r="PE69" s="5" t="str" cm="1">
        <f t="array" aca="1" ref="PE69" ca="1">INDEX(i.LMU_Area,$K69,PE$26)</f>
        <v>-</v>
      </c>
      <c r="PF69" s="5" t="str" cm="1">
        <f t="array" aca="1" ref="PF69" ca="1">INDEX(i.LMU_Area,$K69,PF$26)</f>
        <v>-</v>
      </c>
      <c r="PG69" s="5" t="str" cm="1">
        <f t="array" aca="1" ref="PG69" ca="1">INDEX(i.LMU_Area,$K69,PG$26)</f>
        <v>-</v>
      </c>
      <c r="PH69" s="5" t="str" cm="1">
        <f t="array" aca="1" ref="PH69" ca="1">INDEX(i.LMU_Area,$K69,PH$26)</f>
        <v>-</v>
      </c>
      <c r="PI69" s="5" t="str" cm="1">
        <f t="array" aca="1" ref="PI69" ca="1">INDEX(i.LMU_Area,$K69,PI$26)</f>
        <v>-</v>
      </c>
      <c r="PJ69" s="5" t="str" cm="1">
        <f t="array" aca="1" ref="PJ69" ca="1">INDEX(i.LMU_Area,$K69,PJ$26)</f>
        <v>-</v>
      </c>
      <c r="PK69" s="5" t="str" cm="1">
        <f t="array" aca="1" ref="PK69" ca="1">INDEX(i.LMU_Area,$K69,PK$26)</f>
        <v>-</v>
      </c>
      <c r="PL69" s="5" t="str" cm="1">
        <f t="array" aca="1" ref="PL69" ca="1">INDEX(i.LMU_Area,$K69,PL$26)</f>
        <v>-</v>
      </c>
      <c r="PM69" s="5" t="str" cm="1">
        <f t="array" aca="1" ref="PM69" ca="1">INDEX(i.LMU_Area,$K69,PM$26)</f>
        <v>-</v>
      </c>
      <c r="PN69" s="5" t="str" cm="1">
        <f t="array" aca="1" ref="PN69" ca="1">INDEX(i.LMU_Area,$K69,PN$26)</f>
        <v>-</v>
      </c>
      <c r="PO69" s="5" t="str" cm="1">
        <f t="array" aca="1" ref="PO69" ca="1">INDEX(i.LMU_Area,$K69,PO$26)</f>
        <v>-</v>
      </c>
      <c r="PP69" s="5" t="str" cm="1">
        <f t="array" aca="1" ref="PP69" ca="1">INDEX(i.LMU_Area,$K69,PP$26)</f>
        <v>-</v>
      </c>
      <c r="PQ69" s="5" t="str" cm="1">
        <f t="array" aca="1" ref="PQ69" ca="1">INDEX(i.LMU_Area,$K69,PQ$26)</f>
        <v>-</v>
      </c>
      <c r="PR69" s="5" t="str" cm="1">
        <f t="array" aca="1" ref="PR69" ca="1">INDEX(i.LMU_Area,$K69,PR$26)</f>
        <v>-</v>
      </c>
      <c r="PS69" s="5" t="str" cm="1">
        <f t="array" aca="1" ref="PS69" ca="1">INDEX(i.LMU_Area,$K69,PS$26)</f>
        <v>-</v>
      </c>
      <c r="PT69" s="5" t="str" cm="1">
        <f t="array" aca="1" ref="PT69" ca="1">INDEX(i.LMU_Area,$K69,PT$26)</f>
        <v>-</v>
      </c>
      <c r="PU69" s="5" t="str" cm="1">
        <f t="array" aca="1" ref="PU69" ca="1">INDEX(i.LMU_Area,$K69,PU$26)</f>
        <v>-</v>
      </c>
      <c r="PV69" s="5" t="str" cm="1">
        <f t="array" aca="1" ref="PV69" ca="1">INDEX(i.LMU_Area,$K69,PV$26)</f>
        <v>-</v>
      </c>
      <c r="PW69" s="5" t="str" cm="1">
        <f t="array" aca="1" ref="PW69" ca="1">INDEX(i.LMU_Area,$K69,PW$26)</f>
        <v>-</v>
      </c>
      <c r="PX69" s="5" t="str" cm="1">
        <f t="array" aca="1" ref="PX69" ca="1">INDEX(i.LMU_Area,$K69,PX$26)</f>
        <v>-</v>
      </c>
      <c r="PY69" s="5" t="str" cm="1">
        <f t="array" aca="1" ref="PY69" ca="1">INDEX(i.LMU_Area,$K69,PY$26)</f>
        <v>-</v>
      </c>
      <c r="PZ69" s="5" t="str" cm="1">
        <f t="array" aca="1" ref="PZ69" ca="1">INDEX(i.LMU_Area,$K69,PZ$26)</f>
        <v>-</v>
      </c>
      <c r="QA69" s="5" t="str" cm="1">
        <f t="array" aca="1" ref="QA69" ca="1">INDEX(i.LMU_Area,$K69,QA$26)</f>
        <v>-</v>
      </c>
      <c r="QB69" s="5" t="str" cm="1">
        <f t="array" aca="1" ref="QB69" ca="1">INDEX(i.LMU_Area,$K69,QB$26)</f>
        <v>-</v>
      </c>
      <c r="QC69" s="5" t="str" cm="1">
        <f t="array" aca="1" ref="QC69" ca="1">INDEX(i.LMU_Area,$K69,QC$26)</f>
        <v>-</v>
      </c>
      <c r="QD69" s="5" t="str" cm="1">
        <f t="array" aca="1" ref="QD69" ca="1">INDEX(i.LMU_Area,$K69,QD$26)</f>
        <v>-</v>
      </c>
      <c r="QE69" s="5" t="str" cm="1">
        <f t="array" aca="1" ref="QE69" ca="1">INDEX(i.LMU_Area,$K69,QE$26)</f>
        <v>-</v>
      </c>
      <c r="QF69" s="5" t="str" cm="1">
        <f t="array" aca="1" ref="QF69" ca="1">INDEX(i.LMU_Area,$K69,QF$26)</f>
        <v>-</v>
      </c>
      <c r="QG69" s="5" t="str" cm="1">
        <f t="array" aca="1" ref="QG69" ca="1">INDEX(i.LMU_Area,$K69,QG$26)</f>
        <v>-</v>
      </c>
      <c r="QH69" s="5" t="str" cm="1">
        <f t="array" aca="1" ref="QH69" ca="1">INDEX(i.LMU_Area,$K69,QH$26)</f>
        <v>-</v>
      </c>
      <c r="QI69" s="5" t="str" cm="1">
        <f t="array" aca="1" ref="QI69" ca="1">INDEX(i.LMU_Area,$K69,QI$26)</f>
        <v>-</v>
      </c>
      <c r="QJ69" s="5" t="str" cm="1">
        <f t="array" aca="1" ref="QJ69" ca="1">INDEX(i.LMU_Area,$K69,QJ$26)</f>
        <v>-</v>
      </c>
      <c r="QK69" s="5" t="str" cm="1">
        <f t="array" aca="1" ref="QK69" ca="1">INDEX(i.LMU_Area,$K69,QK$26)</f>
        <v>-</v>
      </c>
      <c r="QL69" s="5" t="str" cm="1">
        <f t="array" aca="1" ref="QL69" ca="1">INDEX(i.LMU_Area,$K69,QL$26)</f>
        <v>-</v>
      </c>
      <c r="QM69" s="5" t="str" cm="1">
        <f t="array" aca="1" ref="QM69" ca="1">INDEX(i.LMU_Area,$K69,QM$26)</f>
        <v>-</v>
      </c>
      <c r="QN69" s="5" t="str" cm="1">
        <f t="array" aca="1" ref="QN69" ca="1">INDEX(i.LMU_Area,$K69,QN$26)</f>
        <v>-</v>
      </c>
      <c r="QO69" s="5" t="str" cm="1">
        <f t="array" aca="1" ref="QO69" ca="1">INDEX(i.LMU_Area,$K69,QO$26)</f>
        <v>-</v>
      </c>
      <c r="QP69" s="5" t="str" cm="1">
        <f t="array" aca="1" ref="QP69" ca="1">INDEX(i.LMU_Area,$K69,QP$26)</f>
        <v>-</v>
      </c>
      <c r="QQ69" s="5" t="str" cm="1">
        <f t="array" aca="1" ref="QQ69" ca="1">INDEX(i.LMU_Area,$K69,QQ$26)</f>
        <v>-</v>
      </c>
      <c r="QR69" s="5" t="str" cm="1">
        <f t="array" aca="1" ref="QR69" ca="1">INDEX(i.LMU_Area,$K69,QR$26)</f>
        <v>-</v>
      </c>
      <c r="QS69" s="5" t="str" cm="1">
        <f t="array" aca="1" ref="QS69" ca="1">INDEX(i.LMU_Area,$K69,QS$26)</f>
        <v>-</v>
      </c>
      <c r="QT69" s="5" t="str" cm="1">
        <f t="array" aca="1" ref="QT69" ca="1">INDEX(i.LMU_Area,$K69,QT$26)</f>
        <v>-</v>
      </c>
      <c r="QU69" s="5" t="str" cm="1">
        <f t="array" aca="1" ref="QU69" ca="1">INDEX(i.LMU_Area,$K69,QU$26)</f>
        <v>-</v>
      </c>
      <c r="QV69" s="5" t="str" cm="1">
        <f t="array" aca="1" ref="QV69" ca="1">INDEX(i.LMU_Area,$K69,QV$26)</f>
        <v>-</v>
      </c>
      <c r="QW69" s="5" t="str" cm="1">
        <f t="array" aca="1" ref="QW69" ca="1">INDEX(i.LMU_Area,$K69,QW$26)</f>
        <v>-</v>
      </c>
      <c r="QX69" s="5" t="str" cm="1">
        <f t="array" aca="1" ref="QX69" ca="1">INDEX(i.LMU_Area,$K69,QX$26)</f>
        <v>-</v>
      </c>
      <c r="QY69" s="5" t="str" cm="1">
        <f t="array" aca="1" ref="QY69" ca="1">INDEX(i.LMU_Area,$K69,QY$26)</f>
        <v>-</v>
      </c>
      <c r="QZ69" s="5" t="str" cm="1">
        <f t="array" aca="1" ref="QZ69" ca="1">INDEX(i.LMU_Area,$K69,QZ$26)</f>
        <v>-</v>
      </c>
      <c r="RA69" s="5" t="str" cm="1">
        <f t="array" aca="1" ref="RA69" ca="1">INDEX(i.LMU_Area,$K69,RA$26)</f>
        <v>-</v>
      </c>
      <c r="RB69" s="5" t="str" cm="1">
        <f t="array" aca="1" ref="RB69" ca="1">INDEX(i.LMU_Area,$K69,RB$26)</f>
        <v>-</v>
      </c>
      <c r="RC69" s="5" t="str" cm="1">
        <f t="array" aca="1" ref="RC69" ca="1">INDEX(i.LMU_Area,$K69,RC$26)</f>
        <v>-</v>
      </c>
      <c r="RD69" s="5" t="str" cm="1">
        <f t="array" aca="1" ref="RD69" ca="1">INDEX(i.LMU_Area,$K69,RD$26)</f>
        <v>-</v>
      </c>
      <c r="RE69" s="5" t="str" cm="1">
        <f t="array" aca="1" ref="RE69" ca="1">INDEX(i.LMU_Area,$K69,RE$26)</f>
        <v>-</v>
      </c>
      <c r="RF69" s="5" t="str" cm="1">
        <f t="array" aca="1" ref="RF69" ca="1">INDEX(i.LMU_Area,$K69,RF$26)</f>
        <v>-</v>
      </c>
      <c r="RG69" s="5" t="str" cm="1">
        <f t="array" aca="1" ref="RG69" ca="1">INDEX(i.LMU_Area,$K69,RG$26)</f>
        <v>-</v>
      </c>
      <c r="RH69" s="5" t="str" cm="1">
        <f t="array" aca="1" ref="RH69" ca="1">INDEX(i.LMU_Area,$K69,RH$26)</f>
        <v>-</v>
      </c>
      <c r="RI69" s="5" t="str" cm="1">
        <f t="array" aca="1" ref="RI69" ca="1">INDEX(i.LMU_Area,$K69,RI$26)</f>
        <v>-</v>
      </c>
      <c r="RJ69" s="5" t="str" cm="1">
        <f t="array" aca="1" ref="RJ69" ca="1">INDEX(i.LMU_Area,$K69,RJ$26)</f>
        <v>-</v>
      </c>
      <c r="RK69" s="5" t="str" cm="1">
        <f t="array" aca="1" ref="RK69" ca="1">INDEX(i.LMU_Area,$K69,RK$26)</f>
        <v>-</v>
      </c>
      <c r="RL69" s="5" t="str" cm="1">
        <f t="array" aca="1" ref="RL69" ca="1">INDEX(i.LMU_Area,$K69,RL$26)</f>
        <v>-</v>
      </c>
      <c r="RM69" s="5" t="str" cm="1">
        <f t="array" aca="1" ref="RM69" ca="1">INDEX(i.LMU_Area,$K69,RM$26)</f>
        <v>-</v>
      </c>
      <c r="RN69" s="5" t="str" cm="1">
        <f t="array" aca="1" ref="RN69" ca="1">INDEX(i.LMU_Area,$K69,RN$26)</f>
        <v>-</v>
      </c>
      <c r="RO69" s="5" t="str" cm="1">
        <f t="array" aca="1" ref="RO69" ca="1">INDEX(i.LMU_Area,$K69,RO$26)</f>
        <v>-</v>
      </c>
      <c r="RP69" s="5" t="str" cm="1">
        <f t="array" aca="1" ref="RP69" ca="1">INDEX(i.LMU_Area,$K69,RP$26)</f>
        <v>-</v>
      </c>
      <c r="RQ69" s="5" t="str" cm="1">
        <f t="array" aca="1" ref="RQ69" ca="1">INDEX(i.LMU_Area,$K69,RQ$26)</f>
        <v>-</v>
      </c>
      <c r="RR69" s="5" t="str" cm="1">
        <f t="array" aca="1" ref="RR69" ca="1">INDEX(i.LMU_Area,$K69,RR$26)</f>
        <v>-</v>
      </c>
      <c r="RS69" s="5" t="str" cm="1">
        <f t="array" aca="1" ref="RS69" ca="1">INDEX(i.LMU_Area,$K69,RS$26)</f>
        <v>-</v>
      </c>
      <c r="RT69" s="5" t="str" cm="1">
        <f t="array" aca="1" ref="RT69" ca="1">INDEX(i.LMU_Area,$K69,RT$26)</f>
        <v>-</v>
      </c>
      <c r="RU69" s="5" t="str" cm="1">
        <f t="array" aca="1" ref="RU69" ca="1">INDEX(i.LMU_Area,$K69,RU$26)</f>
        <v>-</v>
      </c>
      <c r="RV69" s="5" t="str" cm="1">
        <f t="array" aca="1" ref="RV69" ca="1">INDEX(i.LMU_Area,$K69,RV$26)</f>
        <v>-</v>
      </c>
      <c r="RW69" s="5" t="str" cm="1">
        <f t="array" aca="1" ref="RW69" ca="1">INDEX(i.LMU_Area,$K69,RW$26)</f>
        <v>-</v>
      </c>
      <c r="RX69" s="5" t="str" cm="1">
        <f t="array" aca="1" ref="RX69" ca="1">INDEX(i.LMU_Area,$K69,RX$26)</f>
        <v>-</v>
      </c>
      <c r="RY69" s="5" t="str" cm="1">
        <f t="array" aca="1" ref="RY69" ca="1">INDEX(i.LMU_Area,$K69,RY$26)</f>
        <v>-</v>
      </c>
      <c r="RZ69" s="5" t="str" cm="1">
        <f t="array" aca="1" ref="RZ69" ca="1">INDEX(i.LMU_Area,$K69,RZ$26)</f>
        <v>-</v>
      </c>
      <c r="SA69" s="5" t="str" cm="1">
        <f t="array" aca="1" ref="SA69" ca="1">INDEX(i.LMU_Area,$K69,SA$26)</f>
        <v>-</v>
      </c>
      <c r="SB69" s="5" t="str" cm="1">
        <f t="array" aca="1" ref="SB69" ca="1">INDEX(i.LMU_Area,$K69,SB$26)</f>
        <v>-</v>
      </c>
      <c r="SC69" s="5" t="str" cm="1">
        <f t="array" aca="1" ref="SC69" ca="1">INDEX(i.LMU_Area,$K69,SC$26)</f>
        <v>-</v>
      </c>
      <c r="SD69" s="5" t="str" cm="1">
        <f t="array" aca="1" ref="SD69" ca="1">INDEX(i.LMU_Area,$K69,SD$26)</f>
        <v>-</v>
      </c>
      <c r="SE69" s="5" t="str" cm="1">
        <f t="array" aca="1" ref="SE69" ca="1">INDEX(i.LMU_Area,$K69,SE$26)</f>
        <v>-</v>
      </c>
      <c r="SF69" s="5" t="str" cm="1">
        <f t="array" aca="1" ref="SF69" ca="1">INDEX(i.LMU_Area,$K69,SF$26)</f>
        <v>-</v>
      </c>
      <c r="SG69" s="5" t="str" cm="1">
        <f t="array" aca="1" ref="SG69" ca="1">INDEX(i.LMU_Area,$K69,SG$26)</f>
        <v>-</v>
      </c>
      <c r="SH69" s="5" t="str" cm="1">
        <f t="array" aca="1" ref="SH69" ca="1">INDEX(i.LMU_Area,$K69,SH$26)</f>
        <v>-</v>
      </c>
      <c r="SI69" s="5" t="str" cm="1">
        <f t="array" aca="1" ref="SI69" ca="1">INDEX(i.LMU_Area,$K69,SI$26)</f>
        <v>-</v>
      </c>
      <c r="SJ69" s="5" t="str" cm="1">
        <f t="array" aca="1" ref="SJ69" ca="1">INDEX(i.LMU_Area,$K69,SJ$26)</f>
        <v>-</v>
      </c>
      <c r="SK69" s="5" t="str" cm="1">
        <f t="array" aca="1" ref="SK69" ca="1">INDEX(i.LMU_Area,$K69,SK$26)</f>
        <v>-</v>
      </c>
      <c r="SL69" s="5" t="str" cm="1">
        <f t="array" aca="1" ref="SL69" ca="1">INDEX(i.LMU_Area,$K69,SL$26)</f>
        <v>-</v>
      </c>
      <c r="SM69" s="5" t="str" cm="1">
        <f t="array" aca="1" ref="SM69" ca="1">INDEX(i.LMU_Area,$K69,SM$26)</f>
        <v>-</v>
      </c>
      <c r="SN69" s="5" t="str" cm="1">
        <f t="array" aca="1" ref="SN69" ca="1">INDEX(i.LMU_Area,$K69,SN$26)</f>
        <v>-</v>
      </c>
      <c r="SO69" s="5" t="str" cm="1">
        <f t="array" aca="1" ref="SO69" ca="1">INDEX(i.LMU_Area,$K69,SO$26)</f>
        <v>-</v>
      </c>
      <c r="SP69" s="5" t="str" cm="1">
        <f t="array" aca="1" ref="SP69" ca="1">INDEX(i.LMU_Area,$K69,SP$26)</f>
        <v>-</v>
      </c>
      <c r="SQ69" s="5" t="str" cm="1">
        <f t="array" aca="1" ref="SQ69" ca="1">INDEX(i.LMU_Area,$K69,SQ$26)</f>
        <v>-</v>
      </c>
      <c r="SR69" s="5" t="str" cm="1">
        <f t="array" aca="1" ref="SR69" ca="1">INDEX(i.LMU_Area,$K69,SR$26)</f>
        <v>-</v>
      </c>
      <c r="SS69" s="5" t="str" cm="1">
        <f t="array" aca="1" ref="SS69" ca="1">INDEX(i.LMU_Area,$K69,SS$26)</f>
        <v>-</v>
      </c>
      <c r="ST69" s="5" t="str" cm="1">
        <f t="array" aca="1" ref="ST69" ca="1">INDEX(i.LMU_Area,$K69,ST$26)</f>
        <v>-</v>
      </c>
      <c r="SU69" s="5" t="str" cm="1">
        <f t="array" aca="1" ref="SU69" ca="1">INDEX(i.LMU_Area,$K69,SU$26)</f>
        <v>-</v>
      </c>
      <c r="SV69" s="5" t="str" cm="1">
        <f t="array" aca="1" ref="SV69" ca="1">INDEX(i.LMU_Area,$K69,SV$26)</f>
        <v>-</v>
      </c>
      <c r="SW69" s="5" t="str" cm="1">
        <f t="array" aca="1" ref="SW69" ca="1">INDEX(i.LMU_Area,$K69,SW$26)</f>
        <v>-</v>
      </c>
      <c r="SX69" s="5" t="str" cm="1">
        <f t="array" aca="1" ref="SX69" ca="1">INDEX(i.LMU_Area,$K69,SX$26)</f>
        <v>-</v>
      </c>
      <c r="SY69" s="5" t="str" cm="1">
        <f t="array" aca="1" ref="SY69" ca="1">INDEX(i.LMU_Area,$K69,SY$26)</f>
        <v>-</v>
      </c>
      <c r="SZ69" s="5" t="str" cm="1">
        <f t="array" aca="1" ref="SZ69" ca="1">INDEX(i.LMU_Area,$K69,SZ$26)</f>
        <v>-</v>
      </c>
      <c r="TA69" s="5" t="str" cm="1">
        <f t="array" aca="1" ref="TA69" ca="1">INDEX(i.LMU_Area,$K69,TA$26)</f>
        <v>-</v>
      </c>
      <c r="TB69" s="5" t="str" cm="1">
        <f t="array" aca="1" ref="TB69" ca="1">INDEX(i.LMU_Area,$K69,TB$26)</f>
        <v>-</v>
      </c>
      <c r="TC69" s="5" t="str" cm="1">
        <f t="array" aca="1" ref="TC69" ca="1">INDEX(i.LMU_Area,$K69,TC$26)</f>
        <v>-</v>
      </c>
      <c r="TD69" s="5" t="str" cm="1">
        <f t="array" aca="1" ref="TD69" ca="1">INDEX(i.LMU_Area,$K69,TD$26)</f>
        <v>-</v>
      </c>
      <c r="TE69" s="5" t="str" cm="1">
        <f t="array" aca="1" ref="TE69" ca="1">INDEX(i.LMU_Area,$K69,TE$26)</f>
        <v>-</v>
      </c>
      <c r="TF69" s="19">
        <f t="shared" ca="1" si="423"/>
        <v>1</v>
      </c>
      <c r="TG69" s="587">
        <v>0</v>
      </c>
    </row>
    <row r="70" spans="1:527" hidden="1" outlineLevel="2">
      <c r="A70" s="21">
        <f t="shared" si="358"/>
        <v>65</v>
      </c>
      <c r="B70" s="240">
        <f t="shared" si="359"/>
        <v>48</v>
      </c>
      <c r="C70">
        <f>203</f>
        <v>203</v>
      </c>
      <c r="D70" s="135" t="str">
        <f t="shared" ca="1" si="360"/>
        <v>EWW</v>
      </c>
      <c r="E70" t="b">
        <v>1</v>
      </c>
      <c r="F70" t="b">
        <v>0</v>
      </c>
      <c r="G70" s="19" t="b">
        <f t="shared" ca="1" si="361"/>
        <v>1</v>
      </c>
      <c r="H70" s="226">
        <f t="shared" ca="1" si="424"/>
        <v>25</v>
      </c>
      <c r="I70" s="226">
        <f t="shared" ca="1" si="412"/>
        <v>1</v>
      </c>
      <c r="J70" s="226">
        <f t="shared" ca="1" si="412"/>
        <v>1</v>
      </c>
      <c r="K70" s="226">
        <f t="shared" ca="1" si="412"/>
        <v>1</v>
      </c>
      <c r="L70" s="226">
        <f t="shared" ca="1" si="412"/>
        <v>1</v>
      </c>
      <c r="M70" s="226">
        <f t="shared" ca="1" si="412"/>
        <v>2</v>
      </c>
      <c r="N70" s="226">
        <f t="shared" ca="1" si="413"/>
        <v>3</v>
      </c>
      <c r="O70" s="226">
        <f t="shared" ca="1" si="413"/>
        <v>2</v>
      </c>
      <c r="P70" s="226">
        <f t="shared" ca="1" si="413"/>
        <v>1</v>
      </c>
      <c r="Q70" s="226">
        <f t="shared" ca="1" si="413"/>
        <v>1</v>
      </c>
      <c r="R70" s="115">
        <f t="shared" ca="1" si="264"/>
        <v>0</v>
      </c>
      <c r="S70" s="226">
        <f t="shared" ca="1" si="413"/>
        <v>0</v>
      </c>
      <c r="T70" s="226">
        <f t="shared" ca="1" si="413"/>
        <v>0</v>
      </c>
      <c r="U70" s="226">
        <f t="shared" ca="1" si="413"/>
        <v>0</v>
      </c>
      <c r="V70" s="226">
        <f t="shared" ca="1" si="413"/>
        <v>0</v>
      </c>
      <c r="W70" s="226">
        <f t="shared" ca="1" si="413"/>
        <v>0</v>
      </c>
      <c r="X70" s="226">
        <f t="shared" ca="1" si="413"/>
        <v>1</v>
      </c>
      <c r="Y70" s="226">
        <f t="shared" ca="1" si="413"/>
        <v>1</v>
      </c>
      <c r="Z70" s="226">
        <f t="shared" ca="1" si="413"/>
        <v>1</v>
      </c>
      <c r="AA70" s="263"/>
      <c r="AB70" s="263"/>
      <c r="AC70" s="263"/>
      <c r="AD70" s="263"/>
      <c r="AE70" s="263"/>
      <c r="AF70" s="226">
        <f t="shared" ca="1" si="414"/>
        <v>0</v>
      </c>
      <c r="AG70" s="263"/>
      <c r="AH70" s="263">
        <f t="shared" ca="1" si="415"/>
        <v>0</v>
      </c>
      <c r="AI70" s="263">
        <f t="shared" ca="1" si="415"/>
        <v>0</v>
      </c>
      <c r="AJ70" s="263">
        <f t="shared" ca="1" si="415"/>
        <v>0</v>
      </c>
      <c r="AK70" s="19">
        <f t="shared" ca="1" si="364"/>
        <v>0</v>
      </c>
      <c r="AL70" s="19">
        <f t="shared" ca="1" si="364"/>
        <v>0</v>
      </c>
      <c r="AM70" s="19">
        <f t="shared" ca="1" si="364"/>
        <v>0</v>
      </c>
      <c r="AN70" s="19">
        <f t="shared" ca="1" si="364"/>
        <v>0</v>
      </c>
      <c r="AO70" s="135">
        <f t="shared" ca="1" si="365"/>
        <v>2</v>
      </c>
      <c r="AP70" s="135">
        <f ca="1">INDEX(CHOOSE($P70,DataAutumn!i.AdultDrys,DataWinter!i.AdultDrys,DataSpring!i.AdultDrys),1,$O70)</f>
        <v>4</v>
      </c>
      <c r="AQ70" s="5">
        <f t="shared" ca="1" si="366"/>
        <v>2</v>
      </c>
      <c r="AR70" s="5">
        <f t="shared" ca="1" si="366"/>
        <v>0</v>
      </c>
      <c r="AS70" s="5">
        <f t="shared" ca="1" si="367"/>
        <v>5</v>
      </c>
      <c r="AT70">
        <f t="shared" ca="1" si="368"/>
        <v>4</v>
      </c>
      <c r="AW70" s="222" t="str">
        <f t="shared" ca="1" si="204"/>
        <v>FS Optimis 00025 EWW MWM     TOL122 Scan1-0000 CFS RR 01% REV01 GP100% WP100% MP100% T_TRUE (F33N11)</v>
      </c>
      <c r="AX70" s="9" t="str">
        <f ca="1">IF(COUNTIF(AW$5:AW70,AW70)=1,"-","Dup")</f>
        <v>-</v>
      </c>
      <c r="AY70" s="9"/>
      <c r="AZ70" s="19" t="b">
        <f t="shared" ca="1" si="417"/>
        <v>0</v>
      </c>
      <c r="BA70" s="19" t="b">
        <f t="shared" ca="1" si="417"/>
        <v>0</v>
      </c>
      <c r="BB70" s="19" t="b">
        <f t="shared" ca="1" si="417"/>
        <v>0</v>
      </c>
      <c r="BC70" s="19" t="b">
        <f t="shared" ca="1" si="417"/>
        <v>0</v>
      </c>
      <c r="BD70" s="19" t="b">
        <f t="shared" ca="1" si="417"/>
        <v>0</v>
      </c>
      <c r="BE70" s="19" t="b">
        <f t="shared" ca="1" si="417"/>
        <v>0</v>
      </c>
      <c r="BF70" s="19" t="b">
        <f t="shared" ca="1" si="417"/>
        <v>0</v>
      </c>
      <c r="BG70" s="19" t="b">
        <f t="shared" ca="1" si="417"/>
        <v>0</v>
      </c>
      <c r="BH70" s="9"/>
      <c r="BI70" s="5" t="b">
        <f t="shared" ca="1" si="205"/>
        <v>1</v>
      </c>
      <c r="BJ70" s="5" t="str">
        <f t="shared" ca="1" si="205"/>
        <v>-</v>
      </c>
      <c r="BK70" s="5" t="str">
        <f t="shared" ca="1" si="205"/>
        <v>-</v>
      </c>
      <c r="BL70" s="5" t="str">
        <f t="shared" ca="1" si="205"/>
        <v>-</v>
      </c>
      <c r="BM70" s="5" t="b">
        <f t="shared" ca="1" si="205"/>
        <v>1</v>
      </c>
      <c r="BN70" s="135">
        <f t="shared" ca="1" si="205"/>
        <v>0</v>
      </c>
      <c r="BO70" s="12" t="b">
        <v>1</v>
      </c>
      <c r="BP70" s="5" cm="1">
        <f t="array" aca="1" ref="BP70" ca="1">INDEX(i.z_prob,$J70,BP$26)</f>
        <v>0.09</v>
      </c>
      <c r="BQ70" s="5" cm="1">
        <f t="array" aca="1" ref="BQ70" ca="1">INDEX(i.z_prob,$J70,BQ$26)</f>
        <v>0.16</v>
      </c>
      <c r="BR70" s="5" cm="1">
        <f t="array" aca="1" ref="BR70" ca="1">INDEX(i.z_prob,$J70,BR$26)</f>
        <v>0.14000000000000001</v>
      </c>
      <c r="BS70" s="5" cm="1">
        <f t="array" aca="1" ref="BS70" ca="1">INDEX(i.z_prob,$J70,BS$26)</f>
        <v>0.11</v>
      </c>
      <c r="BT70" s="5" cm="1">
        <f t="array" aca="1" ref="BT70" ca="1">INDEX(i.z_prob,$J70,BT$26)</f>
        <v>0.11</v>
      </c>
      <c r="BU70" s="5" cm="1">
        <f t="array" aca="1" ref="BU70" ca="1">INDEX(i.z_prob,$J70,BU$26)</f>
        <v>0.14000000000000001</v>
      </c>
      <c r="BV70" s="5" cm="1">
        <f t="array" aca="1" ref="BV70" ca="1">INDEX(i.z_prob,$J70,BV$26)</f>
        <v>0.16</v>
      </c>
      <c r="BW70" s="5" cm="1">
        <f t="array" aca="1" ref="BW70" ca="1">INDEX(i.z_prob,$J70,BW$26)</f>
        <v>0.09</v>
      </c>
      <c r="BX70" s="9"/>
      <c r="BY70" s="19" t="str">
        <f t="shared" ca="1" si="370"/>
        <v>-</v>
      </c>
      <c r="BZ70" s="5">
        <f t="shared" ca="1" si="371"/>
        <v>0</v>
      </c>
      <c r="CA70" s="5">
        <f t="shared" ca="1" si="372"/>
        <v>0</v>
      </c>
      <c r="CB70" s="5">
        <f t="shared" ca="1" si="373"/>
        <v>0</v>
      </c>
      <c r="CC70" s="5">
        <f t="shared" ca="1" si="374"/>
        <v>0</v>
      </c>
      <c r="CD70" s="9"/>
      <c r="CE70" s="19" t="str">
        <f t="shared" ca="1" si="375"/>
        <v>-</v>
      </c>
      <c r="CF70" s="19" t="str">
        <f t="shared" ca="1" si="375"/>
        <v>-</v>
      </c>
      <c r="CG70" s="19" t="str">
        <f t="shared" ca="1" si="375"/>
        <v>-</v>
      </c>
      <c r="CH70" s="19" t="str">
        <f t="shared" ca="1" si="375"/>
        <v>-</v>
      </c>
      <c r="CI70" s="19" t="str">
        <f t="shared" ca="1" si="375"/>
        <v>-</v>
      </c>
      <c r="CJ70" s="19" t="str">
        <f t="shared" ca="1" si="375"/>
        <v>-</v>
      </c>
      <c r="CK70" s="19" t="str">
        <f t="shared" ca="1" si="375"/>
        <v>-</v>
      </c>
      <c r="CL70" s="19" t="str">
        <f t="shared" ca="1" si="375"/>
        <v>-</v>
      </c>
      <c r="CM70" s="19" t="str">
        <f t="shared" ca="1" si="375"/>
        <v>-</v>
      </c>
      <c r="CN70" s="19" t="str">
        <f t="shared" ca="1" si="375"/>
        <v>-</v>
      </c>
      <c r="CO70" s="19" t="str">
        <f t="shared" ca="1" si="440"/>
        <v>-</v>
      </c>
      <c r="CP70" s="19" t="str">
        <f t="shared" ca="1" si="440"/>
        <v>-</v>
      </c>
      <c r="CQ70" s="19" t="str">
        <f t="shared" ca="1" si="440"/>
        <v>-</v>
      </c>
      <c r="CR70" s="19" t="str">
        <f t="shared" ca="1" si="440"/>
        <v>-</v>
      </c>
      <c r="CS70" s="19" t="str">
        <f t="shared" ca="1" si="440"/>
        <v>-</v>
      </c>
      <c r="CT70" s="19" t="str">
        <f t="shared" ca="1" si="440"/>
        <v>-</v>
      </c>
      <c r="CU70" s="19" t="str">
        <f t="shared" ca="1" si="440"/>
        <v>-</v>
      </c>
      <c r="CV70" s="9"/>
      <c r="CW70" s="19" t="b">
        <f t="shared" ca="1" si="377"/>
        <v>1</v>
      </c>
      <c r="CX70" s="19" t="b">
        <f t="shared" ca="1" si="377"/>
        <v>1</v>
      </c>
      <c r="CY70" s="19" t="b">
        <f t="shared" ca="1" si="377"/>
        <v>1</v>
      </c>
      <c r="CZ70" s="574">
        <f t="shared" ca="1" si="425"/>
        <v>321111104</v>
      </c>
      <c r="DA70" s="570" t="b">
        <f t="shared" ca="1" si="378"/>
        <v>0</v>
      </c>
      <c r="DB70" s="570" t="str">
        <f t="shared" ca="1" si="378"/>
        <v>-</v>
      </c>
      <c r="DC70" s="570" t="str">
        <f t="shared" ca="1" si="378"/>
        <v>-</v>
      </c>
      <c r="DD70" s="575">
        <f t="shared" ca="1" si="421"/>
        <v>321111104</v>
      </c>
      <c r="DE70" s="428">
        <f t="shared" ca="1" si="379"/>
        <v>680</v>
      </c>
      <c r="DF70" s="428">
        <f t="shared" ca="1" si="379"/>
        <v>714</v>
      </c>
      <c r="DG70" s="428">
        <f t="shared" ca="1" si="379"/>
        <v>749</v>
      </c>
      <c r="DH70" s="143">
        <f t="shared" ca="1" si="380"/>
        <v>420</v>
      </c>
      <c r="DI70" s="143">
        <f t="shared" ca="1" si="380"/>
        <v>455</v>
      </c>
      <c r="DJ70" s="143">
        <f t="shared" ca="1" si="380"/>
        <v>490</v>
      </c>
      <c r="DK70" s="19" t="str">
        <f t="shared" ca="1" si="416"/>
        <v>-</v>
      </c>
      <c r="DL70" s="19" t="str">
        <f t="shared" ca="1" si="416"/>
        <v>-</v>
      </c>
      <c r="DM70" s="19" t="str">
        <f t="shared" ca="1" si="416"/>
        <v>-</v>
      </c>
      <c r="DN70" s="19" t="str">
        <f t="shared" ca="1" si="416"/>
        <v>-</v>
      </c>
      <c r="DO70" s="19" t="str">
        <f t="shared" ca="1" si="416"/>
        <v>-</v>
      </c>
      <c r="DP70" s="19" t="str">
        <f t="shared" ca="1" si="416"/>
        <v>-</v>
      </c>
      <c r="DQ70" s="19">
        <f t="shared" ca="1" si="432"/>
        <v>1</v>
      </c>
      <c r="DR70" s="19">
        <f t="shared" ca="1" si="432"/>
        <v>1</v>
      </c>
      <c r="DS70" s="19">
        <f t="shared" ca="1" si="432"/>
        <v>0</v>
      </c>
      <c r="DT70" s="19" t="str">
        <f t="shared" ca="1" si="432"/>
        <v>-</v>
      </c>
      <c r="DU70" s="19" t="str">
        <f t="shared" ca="1" si="432"/>
        <v>-</v>
      </c>
      <c r="DV70" s="19" t="str">
        <f t="shared" ca="1" si="432"/>
        <v>-</v>
      </c>
      <c r="DW70" s="19" t="str">
        <f t="shared" ca="1" si="432"/>
        <v>-</v>
      </c>
      <c r="DX70" s="19" t="str">
        <f t="shared" ca="1" si="432"/>
        <v>-</v>
      </c>
      <c r="DY70" s="19">
        <f t="shared" ca="1" si="432"/>
        <v>0</v>
      </c>
      <c r="DZ70" s="19" t="str">
        <f t="shared" ca="1" si="432"/>
        <v>-</v>
      </c>
      <c r="EA70" s="19" t="str">
        <f t="shared" ca="1" si="432"/>
        <v>-</v>
      </c>
      <c r="EB70" s="19" t="str">
        <f t="shared" ca="1" si="432"/>
        <v>-</v>
      </c>
      <c r="EC70" s="19">
        <f t="shared" ca="1" si="432"/>
        <v>0</v>
      </c>
      <c r="ED70" s="19">
        <f t="shared" ca="1" si="432"/>
        <v>0</v>
      </c>
      <c r="EE70" s="9"/>
      <c r="EF70" s="19" t="str">
        <f t="shared" ca="1" si="383"/>
        <v>-</v>
      </c>
      <c r="EG70" s="19" t="str">
        <f t="shared" ca="1" si="383"/>
        <v>-</v>
      </c>
      <c r="EH70" s="19" t="str">
        <f t="shared" ca="1" si="383"/>
        <v>-</v>
      </c>
      <c r="EI70" s="19" t="str">
        <f t="shared" ca="1" si="383"/>
        <v>-</v>
      </c>
      <c r="EJ70" s="19" t="str">
        <f t="shared" ca="1" si="383"/>
        <v>-</v>
      </c>
      <c r="EK70" s="19" t="str">
        <f t="shared" ca="1" si="383"/>
        <v>-</v>
      </c>
      <c r="EL70" s="19" t="str">
        <f t="shared" ca="1" si="383"/>
        <v>-</v>
      </c>
      <c r="EM70" s="19" t="str">
        <f t="shared" ca="1" si="383"/>
        <v>-</v>
      </c>
      <c r="EN70" s="19" t="str">
        <f t="shared" ca="1" si="383"/>
        <v>-</v>
      </c>
      <c r="EO70" s="19" t="str">
        <f t="shared" ca="1" si="383"/>
        <v>-</v>
      </c>
      <c r="EP70" s="19" t="str">
        <f t="shared" ca="1" si="383"/>
        <v>-</v>
      </c>
      <c r="EQ70" s="19" t="str">
        <f t="shared" ca="1" si="383"/>
        <v>-</v>
      </c>
      <c r="ER70" s="19">
        <f t="shared" ca="1" si="383"/>
        <v>0</v>
      </c>
      <c r="ES70" s="19">
        <f t="shared" ca="1" si="383"/>
        <v>0</v>
      </c>
      <c r="ET70" s="19">
        <f t="shared" ca="1" si="383"/>
        <v>0</v>
      </c>
      <c r="EU70" s="19">
        <f t="shared" ca="1" si="383"/>
        <v>0</v>
      </c>
      <c r="EV70" s="19">
        <f t="shared" ref="EV70:FR78" ca="1" si="446">OFFSET(EV$5,$B70,0)</f>
        <v>0</v>
      </c>
      <c r="EW70" s="19">
        <f t="shared" ca="1" si="446"/>
        <v>0</v>
      </c>
      <c r="EX70" s="19">
        <f t="shared" ca="1" si="446"/>
        <v>0</v>
      </c>
      <c r="EY70" s="19">
        <f t="shared" ca="1" si="446"/>
        <v>0</v>
      </c>
      <c r="EZ70" s="19">
        <f t="shared" ca="1" si="446"/>
        <v>0</v>
      </c>
      <c r="FA70" s="19">
        <f t="shared" ca="1" si="446"/>
        <v>0</v>
      </c>
      <c r="FB70" s="19">
        <f t="shared" ca="1" si="446"/>
        <v>0</v>
      </c>
      <c r="FC70" s="19">
        <f t="shared" ca="1" si="446"/>
        <v>0</v>
      </c>
      <c r="FD70" s="19">
        <f t="shared" ca="1" si="446"/>
        <v>0</v>
      </c>
      <c r="FE70" s="19">
        <f t="shared" ca="1" si="446"/>
        <v>0</v>
      </c>
      <c r="FF70" s="19">
        <f t="shared" ca="1" si="446"/>
        <v>0</v>
      </c>
      <c r="FG70" s="19">
        <f t="shared" ca="1" si="446"/>
        <v>0</v>
      </c>
      <c r="FH70" s="19">
        <f t="shared" ca="1" si="446"/>
        <v>0</v>
      </c>
      <c r="FI70" s="19">
        <f t="shared" ca="1" si="446"/>
        <v>0</v>
      </c>
      <c r="FJ70" s="19">
        <f t="shared" ca="1" si="446"/>
        <v>0</v>
      </c>
      <c r="FK70" s="19">
        <f t="shared" ca="1" si="446"/>
        <v>0</v>
      </c>
      <c r="FL70" s="19">
        <f t="shared" ca="1" si="446"/>
        <v>0</v>
      </c>
      <c r="FM70" s="19">
        <f t="shared" ca="1" si="446"/>
        <v>0</v>
      </c>
      <c r="FN70" s="19">
        <f t="shared" ca="1" si="446"/>
        <v>0</v>
      </c>
      <c r="FO70" s="19">
        <f t="shared" ca="1" si="446"/>
        <v>0</v>
      </c>
      <c r="FP70" s="19">
        <f t="shared" ca="1" si="444"/>
        <v>0</v>
      </c>
      <c r="FQ70" s="19">
        <f t="shared" ca="1" si="444"/>
        <v>0</v>
      </c>
      <c r="FR70" s="19">
        <f t="shared" ca="1" si="444"/>
        <v>0</v>
      </c>
      <c r="FS70" s="19">
        <f t="shared" ca="1" si="444"/>
        <v>0</v>
      </c>
      <c r="FT70" s="19">
        <f t="shared" ca="1" si="444"/>
        <v>0</v>
      </c>
      <c r="FU70" s="19">
        <f t="shared" ca="1" si="444"/>
        <v>0</v>
      </c>
      <c r="FV70" s="19">
        <f t="shared" ca="1" si="444"/>
        <v>0</v>
      </c>
      <c r="FW70" s="19">
        <f t="shared" ca="1" si="444"/>
        <v>0</v>
      </c>
      <c r="FX70" s="19">
        <f t="shared" ca="1" si="444"/>
        <v>0</v>
      </c>
      <c r="FY70" s="19">
        <f t="shared" ca="1" si="444"/>
        <v>0</v>
      </c>
      <c r="FZ70" s="19">
        <f t="shared" ca="1" si="444"/>
        <v>0</v>
      </c>
      <c r="GA70" s="19">
        <f t="shared" ca="1" si="444"/>
        <v>0</v>
      </c>
      <c r="GB70" s="19">
        <f t="shared" ca="1" si="444"/>
        <v>0</v>
      </c>
      <c r="GC70" s="19">
        <f t="shared" ca="1" si="444"/>
        <v>0</v>
      </c>
      <c r="GD70" s="19">
        <f t="shared" ca="1" si="444"/>
        <v>0</v>
      </c>
      <c r="GE70" s="19">
        <f t="shared" ca="1" si="444"/>
        <v>0</v>
      </c>
      <c r="GF70" s="19">
        <f t="shared" ca="1" si="444"/>
        <v>0</v>
      </c>
      <c r="GG70" s="19">
        <f t="shared" ca="1" si="444"/>
        <v>0</v>
      </c>
      <c r="GH70" s="19">
        <f t="shared" ca="1" si="444"/>
        <v>0</v>
      </c>
      <c r="GI70" s="19">
        <f t="shared" ca="1" si="444"/>
        <v>0</v>
      </c>
      <c r="GJ70" s="19">
        <f t="shared" ca="1" si="444"/>
        <v>0</v>
      </c>
      <c r="GK70" s="19">
        <f t="shared" ca="1" si="444"/>
        <v>0</v>
      </c>
      <c r="GL70" s="19">
        <f t="shared" ca="1" si="444"/>
        <v>0</v>
      </c>
      <c r="GM70" s="19">
        <f t="shared" ca="1" si="444"/>
        <v>0</v>
      </c>
      <c r="GN70" s="19">
        <f t="shared" ca="1" si="444"/>
        <v>0</v>
      </c>
      <c r="GO70" s="19">
        <f t="shared" ca="1" si="444"/>
        <v>0</v>
      </c>
      <c r="GP70" s="19">
        <f t="shared" ca="1" si="444"/>
        <v>0</v>
      </c>
      <c r="GQ70" s="19">
        <f t="shared" ca="1" si="444"/>
        <v>0</v>
      </c>
      <c r="GR70" s="19">
        <f t="shared" ca="1" si="444"/>
        <v>0</v>
      </c>
      <c r="GS70" s="19">
        <f t="shared" ca="1" si="444"/>
        <v>0</v>
      </c>
      <c r="GT70" s="19">
        <f t="shared" ca="1" si="444"/>
        <v>0</v>
      </c>
      <c r="GU70" s="19">
        <f t="shared" ca="1" si="444"/>
        <v>0</v>
      </c>
      <c r="GV70" s="19">
        <f t="shared" ca="1" si="444"/>
        <v>0</v>
      </c>
      <c r="GW70" s="19">
        <f t="shared" ca="1" si="444"/>
        <v>0</v>
      </c>
      <c r="GX70" s="19">
        <f t="shared" ca="1" si="444"/>
        <v>0</v>
      </c>
      <c r="GY70" s="19">
        <f t="shared" ca="1" si="444"/>
        <v>0</v>
      </c>
      <c r="GZ70" s="19">
        <f t="shared" ca="1" si="444"/>
        <v>0</v>
      </c>
      <c r="HA70" s="19">
        <f t="shared" ca="1" si="444"/>
        <v>0</v>
      </c>
      <c r="HB70" s="19">
        <f t="shared" ca="1" si="444"/>
        <v>0</v>
      </c>
      <c r="HC70" s="19">
        <f t="shared" ca="1" si="444"/>
        <v>0</v>
      </c>
      <c r="HD70" s="19">
        <f t="shared" ca="1" si="444"/>
        <v>0</v>
      </c>
      <c r="HE70" s="19">
        <f t="shared" ca="1" si="444"/>
        <v>0</v>
      </c>
      <c r="HF70" s="19">
        <f t="shared" ca="1" si="441"/>
        <v>0</v>
      </c>
      <c r="HG70" s="19">
        <f t="shared" ca="1" si="441"/>
        <v>0</v>
      </c>
      <c r="HH70" s="19">
        <f t="shared" ca="1" si="441"/>
        <v>0</v>
      </c>
      <c r="HI70" s="19">
        <f t="shared" ca="1" si="441"/>
        <v>0</v>
      </c>
      <c r="HJ70" s="19">
        <f t="shared" ca="1" si="441"/>
        <v>0</v>
      </c>
      <c r="HK70" s="19">
        <f t="shared" ca="1" si="441"/>
        <v>0</v>
      </c>
      <c r="HL70" s="19">
        <f t="shared" ca="1" si="441"/>
        <v>0</v>
      </c>
      <c r="HM70" s="19">
        <f t="shared" ca="1" si="441"/>
        <v>0</v>
      </c>
      <c r="HN70" s="19">
        <f t="shared" ca="1" si="441"/>
        <v>0</v>
      </c>
      <c r="HO70" s="19">
        <f t="shared" ca="1" si="441"/>
        <v>0</v>
      </c>
      <c r="HP70" s="19">
        <f t="shared" ca="1" si="441"/>
        <v>0</v>
      </c>
      <c r="HQ70" s="19">
        <f t="shared" ca="1" si="441"/>
        <v>0</v>
      </c>
      <c r="HR70" s="19">
        <f t="shared" ca="1" si="441"/>
        <v>0</v>
      </c>
      <c r="HS70" s="19">
        <f t="shared" ca="1" si="441"/>
        <v>0</v>
      </c>
      <c r="HT70" s="19">
        <f t="shared" ca="1" si="441"/>
        <v>0</v>
      </c>
      <c r="HU70" s="19">
        <f t="shared" ca="1" si="441"/>
        <v>0</v>
      </c>
      <c r="HV70" s="19">
        <f t="shared" ca="1" si="441"/>
        <v>0</v>
      </c>
      <c r="HW70" s="19">
        <f t="shared" ca="1" si="441"/>
        <v>0</v>
      </c>
      <c r="HX70" s="19">
        <f t="shared" ca="1" si="441"/>
        <v>0</v>
      </c>
      <c r="HY70" s="19">
        <f t="shared" ca="1" si="441"/>
        <v>0</v>
      </c>
      <c r="HZ70" s="19">
        <f t="shared" ca="1" si="441"/>
        <v>0</v>
      </c>
      <c r="IA70" s="19">
        <f t="shared" ca="1" si="441"/>
        <v>0</v>
      </c>
      <c r="IB70" s="19">
        <f t="shared" ca="1" si="441"/>
        <v>0</v>
      </c>
      <c r="IC70" s="19">
        <f t="shared" ca="1" si="441"/>
        <v>0</v>
      </c>
      <c r="ID70" s="19">
        <f t="shared" ca="1" si="427"/>
        <v>0</v>
      </c>
      <c r="IE70" s="19">
        <f t="shared" ca="1" si="427"/>
        <v>0</v>
      </c>
      <c r="IF70" s="19">
        <f t="shared" ca="1" si="427"/>
        <v>0</v>
      </c>
      <c r="IG70" s="19">
        <f t="shared" ca="1" si="427"/>
        <v>0</v>
      </c>
      <c r="IH70" s="19">
        <f t="shared" ca="1" si="427"/>
        <v>0</v>
      </c>
      <c r="II70" s="19">
        <f t="shared" ca="1" si="427"/>
        <v>0</v>
      </c>
      <c r="IJ70" s="19">
        <f t="shared" ca="1" si="427"/>
        <v>0</v>
      </c>
      <c r="IK70" s="19">
        <f t="shared" ca="1" si="427"/>
        <v>0</v>
      </c>
      <c r="IL70" s="19">
        <f t="shared" ca="1" si="427"/>
        <v>0</v>
      </c>
      <c r="IM70" s="19">
        <f t="shared" ca="1" si="427"/>
        <v>0</v>
      </c>
      <c r="IN70" s="19">
        <f t="shared" ca="1" si="427"/>
        <v>0</v>
      </c>
      <c r="IO70" s="19">
        <f t="shared" ca="1" si="427"/>
        <v>0</v>
      </c>
      <c r="IP70" s="19">
        <f t="shared" ca="1" si="427"/>
        <v>0</v>
      </c>
      <c r="IQ70" s="19">
        <f t="shared" ca="1" si="427"/>
        <v>0</v>
      </c>
      <c r="IR70" s="19">
        <f t="shared" ca="1" si="427"/>
        <v>0</v>
      </c>
      <c r="IS70" s="19">
        <f t="shared" ca="1" si="427"/>
        <v>0</v>
      </c>
      <c r="IT70" s="19">
        <f t="shared" ca="1" si="434"/>
        <v>0</v>
      </c>
      <c r="IU70" s="19">
        <f t="shared" ca="1" si="434"/>
        <v>0</v>
      </c>
      <c r="IV70" s="19">
        <f t="shared" ca="1" si="434"/>
        <v>0</v>
      </c>
      <c r="IW70" s="19">
        <f t="shared" ca="1" si="434"/>
        <v>0</v>
      </c>
      <c r="IX70" s="19">
        <f t="shared" ca="1" si="434"/>
        <v>0</v>
      </c>
      <c r="IY70" s="19">
        <f t="shared" ca="1" si="434"/>
        <v>0</v>
      </c>
      <c r="IZ70" s="19">
        <f t="shared" ca="1" si="434"/>
        <v>0</v>
      </c>
      <c r="JA70" s="19">
        <f t="shared" ca="1" si="434"/>
        <v>0</v>
      </c>
      <c r="JB70" s="19">
        <f t="shared" ca="1" si="434"/>
        <v>0</v>
      </c>
      <c r="JC70" s="19">
        <f t="shared" ca="1" si="434"/>
        <v>0</v>
      </c>
      <c r="JD70" s="19">
        <f t="shared" ca="1" si="434"/>
        <v>0</v>
      </c>
      <c r="JE70" s="19">
        <f t="shared" ca="1" si="434"/>
        <v>0</v>
      </c>
      <c r="JF70" s="19">
        <f t="shared" ca="1" si="434"/>
        <v>0</v>
      </c>
      <c r="JG70" s="19">
        <f t="shared" ca="1" si="434"/>
        <v>0</v>
      </c>
      <c r="JH70" s="19">
        <f t="shared" ca="1" si="434"/>
        <v>0</v>
      </c>
      <c r="JI70" s="19">
        <f t="shared" ca="1" si="434"/>
        <v>0</v>
      </c>
      <c r="JJ70" s="19">
        <f t="shared" ca="1" si="434"/>
        <v>0</v>
      </c>
      <c r="JK70" s="19">
        <f t="shared" ca="1" si="434"/>
        <v>0</v>
      </c>
      <c r="JL70" s="19">
        <f t="shared" ca="1" si="434"/>
        <v>0</v>
      </c>
      <c r="JM70" s="5">
        <f t="shared" ca="1" si="387"/>
        <v>19</v>
      </c>
      <c r="JN70" s="9"/>
      <c r="JO70" s="5">
        <f t="shared" ca="1" si="388"/>
        <v>1</v>
      </c>
      <c r="JP70" s="5" t="b">
        <f t="shared" ca="1" si="388"/>
        <v>0</v>
      </c>
      <c r="JQ70" s="19">
        <f t="shared" ca="1" si="435"/>
        <v>0</v>
      </c>
      <c r="JR70" s="5">
        <f t="shared" ca="1" si="390"/>
        <v>0</v>
      </c>
      <c r="JS70" s="5">
        <f t="shared" ca="1" si="391"/>
        <v>0.01</v>
      </c>
      <c r="JT70" s="19">
        <f t="shared" ca="1" si="392"/>
        <v>0</v>
      </c>
      <c r="JU70" s="19">
        <f t="shared" ca="1" si="392"/>
        <v>0</v>
      </c>
      <c r="JV70" s="19" t="str">
        <f t="shared" ca="1" si="392"/>
        <v>-</v>
      </c>
      <c r="JW70" s="19">
        <f t="shared" ca="1" si="428"/>
        <v>1</v>
      </c>
      <c r="JX70" s="19">
        <f t="shared" ca="1" si="435"/>
        <v>1</v>
      </c>
      <c r="JY70" s="19">
        <f t="shared" ca="1" si="428"/>
        <v>1</v>
      </c>
      <c r="JZ70" s="19">
        <f t="shared" ca="1" si="428"/>
        <v>1</v>
      </c>
      <c r="KA70" s="19">
        <f t="shared" ca="1" si="428"/>
        <v>1</v>
      </c>
      <c r="KB70" s="19">
        <f t="shared" ca="1" si="428"/>
        <v>1</v>
      </c>
      <c r="KC70" s="19">
        <f t="shared" ca="1" si="428"/>
        <v>0</v>
      </c>
      <c r="KD70" s="19">
        <f t="shared" ca="1" si="428"/>
        <v>0</v>
      </c>
      <c r="KE70" s="19">
        <f t="shared" ca="1" si="395"/>
        <v>1</v>
      </c>
      <c r="KF70" s="19">
        <f t="shared" ca="1" si="395"/>
        <v>0</v>
      </c>
      <c r="KG70" s="19">
        <f t="shared" ca="1" si="395"/>
        <v>0</v>
      </c>
      <c r="KH70" s="19">
        <f t="shared" ca="1" si="395"/>
        <v>0</v>
      </c>
      <c r="KI70" s="19">
        <f t="shared" ca="1" si="395"/>
        <v>1</v>
      </c>
      <c r="KJ70" s="19">
        <f t="shared" ca="1" si="395"/>
        <v>0</v>
      </c>
      <c r="KK70" s="19">
        <f t="shared" ca="1" si="395"/>
        <v>1</v>
      </c>
      <c r="KL70" s="19">
        <f t="shared" ca="1" si="435"/>
        <v>0</v>
      </c>
      <c r="KM70" s="19">
        <f t="shared" ca="1" si="435"/>
        <v>0</v>
      </c>
      <c r="KN70" s="19">
        <f t="shared" ca="1" si="435"/>
        <v>0</v>
      </c>
      <c r="KO70" s="19">
        <f t="shared" ca="1" si="435"/>
        <v>0</v>
      </c>
      <c r="KP70" s="19">
        <f t="shared" ca="1" si="435"/>
        <v>0</v>
      </c>
      <c r="KQ70" s="19">
        <f t="shared" ca="1" si="435"/>
        <v>0</v>
      </c>
      <c r="KR70" s="19">
        <f t="shared" ca="1" si="435"/>
        <v>0</v>
      </c>
      <c r="KS70" s="19">
        <f t="shared" ca="1" si="435"/>
        <v>0</v>
      </c>
      <c r="KT70" s="19">
        <f t="shared" ca="1" si="435"/>
        <v>0</v>
      </c>
      <c r="KU70" s="19">
        <f t="shared" ca="1" si="435"/>
        <v>0</v>
      </c>
      <c r="KV70" s="19">
        <f t="shared" ca="1" si="435"/>
        <v>0</v>
      </c>
      <c r="KW70" s="19">
        <f t="shared" ca="1" si="435"/>
        <v>0</v>
      </c>
      <c r="KX70" s="19">
        <f t="shared" ca="1" si="435"/>
        <v>0</v>
      </c>
      <c r="KY70" s="19">
        <f t="shared" ca="1" si="436"/>
        <v>0</v>
      </c>
      <c r="KZ70" s="19">
        <f t="shared" ca="1" si="436"/>
        <v>0</v>
      </c>
      <c r="LA70" s="19">
        <f t="shared" ca="1" si="436"/>
        <v>0</v>
      </c>
      <c r="LB70" s="19">
        <f t="shared" ca="1" si="436"/>
        <v>0</v>
      </c>
      <c r="LC70" s="19">
        <f t="shared" ca="1" si="436"/>
        <v>0</v>
      </c>
      <c r="LD70" s="19">
        <f t="shared" ca="1" si="436"/>
        <v>0</v>
      </c>
      <c r="LE70" s="19">
        <f t="shared" ca="1" si="436"/>
        <v>0</v>
      </c>
      <c r="LF70" s="19">
        <f t="shared" ca="1" si="436"/>
        <v>0</v>
      </c>
      <c r="LG70" s="5">
        <f t="shared" ca="1" si="396"/>
        <v>0</v>
      </c>
      <c r="LH70" s="5">
        <f t="shared" ca="1" si="396"/>
        <v>0</v>
      </c>
      <c r="LI70" s="5">
        <f t="shared" ca="1" si="396"/>
        <v>0.05</v>
      </c>
      <c r="LJ70" s="5">
        <f t="shared" ca="1" si="396"/>
        <v>0.05</v>
      </c>
      <c r="LK70" s="19">
        <f t="shared" ca="1" si="437"/>
        <v>0</v>
      </c>
      <c r="LL70" s="19">
        <f t="shared" ca="1" si="437"/>
        <v>0</v>
      </c>
      <c r="LM70" s="19">
        <f t="shared" ca="1" si="437"/>
        <v>0</v>
      </c>
      <c r="LN70" s="19">
        <f t="shared" ca="1" si="437"/>
        <v>0</v>
      </c>
      <c r="LO70" s="19">
        <f t="shared" ca="1" si="438"/>
        <v>0</v>
      </c>
      <c r="LP70" s="19">
        <f t="shared" ca="1" si="437"/>
        <v>0</v>
      </c>
      <c r="LQ70" s="19">
        <f t="shared" ca="1" si="437"/>
        <v>0</v>
      </c>
      <c r="LR70" s="19">
        <f t="shared" ca="1" si="437"/>
        <v>1</v>
      </c>
      <c r="LS70" s="19">
        <f t="shared" ca="1" si="437"/>
        <v>0</v>
      </c>
      <c r="LT70" s="19">
        <f t="shared" ca="1" si="437"/>
        <v>0</v>
      </c>
      <c r="LU70" s="19">
        <f t="shared" ca="1" si="437"/>
        <v>0</v>
      </c>
      <c r="LV70" s="19">
        <f t="shared" ca="1" si="437"/>
        <v>0</v>
      </c>
      <c r="LW70" s="19">
        <f t="shared" ca="1" si="437"/>
        <v>1</v>
      </c>
      <c r="LX70" s="9"/>
      <c r="LY70" s="5" t="b">
        <f t="shared" ca="1" si="398"/>
        <v>0</v>
      </c>
      <c r="LZ70" s="19" t="str">
        <f t="shared" ca="1" si="242"/>
        <v>-</v>
      </c>
      <c r="MA70" s="19" t="str">
        <f t="shared" ca="1" si="242"/>
        <v>-</v>
      </c>
      <c r="MB70" s="19" t="str">
        <f t="shared" ca="1" si="242"/>
        <v>-</v>
      </c>
      <c r="MC70" s="5" t="b">
        <f t="shared" ca="1" si="399"/>
        <v>1</v>
      </c>
      <c r="MD70" s="5" t="b">
        <f t="shared" ca="1" si="399"/>
        <v>0</v>
      </c>
      <c r="ME70" s="5" t="b">
        <f t="shared" ca="1" si="399"/>
        <v>0</v>
      </c>
      <c r="MF70" s="135">
        <f t="shared" ca="1" si="400"/>
        <v>1</v>
      </c>
      <c r="MG70" s="135">
        <f t="shared" ca="1" si="400"/>
        <v>1</v>
      </c>
      <c r="MH70" s="5" t="b">
        <f t="shared" ref="MH70:MK70" ca="1" si="447">INDEX(i.dryman,($AP70-1)*4+$AO70,MH$26)</f>
        <v>0</v>
      </c>
      <c r="MI70" s="5" t="b">
        <f t="shared" ca="1" si="447"/>
        <v>0</v>
      </c>
      <c r="MJ70" s="5" t="b">
        <f t="shared" ca="1" si="447"/>
        <v>1</v>
      </c>
      <c r="MK70" s="5" t="b">
        <f t="shared" ca="1" si="447"/>
        <v>0</v>
      </c>
      <c r="ML70" s="5">
        <f ca="1">INDEX(i.dryman,($AP70-1)*4+$AO70,ML$26+$O70-1)</f>
        <v>1</v>
      </c>
      <c r="MM70" s="5">
        <f ca="1">INDEX(i.dryman,($AP70-1)*4+$AO70,MM$26+$O70-1)</f>
        <v>0.66</v>
      </c>
      <c r="MN70" s="5" t="b">
        <f ca="1">AND(INDEX(i.dryman,($AP70-1)*4+$AO70,MN$26),($MG70&gt;0))</f>
        <v>1</v>
      </c>
      <c r="MO70" s="5" t="str" cm="1">
        <f t="array" aca="1" ref="MO70" ca="1">IF(OR(MP70:MP70&lt;&gt;"-"),TRUE,"-")</f>
        <v>-</v>
      </c>
      <c r="MP70" s="19" t="str">
        <f t="shared" ca="1" si="403"/>
        <v>-</v>
      </c>
      <c r="MQ70" s="5" t="str">
        <f t="array" aca="1" ref="MQ70" ca="1">IF(OR(MR70:MX70&lt;&gt;"-"),TRUE,"-")</f>
        <v>-</v>
      </c>
      <c r="MR70" s="19" t="str">
        <f t="shared" ca="1" si="404"/>
        <v>-</v>
      </c>
      <c r="MS70" s="19" t="str">
        <f t="shared" ca="1" si="404"/>
        <v>-</v>
      </c>
      <c r="MT70" s="19" t="str">
        <f t="shared" ca="1" si="404"/>
        <v>-</v>
      </c>
      <c r="MU70" s="19" t="str">
        <f t="shared" ca="1" si="404"/>
        <v>-</v>
      </c>
      <c r="MV70" s="19" t="str">
        <f t="shared" ca="1" si="404"/>
        <v>-</v>
      </c>
      <c r="MW70" s="19" t="str">
        <f t="shared" ca="1" si="404"/>
        <v>-</v>
      </c>
      <c r="MX70" s="19" t="str">
        <f t="shared" ca="1" si="404"/>
        <v>-</v>
      </c>
      <c r="MY70" s="5" t="str">
        <f t="array" aca="1" ref="MY70" ca="1">IF(OR(MZ70:NA70&lt;&gt;"-"),TRUE,"-")</f>
        <v>-</v>
      </c>
      <c r="MZ70" s="19" t="str">
        <f t="shared" ref="MZ70" ca="1" si="448">OFFSET(MZ$5,$B70,0)</f>
        <v>-</v>
      </c>
      <c r="NA70" s="19" t="str">
        <f t="shared" ca="1" si="405"/>
        <v>-</v>
      </c>
      <c r="NB70" s="19" t="b">
        <f t="shared" ca="1" si="405"/>
        <v>1</v>
      </c>
      <c r="NC70" s="19">
        <f t="shared" ca="1" si="405"/>
        <v>0</v>
      </c>
      <c r="ND70" s="5" t="str">
        <f t="shared" ca="1" si="406"/>
        <v>-</v>
      </c>
      <c r="NE70" s="5" t="str">
        <f t="shared" ca="1" si="406"/>
        <v>-</v>
      </c>
      <c r="NF70" s="5" t="str">
        <f t="shared" ca="1" si="406"/>
        <v>-</v>
      </c>
      <c r="NG70" s="5" t="str">
        <f t="shared" ca="1" si="406"/>
        <v>-</v>
      </c>
      <c r="NH70" s="19" t="str">
        <f t="shared" ref="NH70:NP71" ca="1" si="449">OFFSET(NH$5,$B70,0)</f>
        <v>-</v>
      </c>
      <c r="NI70" s="19" t="str">
        <f t="shared" ca="1" si="449"/>
        <v>-</v>
      </c>
      <c r="NJ70" s="19" t="str">
        <f t="shared" ca="1" si="449"/>
        <v>-</v>
      </c>
      <c r="NK70" s="19" t="str">
        <f t="shared" ca="1" si="449"/>
        <v>-</v>
      </c>
      <c r="NL70" s="19" t="str">
        <f t="shared" ca="1" si="449"/>
        <v>-</v>
      </c>
      <c r="NM70" s="19" t="str">
        <f t="shared" ca="1" si="449"/>
        <v>-</v>
      </c>
      <c r="NN70" s="19" t="str">
        <f t="shared" ca="1" si="449"/>
        <v>-</v>
      </c>
      <c r="NO70" s="19">
        <f t="shared" ca="1" si="449"/>
        <v>500</v>
      </c>
      <c r="NP70" s="19">
        <f t="shared" ca="1" si="449"/>
        <v>500</v>
      </c>
      <c r="NQ70" s="19" t="str">
        <f t="shared" ca="1" si="420"/>
        <v>-</v>
      </c>
      <c r="NR70" s="19" t="str">
        <f t="shared" ca="1" si="420"/>
        <v>-</v>
      </c>
      <c r="NS70" s="19" t="str">
        <f t="shared" ca="1" si="420"/>
        <v>-</v>
      </c>
      <c r="NT70" s="5">
        <f t="shared" ca="1" si="408"/>
        <v>1</v>
      </c>
      <c r="NU70" s="9"/>
      <c r="NV70" s="19">
        <f t="shared" ca="1" si="420"/>
        <v>70</v>
      </c>
      <c r="NW70" s="19">
        <f t="shared" ca="1" si="431"/>
        <v>50</v>
      </c>
      <c r="NX70" s="19">
        <f t="shared" ca="1" si="431"/>
        <v>65</v>
      </c>
      <c r="NY70" s="19">
        <f t="shared" ca="1" si="431"/>
        <v>65</v>
      </c>
      <c r="NZ70" s="19">
        <f t="shared" ca="1" si="431"/>
        <v>1</v>
      </c>
      <c r="OA70" s="5">
        <f t="shared" ca="1" si="410"/>
        <v>1</v>
      </c>
      <c r="OB70" s="19">
        <f t="shared" ca="1" si="255"/>
        <v>1</v>
      </c>
      <c r="OC70" s="9"/>
      <c r="OD70" s="19" t="b">
        <f t="shared" ca="1" si="431"/>
        <v>0</v>
      </c>
      <c r="OE70" s="19" t="b">
        <f t="shared" ca="1" si="431"/>
        <v>0</v>
      </c>
      <c r="OF70" s="19">
        <f t="shared" ca="1" si="431"/>
        <v>1</v>
      </c>
      <c r="OG70" s="19">
        <f t="shared" ca="1" si="431"/>
        <v>1</v>
      </c>
      <c r="OH70" s="19">
        <f t="shared" ca="1" si="431"/>
        <v>1</v>
      </c>
      <c r="OI70" s="19">
        <f t="shared" ca="1" si="431"/>
        <v>1</v>
      </c>
      <c r="OJ70" s="19">
        <f t="shared" ca="1" si="431"/>
        <v>1</v>
      </c>
      <c r="OK70" s="19">
        <f t="shared" ca="1" si="431"/>
        <v>1</v>
      </c>
      <c r="OL70" s="19">
        <f t="shared" ca="1" si="431"/>
        <v>1</v>
      </c>
      <c r="OM70" s="19">
        <f t="shared" ca="1" si="431"/>
        <v>1</v>
      </c>
      <c r="ON70" s="19">
        <f t="shared" ca="1" si="431"/>
        <v>1</v>
      </c>
      <c r="OO70" s="9"/>
      <c r="OP70" s="5" t="str" cm="1">
        <f t="array" aca="1" ref="OP70" ca="1">INDEX(i.LMU_Area,$K70,OP$26)</f>
        <v>-</v>
      </c>
      <c r="OQ70" s="5" t="str" cm="1">
        <f t="array" aca="1" ref="OQ70" ca="1">INDEX(i.LMU_Area,$K70,OQ$26)</f>
        <v>-</v>
      </c>
      <c r="OR70" s="5" t="str" cm="1">
        <f t="array" aca="1" ref="OR70" ca="1">INDEX(i.LMU_Area,$K70,OR$26)</f>
        <v>-</v>
      </c>
      <c r="OS70" s="5" t="str" cm="1">
        <f t="array" aca="1" ref="OS70" ca="1">INDEX(i.LMU_Area,$K70,OS$26)</f>
        <v>-</v>
      </c>
      <c r="OT70" s="5" t="str" cm="1">
        <f t="array" aca="1" ref="OT70" ca="1">INDEX(i.LMU_Area,$K70,OT$26)</f>
        <v>-</v>
      </c>
      <c r="OU70" s="5" t="str" cm="1">
        <f t="array" aca="1" ref="OU70" ca="1">INDEX(i.LMU_Area,$K70,OU$26)</f>
        <v>-</v>
      </c>
      <c r="OV70" s="5" t="str" cm="1">
        <f t="array" aca="1" ref="OV70" ca="1">INDEX(i.LMU_Area,$K70,OV$26)</f>
        <v>-</v>
      </c>
      <c r="OW70" s="5" t="str" cm="1">
        <f t="array" aca="1" ref="OW70" ca="1">INDEX(i.LMU_Area,$K70,OW$26)</f>
        <v>-</v>
      </c>
      <c r="OX70" s="5" t="str" cm="1">
        <f t="array" aca="1" ref="OX70" ca="1">INDEX(i.LMU_Area,$K70,OX$26)</f>
        <v>-</v>
      </c>
      <c r="OY70" s="5" t="str" cm="1">
        <f t="array" aca="1" ref="OY70" ca="1">INDEX(i.LMU_Area,$K70,OY$26)</f>
        <v>-</v>
      </c>
      <c r="OZ70" s="5" t="str" cm="1">
        <f t="array" aca="1" ref="OZ70" ca="1">INDEX(i.LMU_Area,$K70,OZ$26)</f>
        <v>-</v>
      </c>
      <c r="PA70" s="5" t="str" cm="1">
        <f t="array" aca="1" ref="PA70" ca="1">INDEX(i.LMU_Area,$K70,PA$26)</f>
        <v>-</v>
      </c>
      <c r="PB70" s="5" t="str" cm="1">
        <f t="array" aca="1" ref="PB70" ca="1">INDEX(i.LMU_Area,$K70,PB$26)</f>
        <v>-</v>
      </c>
      <c r="PC70" s="5" t="str" cm="1">
        <f t="array" aca="1" ref="PC70" ca="1">INDEX(i.LMU_Area,$K70,PC$26)</f>
        <v>-</v>
      </c>
      <c r="PD70" s="5" t="str" cm="1">
        <f t="array" aca="1" ref="PD70" ca="1">INDEX(i.LMU_Area,$K70,PD$26)</f>
        <v>-</v>
      </c>
      <c r="PE70" s="5" t="str" cm="1">
        <f t="array" aca="1" ref="PE70" ca="1">INDEX(i.LMU_Area,$K70,PE$26)</f>
        <v>-</v>
      </c>
      <c r="PF70" s="5" t="str" cm="1">
        <f t="array" aca="1" ref="PF70" ca="1">INDEX(i.LMU_Area,$K70,PF$26)</f>
        <v>-</v>
      </c>
      <c r="PG70" s="5" t="str" cm="1">
        <f t="array" aca="1" ref="PG70" ca="1">INDEX(i.LMU_Area,$K70,PG$26)</f>
        <v>-</v>
      </c>
      <c r="PH70" s="5" t="str" cm="1">
        <f t="array" aca="1" ref="PH70" ca="1">INDEX(i.LMU_Area,$K70,PH$26)</f>
        <v>-</v>
      </c>
      <c r="PI70" s="5" t="str" cm="1">
        <f t="array" aca="1" ref="PI70" ca="1">INDEX(i.LMU_Area,$K70,PI$26)</f>
        <v>-</v>
      </c>
      <c r="PJ70" s="5" t="str" cm="1">
        <f t="array" aca="1" ref="PJ70" ca="1">INDEX(i.LMU_Area,$K70,PJ$26)</f>
        <v>-</v>
      </c>
      <c r="PK70" s="5" t="str" cm="1">
        <f t="array" aca="1" ref="PK70" ca="1">INDEX(i.LMU_Area,$K70,PK$26)</f>
        <v>-</v>
      </c>
      <c r="PL70" s="5" t="str" cm="1">
        <f t="array" aca="1" ref="PL70" ca="1">INDEX(i.LMU_Area,$K70,PL$26)</f>
        <v>-</v>
      </c>
      <c r="PM70" s="5" t="str" cm="1">
        <f t="array" aca="1" ref="PM70" ca="1">INDEX(i.LMU_Area,$K70,PM$26)</f>
        <v>-</v>
      </c>
      <c r="PN70" s="5" t="str" cm="1">
        <f t="array" aca="1" ref="PN70" ca="1">INDEX(i.LMU_Area,$K70,PN$26)</f>
        <v>-</v>
      </c>
      <c r="PO70" s="5" t="str" cm="1">
        <f t="array" aca="1" ref="PO70" ca="1">INDEX(i.LMU_Area,$K70,PO$26)</f>
        <v>-</v>
      </c>
      <c r="PP70" s="5" t="str" cm="1">
        <f t="array" aca="1" ref="PP70" ca="1">INDEX(i.LMU_Area,$K70,PP$26)</f>
        <v>-</v>
      </c>
      <c r="PQ70" s="5" t="str" cm="1">
        <f t="array" aca="1" ref="PQ70" ca="1">INDEX(i.LMU_Area,$K70,PQ$26)</f>
        <v>-</v>
      </c>
      <c r="PR70" s="5" t="str" cm="1">
        <f t="array" aca="1" ref="PR70" ca="1">INDEX(i.LMU_Area,$K70,PR$26)</f>
        <v>-</v>
      </c>
      <c r="PS70" s="5" t="str" cm="1">
        <f t="array" aca="1" ref="PS70" ca="1">INDEX(i.LMU_Area,$K70,PS$26)</f>
        <v>-</v>
      </c>
      <c r="PT70" s="5" t="str" cm="1">
        <f t="array" aca="1" ref="PT70" ca="1">INDEX(i.LMU_Area,$K70,PT$26)</f>
        <v>-</v>
      </c>
      <c r="PU70" s="5" t="str" cm="1">
        <f t="array" aca="1" ref="PU70" ca="1">INDEX(i.LMU_Area,$K70,PU$26)</f>
        <v>-</v>
      </c>
      <c r="PV70" s="5" t="str" cm="1">
        <f t="array" aca="1" ref="PV70" ca="1">INDEX(i.LMU_Area,$K70,PV$26)</f>
        <v>-</v>
      </c>
      <c r="PW70" s="5" t="str" cm="1">
        <f t="array" aca="1" ref="PW70" ca="1">INDEX(i.LMU_Area,$K70,PW$26)</f>
        <v>-</v>
      </c>
      <c r="PX70" s="5" t="str" cm="1">
        <f t="array" aca="1" ref="PX70" ca="1">INDEX(i.LMU_Area,$K70,PX$26)</f>
        <v>-</v>
      </c>
      <c r="PY70" s="5" t="str" cm="1">
        <f t="array" aca="1" ref="PY70" ca="1">INDEX(i.LMU_Area,$K70,PY$26)</f>
        <v>-</v>
      </c>
      <c r="PZ70" s="5" t="str" cm="1">
        <f t="array" aca="1" ref="PZ70" ca="1">INDEX(i.LMU_Area,$K70,PZ$26)</f>
        <v>-</v>
      </c>
      <c r="QA70" s="5" t="str" cm="1">
        <f t="array" aca="1" ref="QA70" ca="1">INDEX(i.LMU_Area,$K70,QA$26)</f>
        <v>-</v>
      </c>
      <c r="QB70" s="5" t="str" cm="1">
        <f t="array" aca="1" ref="QB70" ca="1">INDEX(i.LMU_Area,$K70,QB$26)</f>
        <v>-</v>
      </c>
      <c r="QC70" s="5" t="str" cm="1">
        <f t="array" aca="1" ref="QC70" ca="1">INDEX(i.LMU_Area,$K70,QC$26)</f>
        <v>-</v>
      </c>
      <c r="QD70" s="5" t="str" cm="1">
        <f t="array" aca="1" ref="QD70" ca="1">INDEX(i.LMU_Area,$K70,QD$26)</f>
        <v>-</v>
      </c>
      <c r="QE70" s="5" t="str" cm="1">
        <f t="array" aca="1" ref="QE70" ca="1">INDEX(i.LMU_Area,$K70,QE$26)</f>
        <v>-</v>
      </c>
      <c r="QF70" s="5" t="str" cm="1">
        <f t="array" aca="1" ref="QF70" ca="1">INDEX(i.LMU_Area,$K70,QF$26)</f>
        <v>-</v>
      </c>
      <c r="QG70" s="5" t="str" cm="1">
        <f t="array" aca="1" ref="QG70" ca="1">INDEX(i.LMU_Area,$K70,QG$26)</f>
        <v>-</v>
      </c>
      <c r="QH70" s="5" t="str" cm="1">
        <f t="array" aca="1" ref="QH70" ca="1">INDEX(i.LMU_Area,$K70,QH$26)</f>
        <v>-</v>
      </c>
      <c r="QI70" s="5" t="str" cm="1">
        <f t="array" aca="1" ref="QI70" ca="1">INDEX(i.LMU_Area,$K70,QI$26)</f>
        <v>-</v>
      </c>
      <c r="QJ70" s="5" t="str" cm="1">
        <f t="array" aca="1" ref="QJ70" ca="1">INDEX(i.LMU_Area,$K70,QJ$26)</f>
        <v>-</v>
      </c>
      <c r="QK70" s="5" t="str" cm="1">
        <f t="array" aca="1" ref="QK70" ca="1">INDEX(i.LMU_Area,$K70,QK$26)</f>
        <v>-</v>
      </c>
      <c r="QL70" s="5" t="str" cm="1">
        <f t="array" aca="1" ref="QL70" ca="1">INDEX(i.LMU_Area,$K70,QL$26)</f>
        <v>-</v>
      </c>
      <c r="QM70" s="5" t="str" cm="1">
        <f t="array" aca="1" ref="QM70" ca="1">INDEX(i.LMU_Area,$K70,QM$26)</f>
        <v>-</v>
      </c>
      <c r="QN70" s="5" t="str" cm="1">
        <f t="array" aca="1" ref="QN70" ca="1">INDEX(i.LMU_Area,$K70,QN$26)</f>
        <v>-</v>
      </c>
      <c r="QO70" s="5" t="str" cm="1">
        <f t="array" aca="1" ref="QO70" ca="1">INDEX(i.LMU_Area,$K70,QO$26)</f>
        <v>-</v>
      </c>
      <c r="QP70" s="5" t="str" cm="1">
        <f t="array" aca="1" ref="QP70" ca="1">INDEX(i.LMU_Area,$K70,QP$26)</f>
        <v>-</v>
      </c>
      <c r="QQ70" s="5" t="str" cm="1">
        <f t="array" aca="1" ref="QQ70" ca="1">INDEX(i.LMU_Area,$K70,QQ$26)</f>
        <v>-</v>
      </c>
      <c r="QR70" s="5" t="str" cm="1">
        <f t="array" aca="1" ref="QR70" ca="1">INDEX(i.LMU_Area,$K70,QR$26)</f>
        <v>-</v>
      </c>
      <c r="QS70" s="5" t="str" cm="1">
        <f t="array" aca="1" ref="QS70" ca="1">INDEX(i.LMU_Area,$K70,QS$26)</f>
        <v>-</v>
      </c>
      <c r="QT70" s="5" t="str" cm="1">
        <f t="array" aca="1" ref="QT70" ca="1">INDEX(i.LMU_Area,$K70,QT$26)</f>
        <v>-</v>
      </c>
      <c r="QU70" s="5" t="str" cm="1">
        <f t="array" aca="1" ref="QU70" ca="1">INDEX(i.LMU_Area,$K70,QU$26)</f>
        <v>-</v>
      </c>
      <c r="QV70" s="5" t="str" cm="1">
        <f t="array" aca="1" ref="QV70" ca="1">INDEX(i.LMU_Area,$K70,QV$26)</f>
        <v>-</v>
      </c>
      <c r="QW70" s="5" t="str" cm="1">
        <f t="array" aca="1" ref="QW70" ca="1">INDEX(i.LMU_Area,$K70,QW$26)</f>
        <v>-</v>
      </c>
      <c r="QX70" s="5" t="str" cm="1">
        <f t="array" aca="1" ref="QX70" ca="1">INDEX(i.LMU_Area,$K70,QX$26)</f>
        <v>-</v>
      </c>
      <c r="QY70" s="5" t="str" cm="1">
        <f t="array" aca="1" ref="QY70" ca="1">INDEX(i.LMU_Area,$K70,QY$26)</f>
        <v>-</v>
      </c>
      <c r="QZ70" s="5" t="str" cm="1">
        <f t="array" aca="1" ref="QZ70" ca="1">INDEX(i.LMU_Area,$K70,QZ$26)</f>
        <v>-</v>
      </c>
      <c r="RA70" s="5" t="str" cm="1">
        <f t="array" aca="1" ref="RA70" ca="1">INDEX(i.LMU_Area,$K70,RA$26)</f>
        <v>-</v>
      </c>
      <c r="RB70" s="5" t="str" cm="1">
        <f t="array" aca="1" ref="RB70" ca="1">INDEX(i.LMU_Area,$K70,RB$26)</f>
        <v>-</v>
      </c>
      <c r="RC70" s="5" t="str" cm="1">
        <f t="array" aca="1" ref="RC70" ca="1">INDEX(i.LMU_Area,$K70,RC$26)</f>
        <v>-</v>
      </c>
      <c r="RD70" s="5" t="str" cm="1">
        <f t="array" aca="1" ref="RD70" ca="1">INDEX(i.LMU_Area,$K70,RD$26)</f>
        <v>-</v>
      </c>
      <c r="RE70" s="5" t="str" cm="1">
        <f t="array" aca="1" ref="RE70" ca="1">INDEX(i.LMU_Area,$K70,RE$26)</f>
        <v>-</v>
      </c>
      <c r="RF70" s="5" t="str" cm="1">
        <f t="array" aca="1" ref="RF70" ca="1">INDEX(i.LMU_Area,$K70,RF$26)</f>
        <v>-</v>
      </c>
      <c r="RG70" s="5" t="str" cm="1">
        <f t="array" aca="1" ref="RG70" ca="1">INDEX(i.LMU_Area,$K70,RG$26)</f>
        <v>-</v>
      </c>
      <c r="RH70" s="5" t="str" cm="1">
        <f t="array" aca="1" ref="RH70" ca="1">INDEX(i.LMU_Area,$K70,RH$26)</f>
        <v>-</v>
      </c>
      <c r="RI70" s="5" t="str" cm="1">
        <f t="array" aca="1" ref="RI70" ca="1">INDEX(i.LMU_Area,$K70,RI$26)</f>
        <v>-</v>
      </c>
      <c r="RJ70" s="5" t="str" cm="1">
        <f t="array" aca="1" ref="RJ70" ca="1">INDEX(i.LMU_Area,$K70,RJ$26)</f>
        <v>-</v>
      </c>
      <c r="RK70" s="5" t="str" cm="1">
        <f t="array" aca="1" ref="RK70" ca="1">INDEX(i.LMU_Area,$K70,RK$26)</f>
        <v>-</v>
      </c>
      <c r="RL70" s="5" t="str" cm="1">
        <f t="array" aca="1" ref="RL70" ca="1">INDEX(i.LMU_Area,$K70,RL$26)</f>
        <v>-</v>
      </c>
      <c r="RM70" s="5" t="str" cm="1">
        <f t="array" aca="1" ref="RM70" ca="1">INDEX(i.LMU_Area,$K70,RM$26)</f>
        <v>-</v>
      </c>
      <c r="RN70" s="5" t="str" cm="1">
        <f t="array" aca="1" ref="RN70" ca="1">INDEX(i.LMU_Area,$K70,RN$26)</f>
        <v>-</v>
      </c>
      <c r="RO70" s="5" t="str" cm="1">
        <f t="array" aca="1" ref="RO70" ca="1">INDEX(i.LMU_Area,$K70,RO$26)</f>
        <v>-</v>
      </c>
      <c r="RP70" s="5" t="str" cm="1">
        <f t="array" aca="1" ref="RP70" ca="1">INDEX(i.LMU_Area,$K70,RP$26)</f>
        <v>-</v>
      </c>
      <c r="RQ70" s="5" t="str" cm="1">
        <f t="array" aca="1" ref="RQ70" ca="1">INDEX(i.LMU_Area,$K70,RQ$26)</f>
        <v>-</v>
      </c>
      <c r="RR70" s="5" t="str" cm="1">
        <f t="array" aca="1" ref="RR70" ca="1">INDEX(i.LMU_Area,$K70,RR$26)</f>
        <v>-</v>
      </c>
      <c r="RS70" s="5" t="str" cm="1">
        <f t="array" aca="1" ref="RS70" ca="1">INDEX(i.LMU_Area,$K70,RS$26)</f>
        <v>-</v>
      </c>
      <c r="RT70" s="5" t="str" cm="1">
        <f t="array" aca="1" ref="RT70" ca="1">INDEX(i.LMU_Area,$K70,RT$26)</f>
        <v>-</v>
      </c>
      <c r="RU70" s="5" t="str" cm="1">
        <f t="array" aca="1" ref="RU70" ca="1">INDEX(i.LMU_Area,$K70,RU$26)</f>
        <v>-</v>
      </c>
      <c r="RV70" s="5" t="str" cm="1">
        <f t="array" aca="1" ref="RV70" ca="1">INDEX(i.LMU_Area,$K70,RV$26)</f>
        <v>-</v>
      </c>
      <c r="RW70" s="5" t="str" cm="1">
        <f t="array" aca="1" ref="RW70" ca="1">INDEX(i.LMU_Area,$K70,RW$26)</f>
        <v>-</v>
      </c>
      <c r="RX70" s="5" t="str" cm="1">
        <f t="array" aca="1" ref="RX70" ca="1">INDEX(i.LMU_Area,$K70,RX$26)</f>
        <v>-</v>
      </c>
      <c r="RY70" s="5" t="str" cm="1">
        <f t="array" aca="1" ref="RY70" ca="1">INDEX(i.LMU_Area,$K70,RY$26)</f>
        <v>-</v>
      </c>
      <c r="RZ70" s="5" t="str" cm="1">
        <f t="array" aca="1" ref="RZ70" ca="1">INDEX(i.LMU_Area,$K70,RZ$26)</f>
        <v>-</v>
      </c>
      <c r="SA70" s="5" t="str" cm="1">
        <f t="array" aca="1" ref="SA70" ca="1">INDEX(i.LMU_Area,$K70,SA$26)</f>
        <v>-</v>
      </c>
      <c r="SB70" s="5" t="str" cm="1">
        <f t="array" aca="1" ref="SB70" ca="1">INDEX(i.LMU_Area,$K70,SB$26)</f>
        <v>-</v>
      </c>
      <c r="SC70" s="5" t="str" cm="1">
        <f t="array" aca="1" ref="SC70" ca="1">INDEX(i.LMU_Area,$K70,SC$26)</f>
        <v>-</v>
      </c>
      <c r="SD70" s="5" t="str" cm="1">
        <f t="array" aca="1" ref="SD70" ca="1">INDEX(i.LMU_Area,$K70,SD$26)</f>
        <v>-</v>
      </c>
      <c r="SE70" s="5" t="str" cm="1">
        <f t="array" aca="1" ref="SE70" ca="1">INDEX(i.LMU_Area,$K70,SE$26)</f>
        <v>-</v>
      </c>
      <c r="SF70" s="5" t="str" cm="1">
        <f t="array" aca="1" ref="SF70" ca="1">INDEX(i.LMU_Area,$K70,SF$26)</f>
        <v>-</v>
      </c>
      <c r="SG70" s="5" t="str" cm="1">
        <f t="array" aca="1" ref="SG70" ca="1">INDEX(i.LMU_Area,$K70,SG$26)</f>
        <v>-</v>
      </c>
      <c r="SH70" s="5" t="str" cm="1">
        <f t="array" aca="1" ref="SH70" ca="1">INDEX(i.LMU_Area,$K70,SH$26)</f>
        <v>-</v>
      </c>
      <c r="SI70" s="5" t="str" cm="1">
        <f t="array" aca="1" ref="SI70" ca="1">INDEX(i.LMU_Area,$K70,SI$26)</f>
        <v>-</v>
      </c>
      <c r="SJ70" s="5" t="str" cm="1">
        <f t="array" aca="1" ref="SJ70" ca="1">INDEX(i.LMU_Area,$K70,SJ$26)</f>
        <v>-</v>
      </c>
      <c r="SK70" s="5" t="str" cm="1">
        <f t="array" aca="1" ref="SK70" ca="1">INDEX(i.LMU_Area,$K70,SK$26)</f>
        <v>-</v>
      </c>
      <c r="SL70" s="5" t="str" cm="1">
        <f t="array" aca="1" ref="SL70" ca="1">INDEX(i.LMU_Area,$K70,SL$26)</f>
        <v>-</v>
      </c>
      <c r="SM70" s="5" t="str" cm="1">
        <f t="array" aca="1" ref="SM70" ca="1">INDEX(i.LMU_Area,$K70,SM$26)</f>
        <v>-</v>
      </c>
      <c r="SN70" s="5" t="str" cm="1">
        <f t="array" aca="1" ref="SN70" ca="1">INDEX(i.LMU_Area,$K70,SN$26)</f>
        <v>-</v>
      </c>
      <c r="SO70" s="5" t="str" cm="1">
        <f t="array" aca="1" ref="SO70" ca="1">INDEX(i.LMU_Area,$K70,SO$26)</f>
        <v>-</v>
      </c>
      <c r="SP70" s="5" t="str" cm="1">
        <f t="array" aca="1" ref="SP70" ca="1">INDEX(i.LMU_Area,$K70,SP$26)</f>
        <v>-</v>
      </c>
      <c r="SQ70" s="5" t="str" cm="1">
        <f t="array" aca="1" ref="SQ70" ca="1">INDEX(i.LMU_Area,$K70,SQ$26)</f>
        <v>-</v>
      </c>
      <c r="SR70" s="5" t="str" cm="1">
        <f t="array" aca="1" ref="SR70" ca="1">INDEX(i.LMU_Area,$K70,SR$26)</f>
        <v>-</v>
      </c>
      <c r="SS70" s="5" t="str" cm="1">
        <f t="array" aca="1" ref="SS70" ca="1">INDEX(i.LMU_Area,$K70,SS$26)</f>
        <v>-</v>
      </c>
      <c r="ST70" s="5" t="str" cm="1">
        <f t="array" aca="1" ref="ST70" ca="1">INDEX(i.LMU_Area,$K70,ST$26)</f>
        <v>-</v>
      </c>
      <c r="SU70" s="5" t="str" cm="1">
        <f t="array" aca="1" ref="SU70" ca="1">INDEX(i.LMU_Area,$K70,SU$26)</f>
        <v>-</v>
      </c>
      <c r="SV70" s="5" t="str" cm="1">
        <f t="array" aca="1" ref="SV70" ca="1">INDEX(i.LMU_Area,$K70,SV$26)</f>
        <v>-</v>
      </c>
      <c r="SW70" s="5" t="str" cm="1">
        <f t="array" aca="1" ref="SW70" ca="1">INDEX(i.LMU_Area,$K70,SW$26)</f>
        <v>-</v>
      </c>
      <c r="SX70" s="5" t="str" cm="1">
        <f t="array" aca="1" ref="SX70" ca="1">INDEX(i.LMU_Area,$K70,SX$26)</f>
        <v>-</v>
      </c>
      <c r="SY70" s="5" t="str" cm="1">
        <f t="array" aca="1" ref="SY70" ca="1">INDEX(i.LMU_Area,$K70,SY$26)</f>
        <v>-</v>
      </c>
      <c r="SZ70" s="5" t="str" cm="1">
        <f t="array" aca="1" ref="SZ70" ca="1">INDEX(i.LMU_Area,$K70,SZ$26)</f>
        <v>-</v>
      </c>
      <c r="TA70" s="5" t="str" cm="1">
        <f t="array" aca="1" ref="TA70" ca="1">INDEX(i.LMU_Area,$K70,TA$26)</f>
        <v>-</v>
      </c>
      <c r="TB70" s="5" t="str" cm="1">
        <f t="array" aca="1" ref="TB70" ca="1">INDEX(i.LMU_Area,$K70,TB$26)</f>
        <v>-</v>
      </c>
      <c r="TC70" s="5" t="str" cm="1">
        <f t="array" aca="1" ref="TC70" ca="1">INDEX(i.LMU_Area,$K70,TC$26)</f>
        <v>-</v>
      </c>
      <c r="TD70" s="5" t="str" cm="1">
        <f t="array" aca="1" ref="TD70" ca="1">INDEX(i.LMU_Area,$K70,TD$26)</f>
        <v>-</v>
      </c>
      <c r="TE70" s="5" t="str" cm="1">
        <f t="array" aca="1" ref="TE70" ca="1">INDEX(i.LMU_Area,$K70,TE$26)</f>
        <v>-</v>
      </c>
      <c r="TF70" s="19">
        <f t="shared" ca="1" si="423"/>
        <v>1</v>
      </c>
      <c r="TG70" s="587">
        <v>0</v>
      </c>
    </row>
    <row r="71" spans="1:527" hidden="1" outlineLevel="2">
      <c r="A71" s="21">
        <f t="shared" si="358"/>
        <v>66</v>
      </c>
      <c r="B71" s="240">
        <f t="shared" si="359"/>
        <v>49</v>
      </c>
      <c r="C71">
        <f>203</f>
        <v>203</v>
      </c>
      <c r="D71" s="135" t="str">
        <f t="shared" ca="1" si="360"/>
        <v>EWW</v>
      </c>
      <c r="E71" t="b">
        <v>1</v>
      </c>
      <c r="F71" t="b">
        <v>0</v>
      </c>
      <c r="G71" s="19" t="b">
        <f t="shared" ca="1" si="361"/>
        <v>1</v>
      </c>
      <c r="H71" s="226">
        <f t="shared" ca="1" si="424"/>
        <v>26</v>
      </c>
      <c r="I71" s="226">
        <f t="shared" ca="1" si="412"/>
        <v>1</v>
      </c>
      <c r="J71" s="226">
        <f t="shared" ca="1" si="412"/>
        <v>1</v>
      </c>
      <c r="K71" s="226">
        <f t="shared" ca="1" si="412"/>
        <v>1</v>
      </c>
      <c r="L71" s="226">
        <f t="shared" ca="1" si="412"/>
        <v>1</v>
      </c>
      <c r="M71" s="226">
        <f t="shared" ca="1" si="412"/>
        <v>2</v>
      </c>
      <c r="N71" s="226">
        <f t="shared" ca="1" si="413"/>
        <v>3</v>
      </c>
      <c r="O71" s="226">
        <f t="shared" ca="1" si="413"/>
        <v>2</v>
      </c>
      <c r="P71" s="226">
        <f t="shared" ca="1" si="413"/>
        <v>1</v>
      </c>
      <c r="Q71" s="226">
        <f t="shared" ca="1" si="413"/>
        <v>1</v>
      </c>
      <c r="R71" s="115">
        <f t="shared" ca="1" si="264"/>
        <v>0</v>
      </c>
      <c r="S71" s="226">
        <f t="shared" ca="1" si="413"/>
        <v>0</v>
      </c>
      <c r="T71" s="226">
        <f t="shared" ca="1" si="413"/>
        <v>0</v>
      </c>
      <c r="U71" s="226">
        <f t="shared" ca="1" si="413"/>
        <v>0</v>
      </c>
      <c r="V71" s="226">
        <f t="shared" ca="1" si="413"/>
        <v>0</v>
      </c>
      <c r="W71" s="226">
        <f t="shared" ca="1" si="413"/>
        <v>0</v>
      </c>
      <c r="X71" s="226">
        <f t="shared" ca="1" si="413"/>
        <v>1</v>
      </c>
      <c r="Y71" s="226">
        <f t="shared" ca="1" si="413"/>
        <v>1</v>
      </c>
      <c r="Z71" s="226">
        <f t="shared" ca="1" si="413"/>
        <v>1</v>
      </c>
      <c r="AA71" s="263"/>
      <c r="AB71" s="263"/>
      <c r="AC71" s="263"/>
      <c r="AD71" s="263"/>
      <c r="AE71" s="263"/>
      <c r="AF71" s="226">
        <f t="shared" ca="1" si="414"/>
        <v>0</v>
      </c>
      <c r="AG71" s="263"/>
      <c r="AH71" s="263">
        <f t="shared" ca="1" si="415"/>
        <v>0</v>
      </c>
      <c r="AI71" s="263">
        <f t="shared" ca="1" si="415"/>
        <v>0</v>
      </c>
      <c r="AJ71" s="263">
        <f t="shared" ca="1" si="415"/>
        <v>0</v>
      </c>
      <c r="AK71" s="19">
        <f t="shared" ca="1" si="364"/>
        <v>0</v>
      </c>
      <c r="AL71" s="19">
        <f t="shared" ca="1" si="364"/>
        <v>0</v>
      </c>
      <c r="AM71" s="19">
        <f t="shared" ca="1" si="364"/>
        <v>0</v>
      </c>
      <c r="AN71" s="19">
        <f t="shared" ca="1" si="364"/>
        <v>0</v>
      </c>
      <c r="AO71" s="135">
        <f t="shared" ca="1" si="365"/>
        <v>2</v>
      </c>
      <c r="AP71" s="135">
        <f ca="1">INDEX(CHOOSE($P71,DataAutumn!i.AdultDrys,DataWinter!i.AdultDrys,DataSpring!i.AdultDrys),1,$O71)</f>
        <v>4</v>
      </c>
      <c r="AQ71" s="5">
        <f t="shared" ca="1" si="366"/>
        <v>2</v>
      </c>
      <c r="AR71" s="5">
        <f t="shared" ca="1" si="366"/>
        <v>0</v>
      </c>
      <c r="AS71" s="5">
        <f t="shared" ca="1" si="367"/>
        <v>5</v>
      </c>
      <c r="AT71">
        <f t="shared" ca="1" si="368"/>
        <v>4</v>
      </c>
      <c r="AW71" s="222" t="str">
        <f t="shared" ca="1" si="204"/>
        <v>FS Optimis 00026 EWW MWM     TOL122 Scan1-0000 CFS RR 01% REV01 GP100% WP100% MP100% T_TRUE (F43N33)</v>
      </c>
      <c r="AX71" s="9" t="str">
        <f ca="1">IF(COUNTIF(AW$5:AW71,AW71)=1,"-","Dup")</f>
        <v>-</v>
      </c>
      <c r="AY71" s="9"/>
      <c r="AZ71" s="19" t="b">
        <f t="shared" ca="1" si="417"/>
        <v>0</v>
      </c>
      <c r="BA71" s="19" t="b">
        <f t="shared" ca="1" si="417"/>
        <v>0</v>
      </c>
      <c r="BB71" s="19" t="b">
        <f t="shared" ca="1" si="417"/>
        <v>0</v>
      </c>
      <c r="BC71" s="19" t="b">
        <f t="shared" ca="1" si="417"/>
        <v>0</v>
      </c>
      <c r="BD71" s="19" t="b">
        <f t="shared" ca="1" si="417"/>
        <v>0</v>
      </c>
      <c r="BE71" s="19" t="b">
        <f t="shared" ca="1" si="417"/>
        <v>0</v>
      </c>
      <c r="BF71" s="19" t="b">
        <f t="shared" ca="1" si="417"/>
        <v>0</v>
      </c>
      <c r="BG71" s="19" t="b">
        <f t="shared" ca="1" si="417"/>
        <v>0</v>
      </c>
      <c r="BH71" s="9"/>
      <c r="BI71" s="5" t="b">
        <f t="shared" ca="1" si="205"/>
        <v>1</v>
      </c>
      <c r="BJ71" s="5" t="str">
        <f t="shared" ca="1" si="205"/>
        <v>-</v>
      </c>
      <c r="BK71" s="5" t="str">
        <f t="shared" ca="1" si="205"/>
        <v>-</v>
      </c>
      <c r="BL71" s="5" t="str">
        <f t="shared" ca="1" si="205"/>
        <v>-</v>
      </c>
      <c r="BM71" s="5" t="b">
        <f t="shared" ca="1" si="205"/>
        <v>1</v>
      </c>
      <c r="BN71" s="135">
        <f t="shared" ca="1" si="205"/>
        <v>0</v>
      </c>
      <c r="BO71" s="12" t="b">
        <v>1</v>
      </c>
      <c r="BP71" s="5" cm="1">
        <f t="array" aca="1" ref="BP71" ca="1">INDEX(i.z_prob,$J71,BP$26)</f>
        <v>0.09</v>
      </c>
      <c r="BQ71" s="5" cm="1">
        <f t="array" aca="1" ref="BQ71" ca="1">INDEX(i.z_prob,$J71,BQ$26)</f>
        <v>0.16</v>
      </c>
      <c r="BR71" s="5" cm="1">
        <f t="array" aca="1" ref="BR71" ca="1">INDEX(i.z_prob,$J71,BR$26)</f>
        <v>0.14000000000000001</v>
      </c>
      <c r="BS71" s="5" cm="1">
        <f t="array" aca="1" ref="BS71" ca="1">INDEX(i.z_prob,$J71,BS$26)</f>
        <v>0.11</v>
      </c>
      <c r="BT71" s="5" cm="1">
        <f t="array" aca="1" ref="BT71" ca="1">INDEX(i.z_prob,$J71,BT$26)</f>
        <v>0.11</v>
      </c>
      <c r="BU71" s="5" cm="1">
        <f t="array" aca="1" ref="BU71" ca="1">INDEX(i.z_prob,$J71,BU$26)</f>
        <v>0.14000000000000001</v>
      </c>
      <c r="BV71" s="5" cm="1">
        <f t="array" aca="1" ref="BV71" ca="1">INDEX(i.z_prob,$J71,BV$26)</f>
        <v>0.16</v>
      </c>
      <c r="BW71" s="5" cm="1">
        <f t="array" aca="1" ref="BW71" ca="1">INDEX(i.z_prob,$J71,BW$26)</f>
        <v>0.09</v>
      </c>
      <c r="BX71" s="9"/>
      <c r="BY71" s="19" t="str">
        <f t="shared" ca="1" si="370"/>
        <v>-</v>
      </c>
      <c r="BZ71" s="5">
        <f t="shared" ca="1" si="371"/>
        <v>0</v>
      </c>
      <c r="CA71" s="5">
        <f t="shared" ca="1" si="372"/>
        <v>0</v>
      </c>
      <c r="CB71" s="5">
        <f t="shared" ca="1" si="373"/>
        <v>0</v>
      </c>
      <c r="CC71" s="5">
        <f t="shared" ca="1" si="374"/>
        <v>0</v>
      </c>
      <c r="CD71" s="9"/>
      <c r="CE71" s="19" t="str">
        <f t="shared" ref="CE71:CN78" ca="1" si="450">OFFSET(CE$5,$B71,0)</f>
        <v>-</v>
      </c>
      <c r="CF71" s="19" t="str">
        <f t="shared" ca="1" si="450"/>
        <v>-</v>
      </c>
      <c r="CG71" s="19" t="str">
        <f t="shared" ca="1" si="450"/>
        <v>-</v>
      </c>
      <c r="CH71" s="19" t="str">
        <f t="shared" ca="1" si="450"/>
        <v>-</v>
      </c>
      <c r="CI71" s="19" t="str">
        <f t="shared" ca="1" si="450"/>
        <v>-</v>
      </c>
      <c r="CJ71" s="19" t="str">
        <f t="shared" ca="1" si="450"/>
        <v>-</v>
      </c>
      <c r="CK71" s="19" t="str">
        <f t="shared" ca="1" si="450"/>
        <v>-</v>
      </c>
      <c r="CL71" s="19" t="str">
        <f t="shared" ca="1" si="450"/>
        <v>-</v>
      </c>
      <c r="CM71" s="19" t="str">
        <f t="shared" ca="1" si="450"/>
        <v>-</v>
      </c>
      <c r="CN71" s="19" t="str">
        <f t="shared" ca="1" si="450"/>
        <v>-</v>
      </c>
      <c r="CO71" s="19" t="str">
        <f t="shared" ca="1" si="440"/>
        <v>-</v>
      </c>
      <c r="CP71" s="19" t="str">
        <f t="shared" ca="1" si="440"/>
        <v>-</v>
      </c>
      <c r="CQ71" s="19" t="str">
        <f t="shared" ca="1" si="440"/>
        <v>-</v>
      </c>
      <c r="CR71" s="19" t="str">
        <f t="shared" ca="1" si="440"/>
        <v>-</v>
      </c>
      <c r="CS71" s="19" t="str">
        <f t="shared" ca="1" si="440"/>
        <v>-</v>
      </c>
      <c r="CT71" s="19" t="str">
        <f t="shared" ca="1" si="440"/>
        <v>-</v>
      </c>
      <c r="CU71" s="19" t="str">
        <f t="shared" ca="1" si="440"/>
        <v>-</v>
      </c>
      <c r="CV71" s="9"/>
      <c r="CW71" s="19" t="b">
        <f t="shared" ref="CW71:CY78" ca="1" si="451">OFFSET(CW$5,$B71,0)</f>
        <v>1</v>
      </c>
      <c r="CX71" s="19" t="b">
        <f t="shared" ca="1" si="451"/>
        <v>1</v>
      </c>
      <c r="CY71" s="19" t="b">
        <f t="shared" ca="1" si="451"/>
        <v>1</v>
      </c>
      <c r="CZ71" s="574">
        <f t="shared" ca="1" si="425"/>
        <v>321111104</v>
      </c>
      <c r="DA71" s="570" t="b">
        <f t="shared" ca="1" si="378"/>
        <v>0</v>
      </c>
      <c r="DB71" s="570" t="str">
        <f t="shared" ca="1" si="378"/>
        <v>-</v>
      </c>
      <c r="DC71" s="570" t="b">
        <f t="shared" ca="1" si="378"/>
        <v>1</v>
      </c>
      <c r="DD71" s="575">
        <f t="shared" ca="1" si="421"/>
        <v>321111105</v>
      </c>
      <c r="DE71" s="428">
        <f t="shared" ca="1" si="379"/>
        <v>680</v>
      </c>
      <c r="DF71" s="428">
        <f t="shared" ca="1" si="379"/>
        <v>714</v>
      </c>
      <c r="DG71" s="428">
        <f t="shared" ca="1" si="379"/>
        <v>749</v>
      </c>
      <c r="DH71" s="143">
        <f t="shared" ca="1" si="380"/>
        <v>420</v>
      </c>
      <c r="DI71" s="143">
        <f t="shared" ca="1" si="380"/>
        <v>455</v>
      </c>
      <c r="DJ71" s="143">
        <f t="shared" ca="1" si="380"/>
        <v>490</v>
      </c>
      <c r="DK71" s="19" t="str">
        <f t="shared" ca="1" si="416"/>
        <v>-</v>
      </c>
      <c r="DL71" s="12" t="b">
        <v>0</v>
      </c>
      <c r="DM71" s="12" t="b">
        <v>1</v>
      </c>
      <c r="DN71" s="12" t="b">
        <v>0</v>
      </c>
      <c r="DO71" s="12" t="b">
        <v>0</v>
      </c>
      <c r="DP71" s="12" t="b">
        <v>0</v>
      </c>
      <c r="DQ71" s="19">
        <f t="shared" ca="1" si="432"/>
        <v>3</v>
      </c>
      <c r="DR71" s="19">
        <f t="shared" ca="1" si="432"/>
        <v>3</v>
      </c>
      <c r="DS71" s="19">
        <f t="shared" ca="1" si="432"/>
        <v>0</v>
      </c>
      <c r="DT71" s="19">
        <f t="shared" ca="1" si="432"/>
        <v>1</v>
      </c>
      <c r="DU71" s="19">
        <f t="shared" ca="1" si="432"/>
        <v>-1</v>
      </c>
      <c r="DV71" s="19" t="str">
        <f t="shared" ca="1" si="432"/>
        <v>-</v>
      </c>
      <c r="DW71" s="19" t="str">
        <f t="shared" ca="1" si="432"/>
        <v>-</v>
      </c>
      <c r="DX71" s="19" t="str">
        <f t="shared" ca="1" si="432"/>
        <v>-</v>
      </c>
      <c r="DY71" s="19">
        <f t="shared" ca="1" si="432"/>
        <v>0</v>
      </c>
      <c r="DZ71" s="19">
        <f t="shared" ca="1" si="432"/>
        <v>1</v>
      </c>
      <c r="EA71" s="19">
        <f t="shared" ca="1" si="432"/>
        <v>-1</v>
      </c>
      <c r="EB71" s="19" t="str">
        <f t="shared" ca="1" si="432"/>
        <v>-</v>
      </c>
      <c r="EC71" s="19">
        <f t="shared" ca="1" si="432"/>
        <v>0</v>
      </c>
      <c r="ED71" s="19">
        <f t="shared" ca="1" si="432"/>
        <v>0</v>
      </c>
      <c r="EE71" s="9"/>
      <c r="EF71" s="19" t="str">
        <f t="shared" ref="EF71:EU78" ca="1" si="452">OFFSET(EF$5,$B71,0)</f>
        <v>-</v>
      </c>
      <c r="EG71" s="19" t="str">
        <f t="shared" ca="1" si="452"/>
        <v>-</v>
      </c>
      <c r="EH71" s="19" t="str">
        <f t="shared" ca="1" si="452"/>
        <v>-</v>
      </c>
      <c r="EI71" s="19" t="str">
        <f t="shared" ca="1" si="452"/>
        <v>-</v>
      </c>
      <c r="EJ71" s="19" t="str">
        <f t="shared" ca="1" si="452"/>
        <v>-</v>
      </c>
      <c r="EK71" s="19" t="str">
        <f t="shared" ca="1" si="452"/>
        <v>-</v>
      </c>
      <c r="EL71" s="19" t="str">
        <f t="shared" ca="1" si="452"/>
        <v>-</v>
      </c>
      <c r="EM71" s="19" t="str">
        <f t="shared" ca="1" si="452"/>
        <v>-</v>
      </c>
      <c r="EN71" s="19" t="str">
        <f t="shared" ca="1" si="452"/>
        <v>-</v>
      </c>
      <c r="EO71" s="19" t="str">
        <f t="shared" ca="1" si="452"/>
        <v>-</v>
      </c>
      <c r="EP71" s="19" t="str">
        <f t="shared" ca="1" si="452"/>
        <v>-</v>
      </c>
      <c r="EQ71" s="19" t="str">
        <f t="shared" ca="1" si="452"/>
        <v>-</v>
      </c>
      <c r="ER71" s="19">
        <f t="shared" ca="1" si="452"/>
        <v>0</v>
      </c>
      <c r="ES71" s="19">
        <f t="shared" ca="1" si="452"/>
        <v>0</v>
      </c>
      <c r="ET71" s="19">
        <f t="shared" ca="1" si="452"/>
        <v>0</v>
      </c>
      <c r="EU71" s="19">
        <f t="shared" ca="1" si="452"/>
        <v>0</v>
      </c>
      <c r="EV71" s="19">
        <f t="shared" ca="1" si="446"/>
        <v>0</v>
      </c>
      <c r="EW71" s="19">
        <f t="shared" ca="1" si="446"/>
        <v>0</v>
      </c>
      <c r="EX71" s="19">
        <f t="shared" ca="1" si="446"/>
        <v>0</v>
      </c>
      <c r="EY71" s="19">
        <f t="shared" ca="1" si="446"/>
        <v>0</v>
      </c>
      <c r="EZ71" s="19">
        <f t="shared" ca="1" si="446"/>
        <v>0</v>
      </c>
      <c r="FA71" s="19">
        <f t="shared" ca="1" si="446"/>
        <v>0</v>
      </c>
      <c r="FB71" s="19">
        <f t="shared" ca="1" si="446"/>
        <v>0</v>
      </c>
      <c r="FC71" s="19">
        <f t="shared" ca="1" si="446"/>
        <v>0</v>
      </c>
      <c r="FD71" s="19">
        <f t="shared" ca="1" si="446"/>
        <v>0</v>
      </c>
      <c r="FE71" s="19">
        <f t="shared" ca="1" si="446"/>
        <v>0</v>
      </c>
      <c r="FF71" s="19">
        <f t="shared" ca="1" si="446"/>
        <v>0</v>
      </c>
      <c r="FG71" s="19">
        <f t="shared" ca="1" si="446"/>
        <v>0</v>
      </c>
      <c r="FH71" s="19">
        <f t="shared" ca="1" si="446"/>
        <v>0</v>
      </c>
      <c r="FI71" s="19">
        <f t="shared" ca="1" si="446"/>
        <v>0</v>
      </c>
      <c r="FJ71" s="19">
        <f t="shared" ca="1" si="446"/>
        <v>0</v>
      </c>
      <c r="FK71" s="19">
        <f t="shared" ca="1" si="446"/>
        <v>0</v>
      </c>
      <c r="FL71" s="19">
        <f t="shared" ca="1" si="446"/>
        <v>0</v>
      </c>
      <c r="FM71" s="19">
        <f t="shared" ca="1" si="446"/>
        <v>0</v>
      </c>
      <c r="FN71" s="19">
        <f t="shared" ca="1" si="446"/>
        <v>0</v>
      </c>
      <c r="FO71" s="19">
        <f t="shared" ca="1" si="446"/>
        <v>0</v>
      </c>
      <c r="FP71" s="19">
        <f t="shared" ca="1" si="446"/>
        <v>0</v>
      </c>
      <c r="FQ71" s="19">
        <f t="shared" ca="1" si="446"/>
        <v>0</v>
      </c>
      <c r="FR71" s="19">
        <f t="shared" ca="1" si="446"/>
        <v>0</v>
      </c>
      <c r="FS71" s="19">
        <f t="shared" ca="1" si="444"/>
        <v>0</v>
      </c>
      <c r="FT71" s="19">
        <f t="shared" ca="1" si="444"/>
        <v>0</v>
      </c>
      <c r="FU71" s="19">
        <f t="shared" ca="1" si="444"/>
        <v>0</v>
      </c>
      <c r="FV71" s="19">
        <f t="shared" ca="1" si="444"/>
        <v>0</v>
      </c>
      <c r="FW71" s="19">
        <f t="shared" ca="1" si="444"/>
        <v>0</v>
      </c>
      <c r="FX71" s="19">
        <f t="shared" ca="1" si="444"/>
        <v>0</v>
      </c>
      <c r="FY71" s="19">
        <f t="shared" ca="1" si="444"/>
        <v>0</v>
      </c>
      <c r="FZ71" s="19">
        <f t="shared" ca="1" si="444"/>
        <v>0</v>
      </c>
      <c r="GA71" s="19">
        <f t="shared" ca="1" si="444"/>
        <v>0</v>
      </c>
      <c r="GB71" s="19">
        <f t="shared" ca="1" si="444"/>
        <v>0</v>
      </c>
      <c r="GC71" s="19">
        <f t="shared" ca="1" si="444"/>
        <v>0</v>
      </c>
      <c r="GD71" s="19">
        <f t="shared" ca="1" si="444"/>
        <v>0</v>
      </c>
      <c r="GE71" s="19">
        <f t="shared" ca="1" si="444"/>
        <v>0</v>
      </c>
      <c r="GF71" s="19">
        <f t="shared" ca="1" si="444"/>
        <v>0</v>
      </c>
      <c r="GG71" s="19">
        <f t="shared" ca="1" si="444"/>
        <v>0</v>
      </c>
      <c r="GH71" s="19">
        <f t="shared" ca="1" si="444"/>
        <v>0</v>
      </c>
      <c r="GI71" s="19">
        <f t="shared" ca="1" si="444"/>
        <v>0</v>
      </c>
      <c r="GJ71" s="19">
        <f t="shared" ca="1" si="444"/>
        <v>0</v>
      </c>
      <c r="GK71" s="19">
        <f t="shared" ca="1" si="444"/>
        <v>0</v>
      </c>
      <c r="GL71" s="19">
        <f t="shared" ca="1" si="444"/>
        <v>0</v>
      </c>
      <c r="GM71" s="19">
        <f t="shared" ca="1" si="444"/>
        <v>0</v>
      </c>
      <c r="GN71" s="19">
        <f t="shared" ca="1" si="444"/>
        <v>0</v>
      </c>
      <c r="GO71" s="19">
        <f t="shared" ca="1" si="444"/>
        <v>0</v>
      </c>
      <c r="GP71" s="19">
        <f t="shared" ca="1" si="444"/>
        <v>0</v>
      </c>
      <c r="GQ71" s="19">
        <f t="shared" ca="1" si="444"/>
        <v>0</v>
      </c>
      <c r="GR71" s="19">
        <f t="shared" ca="1" si="444"/>
        <v>0</v>
      </c>
      <c r="GS71" s="19">
        <f t="shared" ca="1" si="444"/>
        <v>0</v>
      </c>
      <c r="GT71" s="19">
        <f t="shared" ca="1" si="444"/>
        <v>0</v>
      </c>
      <c r="GU71" s="19">
        <f t="shared" ca="1" si="444"/>
        <v>0</v>
      </c>
      <c r="GV71" s="19">
        <f t="shared" ca="1" si="444"/>
        <v>0</v>
      </c>
      <c r="GW71" s="19">
        <f t="shared" ca="1" si="444"/>
        <v>0</v>
      </c>
      <c r="GX71" s="19">
        <f t="shared" ca="1" si="444"/>
        <v>0</v>
      </c>
      <c r="GY71" s="19">
        <f t="shared" ca="1" si="444"/>
        <v>0</v>
      </c>
      <c r="GZ71" s="19">
        <f t="shared" ca="1" si="444"/>
        <v>0</v>
      </c>
      <c r="HA71" s="19">
        <f t="shared" ca="1" si="444"/>
        <v>0</v>
      </c>
      <c r="HB71" s="19">
        <f t="shared" ca="1" si="444"/>
        <v>0</v>
      </c>
      <c r="HC71" s="19">
        <f t="shared" ca="1" si="444"/>
        <v>0</v>
      </c>
      <c r="HD71" s="19">
        <f t="shared" ca="1" si="444"/>
        <v>0</v>
      </c>
      <c r="HE71" s="19">
        <f t="shared" ca="1" si="444"/>
        <v>0</v>
      </c>
      <c r="HF71" s="19">
        <f t="shared" ca="1" si="441"/>
        <v>0</v>
      </c>
      <c r="HG71" s="19">
        <f t="shared" ca="1" si="441"/>
        <v>0</v>
      </c>
      <c r="HH71" s="19">
        <f t="shared" ca="1" si="441"/>
        <v>0</v>
      </c>
      <c r="HI71" s="19">
        <f t="shared" ca="1" si="441"/>
        <v>0</v>
      </c>
      <c r="HJ71" s="19">
        <f t="shared" ca="1" si="441"/>
        <v>0</v>
      </c>
      <c r="HK71" s="19">
        <f t="shared" ca="1" si="441"/>
        <v>0</v>
      </c>
      <c r="HL71" s="19">
        <f t="shared" ca="1" si="441"/>
        <v>0</v>
      </c>
      <c r="HM71" s="19">
        <f t="shared" ca="1" si="441"/>
        <v>0</v>
      </c>
      <c r="HN71" s="19">
        <f t="shared" ca="1" si="441"/>
        <v>0</v>
      </c>
      <c r="HO71" s="19">
        <f t="shared" ca="1" si="441"/>
        <v>0</v>
      </c>
      <c r="HP71" s="19">
        <f t="shared" ca="1" si="441"/>
        <v>0</v>
      </c>
      <c r="HQ71" s="19">
        <f t="shared" ca="1" si="441"/>
        <v>0</v>
      </c>
      <c r="HR71" s="19">
        <f t="shared" ca="1" si="441"/>
        <v>0</v>
      </c>
      <c r="HS71" s="19">
        <f t="shared" ca="1" si="441"/>
        <v>0</v>
      </c>
      <c r="HT71" s="19">
        <f t="shared" ca="1" si="441"/>
        <v>0</v>
      </c>
      <c r="HU71" s="19">
        <f t="shared" ca="1" si="441"/>
        <v>0</v>
      </c>
      <c r="HV71" s="19">
        <f t="shared" ca="1" si="441"/>
        <v>0</v>
      </c>
      <c r="HW71" s="19">
        <f t="shared" ca="1" si="441"/>
        <v>0</v>
      </c>
      <c r="HX71" s="19">
        <f t="shared" ca="1" si="441"/>
        <v>0</v>
      </c>
      <c r="HY71" s="19">
        <f t="shared" ca="1" si="441"/>
        <v>0</v>
      </c>
      <c r="HZ71" s="19">
        <f t="shared" ca="1" si="441"/>
        <v>0</v>
      </c>
      <c r="IA71" s="19">
        <f t="shared" ca="1" si="441"/>
        <v>0</v>
      </c>
      <c r="IB71" s="19">
        <f t="shared" ca="1" si="441"/>
        <v>0</v>
      </c>
      <c r="IC71" s="19">
        <f t="shared" ca="1" si="441"/>
        <v>0</v>
      </c>
      <c r="ID71" s="19">
        <f t="shared" ca="1" si="427"/>
        <v>0</v>
      </c>
      <c r="IE71" s="19">
        <f t="shared" ca="1" si="427"/>
        <v>0</v>
      </c>
      <c r="IF71" s="19">
        <f t="shared" ca="1" si="427"/>
        <v>0</v>
      </c>
      <c r="IG71" s="19">
        <f t="shared" ca="1" si="427"/>
        <v>0</v>
      </c>
      <c r="IH71" s="19">
        <f t="shared" ca="1" si="427"/>
        <v>0</v>
      </c>
      <c r="II71" s="19">
        <f t="shared" ca="1" si="427"/>
        <v>0</v>
      </c>
      <c r="IJ71" s="19">
        <f t="shared" ca="1" si="427"/>
        <v>0</v>
      </c>
      <c r="IK71" s="19">
        <f t="shared" ca="1" si="427"/>
        <v>0</v>
      </c>
      <c r="IL71" s="19">
        <f t="shared" ca="1" si="427"/>
        <v>0</v>
      </c>
      <c r="IM71" s="19">
        <f t="shared" ca="1" si="427"/>
        <v>0</v>
      </c>
      <c r="IN71" s="19">
        <f t="shared" ca="1" si="427"/>
        <v>0</v>
      </c>
      <c r="IO71" s="19">
        <f t="shared" ca="1" si="427"/>
        <v>0</v>
      </c>
      <c r="IP71" s="19">
        <f t="shared" ca="1" si="427"/>
        <v>0</v>
      </c>
      <c r="IQ71" s="19">
        <f t="shared" ca="1" si="427"/>
        <v>0</v>
      </c>
      <c r="IR71" s="19">
        <f t="shared" ca="1" si="427"/>
        <v>0</v>
      </c>
      <c r="IS71" s="19">
        <f t="shared" ca="1" si="427"/>
        <v>0</v>
      </c>
      <c r="IT71" s="19">
        <f t="shared" ca="1" si="434"/>
        <v>0</v>
      </c>
      <c r="IU71" s="19">
        <f t="shared" ca="1" si="434"/>
        <v>0</v>
      </c>
      <c r="IV71" s="19">
        <f t="shared" ca="1" si="434"/>
        <v>0</v>
      </c>
      <c r="IW71" s="19">
        <f t="shared" ca="1" si="434"/>
        <v>0</v>
      </c>
      <c r="IX71" s="19">
        <f t="shared" ca="1" si="434"/>
        <v>0</v>
      </c>
      <c r="IY71" s="19">
        <f t="shared" ca="1" si="434"/>
        <v>0</v>
      </c>
      <c r="IZ71" s="19">
        <f t="shared" ca="1" si="434"/>
        <v>0</v>
      </c>
      <c r="JA71" s="19">
        <f t="shared" ca="1" si="434"/>
        <v>0</v>
      </c>
      <c r="JB71" s="19">
        <f t="shared" ca="1" si="434"/>
        <v>0</v>
      </c>
      <c r="JC71" s="19">
        <f t="shared" ca="1" si="434"/>
        <v>0</v>
      </c>
      <c r="JD71" s="19">
        <f t="shared" ca="1" si="434"/>
        <v>0</v>
      </c>
      <c r="JE71" s="19">
        <f t="shared" ca="1" si="434"/>
        <v>0</v>
      </c>
      <c r="JF71" s="19">
        <f t="shared" ca="1" si="434"/>
        <v>0</v>
      </c>
      <c r="JG71" s="19">
        <f t="shared" ca="1" si="434"/>
        <v>0</v>
      </c>
      <c r="JH71" s="19">
        <f t="shared" ca="1" si="434"/>
        <v>0</v>
      </c>
      <c r="JI71" s="19">
        <f t="shared" ca="1" si="434"/>
        <v>0</v>
      </c>
      <c r="JJ71" s="19">
        <f t="shared" ca="1" si="434"/>
        <v>0</v>
      </c>
      <c r="JK71" s="19">
        <f t="shared" ca="1" si="434"/>
        <v>0</v>
      </c>
      <c r="JL71" s="19">
        <f t="shared" ca="1" si="434"/>
        <v>0</v>
      </c>
      <c r="JM71" s="5">
        <f t="shared" ca="1" si="387"/>
        <v>19</v>
      </c>
      <c r="JN71" s="9"/>
      <c r="JO71" s="5">
        <f t="shared" ca="1" si="388"/>
        <v>1</v>
      </c>
      <c r="JP71" s="5" t="b">
        <f t="shared" ca="1" si="388"/>
        <v>0</v>
      </c>
      <c r="JQ71" s="19">
        <f t="shared" ca="1" si="435"/>
        <v>0</v>
      </c>
      <c r="JR71" s="5">
        <f t="shared" ca="1" si="390"/>
        <v>0</v>
      </c>
      <c r="JS71" s="5">
        <f t="shared" ca="1" si="391"/>
        <v>0.01</v>
      </c>
      <c r="JT71" s="19">
        <f t="shared" ca="1" si="392"/>
        <v>0</v>
      </c>
      <c r="JU71" s="19">
        <f t="shared" ca="1" si="392"/>
        <v>0</v>
      </c>
      <c r="JV71" s="19" t="str">
        <f t="shared" ca="1" si="392"/>
        <v>-</v>
      </c>
      <c r="JW71" s="19">
        <f t="shared" ca="1" si="428"/>
        <v>1</v>
      </c>
      <c r="JX71" s="19">
        <f t="shared" ca="1" si="435"/>
        <v>1</v>
      </c>
      <c r="JY71" s="19">
        <f t="shared" ca="1" si="428"/>
        <v>1</v>
      </c>
      <c r="JZ71" s="19">
        <f t="shared" ca="1" si="428"/>
        <v>1</v>
      </c>
      <c r="KA71" s="19">
        <f t="shared" ca="1" si="428"/>
        <v>1</v>
      </c>
      <c r="KB71" s="19">
        <f t="shared" ca="1" si="428"/>
        <v>1</v>
      </c>
      <c r="KC71" s="19">
        <f t="shared" ca="1" si="428"/>
        <v>0</v>
      </c>
      <c r="KD71" s="19">
        <f t="shared" ca="1" si="428"/>
        <v>0</v>
      </c>
      <c r="KE71" s="19">
        <f t="shared" ca="1" si="395"/>
        <v>1</v>
      </c>
      <c r="KF71" s="19">
        <f t="shared" ca="1" si="395"/>
        <v>0</v>
      </c>
      <c r="KG71" s="19">
        <f t="shared" ca="1" si="395"/>
        <v>0</v>
      </c>
      <c r="KH71" s="19">
        <f t="shared" ca="1" si="395"/>
        <v>0</v>
      </c>
      <c r="KI71" s="19">
        <f t="shared" ca="1" si="395"/>
        <v>1</v>
      </c>
      <c r="KJ71" s="19">
        <f t="shared" ca="1" si="395"/>
        <v>0</v>
      </c>
      <c r="KK71" s="19">
        <f t="shared" ca="1" si="395"/>
        <v>1</v>
      </c>
      <c r="KL71" s="19">
        <f t="shared" ca="1" si="435"/>
        <v>0</v>
      </c>
      <c r="KM71" s="19">
        <f t="shared" ca="1" si="435"/>
        <v>0</v>
      </c>
      <c r="KN71" s="19">
        <f t="shared" ca="1" si="435"/>
        <v>0</v>
      </c>
      <c r="KO71" s="19">
        <f t="shared" ca="1" si="435"/>
        <v>0</v>
      </c>
      <c r="KP71" s="19">
        <f t="shared" ca="1" si="435"/>
        <v>0</v>
      </c>
      <c r="KQ71" s="19">
        <f t="shared" ca="1" si="435"/>
        <v>0</v>
      </c>
      <c r="KR71" s="19">
        <f t="shared" ca="1" si="435"/>
        <v>0</v>
      </c>
      <c r="KS71" s="19">
        <f t="shared" ca="1" si="435"/>
        <v>0</v>
      </c>
      <c r="KT71" s="19">
        <f t="shared" ca="1" si="435"/>
        <v>0</v>
      </c>
      <c r="KU71" s="19">
        <f t="shared" ca="1" si="435"/>
        <v>0</v>
      </c>
      <c r="KV71" s="19">
        <f t="shared" ca="1" si="435"/>
        <v>0</v>
      </c>
      <c r="KW71" s="19">
        <f t="shared" ca="1" si="435"/>
        <v>0</v>
      </c>
      <c r="KX71" s="19">
        <f t="shared" ca="1" si="435"/>
        <v>0</v>
      </c>
      <c r="KY71" s="19">
        <f t="shared" ca="1" si="436"/>
        <v>0</v>
      </c>
      <c r="KZ71" s="19">
        <f t="shared" ca="1" si="436"/>
        <v>0</v>
      </c>
      <c r="LA71" s="19">
        <f t="shared" ca="1" si="436"/>
        <v>0</v>
      </c>
      <c r="LB71" s="19">
        <f t="shared" ca="1" si="436"/>
        <v>0</v>
      </c>
      <c r="LC71" s="19">
        <f t="shared" ca="1" si="436"/>
        <v>0</v>
      </c>
      <c r="LD71" s="19">
        <f t="shared" ca="1" si="436"/>
        <v>0</v>
      </c>
      <c r="LE71" s="19">
        <f t="shared" ca="1" si="436"/>
        <v>0</v>
      </c>
      <c r="LF71" s="19">
        <f t="shared" ca="1" si="436"/>
        <v>0</v>
      </c>
      <c r="LG71" s="5">
        <f t="shared" ca="1" si="396"/>
        <v>0</v>
      </c>
      <c r="LH71" s="5">
        <f t="shared" ca="1" si="396"/>
        <v>0</v>
      </c>
      <c r="LI71" s="5">
        <f t="shared" ca="1" si="396"/>
        <v>0.05</v>
      </c>
      <c r="LJ71" s="5">
        <f t="shared" ca="1" si="396"/>
        <v>0.05</v>
      </c>
      <c r="LK71" s="19">
        <f t="shared" ca="1" si="437"/>
        <v>0</v>
      </c>
      <c r="LL71" s="19">
        <f t="shared" ca="1" si="437"/>
        <v>0</v>
      </c>
      <c r="LM71" s="19">
        <f t="shared" ca="1" si="437"/>
        <v>0</v>
      </c>
      <c r="LN71" s="19">
        <f t="shared" ca="1" si="437"/>
        <v>0</v>
      </c>
      <c r="LO71" s="19">
        <f t="shared" ca="1" si="438"/>
        <v>0</v>
      </c>
      <c r="LP71" s="19">
        <f t="shared" ca="1" si="437"/>
        <v>0</v>
      </c>
      <c r="LQ71" s="19">
        <f t="shared" ca="1" si="437"/>
        <v>0</v>
      </c>
      <c r="LR71" s="19">
        <f t="shared" ca="1" si="437"/>
        <v>1</v>
      </c>
      <c r="LS71" s="19">
        <f t="shared" ca="1" si="437"/>
        <v>0</v>
      </c>
      <c r="LT71" s="19">
        <f t="shared" ca="1" si="437"/>
        <v>0</v>
      </c>
      <c r="LU71" s="19">
        <f t="shared" ca="1" si="437"/>
        <v>0</v>
      </c>
      <c r="LV71" s="19">
        <f t="shared" ca="1" si="437"/>
        <v>0</v>
      </c>
      <c r="LW71" s="19">
        <f t="shared" ca="1" si="437"/>
        <v>1</v>
      </c>
      <c r="LX71" s="9"/>
      <c r="LY71" s="5" t="b">
        <f t="shared" ca="1" si="398"/>
        <v>0</v>
      </c>
      <c r="LZ71" s="19" t="str">
        <f t="shared" ca="1" si="242"/>
        <v>-</v>
      </c>
      <c r="MA71" s="19" t="str">
        <f t="shared" ca="1" si="242"/>
        <v>-</v>
      </c>
      <c r="MB71" s="19" t="str">
        <f t="shared" ca="1" si="242"/>
        <v>-</v>
      </c>
      <c r="MC71" s="5" t="b">
        <f t="shared" ca="1" si="399"/>
        <v>1</v>
      </c>
      <c r="MD71" s="5" t="b">
        <f t="shared" ca="1" si="399"/>
        <v>0</v>
      </c>
      <c r="ME71" s="5" t="b">
        <f t="shared" ca="1" si="399"/>
        <v>0</v>
      </c>
      <c r="MF71" s="135">
        <f t="shared" ca="1" si="400"/>
        <v>1</v>
      </c>
      <c r="MG71" s="135">
        <f t="shared" ca="1" si="400"/>
        <v>1</v>
      </c>
      <c r="MH71" s="19" t="str">
        <f t="shared" ref="MH71:MN71" ca="1" si="453">OFFSET(MH$5,$B71,0)</f>
        <v>-</v>
      </c>
      <c r="MI71" s="19" t="str">
        <f t="shared" ca="1" si="453"/>
        <v>-</v>
      </c>
      <c r="MJ71" s="19" t="str">
        <f t="shared" ca="1" si="453"/>
        <v>-</v>
      </c>
      <c r="MK71" s="19" t="str">
        <f t="shared" ca="1" si="453"/>
        <v>-</v>
      </c>
      <c r="ML71" s="19">
        <f t="shared" ca="1" si="453"/>
        <v>1</v>
      </c>
      <c r="MM71" s="19">
        <f t="shared" ca="1" si="453"/>
        <v>0.66</v>
      </c>
      <c r="MN71" s="19" t="str">
        <f t="shared" ca="1" si="453"/>
        <v>-</v>
      </c>
      <c r="MO71" s="5" t="b" cm="1">
        <f t="array" aca="1" ref="MO71" ca="1">IF(OR(MP71:MP71&lt;&gt;"-"),TRUE,"-")</f>
        <v>1</v>
      </c>
      <c r="MP71" s="19">
        <f t="shared" ca="1" si="403"/>
        <v>2</v>
      </c>
      <c r="MQ71" s="5" t="str">
        <f t="array" aca="1" ref="MQ71" ca="1">IF(OR(MR71:MX71&lt;&gt;"-"),TRUE,"-")</f>
        <v>-</v>
      </c>
      <c r="MR71" s="19" t="str">
        <f t="shared" ca="1" si="404"/>
        <v>-</v>
      </c>
      <c r="MS71" s="19" t="str">
        <f t="shared" ca="1" si="404"/>
        <v>-</v>
      </c>
      <c r="MT71" s="19" t="str">
        <f t="shared" ca="1" si="404"/>
        <v>-</v>
      </c>
      <c r="MU71" s="19" t="str">
        <f t="shared" ca="1" si="404"/>
        <v>-</v>
      </c>
      <c r="MV71" s="19" t="str">
        <f t="shared" ca="1" si="404"/>
        <v>-</v>
      </c>
      <c r="MW71" s="19" t="str">
        <f t="shared" ca="1" si="404"/>
        <v>-</v>
      </c>
      <c r="MX71" s="19" t="str">
        <f t="shared" ca="1" si="404"/>
        <v>-</v>
      </c>
      <c r="MY71" s="5" t="b">
        <f t="array" aca="1" ref="MY71" ca="1">IF(OR(MZ71:NA71&lt;&gt;"-"),TRUE,"-")</f>
        <v>1</v>
      </c>
      <c r="MZ71" s="135">
        <f ca="1">IF($AS71=6,0,$NA71)</f>
        <v>2</v>
      </c>
      <c r="NA71" s="19">
        <f t="shared" ca="1" si="405"/>
        <v>2</v>
      </c>
      <c r="NB71" s="19" t="b">
        <f t="shared" ca="1" si="405"/>
        <v>0</v>
      </c>
      <c r="NC71" s="19" t="str">
        <f t="shared" ca="1" si="405"/>
        <v>-</v>
      </c>
      <c r="ND71" s="5" t="str">
        <f t="shared" ca="1" si="406"/>
        <v>-</v>
      </c>
      <c r="NE71" s="5" t="str">
        <f t="shared" ca="1" si="406"/>
        <v>-</v>
      </c>
      <c r="NF71" s="5" t="str">
        <f t="shared" ca="1" si="406"/>
        <v>-</v>
      </c>
      <c r="NG71" s="5" t="str">
        <f t="shared" ca="1" si="406"/>
        <v>-</v>
      </c>
      <c r="NH71" s="19" t="str">
        <f t="shared" ca="1" si="449"/>
        <v>-</v>
      </c>
      <c r="NI71" s="19" t="str">
        <f t="shared" ca="1" si="449"/>
        <v>-</v>
      </c>
      <c r="NJ71" s="19" t="b">
        <f t="shared" ca="1" si="449"/>
        <v>1</v>
      </c>
      <c r="NK71" s="19">
        <f t="shared" ca="1" si="449"/>
        <v>0.75</v>
      </c>
      <c r="NL71" s="19">
        <f t="shared" ca="1" si="449"/>
        <v>0.75</v>
      </c>
      <c r="NM71" s="19">
        <f t="shared" ca="1" si="449"/>
        <v>0.99</v>
      </c>
      <c r="NN71" s="19">
        <f t="shared" ca="1" si="449"/>
        <v>0.5</v>
      </c>
      <c r="NO71" s="19">
        <f t="shared" ca="1" si="449"/>
        <v>0</v>
      </c>
      <c r="NP71" s="19">
        <f t="shared" ca="1" si="449"/>
        <v>0</v>
      </c>
      <c r="NQ71" s="19" t="str">
        <f t="shared" ca="1" si="420"/>
        <v>-</v>
      </c>
      <c r="NR71" s="19" t="str">
        <f t="shared" ca="1" si="420"/>
        <v>-</v>
      </c>
      <c r="NS71" s="19" t="str">
        <f t="shared" ca="1" si="420"/>
        <v>-</v>
      </c>
      <c r="NT71" s="5">
        <f t="shared" ca="1" si="408"/>
        <v>1</v>
      </c>
      <c r="NU71" s="9"/>
      <c r="NV71" s="19">
        <f t="shared" ca="1" si="420"/>
        <v>70</v>
      </c>
      <c r="NW71" s="19">
        <f t="shared" ca="1" si="431"/>
        <v>50</v>
      </c>
      <c r="NX71" s="19">
        <f t="shared" ca="1" si="431"/>
        <v>65</v>
      </c>
      <c r="NY71" s="19">
        <f t="shared" ca="1" si="431"/>
        <v>65</v>
      </c>
      <c r="NZ71" s="19">
        <f t="shared" ca="1" si="431"/>
        <v>1</v>
      </c>
      <c r="OA71" s="5">
        <f t="shared" ca="1" si="410"/>
        <v>1</v>
      </c>
      <c r="OB71" s="19">
        <f t="shared" ca="1" si="255"/>
        <v>1</v>
      </c>
      <c r="OC71" s="9"/>
      <c r="OD71" s="19" t="b">
        <f t="shared" ca="1" si="431"/>
        <v>0</v>
      </c>
      <c r="OE71" s="19" t="b">
        <f t="shared" ca="1" si="431"/>
        <v>0</v>
      </c>
      <c r="OF71" s="19">
        <f t="shared" ca="1" si="431"/>
        <v>1</v>
      </c>
      <c r="OG71" s="19">
        <f t="shared" ca="1" si="431"/>
        <v>1</v>
      </c>
      <c r="OH71" s="19">
        <f t="shared" ca="1" si="431"/>
        <v>1</v>
      </c>
      <c r="OI71" s="19">
        <f t="shared" ca="1" si="431"/>
        <v>1</v>
      </c>
      <c r="OJ71" s="19">
        <f t="shared" ca="1" si="431"/>
        <v>1</v>
      </c>
      <c r="OK71" s="19">
        <f t="shared" ca="1" si="431"/>
        <v>1</v>
      </c>
      <c r="OL71" s="19">
        <f t="shared" ca="1" si="431"/>
        <v>1</v>
      </c>
      <c r="OM71" s="19">
        <f t="shared" ca="1" si="431"/>
        <v>1</v>
      </c>
      <c r="ON71" s="19">
        <f t="shared" ca="1" si="431"/>
        <v>1</v>
      </c>
      <c r="OO71" s="9"/>
      <c r="OP71" s="5" t="str" cm="1">
        <f t="array" aca="1" ref="OP71" ca="1">INDEX(i.LMU_Area,$K71,OP$26)</f>
        <v>-</v>
      </c>
      <c r="OQ71" s="5" t="str" cm="1">
        <f t="array" aca="1" ref="OQ71" ca="1">INDEX(i.LMU_Area,$K71,OQ$26)</f>
        <v>-</v>
      </c>
      <c r="OR71" s="5" t="str" cm="1">
        <f t="array" aca="1" ref="OR71" ca="1">INDEX(i.LMU_Area,$K71,OR$26)</f>
        <v>-</v>
      </c>
      <c r="OS71" s="5" t="str" cm="1">
        <f t="array" aca="1" ref="OS71" ca="1">INDEX(i.LMU_Area,$K71,OS$26)</f>
        <v>-</v>
      </c>
      <c r="OT71" s="5" t="str" cm="1">
        <f t="array" aca="1" ref="OT71" ca="1">INDEX(i.LMU_Area,$K71,OT$26)</f>
        <v>-</v>
      </c>
      <c r="OU71" s="5" t="str" cm="1">
        <f t="array" aca="1" ref="OU71" ca="1">INDEX(i.LMU_Area,$K71,OU$26)</f>
        <v>-</v>
      </c>
      <c r="OV71" s="5" t="str" cm="1">
        <f t="array" aca="1" ref="OV71" ca="1">INDEX(i.LMU_Area,$K71,OV$26)</f>
        <v>-</v>
      </c>
      <c r="OW71" s="5" t="str" cm="1">
        <f t="array" aca="1" ref="OW71" ca="1">INDEX(i.LMU_Area,$K71,OW$26)</f>
        <v>-</v>
      </c>
      <c r="OX71" s="5" t="str" cm="1">
        <f t="array" aca="1" ref="OX71" ca="1">INDEX(i.LMU_Area,$K71,OX$26)</f>
        <v>-</v>
      </c>
      <c r="OY71" s="5" t="str" cm="1">
        <f t="array" aca="1" ref="OY71" ca="1">INDEX(i.LMU_Area,$K71,OY$26)</f>
        <v>-</v>
      </c>
      <c r="OZ71" s="5" t="str" cm="1">
        <f t="array" aca="1" ref="OZ71" ca="1">INDEX(i.LMU_Area,$K71,OZ$26)</f>
        <v>-</v>
      </c>
      <c r="PA71" s="5" t="str" cm="1">
        <f t="array" aca="1" ref="PA71" ca="1">INDEX(i.LMU_Area,$K71,PA$26)</f>
        <v>-</v>
      </c>
      <c r="PB71" s="5" t="str" cm="1">
        <f t="array" aca="1" ref="PB71" ca="1">INDEX(i.LMU_Area,$K71,PB$26)</f>
        <v>-</v>
      </c>
      <c r="PC71" s="5" t="str" cm="1">
        <f t="array" aca="1" ref="PC71" ca="1">INDEX(i.LMU_Area,$K71,PC$26)</f>
        <v>-</v>
      </c>
      <c r="PD71" s="5" t="str" cm="1">
        <f t="array" aca="1" ref="PD71" ca="1">INDEX(i.LMU_Area,$K71,PD$26)</f>
        <v>-</v>
      </c>
      <c r="PE71" s="5" t="str" cm="1">
        <f t="array" aca="1" ref="PE71" ca="1">INDEX(i.LMU_Area,$K71,PE$26)</f>
        <v>-</v>
      </c>
      <c r="PF71" s="5" t="str" cm="1">
        <f t="array" aca="1" ref="PF71" ca="1">INDEX(i.LMU_Area,$K71,PF$26)</f>
        <v>-</v>
      </c>
      <c r="PG71" s="5" t="str" cm="1">
        <f t="array" aca="1" ref="PG71" ca="1">INDEX(i.LMU_Area,$K71,PG$26)</f>
        <v>-</v>
      </c>
      <c r="PH71" s="5" t="str" cm="1">
        <f t="array" aca="1" ref="PH71" ca="1">INDEX(i.LMU_Area,$K71,PH$26)</f>
        <v>-</v>
      </c>
      <c r="PI71" s="5" t="str" cm="1">
        <f t="array" aca="1" ref="PI71" ca="1">INDEX(i.LMU_Area,$K71,PI$26)</f>
        <v>-</v>
      </c>
      <c r="PJ71" s="5" t="str" cm="1">
        <f t="array" aca="1" ref="PJ71" ca="1">INDEX(i.LMU_Area,$K71,PJ$26)</f>
        <v>-</v>
      </c>
      <c r="PK71" s="5" t="str" cm="1">
        <f t="array" aca="1" ref="PK71" ca="1">INDEX(i.LMU_Area,$K71,PK$26)</f>
        <v>-</v>
      </c>
      <c r="PL71" s="5" t="str" cm="1">
        <f t="array" aca="1" ref="PL71" ca="1">INDEX(i.LMU_Area,$K71,PL$26)</f>
        <v>-</v>
      </c>
      <c r="PM71" s="5" t="str" cm="1">
        <f t="array" aca="1" ref="PM71" ca="1">INDEX(i.LMU_Area,$K71,PM$26)</f>
        <v>-</v>
      </c>
      <c r="PN71" s="5" t="str" cm="1">
        <f t="array" aca="1" ref="PN71" ca="1">INDEX(i.LMU_Area,$K71,PN$26)</f>
        <v>-</v>
      </c>
      <c r="PO71" s="5" t="str" cm="1">
        <f t="array" aca="1" ref="PO71" ca="1">INDEX(i.LMU_Area,$K71,PO$26)</f>
        <v>-</v>
      </c>
      <c r="PP71" s="5" t="str" cm="1">
        <f t="array" aca="1" ref="PP71" ca="1">INDEX(i.LMU_Area,$K71,PP$26)</f>
        <v>-</v>
      </c>
      <c r="PQ71" s="5" t="str" cm="1">
        <f t="array" aca="1" ref="PQ71" ca="1">INDEX(i.LMU_Area,$K71,PQ$26)</f>
        <v>-</v>
      </c>
      <c r="PR71" s="5" t="str" cm="1">
        <f t="array" aca="1" ref="PR71" ca="1">INDEX(i.LMU_Area,$K71,PR$26)</f>
        <v>-</v>
      </c>
      <c r="PS71" s="5" t="str" cm="1">
        <f t="array" aca="1" ref="PS71" ca="1">INDEX(i.LMU_Area,$K71,PS$26)</f>
        <v>-</v>
      </c>
      <c r="PT71" s="5" t="str" cm="1">
        <f t="array" aca="1" ref="PT71" ca="1">INDEX(i.LMU_Area,$K71,PT$26)</f>
        <v>-</v>
      </c>
      <c r="PU71" s="5" t="str" cm="1">
        <f t="array" aca="1" ref="PU71" ca="1">INDEX(i.LMU_Area,$K71,PU$26)</f>
        <v>-</v>
      </c>
      <c r="PV71" s="5" t="str" cm="1">
        <f t="array" aca="1" ref="PV71" ca="1">INDEX(i.LMU_Area,$K71,PV$26)</f>
        <v>-</v>
      </c>
      <c r="PW71" s="5" t="str" cm="1">
        <f t="array" aca="1" ref="PW71" ca="1">INDEX(i.LMU_Area,$K71,PW$26)</f>
        <v>-</v>
      </c>
      <c r="PX71" s="5" t="str" cm="1">
        <f t="array" aca="1" ref="PX71" ca="1">INDEX(i.LMU_Area,$K71,PX$26)</f>
        <v>-</v>
      </c>
      <c r="PY71" s="5" t="str" cm="1">
        <f t="array" aca="1" ref="PY71" ca="1">INDEX(i.LMU_Area,$K71,PY$26)</f>
        <v>-</v>
      </c>
      <c r="PZ71" s="5" t="str" cm="1">
        <f t="array" aca="1" ref="PZ71" ca="1">INDEX(i.LMU_Area,$K71,PZ$26)</f>
        <v>-</v>
      </c>
      <c r="QA71" s="5" t="str" cm="1">
        <f t="array" aca="1" ref="QA71" ca="1">INDEX(i.LMU_Area,$K71,QA$26)</f>
        <v>-</v>
      </c>
      <c r="QB71" s="5" t="str" cm="1">
        <f t="array" aca="1" ref="QB71" ca="1">INDEX(i.LMU_Area,$K71,QB$26)</f>
        <v>-</v>
      </c>
      <c r="QC71" s="5" t="str" cm="1">
        <f t="array" aca="1" ref="QC71" ca="1">INDEX(i.LMU_Area,$K71,QC$26)</f>
        <v>-</v>
      </c>
      <c r="QD71" s="5" t="str" cm="1">
        <f t="array" aca="1" ref="QD71" ca="1">INDEX(i.LMU_Area,$K71,QD$26)</f>
        <v>-</v>
      </c>
      <c r="QE71" s="5" t="str" cm="1">
        <f t="array" aca="1" ref="QE71" ca="1">INDEX(i.LMU_Area,$K71,QE$26)</f>
        <v>-</v>
      </c>
      <c r="QF71" s="5" t="str" cm="1">
        <f t="array" aca="1" ref="QF71" ca="1">INDEX(i.LMU_Area,$K71,QF$26)</f>
        <v>-</v>
      </c>
      <c r="QG71" s="5" t="str" cm="1">
        <f t="array" aca="1" ref="QG71" ca="1">INDEX(i.LMU_Area,$K71,QG$26)</f>
        <v>-</v>
      </c>
      <c r="QH71" s="5" t="str" cm="1">
        <f t="array" aca="1" ref="QH71" ca="1">INDEX(i.LMU_Area,$K71,QH$26)</f>
        <v>-</v>
      </c>
      <c r="QI71" s="5" t="str" cm="1">
        <f t="array" aca="1" ref="QI71" ca="1">INDEX(i.LMU_Area,$K71,QI$26)</f>
        <v>-</v>
      </c>
      <c r="QJ71" s="5" t="str" cm="1">
        <f t="array" aca="1" ref="QJ71" ca="1">INDEX(i.LMU_Area,$K71,QJ$26)</f>
        <v>-</v>
      </c>
      <c r="QK71" s="5" t="str" cm="1">
        <f t="array" aca="1" ref="QK71" ca="1">INDEX(i.LMU_Area,$K71,QK$26)</f>
        <v>-</v>
      </c>
      <c r="QL71" s="5" t="str" cm="1">
        <f t="array" aca="1" ref="QL71" ca="1">INDEX(i.LMU_Area,$K71,QL$26)</f>
        <v>-</v>
      </c>
      <c r="QM71" s="5" t="str" cm="1">
        <f t="array" aca="1" ref="QM71" ca="1">INDEX(i.LMU_Area,$K71,QM$26)</f>
        <v>-</v>
      </c>
      <c r="QN71" s="5" t="str" cm="1">
        <f t="array" aca="1" ref="QN71" ca="1">INDEX(i.LMU_Area,$K71,QN$26)</f>
        <v>-</v>
      </c>
      <c r="QO71" s="5" t="str" cm="1">
        <f t="array" aca="1" ref="QO71" ca="1">INDEX(i.LMU_Area,$K71,QO$26)</f>
        <v>-</v>
      </c>
      <c r="QP71" s="5" t="str" cm="1">
        <f t="array" aca="1" ref="QP71" ca="1">INDEX(i.LMU_Area,$K71,QP$26)</f>
        <v>-</v>
      </c>
      <c r="QQ71" s="5" t="str" cm="1">
        <f t="array" aca="1" ref="QQ71" ca="1">INDEX(i.LMU_Area,$K71,QQ$26)</f>
        <v>-</v>
      </c>
      <c r="QR71" s="5" t="str" cm="1">
        <f t="array" aca="1" ref="QR71" ca="1">INDEX(i.LMU_Area,$K71,QR$26)</f>
        <v>-</v>
      </c>
      <c r="QS71" s="5" t="str" cm="1">
        <f t="array" aca="1" ref="QS71" ca="1">INDEX(i.LMU_Area,$K71,QS$26)</f>
        <v>-</v>
      </c>
      <c r="QT71" s="5" t="str" cm="1">
        <f t="array" aca="1" ref="QT71" ca="1">INDEX(i.LMU_Area,$K71,QT$26)</f>
        <v>-</v>
      </c>
      <c r="QU71" s="5" t="str" cm="1">
        <f t="array" aca="1" ref="QU71" ca="1">INDEX(i.LMU_Area,$K71,QU$26)</f>
        <v>-</v>
      </c>
      <c r="QV71" s="5" t="str" cm="1">
        <f t="array" aca="1" ref="QV71" ca="1">INDEX(i.LMU_Area,$K71,QV$26)</f>
        <v>-</v>
      </c>
      <c r="QW71" s="5" t="str" cm="1">
        <f t="array" aca="1" ref="QW71" ca="1">INDEX(i.LMU_Area,$K71,QW$26)</f>
        <v>-</v>
      </c>
      <c r="QX71" s="5" t="str" cm="1">
        <f t="array" aca="1" ref="QX71" ca="1">INDEX(i.LMU_Area,$K71,QX$26)</f>
        <v>-</v>
      </c>
      <c r="QY71" s="5" t="str" cm="1">
        <f t="array" aca="1" ref="QY71" ca="1">INDEX(i.LMU_Area,$K71,QY$26)</f>
        <v>-</v>
      </c>
      <c r="QZ71" s="5" t="str" cm="1">
        <f t="array" aca="1" ref="QZ71" ca="1">INDEX(i.LMU_Area,$K71,QZ$26)</f>
        <v>-</v>
      </c>
      <c r="RA71" s="5" t="str" cm="1">
        <f t="array" aca="1" ref="RA71" ca="1">INDEX(i.LMU_Area,$K71,RA$26)</f>
        <v>-</v>
      </c>
      <c r="RB71" s="5" t="str" cm="1">
        <f t="array" aca="1" ref="RB71" ca="1">INDEX(i.LMU_Area,$K71,RB$26)</f>
        <v>-</v>
      </c>
      <c r="RC71" s="5" t="str" cm="1">
        <f t="array" aca="1" ref="RC71" ca="1">INDEX(i.LMU_Area,$K71,RC$26)</f>
        <v>-</v>
      </c>
      <c r="RD71" s="5" t="str" cm="1">
        <f t="array" aca="1" ref="RD71" ca="1">INDEX(i.LMU_Area,$K71,RD$26)</f>
        <v>-</v>
      </c>
      <c r="RE71" s="5" t="str" cm="1">
        <f t="array" aca="1" ref="RE71" ca="1">INDEX(i.LMU_Area,$K71,RE$26)</f>
        <v>-</v>
      </c>
      <c r="RF71" s="5" t="str" cm="1">
        <f t="array" aca="1" ref="RF71" ca="1">INDEX(i.LMU_Area,$K71,RF$26)</f>
        <v>-</v>
      </c>
      <c r="RG71" s="5" t="str" cm="1">
        <f t="array" aca="1" ref="RG71" ca="1">INDEX(i.LMU_Area,$K71,RG$26)</f>
        <v>-</v>
      </c>
      <c r="RH71" s="5" t="str" cm="1">
        <f t="array" aca="1" ref="RH71" ca="1">INDEX(i.LMU_Area,$K71,RH$26)</f>
        <v>-</v>
      </c>
      <c r="RI71" s="5" t="str" cm="1">
        <f t="array" aca="1" ref="RI71" ca="1">INDEX(i.LMU_Area,$K71,RI$26)</f>
        <v>-</v>
      </c>
      <c r="RJ71" s="5" t="str" cm="1">
        <f t="array" aca="1" ref="RJ71" ca="1">INDEX(i.LMU_Area,$K71,RJ$26)</f>
        <v>-</v>
      </c>
      <c r="RK71" s="5" t="str" cm="1">
        <f t="array" aca="1" ref="RK71" ca="1">INDEX(i.LMU_Area,$K71,RK$26)</f>
        <v>-</v>
      </c>
      <c r="RL71" s="5" t="str" cm="1">
        <f t="array" aca="1" ref="RL71" ca="1">INDEX(i.LMU_Area,$K71,RL$26)</f>
        <v>-</v>
      </c>
      <c r="RM71" s="5" t="str" cm="1">
        <f t="array" aca="1" ref="RM71" ca="1">INDEX(i.LMU_Area,$K71,RM$26)</f>
        <v>-</v>
      </c>
      <c r="RN71" s="5" t="str" cm="1">
        <f t="array" aca="1" ref="RN71" ca="1">INDEX(i.LMU_Area,$K71,RN$26)</f>
        <v>-</v>
      </c>
      <c r="RO71" s="5" t="str" cm="1">
        <f t="array" aca="1" ref="RO71" ca="1">INDEX(i.LMU_Area,$K71,RO$26)</f>
        <v>-</v>
      </c>
      <c r="RP71" s="5" t="str" cm="1">
        <f t="array" aca="1" ref="RP71" ca="1">INDEX(i.LMU_Area,$K71,RP$26)</f>
        <v>-</v>
      </c>
      <c r="RQ71" s="5" t="str" cm="1">
        <f t="array" aca="1" ref="RQ71" ca="1">INDEX(i.LMU_Area,$K71,RQ$26)</f>
        <v>-</v>
      </c>
      <c r="RR71" s="5" t="str" cm="1">
        <f t="array" aca="1" ref="RR71" ca="1">INDEX(i.LMU_Area,$K71,RR$26)</f>
        <v>-</v>
      </c>
      <c r="RS71" s="5" t="str" cm="1">
        <f t="array" aca="1" ref="RS71" ca="1">INDEX(i.LMU_Area,$K71,RS$26)</f>
        <v>-</v>
      </c>
      <c r="RT71" s="5" t="str" cm="1">
        <f t="array" aca="1" ref="RT71" ca="1">INDEX(i.LMU_Area,$K71,RT$26)</f>
        <v>-</v>
      </c>
      <c r="RU71" s="5" t="str" cm="1">
        <f t="array" aca="1" ref="RU71" ca="1">INDEX(i.LMU_Area,$K71,RU$26)</f>
        <v>-</v>
      </c>
      <c r="RV71" s="5" t="str" cm="1">
        <f t="array" aca="1" ref="RV71" ca="1">INDEX(i.LMU_Area,$K71,RV$26)</f>
        <v>-</v>
      </c>
      <c r="RW71" s="5" t="str" cm="1">
        <f t="array" aca="1" ref="RW71" ca="1">INDEX(i.LMU_Area,$K71,RW$26)</f>
        <v>-</v>
      </c>
      <c r="RX71" s="5" t="str" cm="1">
        <f t="array" aca="1" ref="RX71" ca="1">INDEX(i.LMU_Area,$K71,RX$26)</f>
        <v>-</v>
      </c>
      <c r="RY71" s="5" t="str" cm="1">
        <f t="array" aca="1" ref="RY71" ca="1">INDEX(i.LMU_Area,$K71,RY$26)</f>
        <v>-</v>
      </c>
      <c r="RZ71" s="5" t="str" cm="1">
        <f t="array" aca="1" ref="RZ71" ca="1">INDEX(i.LMU_Area,$K71,RZ$26)</f>
        <v>-</v>
      </c>
      <c r="SA71" s="5" t="str" cm="1">
        <f t="array" aca="1" ref="SA71" ca="1">INDEX(i.LMU_Area,$K71,SA$26)</f>
        <v>-</v>
      </c>
      <c r="SB71" s="5" t="str" cm="1">
        <f t="array" aca="1" ref="SB71" ca="1">INDEX(i.LMU_Area,$K71,SB$26)</f>
        <v>-</v>
      </c>
      <c r="SC71" s="5" t="str" cm="1">
        <f t="array" aca="1" ref="SC71" ca="1">INDEX(i.LMU_Area,$K71,SC$26)</f>
        <v>-</v>
      </c>
      <c r="SD71" s="5" t="str" cm="1">
        <f t="array" aca="1" ref="SD71" ca="1">INDEX(i.LMU_Area,$K71,SD$26)</f>
        <v>-</v>
      </c>
      <c r="SE71" s="5" t="str" cm="1">
        <f t="array" aca="1" ref="SE71" ca="1">INDEX(i.LMU_Area,$K71,SE$26)</f>
        <v>-</v>
      </c>
      <c r="SF71" s="5" t="str" cm="1">
        <f t="array" aca="1" ref="SF71" ca="1">INDEX(i.LMU_Area,$K71,SF$26)</f>
        <v>-</v>
      </c>
      <c r="SG71" s="5" t="str" cm="1">
        <f t="array" aca="1" ref="SG71" ca="1">INDEX(i.LMU_Area,$K71,SG$26)</f>
        <v>-</v>
      </c>
      <c r="SH71" s="5" t="str" cm="1">
        <f t="array" aca="1" ref="SH71" ca="1">INDEX(i.LMU_Area,$K71,SH$26)</f>
        <v>-</v>
      </c>
      <c r="SI71" s="5" t="str" cm="1">
        <f t="array" aca="1" ref="SI71" ca="1">INDEX(i.LMU_Area,$K71,SI$26)</f>
        <v>-</v>
      </c>
      <c r="SJ71" s="5" t="str" cm="1">
        <f t="array" aca="1" ref="SJ71" ca="1">INDEX(i.LMU_Area,$K71,SJ$26)</f>
        <v>-</v>
      </c>
      <c r="SK71" s="5" t="str" cm="1">
        <f t="array" aca="1" ref="SK71" ca="1">INDEX(i.LMU_Area,$K71,SK$26)</f>
        <v>-</v>
      </c>
      <c r="SL71" s="5" t="str" cm="1">
        <f t="array" aca="1" ref="SL71" ca="1">INDEX(i.LMU_Area,$K71,SL$26)</f>
        <v>-</v>
      </c>
      <c r="SM71" s="5" t="str" cm="1">
        <f t="array" aca="1" ref="SM71" ca="1">INDEX(i.LMU_Area,$K71,SM$26)</f>
        <v>-</v>
      </c>
      <c r="SN71" s="5" t="str" cm="1">
        <f t="array" aca="1" ref="SN71" ca="1">INDEX(i.LMU_Area,$K71,SN$26)</f>
        <v>-</v>
      </c>
      <c r="SO71" s="5" t="str" cm="1">
        <f t="array" aca="1" ref="SO71" ca="1">INDEX(i.LMU_Area,$K71,SO$26)</f>
        <v>-</v>
      </c>
      <c r="SP71" s="5" t="str" cm="1">
        <f t="array" aca="1" ref="SP71" ca="1">INDEX(i.LMU_Area,$K71,SP$26)</f>
        <v>-</v>
      </c>
      <c r="SQ71" s="5" t="str" cm="1">
        <f t="array" aca="1" ref="SQ71" ca="1">INDEX(i.LMU_Area,$K71,SQ$26)</f>
        <v>-</v>
      </c>
      <c r="SR71" s="5" t="str" cm="1">
        <f t="array" aca="1" ref="SR71" ca="1">INDEX(i.LMU_Area,$K71,SR$26)</f>
        <v>-</v>
      </c>
      <c r="SS71" s="5" t="str" cm="1">
        <f t="array" aca="1" ref="SS71" ca="1">INDEX(i.LMU_Area,$K71,SS$26)</f>
        <v>-</v>
      </c>
      <c r="ST71" s="5" t="str" cm="1">
        <f t="array" aca="1" ref="ST71" ca="1">INDEX(i.LMU_Area,$K71,ST$26)</f>
        <v>-</v>
      </c>
      <c r="SU71" s="5" t="str" cm="1">
        <f t="array" aca="1" ref="SU71" ca="1">INDEX(i.LMU_Area,$K71,SU$26)</f>
        <v>-</v>
      </c>
      <c r="SV71" s="5" t="str" cm="1">
        <f t="array" aca="1" ref="SV71" ca="1">INDEX(i.LMU_Area,$K71,SV$26)</f>
        <v>-</v>
      </c>
      <c r="SW71" s="5" t="str" cm="1">
        <f t="array" aca="1" ref="SW71" ca="1">INDEX(i.LMU_Area,$K71,SW$26)</f>
        <v>-</v>
      </c>
      <c r="SX71" s="5" t="str" cm="1">
        <f t="array" aca="1" ref="SX71" ca="1">INDEX(i.LMU_Area,$K71,SX$26)</f>
        <v>-</v>
      </c>
      <c r="SY71" s="5" t="str" cm="1">
        <f t="array" aca="1" ref="SY71" ca="1">INDEX(i.LMU_Area,$K71,SY$26)</f>
        <v>-</v>
      </c>
      <c r="SZ71" s="5" t="str" cm="1">
        <f t="array" aca="1" ref="SZ71" ca="1">INDEX(i.LMU_Area,$K71,SZ$26)</f>
        <v>-</v>
      </c>
      <c r="TA71" s="5" t="str" cm="1">
        <f t="array" aca="1" ref="TA71" ca="1">INDEX(i.LMU_Area,$K71,TA$26)</f>
        <v>-</v>
      </c>
      <c r="TB71" s="5" t="str" cm="1">
        <f t="array" aca="1" ref="TB71" ca="1">INDEX(i.LMU_Area,$K71,TB$26)</f>
        <v>-</v>
      </c>
      <c r="TC71" s="5" t="str" cm="1">
        <f t="array" aca="1" ref="TC71" ca="1">INDEX(i.LMU_Area,$K71,TC$26)</f>
        <v>-</v>
      </c>
      <c r="TD71" s="5" t="str" cm="1">
        <f t="array" aca="1" ref="TD71" ca="1">INDEX(i.LMU_Area,$K71,TD$26)</f>
        <v>-</v>
      </c>
      <c r="TE71" s="5" t="str" cm="1">
        <f t="array" aca="1" ref="TE71" ca="1">INDEX(i.LMU_Area,$K71,TE$26)</f>
        <v>-</v>
      </c>
      <c r="TF71" s="19">
        <f t="shared" ca="1" si="423"/>
        <v>1</v>
      </c>
      <c r="TG71" s="587">
        <v>0</v>
      </c>
    </row>
    <row r="72" spans="1:527" hidden="1" outlineLevel="2">
      <c r="A72" s="21">
        <f t="shared" si="358"/>
        <v>67</v>
      </c>
      <c r="B72" s="240">
        <f t="shared" si="359"/>
        <v>50</v>
      </c>
      <c r="C72">
        <f>203</f>
        <v>203</v>
      </c>
      <c r="D72" s="135" t="str">
        <f t="shared" ca="1" si="360"/>
        <v>EWW</v>
      </c>
      <c r="E72" t="b">
        <v>1</v>
      </c>
      <c r="F72" t="b">
        <v>0</v>
      </c>
      <c r="G72" s="19" t="b">
        <f t="shared" ca="1" si="361"/>
        <v>1</v>
      </c>
      <c r="H72" s="226">
        <f t="shared" ca="1" si="424"/>
        <v>27</v>
      </c>
      <c r="I72" s="226">
        <f t="shared" ca="1" si="412"/>
        <v>1</v>
      </c>
      <c r="J72" s="226">
        <f t="shared" ca="1" si="412"/>
        <v>1</v>
      </c>
      <c r="K72" s="226">
        <f t="shared" ca="1" si="412"/>
        <v>1</v>
      </c>
      <c r="L72" s="226">
        <f t="shared" ca="1" si="412"/>
        <v>1</v>
      </c>
      <c r="M72" s="226">
        <f t="shared" ca="1" si="412"/>
        <v>2</v>
      </c>
      <c r="N72" s="226">
        <f t="shared" ca="1" si="413"/>
        <v>3</v>
      </c>
      <c r="O72" s="226">
        <f t="shared" ca="1" si="413"/>
        <v>2</v>
      </c>
      <c r="P72" s="226">
        <f t="shared" ca="1" si="412"/>
        <v>1</v>
      </c>
      <c r="Q72" s="226">
        <f t="shared" ca="1" si="413"/>
        <v>1</v>
      </c>
      <c r="R72" s="115">
        <f t="shared" ca="1" si="264"/>
        <v>0</v>
      </c>
      <c r="S72" s="226">
        <f t="shared" ca="1" si="413"/>
        <v>0</v>
      </c>
      <c r="T72" s="226">
        <f t="shared" ca="1" si="413"/>
        <v>0</v>
      </c>
      <c r="U72" s="226">
        <f t="shared" ca="1" si="413"/>
        <v>0</v>
      </c>
      <c r="V72" s="226">
        <f t="shared" ca="1" si="413"/>
        <v>0</v>
      </c>
      <c r="W72" s="226">
        <f t="shared" ca="1" si="412"/>
        <v>0</v>
      </c>
      <c r="X72" s="226">
        <f t="shared" ca="1" si="413"/>
        <v>1</v>
      </c>
      <c r="Y72" s="226">
        <f t="shared" ca="1" si="413"/>
        <v>1</v>
      </c>
      <c r="Z72" s="226">
        <f t="shared" ca="1" si="413"/>
        <v>1</v>
      </c>
      <c r="AA72" s="263"/>
      <c r="AB72" s="263"/>
      <c r="AC72" s="263"/>
      <c r="AD72" s="263"/>
      <c r="AE72" s="263"/>
      <c r="AF72" s="226">
        <f t="shared" ca="1" si="414"/>
        <v>0</v>
      </c>
      <c r="AG72" s="263"/>
      <c r="AH72" s="263">
        <f t="shared" ca="1" si="415"/>
        <v>0</v>
      </c>
      <c r="AI72" s="263">
        <f t="shared" ca="1" si="415"/>
        <v>0</v>
      </c>
      <c r="AJ72" s="263">
        <f t="shared" ca="1" si="415"/>
        <v>0</v>
      </c>
      <c r="AK72" s="19">
        <f t="shared" ca="1" si="364"/>
        <v>0</v>
      </c>
      <c r="AL72" s="19">
        <f t="shared" ca="1" si="364"/>
        <v>0</v>
      </c>
      <c r="AM72" s="19">
        <f t="shared" ca="1" si="364"/>
        <v>0</v>
      </c>
      <c r="AN72" s="19">
        <f t="shared" ca="1" si="364"/>
        <v>0</v>
      </c>
      <c r="AO72" s="135">
        <f t="shared" ca="1" si="365"/>
        <v>2</v>
      </c>
      <c r="AP72" s="135">
        <f ca="1">INDEX(CHOOSE($P72,DataAutumn!i.AdultDrys,DataWinter!i.AdultDrys,DataSpring!i.AdultDrys),1,$O72)</f>
        <v>4</v>
      </c>
      <c r="AQ72" s="5">
        <f t="shared" ca="1" si="366"/>
        <v>2</v>
      </c>
      <c r="AR72" s="5">
        <f t="shared" ca="1" si="366"/>
        <v>0</v>
      </c>
      <c r="AS72" s="5">
        <f t="shared" ca="1" si="367"/>
        <v>5</v>
      </c>
      <c r="AT72">
        <f t="shared" ca="1" si="368"/>
        <v>5</v>
      </c>
      <c r="AW72" s="222" t="str">
        <f t="shared" ca="1" si="204"/>
        <v>FS Optimis 00027 EWW MWM     TOL122 Scan1-0000 CFS RR 01% REV01 GP100% WP100% MP100% T_TRUE (F33N11)</v>
      </c>
      <c r="AX72" s="9" t="str">
        <f ca="1">IF(COUNTIF(AW$5:AW72,AW72)=1,"-","Dup")</f>
        <v>-</v>
      </c>
      <c r="AY72" s="9"/>
      <c r="AZ72" s="19" t="b">
        <f t="shared" ca="1" si="417"/>
        <v>0</v>
      </c>
      <c r="BA72" s="19" t="b">
        <f t="shared" ca="1" si="417"/>
        <v>0</v>
      </c>
      <c r="BB72" s="19" t="b">
        <f t="shared" ca="1" si="417"/>
        <v>0</v>
      </c>
      <c r="BC72" s="19" t="b">
        <f t="shared" ca="1" si="417"/>
        <v>0</v>
      </c>
      <c r="BD72" s="19" t="b">
        <f t="shared" ca="1" si="417"/>
        <v>0</v>
      </c>
      <c r="BE72" s="19" t="b">
        <f t="shared" ca="1" si="417"/>
        <v>0</v>
      </c>
      <c r="BF72" s="19" t="b">
        <f t="shared" ca="1" si="417"/>
        <v>0</v>
      </c>
      <c r="BG72" s="19" t="b">
        <f t="shared" ca="1" si="417"/>
        <v>0</v>
      </c>
      <c r="BH72" s="9"/>
      <c r="BI72" s="5" t="b">
        <f t="shared" ca="1" si="205"/>
        <v>1</v>
      </c>
      <c r="BJ72" s="5" t="str">
        <f t="shared" ca="1" si="205"/>
        <v>-</v>
      </c>
      <c r="BK72" s="5" t="str">
        <f t="shared" ca="1" si="205"/>
        <v>-</v>
      </c>
      <c r="BL72" s="5" t="str">
        <f t="shared" ca="1" si="205"/>
        <v>-</v>
      </c>
      <c r="BM72" s="5" t="b">
        <f t="shared" ca="1" si="205"/>
        <v>1</v>
      </c>
      <c r="BN72" s="135">
        <f t="shared" ca="1" si="205"/>
        <v>0</v>
      </c>
      <c r="BO72" s="12" t="b">
        <v>1</v>
      </c>
      <c r="BP72" s="5" cm="1">
        <f t="array" aca="1" ref="BP72" ca="1">INDEX(i.z_prob,$J72,BP$26)</f>
        <v>0.09</v>
      </c>
      <c r="BQ72" s="5" cm="1">
        <f t="array" aca="1" ref="BQ72" ca="1">INDEX(i.z_prob,$J72,BQ$26)</f>
        <v>0.16</v>
      </c>
      <c r="BR72" s="5" cm="1">
        <f t="array" aca="1" ref="BR72" ca="1">INDEX(i.z_prob,$J72,BR$26)</f>
        <v>0.14000000000000001</v>
      </c>
      <c r="BS72" s="5" cm="1">
        <f t="array" aca="1" ref="BS72" ca="1">INDEX(i.z_prob,$J72,BS$26)</f>
        <v>0.11</v>
      </c>
      <c r="BT72" s="5" cm="1">
        <f t="array" aca="1" ref="BT72" ca="1">INDEX(i.z_prob,$J72,BT$26)</f>
        <v>0.11</v>
      </c>
      <c r="BU72" s="5" cm="1">
        <f t="array" aca="1" ref="BU72" ca="1">INDEX(i.z_prob,$J72,BU$26)</f>
        <v>0.14000000000000001</v>
      </c>
      <c r="BV72" s="5" cm="1">
        <f t="array" aca="1" ref="BV72" ca="1">INDEX(i.z_prob,$J72,BV$26)</f>
        <v>0.16</v>
      </c>
      <c r="BW72" s="5" cm="1">
        <f t="array" aca="1" ref="BW72" ca="1">INDEX(i.z_prob,$J72,BW$26)</f>
        <v>0.09</v>
      </c>
      <c r="BX72" s="9"/>
      <c r="BY72" s="19" t="str">
        <f t="shared" ca="1" si="370"/>
        <v>-</v>
      </c>
      <c r="BZ72" s="5">
        <f t="shared" ca="1" si="371"/>
        <v>0</v>
      </c>
      <c r="CA72" s="5">
        <f t="shared" ca="1" si="372"/>
        <v>0</v>
      </c>
      <c r="CB72" s="5">
        <f t="shared" ca="1" si="373"/>
        <v>0</v>
      </c>
      <c r="CC72" s="5">
        <f t="shared" ca="1" si="374"/>
        <v>0</v>
      </c>
      <c r="CD72" s="9"/>
      <c r="CE72" s="19" t="str">
        <f t="shared" ca="1" si="450"/>
        <v>-</v>
      </c>
      <c r="CF72" s="19" t="str">
        <f t="shared" ca="1" si="450"/>
        <v>-</v>
      </c>
      <c r="CG72" s="19" t="str">
        <f t="shared" ca="1" si="450"/>
        <v>-</v>
      </c>
      <c r="CH72" s="19" t="str">
        <f t="shared" ca="1" si="450"/>
        <v>-</v>
      </c>
      <c r="CI72" s="19" t="str">
        <f t="shared" ca="1" si="450"/>
        <v>-</v>
      </c>
      <c r="CJ72" s="19" t="str">
        <f t="shared" ca="1" si="450"/>
        <v>-</v>
      </c>
      <c r="CK72" s="19" t="str">
        <f t="shared" ca="1" si="450"/>
        <v>-</v>
      </c>
      <c r="CL72" s="19" t="str">
        <f t="shared" ca="1" si="450"/>
        <v>-</v>
      </c>
      <c r="CM72" s="19" t="str">
        <f t="shared" ca="1" si="450"/>
        <v>-</v>
      </c>
      <c r="CN72" s="19" t="str">
        <f t="shared" ca="1" si="450"/>
        <v>-</v>
      </c>
      <c r="CO72" s="19" t="str">
        <f t="shared" ca="1" si="440"/>
        <v>-</v>
      </c>
      <c r="CP72" s="19" t="str">
        <f t="shared" ca="1" si="440"/>
        <v>-</v>
      </c>
      <c r="CQ72" s="19" t="str">
        <f t="shared" ca="1" si="440"/>
        <v>-</v>
      </c>
      <c r="CR72" s="19" t="str">
        <f t="shared" ca="1" si="440"/>
        <v>-</v>
      </c>
      <c r="CS72" s="19" t="str">
        <f t="shared" ca="1" si="440"/>
        <v>-</v>
      </c>
      <c r="CT72" s="19" t="str">
        <f t="shared" ca="1" si="440"/>
        <v>-</v>
      </c>
      <c r="CU72" s="19" t="str">
        <f t="shared" ca="1" si="440"/>
        <v>-</v>
      </c>
      <c r="CV72" s="9"/>
      <c r="CW72" s="19" t="b">
        <f t="shared" ca="1" si="451"/>
        <v>1</v>
      </c>
      <c r="CX72" s="19" t="b">
        <f t="shared" ca="1" si="451"/>
        <v>1</v>
      </c>
      <c r="CY72" s="19" t="b">
        <f t="shared" ca="1" si="451"/>
        <v>1</v>
      </c>
      <c r="CZ72" s="574">
        <f t="shared" ca="1" si="425"/>
        <v>321111105</v>
      </c>
      <c r="DA72" s="570" t="b">
        <f t="shared" ca="1" si="378"/>
        <v>0</v>
      </c>
      <c r="DB72" s="570" t="str">
        <f t="shared" ca="1" si="378"/>
        <v>-</v>
      </c>
      <c r="DC72" s="570" t="str">
        <f t="shared" ca="1" si="378"/>
        <v>-</v>
      </c>
      <c r="DD72" s="575">
        <f t="shared" ca="1" si="421"/>
        <v>321111105</v>
      </c>
      <c r="DE72" s="428">
        <f t="shared" ca="1" si="379"/>
        <v>680</v>
      </c>
      <c r="DF72" s="428">
        <f t="shared" ca="1" si="379"/>
        <v>714</v>
      </c>
      <c r="DG72" s="428">
        <f t="shared" ca="1" si="379"/>
        <v>749</v>
      </c>
      <c r="DH72" s="143">
        <f t="shared" ca="1" si="380"/>
        <v>420</v>
      </c>
      <c r="DI72" s="143">
        <f t="shared" ca="1" si="380"/>
        <v>455</v>
      </c>
      <c r="DJ72" s="143">
        <f t="shared" ca="1" si="380"/>
        <v>490</v>
      </c>
      <c r="DK72" s="19" t="str">
        <f t="shared" ca="1" si="416"/>
        <v>-</v>
      </c>
      <c r="DL72" s="19" t="str">
        <f t="shared" ca="1" si="416"/>
        <v>-</v>
      </c>
      <c r="DM72" s="19" t="str">
        <f t="shared" ca="1" si="416"/>
        <v>-</v>
      </c>
      <c r="DN72" s="19" t="str">
        <f t="shared" ca="1" si="416"/>
        <v>-</v>
      </c>
      <c r="DO72" s="19" t="str">
        <f t="shared" ca="1" si="416"/>
        <v>-</v>
      </c>
      <c r="DP72" s="19" t="str">
        <f t="shared" ca="1" si="416"/>
        <v>-</v>
      </c>
      <c r="DQ72" s="19">
        <f t="shared" ca="1" si="432"/>
        <v>1</v>
      </c>
      <c r="DR72" s="19">
        <f t="shared" ca="1" si="432"/>
        <v>1</v>
      </c>
      <c r="DS72" s="19">
        <f t="shared" ca="1" si="432"/>
        <v>0</v>
      </c>
      <c r="DT72" s="19" t="str">
        <f t="shared" ca="1" si="432"/>
        <v>-</v>
      </c>
      <c r="DU72" s="19" t="str">
        <f t="shared" ca="1" si="432"/>
        <v>-</v>
      </c>
      <c r="DV72" s="19" t="str">
        <f t="shared" ca="1" si="432"/>
        <v>-</v>
      </c>
      <c r="DW72" s="19" t="str">
        <f t="shared" ca="1" si="432"/>
        <v>-</v>
      </c>
      <c r="DX72" s="19" t="str">
        <f t="shared" ca="1" si="432"/>
        <v>-</v>
      </c>
      <c r="DY72" s="19">
        <f t="shared" ca="1" si="432"/>
        <v>0</v>
      </c>
      <c r="DZ72" s="19" t="str">
        <f t="shared" ca="1" si="432"/>
        <v>-</v>
      </c>
      <c r="EA72" s="19" t="str">
        <f t="shared" ca="1" si="432"/>
        <v>-</v>
      </c>
      <c r="EB72" s="19" t="str">
        <f t="shared" ca="1" si="432"/>
        <v>-</v>
      </c>
      <c r="EC72" s="19">
        <f t="shared" ca="1" si="432"/>
        <v>0</v>
      </c>
      <c r="ED72" s="19">
        <f t="shared" ca="1" si="432"/>
        <v>0</v>
      </c>
      <c r="EE72" s="9"/>
      <c r="EF72" s="19" t="str">
        <f t="shared" ca="1" si="452"/>
        <v>-</v>
      </c>
      <c r="EG72" s="19" t="str">
        <f t="shared" ca="1" si="452"/>
        <v>-</v>
      </c>
      <c r="EH72" s="19" t="str">
        <f t="shared" ca="1" si="452"/>
        <v>-</v>
      </c>
      <c r="EI72" s="19" t="str">
        <f t="shared" ca="1" si="452"/>
        <v>-</v>
      </c>
      <c r="EJ72" s="19" t="str">
        <f t="shared" ca="1" si="452"/>
        <v>-</v>
      </c>
      <c r="EK72" s="19" t="str">
        <f t="shared" ca="1" si="452"/>
        <v>-</v>
      </c>
      <c r="EL72" s="19" t="str">
        <f t="shared" ca="1" si="452"/>
        <v>-</v>
      </c>
      <c r="EM72" s="19" t="str">
        <f t="shared" ca="1" si="452"/>
        <v>-</v>
      </c>
      <c r="EN72" s="19" t="str">
        <f t="shared" ca="1" si="452"/>
        <v>-</v>
      </c>
      <c r="EO72" s="19" t="str">
        <f t="shared" ca="1" si="452"/>
        <v>-</v>
      </c>
      <c r="EP72" s="19" t="str">
        <f t="shared" ca="1" si="452"/>
        <v>-</v>
      </c>
      <c r="EQ72" s="19" t="str">
        <f t="shared" ca="1" si="452"/>
        <v>-</v>
      </c>
      <c r="ER72" s="19">
        <f t="shared" ca="1" si="452"/>
        <v>0</v>
      </c>
      <c r="ES72" s="19">
        <f t="shared" ca="1" si="452"/>
        <v>0</v>
      </c>
      <c r="ET72" s="19">
        <f t="shared" ca="1" si="452"/>
        <v>0</v>
      </c>
      <c r="EU72" s="19">
        <f t="shared" ca="1" si="452"/>
        <v>0</v>
      </c>
      <c r="EV72" s="19">
        <f t="shared" ca="1" si="446"/>
        <v>0</v>
      </c>
      <c r="EW72" s="19">
        <f t="shared" ca="1" si="446"/>
        <v>0</v>
      </c>
      <c r="EX72" s="19">
        <f t="shared" ca="1" si="446"/>
        <v>0</v>
      </c>
      <c r="EY72" s="19">
        <f t="shared" ca="1" si="446"/>
        <v>0</v>
      </c>
      <c r="EZ72" s="19">
        <f t="shared" ca="1" si="446"/>
        <v>0</v>
      </c>
      <c r="FA72" s="19">
        <f t="shared" ca="1" si="446"/>
        <v>0</v>
      </c>
      <c r="FB72" s="19">
        <f t="shared" ca="1" si="446"/>
        <v>0</v>
      </c>
      <c r="FC72" s="19">
        <f t="shared" ca="1" si="446"/>
        <v>0</v>
      </c>
      <c r="FD72" s="19">
        <f t="shared" ca="1" si="446"/>
        <v>0</v>
      </c>
      <c r="FE72" s="19">
        <f t="shared" ca="1" si="446"/>
        <v>0</v>
      </c>
      <c r="FF72" s="19">
        <f t="shared" ca="1" si="446"/>
        <v>0</v>
      </c>
      <c r="FG72" s="19">
        <f t="shared" ca="1" si="446"/>
        <v>0</v>
      </c>
      <c r="FH72" s="19">
        <f t="shared" ca="1" si="446"/>
        <v>0</v>
      </c>
      <c r="FI72" s="19">
        <f t="shared" ca="1" si="446"/>
        <v>0</v>
      </c>
      <c r="FJ72" s="19">
        <f t="shared" ca="1" si="446"/>
        <v>0</v>
      </c>
      <c r="FK72" s="19">
        <f t="shared" ca="1" si="446"/>
        <v>0</v>
      </c>
      <c r="FL72" s="19">
        <f t="shared" ca="1" si="446"/>
        <v>0</v>
      </c>
      <c r="FM72" s="19">
        <f t="shared" ca="1" si="446"/>
        <v>0</v>
      </c>
      <c r="FN72" s="19">
        <f t="shared" ca="1" si="446"/>
        <v>0</v>
      </c>
      <c r="FO72" s="19">
        <f t="shared" ca="1" si="446"/>
        <v>0</v>
      </c>
      <c r="FP72" s="19">
        <f t="shared" ca="1" si="446"/>
        <v>0</v>
      </c>
      <c r="FQ72" s="19">
        <f t="shared" ca="1" si="446"/>
        <v>0</v>
      </c>
      <c r="FR72" s="19">
        <f t="shared" ca="1" si="446"/>
        <v>0</v>
      </c>
      <c r="FS72" s="19">
        <f t="shared" ca="1" si="444"/>
        <v>0</v>
      </c>
      <c r="FT72" s="19">
        <f t="shared" ca="1" si="444"/>
        <v>0</v>
      </c>
      <c r="FU72" s="19">
        <f t="shared" ca="1" si="444"/>
        <v>0</v>
      </c>
      <c r="FV72" s="19">
        <f t="shared" ca="1" si="444"/>
        <v>0</v>
      </c>
      <c r="FW72" s="19">
        <f t="shared" ca="1" si="444"/>
        <v>0</v>
      </c>
      <c r="FX72" s="19">
        <f t="shared" ca="1" si="444"/>
        <v>0</v>
      </c>
      <c r="FY72" s="19">
        <f t="shared" ca="1" si="444"/>
        <v>0</v>
      </c>
      <c r="FZ72" s="19">
        <f t="shared" ca="1" si="444"/>
        <v>0</v>
      </c>
      <c r="GA72" s="19">
        <f t="shared" ca="1" si="444"/>
        <v>0</v>
      </c>
      <c r="GB72" s="19">
        <f t="shared" ca="1" si="444"/>
        <v>0</v>
      </c>
      <c r="GC72" s="19">
        <f t="shared" ca="1" si="444"/>
        <v>0</v>
      </c>
      <c r="GD72" s="19">
        <f t="shared" ca="1" si="444"/>
        <v>0</v>
      </c>
      <c r="GE72" s="19">
        <f t="shared" ca="1" si="444"/>
        <v>0</v>
      </c>
      <c r="GF72" s="19">
        <f t="shared" ca="1" si="444"/>
        <v>0</v>
      </c>
      <c r="GG72" s="19">
        <f t="shared" ca="1" si="444"/>
        <v>0</v>
      </c>
      <c r="GH72" s="19">
        <f t="shared" ca="1" si="444"/>
        <v>0</v>
      </c>
      <c r="GI72" s="19">
        <f t="shared" ca="1" si="444"/>
        <v>0</v>
      </c>
      <c r="GJ72" s="19">
        <f t="shared" ca="1" si="444"/>
        <v>0</v>
      </c>
      <c r="GK72" s="19">
        <f t="shared" ca="1" si="444"/>
        <v>0</v>
      </c>
      <c r="GL72" s="19">
        <f t="shared" ca="1" si="444"/>
        <v>0</v>
      </c>
      <c r="GM72" s="19">
        <f t="shared" ca="1" si="444"/>
        <v>0</v>
      </c>
      <c r="GN72" s="19">
        <f t="shared" ca="1" si="444"/>
        <v>0</v>
      </c>
      <c r="GO72" s="19">
        <f t="shared" ca="1" si="444"/>
        <v>0</v>
      </c>
      <c r="GP72" s="19">
        <f t="shared" ca="1" si="444"/>
        <v>0</v>
      </c>
      <c r="GQ72" s="19">
        <f t="shared" ca="1" si="444"/>
        <v>0</v>
      </c>
      <c r="GR72" s="19">
        <f t="shared" ca="1" si="444"/>
        <v>0</v>
      </c>
      <c r="GS72" s="19">
        <f t="shared" ca="1" si="444"/>
        <v>0</v>
      </c>
      <c r="GT72" s="19">
        <f t="shared" ca="1" si="444"/>
        <v>0</v>
      </c>
      <c r="GU72" s="19">
        <f t="shared" ca="1" si="444"/>
        <v>0</v>
      </c>
      <c r="GV72" s="19">
        <f t="shared" ca="1" si="444"/>
        <v>0</v>
      </c>
      <c r="GW72" s="19">
        <f t="shared" ca="1" si="444"/>
        <v>0</v>
      </c>
      <c r="GX72" s="19">
        <f t="shared" ca="1" si="444"/>
        <v>0</v>
      </c>
      <c r="GY72" s="19">
        <f t="shared" ca="1" si="444"/>
        <v>0</v>
      </c>
      <c r="GZ72" s="19">
        <f t="shared" ca="1" si="444"/>
        <v>0</v>
      </c>
      <c r="HA72" s="19">
        <f t="shared" ca="1" si="444"/>
        <v>0</v>
      </c>
      <c r="HB72" s="19">
        <f t="shared" ca="1" si="444"/>
        <v>0</v>
      </c>
      <c r="HC72" s="19">
        <f t="shared" ca="1" si="444"/>
        <v>0</v>
      </c>
      <c r="HD72" s="19">
        <f t="shared" ca="1" si="444"/>
        <v>0</v>
      </c>
      <c r="HE72" s="19">
        <f t="shared" ca="1" si="444"/>
        <v>0</v>
      </c>
      <c r="HF72" s="19">
        <f t="shared" ca="1" si="441"/>
        <v>0</v>
      </c>
      <c r="HG72" s="19">
        <f t="shared" ca="1" si="441"/>
        <v>0</v>
      </c>
      <c r="HH72" s="19">
        <f t="shared" ca="1" si="441"/>
        <v>0</v>
      </c>
      <c r="HI72" s="19">
        <f t="shared" ca="1" si="441"/>
        <v>0</v>
      </c>
      <c r="HJ72" s="19">
        <f t="shared" ca="1" si="441"/>
        <v>0</v>
      </c>
      <c r="HK72" s="19">
        <f t="shared" ca="1" si="441"/>
        <v>0</v>
      </c>
      <c r="HL72" s="19">
        <f t="shared" ca="1" si="441"/>
        <v>0</v>
      </c>
      <c r="HM72" s="19">
        <f t="shared" ca="1" si="441"/>
        <v>0</v>
      </c>
      <c r="HN72" s="19">
        <f t="shared" ca="1" si="441"/>
        <v>0</v>
      </c>
      <c r="HO72" s="19">
        <f t="shared" ca="1" si="441"/>
        <v>0</v>
      </c>
      <c r="HP72" s="19">
        <f t="shared" ca="1" si="441"/>
        <v>0</v>
      </c>
      <c r="HQ72" s="19">
        <f t="shared" ca="1" si="441"/>
        <v>0</v>
      </c>
      <c r="HR72" s="19">
        <f t="shared" ca="1" si="441"/>
        <v>0</v>
      </c>
      <c r="HS72" s="19">
        <f t="shared" ca="1" si="441"/>
        <v>0</v>
      </c>
      <c r="HT72" s="19">
        <f t="shared" ca="1" si="441"/>
        <v>0</v>
      </c>
      <c r="HU72" s="19">
        <f t="shared" ca="1" si="441"/>
        <v>0</v>
      </c>
      <c r="HV72" s="19">
        <f t="shared" ca="1" si="441"/>
        <v>0</v>
      </c>
      <c r="HW72" s="19">
        <f t="shared" ca="1" si="441"/>
        <v>0</v>
      </c>
      <c r="HX72" s="19">
        <f t="shared" ca="1" si="441"/>
        <v>0</v>
      </c>
      <c r="HY72" s="19">
        <f t="shared" ca="1" si="441"/>
        <v>0</v>
      </c>
      <c r="HZ72" s="19">
        <f t="shared" ca="1" si="441"/>
        <v>0</v>
      </c>
      <c r="IA72" s="19">
        <f t="shared" ca="1" si="441"/>
        <v>0</v>
      </c>
      <c r="IB72" s="19">
        <f t="shared" ca="1" si="441"/>
        <v>0</v>
      </c>
      <c r="IC72" s="19">
        <f t="shared" ca="1" si="441"/>
        <v>0</v>
      </c>
      <c r="ID72" s="19">
        <f t="shared" ca="1" si="427"/>
        <v>0</v>
      </c>
      <c r="IE72" s="19">
        <f t="shared" ca="1" si="427"/>
        <v>0</v>
      </c>
      <c r="IF72" s="19">
        <f t="shared" ca="1" si="427"/>
        <v>0</v>
      </c>
      <c r="IG72" s="19">
        <f t="shared" ca="1" si="427"/>
        <v>0</v>
      </c>
      <c r="IH72" s="19">
        <f t="shared" ca="1" si="427"/>
        <v>0</v>
      </c>
      <c r="II72" s="19">
        <f t="shared" ca="1" si="427"/>
        <v>0</v>
      </c>
      <c r="IJ72" s="19">
        <f t="shared" ca="1" si="427"/>
        <v>0</v>
      </c>
      <c r="IK72" s="19">
        <f t="shared" ca="1" si="427"/>
        <v>0</v>
      </c>
      <c r="IL72" s="19">
        <f t="shared" ca="1" si="427"/>
        <v>0</v>
      </c>
      <c r="IM72" s="19">
        <f t="shared" ca="1" si="427"/>
        <v>0</v>
      </c>
      <c r="IN72" s="19">
        <f t="shared" ca="1" si="427"/>
        <v>0</v>
      </c>
      <c r="IO72" s="19">
        <f t="shared" ca="1" si="427"/>
        <v>0</v>
      </c>
      <c r="IP72" s="19">
        <f t="shared" ca="1" si="427"/>
        <v>0</v>
      </c>
      <c r="IQ72" s="19">
        <f t="shared" ca="1" si="427"/>
        <v>0</v>
      </c>
      <c r="IR72" s="19">
        <f t="shared" ca="1" si="427"/>
        <v>0</v>
      </c>
      <c r="IS72" s="19">
        <f t="shared" ca="1" si="427"/>
        <v>0</v>
      </c>
      <c r="IT72" s="19">
        <f t="shared" ca="1" si="434"/>
        <v>0</v>
      </c>
      <c r="IU72" s="19">
        <f t="shared" ca="1" si="434"/>
        <v>0</v>
      </c>
      <c r="IV72" s="19">
        <f t="shared" ca="1" si="434"/>
        <v>0</v>
      </c>
      <c r="IW72" s="19">
        <f t="shared" ca="1" si="434"/>
        <v>0</v>
      </c>
      <c r="IX72" s="19">
        <f t="shared" ca="1" si="434"/>
        <v>0</v>
      </c>
      <c r="IY72" s="19">
        <f t="shared" ca="1" si="434"/>
        <v>0</v>
      </c>
      <c r="IZ72" s="19">
        <f t="shared" ca="1" si="434"/>
        <v>0</v>
      </c>
      <c r="JA72" s="19">
        <f t="shared" ca="1" si="434"/>
        <v>0</v>
      </c>
      <c r="JB72" s="19">
        <f t="shared" ca="1" si="434"/>
        <v>0</v>
      </c>
      <c r="JC72" s="19">
        <f t="shared" ca="1" si="434"/>
        <v>0</v>
      </c>
      <c r="JD72" s="19">
        <f t="shared" ca="1" si="434"/>
        <v>0</v>
      </c>
      <c r="JE72" s="19">
        <f t="shared" ca="1" si="434"/>
        <v>0</v>
      </c>
      <c r="JF72" s="19">
        <f t="shared" ca="1" si="434"/>
        <v>0</v>
      </c>
      <c r="JG72" s="19">
        <f t="shared" ca="1" si="434"/>
        <v>0</v>
      </c>
      <c r="JH72" s="19">
        <f t="shared" ca="1" si="434"/>
        <v>0</v>
      </c>
      <c r="JI72" s="19">
        <f t="shared" ca="1" si="434"/>
        <v>0</v>
      </c>
      <c r="JJ72" s="19">
        <f t="shared" ca="1" si="434"/>
        <v>0</v>
      </c>
      <c r="JK72" s="19">
        <f t="shared" ca="1" si="434"/>
        <v>0</v>
      </c>
      <c r="JL72" s="19">
        <f t="shared" ca="1" si="434"/>
        <v>0</v>
      </c>
      <c r="JM72" s="5">
        <f t="shared" ca="1" si="387"/>
        <v>19</v>
      </c>
      <c r="JN72" s="9"/>
      <c r="JO72" s="5">
        <f t="shared" ca="1" si="388"/>
        <v>1</v>
      </c>
      <c r="JP72" s="5" t="b">
        <f t="shared" ca="1" si="388"/>
        <v>0</v>
      </c>
      <c r="JQ72" s="19">
        <f t="shared" ca="1" si="435"/>
        <v>0</v>
      </c>
      <c r="JR72" s="5">
        <f t="shared" ca="1" si="390"/>
        <v>0</v>
      </c>
      <c r="JS72" s="5">
        <f t="shared" ca="1" si="391"/>
        <v>0.01</v>
      </c>
      <c r="JT72" s="19">
        <f t="shared" ca="1" si="392"/>
        <v>0</v>
      </c>
      <c r="JU72" s="19">
        <f t="shared" ca="1" si="392"/>
        <v>0</v>
      </c>
      <c r="JV72" s="19" t="str">
        <f t="shared" ca="1" si="392"/>
        <v>-</v>
      </c>
      <c r="JW72" s="19">
        <f t="shared" ca="1" si="428"/>
        <v>1</v>
      </c>
      <c r="JX72" s="19">
        <f t="shared" ca="1" si="435"/>
        <v>1</v>
      </c>
      <c r="JY72" s="19">
        <f t="shared" ca="1" si="428"/>
        <v>1</v>
      </c>
      <c r="JZ72" s="19">
        <f t="shared" ca="1" si="428"/>
        <v>1</v>
      </c>
      <c r="KA72" s="19">
        <f t="shared" ca="1" si="428"/>
        <v>1</v>
      </c>
      <c r="KB72" s="19">
        <f t="shared" ca="1" si="428"/>
        <v>1</v>
      </c>
      <c r="KC72" s="19">
        <f t="shared" ca="1" si="428"/>
        <v>0</v>
      </c>
      <c r="KD72" s="19">
        <f t="shared" ca="1" si="428"/>
        <v>0</v>
      </c>
      <c r="KE72" s="19">
        <f t="shared" ref="KE72:KK78" ca="1" si="454">OFFSET(KE$5,$B72,0)</f>
        <v>1</v>
      </c>
      <c r="KF72" s="19">
        <f t="shared" ca="1" si="454"/>
        <v>0</v>
      </c>
      <c r="KG72" s="19">
        <f t="shared" ca="1" si="454"/>
        <v>0</v>
      </c>
      <c r="KH72" s="19">
        <f t="shared" ca="1" si="454"/>
        <v>0</v>
      </c>
      <c r="KI72" s="19">
        <f t="shared" ca="1" si="454"/>
        <v>1</v>
      </c>
      <c r="KJ72" s="19">
        <f t="shared" ca="1" si="454"/>
        <v>0</v>
      </c>
      <c r="KK72" s="19">
        <f t="shared" ca="1" si="454"/>
        <v>1</v>
      </c>
      <c r="KL72" s="19">
        <f t="shared" ca="1" si="435"/>
        <v>0</v>
      </c>
      <c r="KM72" s="19">
        <f t="shared" ca="1" si="435"/>
        <v>0</v>
      </c>
      <c r="KN72" s="19">
        <f t="shared" ca="1" si="435"/>
        <v>0</v>
      </c>
      <c r="KO72" s="19">
        <f t="shared" ca="1" si="435"/>
        <v>0</v>
      </c>
      <c r="KP72" s="19">
        <f t="shared" ca="1" si="435"/>
        <v>0</v>
      </c>
      <c r="KQ72" s="19">
        <f t="shared" ca="1" si="435"/>
        <v>0</v>
      </c>
      <c r="KR72" s="19">
        <f t="shared" ca="1" si="435"/>
        <v>0</v>
      </c>
      <c r="KS72" s="19">
        <f t="shared" ca="1" si="435"/>
        <v>0</v>
      </c>
      <c r="KT72" s="19">
        <f t="shared" ca="1" si="435"/>
        <v>0</v>
      </c>
      <c r="KU72" s="19">
        <f t="shared" ca="1" si="435"/>
        <v>0</v>
      </c>
      <c r="KV72" s="19">
        <f t="shared" ca="1" si="435"/>
        <v>0</v>
      </c>
      <c r="KW72" s="19">
        <f t="shared" ca="1" si="435"/>
        <v>0</v>
      </c>
      <c r="KX72" s="19">
        <f t="shared" ca="1" si="435"/>
        <v>0</v>
      </c>
      <c r="KY72" s="19">
        <f t="shared" ca="1" si="436"/>
        <v>0</v>
      </c>
      <c r="KZ72" s="19">
        <f t="shared" ca="1" si="436"/>
        <v>0</v>
      </c>
      <c r="LA72" s="19">
        <f t="shared" ca="1" si="436"/>
        <v>0</v>
      </c>
      <c r="LB72" s="19">
        <f t="shared" ca="1" si="436"/>
        <v>0</v>
      </c>
      <c r="LC72" s="19">
        <f t="shared" ca="1" si="436"/>
        <v>0</v>
      </c>
      <c r="LD72" s="19">
        <f t="shared" ca="1" si="436"/>
        <v>0</v>
      </c>
      <c r="LE72" s="19">
        <f t="shared" ca="1" si="436"/>
        <v>0</v>
      </c>
      <c r="LF72" s="19">
        <f t="shared" ca="1" si="436"/>
        <v>0</v>
      </c>
      <c r="LG72" s="5">
        <f t="shared" ca="1" si="396"/>
        <v>0</v>
      </c>
      <c r="LH72" s="5">
        <f t="shared" ca="1" si="396"/>
        <v>0</v>
      </c>
      <c r="LI72" s="5">
        <f t="shared" ca="1" si="396"/>
        <v>0.05</v>
      </c>
      <c r="LJ72" s="5">
        <f t="shared" ca="1" si="396"/>
        <v>0.05</v>
      </c>
      <c r="LK72" s="19">
        <f t="shared" ca="1" si="437"/>
        <v>0</v>
      </c>
      <c r="LL72" s="19">
        <f t="shared" ca="1" si="437"/>
        <v>0</v>
      </c>
      <c r="LM72" s="19">
        <f t="shared" ca="1" si="437"/>
        <v>0</v>
      </c>
      <c r="LN72" s="19">
        <f t="shared" ca="1" si="437"/>
        <v>0</v>
      </c>
      <c r="LO72" s="19">
        <f t="shared" ca="1" si="438"/>
        <v>0</v>
      </c>
      <c r="LP72" s="19">
        <f t="shared" ca="1" si="437"/>
        <v>0</v>
      </c>
      <c r="LQ72" s="19">
        <f t="shared" ca="1" si="437"/>
        <v>0</v>
      </c>
      <c r="LR72" s="19">
        <f t="shared" ca="1" si="437"/>
        <v>1</v>
      </c>
      <c r="LS72" s="19">
        <f t="shared" ca="1" si="437"/>
        <v>0</v>
      </c>
      <c r="LT72" s="19">
        <f t="shared" ca="1" si="437"/>
        <v>0</v>
      </c>
      <c r="LU72" s="19">
        <f t="shared" ca="1" si="437"/>
        <v>0</v>
      </c>
      <c r="LV72" s="19">
        <f t="shared" ca="1" si="437"/>
        <v>0</v>
      </c>
      <c r="LW72" s="19">
        <f t="shared" ca="1" si="437"/>
        <v>1</v>
      </c>
      <c r="LX72" s="9"/>
      <c r="LY72" s="5" t="b">
        <f t="shared" ca="1" si="398"/>
        <v>0</v>
      </c>
      <c r="LZ72" s="19" t="str">
        <f t="shared" ca="1" si="242"/>
        <v>-</v>
      </c>
      <c r="MA72" s="19" t="str">
        <f t="shared" ca="1" si="242"/>
        <v>-</v>
      </c>
      <c r="MB72" s="19" t="str">
        <f t="shared" ca="1" si="242"/>
        <v>-</v>
      </c>
      <c r="MC72" s="5" t="b">
        <f t="shared" ca="1" si="399"/>
        <v>1</v>
      </c>
      <c r="MD72" s="5" t="b">
        <f t="shared" ca="1" si="399"/>
        <v>0</v>
      </c>
      <c r="ME72" s="5" t="b">
        <f t="shared" ca="1" si="399"/>
        <v>0</v>
      </c>
      <c r="MF72" s="135">
        <f t="shared" ca="1" si="400"/>
        <v>1</v>
      </c>
      <c r="MG72" s="135">
        <f t="shared" ca="1" si="400"/>
        <v>1</v>
      </c>
      <c r="MH72" s="5" t="b">
        <f t="shared" ref="MH72:MK78" ca="1" si="455">INDEX(i.dryman,($AP72-1)*4+$AO72,MH$26)</f>
        <v>0</v>
      </c>
      <c r="MI72" s="5" t="b">
        <f t="shared" ca="1" si="455"/>
        <v>0</v>
      </c>
      <c r="MJ72" s="5" t="b">
        <f t="shared" ca="1" si="455"/>
        <v>1</v>
      </c>
      <c r="MK72" s="5" t="b">
        <f t="shared" ca="1" si="455"/>
        <v>0</v>
      </c>
      <c r="ML72" s="5">
        <f t="shared" ref="ML72:MM78" ca="1" si="456">INDEX(i.dryman,($AP72-1)*4+$AO72,ML$26+$O72-1)</f>
        <v>1</v>
      </c>
      <c r="MM72" s="5">
        <f t="shared" ca="1" si="456"/>
        <v>0.66</v>
      </c>
      <c r="MN72" s="5" t="b">
        <f t="shared" ref="MN72:MN78" ca="1" si="457">AND(INDEX(i.dryman,($AP72-1)*4+$AO72,MN$26),($MG72&gt;0))</f>
        <v>1</v>
      </c>
      <c r="MO72" s="5" t="str" cm="1">
        <f t="array" aca="1" ref="MO72" ca="1">IF(OR(MP72:MP72&lt;&gt;"-"),TRUE,"-")</f>
        <v>-</v>
      </c>
      <c r="MP72" s="19" t="str">
        <f t="shared" ca="1" si="403"/>
        <v>-</v>
      </c>
      <c r="MQ72" s="5" t="str">
        <f t="array" aca="1" ref="MQ72" ca="1">IF(OR(MR72:MX72&lt;&gt;"-"),TRUE,"-")</f>
        <v>-</v>
      </c>
      <c r="MR72" s="19" t="str">
        <f t="shared" ca="1" si="404"/>
        <v>-</v>
      </c>
      <c r="MS72" s="19" t="str">
        <f t="shared" ca="1" si="404"/>
        <v>-</v>
      </c>
      <c r="MT72" s="19" t="str">
        <f t="shared" ca="1" si="404"/>
        <v>-</v>
      </c>
      <c r="MU72" s="19" t="str">
        <f t="shared" ca="1" si="404"/>
        <v>-</v>
      </c>
      <c r="MV72" s="19" t="str">
        <f t="shared" ca="1" si="404"/>
        <v>-</v>
      </c>
      <c r="MW72" s="19" t="str">
        <f t="shared" ca="1" si="404"/>
        <v>-</v>
      </c>
      <c r="MX72" s="19" t="str">
        <f t="shared" ca="1" si="404"/>
        <v>-</v>
      </c>
      <c r="MY72" s="5" t="str">
        <f t="array" aca="1" ref="MY72" ca="1">IF(OR(MZ72:NA72&lt;&gt;"-"),TRUE,"-")</f>
        <v>-</v>
      </c>
      <c r="MZ72" s="19" t="str">
        <f t="shared" ref="MZ72" ca="1" si="458">OFFSET(MZ$5,$B72,0)</f>
        <v>-</v>
      </c>
      <c r="NA72" s="19" t="str">
        <f t="shared" ca="1" si="405"/>
        <v>-</v>
      </c>
      <c r="NB72" s="19" t="b">
        <f t="shared" ca="1" si="405"/>
        <v>1</v>
      </c>
      <c r="NC72" s="19">
        <f t="shared" ca="1" si="405"/>
        <v>0</v>
      </c>
      <c r="ND72" s="5" t="str">
        <f t="shared" ca="1" si="406"/>
        <v>-</v>
      </c>
      <c r="NE72" s="5" t="str">
        <f t="shared" ca="1" si="406"/>
        <v>-</v>
      </c>
      <c r="NF72" s="5" t="str">
        <f t="shared" ca="1" si="406"/>
        <v>-</v>
      </c>
      <c r="NG72" s="5" t="str">
        <f t="shared" ca="1" si="406"/>
        <v>-</v>
      </c>
      <c r="NH72" s="19" t="str">
        <f t="shared" ca="1" si="420"/>
        <v>-</v>
      </c>
      <c r="NI72" s="19" t="str">
        <f t="shared" ca="1" si="420"/>
        <v>-</v>
      </c>
      <c r="NJ72" s="19" t="str">
        <f t="shared" ca="1" si="420"/>
        <v>-</v>
      </c>
      <c r="NK72" s="19" t="str">
        <f t="shared" ca="1" si="420"/>
        <v>-</v>
      </c>
      <c r="NL72" s="19" t="str">
        <f t="shared" ca="1" si="420"/>
        <v>-</v>
      </c>
      <c r="NM72" s="19" t="str">
        <f t="shared" ca="1" si="420"/>
        <v>-</v>
      </c>
      <c r="NN72" s="5" t="str">
        <f t="shared" ref="NN72:NS78" ca="1" si="459">INDEX(i.FlkStrctr,$O72,NN$26)</f>
        <v>-</v>
      </c>
      <c r="NO72" s="5">
        <f t="shared" ca="1" si="459"/>
        <v>500</v>
      </c>
      <c r="NP72" s="5">
        <f t="shared" ca="1" si="459"/>
        <v>500</v>
      </c>
      <c r="NQ72" s="5" t="str">
        <f t="shared" ca="1" si="459"/>
        <v>-</v>
      </c>
      <c r="NR72" s="5" t="str">
        <f t="shared" ca="1" si="459"/>
        <v>-</v>
      </c>
      <c r="NS72" s="5" t="str">
        <f t="shared" ca="1" si="459"/>
        <v>-</v>
      </c>
      <c r="NT72" s="5">
        <f t="shared" ca="1" si="408"/>
        <v>1</v>
      </c>
      <c r="NU72" s="9"/>
      <c r="NV72" s="19">
        <f t="shared" ca="1" si="420"/>
        <v>70</v>
      </c>
      <c r="NW72" s="19">
        <f t="shared" ca="1" si="431"/>
        <v>50</v>
      </c>
      <c r="NX72" s="19">
        <f t="shared" ca="1" si="431"/>
        <v>65</v>
      </c>
      <c r="NY72" s="19">
        <f t="shared" ca="1" si="431"/>
        <v>65</v>
      </c>
      <c r="NZ72" s="19">
        <f t="shared" ca="1" si="431"/>
        <v>1</v>
      </c>
      <c r="OA72" s="5">
        <f t="shared" ca="1" si="410"/>
        <v>1</v>
      </c>
      <c r="OB72" s="19">
        <f t="shared" ca="1" si="255"/>
        <v>1</v>
      </c>
      <c r="OC72" s="9"/>
      <c r="OD72" s="19" t="b">
        <f t="shared" ca="1" si="431"/>
        <v>0</v>
      </c>
      <c r="OE72" s="19" t="b">
        <f t="shared" ca="1" si="431"/>
        <v>0</v>
      </c>
      <c r="OF72" s="19">
        <f t="shared" ca="1" si="431"/>
        <v>1</v>
      </c>
      <c r="OG72" s="19">
        <f t="shared" ca="1" si="431"/>
        <v>1</v>
      </c>
      <c r="OH72" s="19">
        <f t="shared" ca="1" si="431"/>
        <v>1</v>
      </c>
      <c r="OI72" s="19">
        <f t="shared" ca="1" si="431"/>
        <v>1</v>
      </c>
      <c r="OJ72" s="19">
        <f t="shared" ca="1" si="431"/>
        <v>1</v>
      </c>
      <c r="OK72" s="19">
        <f t="shared" ca="1" si="431"/>
        <v>1</v>
      </c>
      <c r="OL72" s="19">
        <f t="shared" ca="1" si="431"/>
        <v>1</v>
      </c>
      <c r="OM72" s="19">
        <f t="shared" ca="1" si="431"/>
        <v>1</v>
      </c>
      <c r="ON72" s="19">
        <f t="shared" ca="1" si="431"/>
        <v>1</v>
      </c>
      <c r="OO72" s="9"/>
      <c r="OP72" s="5" t="str" cm="1">
        <f t="array" aca="1" ref="OP72" ca="1">INDEX(i.LMU_Area,$K72,OP$26)</f>
        <v>-</v>
      </c>
      <c r="OQ72" s="5" t="str" cm="1">
        <f t="array" aca="1" ref="OQ72" ca="1">INDEX(i.LMU_Area,$K72,OQ$26)</f>
        <v>-</v>
      </c>
      <c r="OR72" s="5" t="str" cm="1">
        <f t="array" aca="1" ref="OR72" ca="1">INDEX(i.LMU_Area,$K72,OR$26)</f>
        <v>-</v>
      </c>
      <c r="OS72" s="5" t="str" cm="1">
        <f t="array" aca="1" ref="OS72" ca="1">INDEX(i.LMU_Area,$K72,OS$26)</f>
        <v>-</v>
      </c>
      <c r="OT72" s="5" t="str" cm="1">
        <f t="array" aca="1" ref="OT72" ca="1">INDEX(i.LMU_Area,$K72,OT$26)</f>
        <v>-</v>
      </c>
      <c r="OU72" s="5" t="str" cm="1">
        <f t="array" aca="1" ref="OU72" ca="1">INDEX(i.LMU_Area,$K72,OU$26)</f>
        <v>-</v>
      </c>
      <c r="OV72" s="5" t="str" cm="1">
        <f t="array" aca="1" ref="OV72" ca="1">INDEX(i.LMU_Area,$K72,OV$26)</f>
        <v>-</v>
      </c>
      <c r="OW72" s="5" t="str" cm="1">
        <f t="array" aca="1" ref="OW72" ca="1">INDEX(i.LMU_Area,$K72,OW$26)</f>
        <v>-</v>
      </c>
      <c r="OX72" s="5" t="str" cm="1">
        <f t="array" aca="1" ref="OX72" ca="1">INDEX(i.LMU_Area,$K72,OX$26)</f>
        <v>-</v>
      </c>
      <c r="OY72" s="5" t="str" cm="1">
        <f t="array" aca="1" ref="OY72" ca="1">INDEX(i.LMU_Area,$K72,OY$26)</f>
        <v>-</v>
      </c>
      <c r="OZ72" s="5" t="str" cm="1">
        <f t="array" aca="1" ref="OZ72" ca="1">INDEX(i.LMU_Area,$K72,OZ$26)</f>
        <v>-</v>
      </c>
      <c r="PA72" s="5" t="str" cm="1">
        <f t="array" aca="1" ref="PA72" ca="1">INDEX(i.LMU_Area,$K72,PA$26)</f>
        <v>-</v>
      </c>
      <c r="PB72" s="5" t="str" cm="1">
        <f t="array" aca="1" ref="PB72" ca="1">INDEX(i.LMU_Area,$K72,PB$26)</f>
        <v>-</v>
      </c>
      <c r="PC72" s="5" t="str" cm="1">
        <f t="array" aca="1" ref="PC72" ca="1">INDEX(i.LMU_Area,$K72,PC$26)</f>
        <v>-</v>
      </c>
      <c r="PD72" s="5" t="str" cm="1">
        <f t="array" aca="1" ref="PD72" ca="1">INDEX(i.LMU_Area,$K72,PD$26)</f>
        <v>-</v>
      </c>
      <c r="PE72" s="5" t="str" cm="1">
        <f t="array" aca="1" ref="PE72" ca="1">INDEX(i.LMU_Area,$K72,PE$26)</f>
        <v>-</v>
      </c>
      <c r="PF72" s="5" t="str" cm="1">
        <f t="array" aca="1" ref="PF72" ca="1">INDEX(i.LMU_Area,$K72,PF$26)</f>
        <v>-</v>
      </c>
      <c r="PG72" s="5" t="str" cm="1">
        <f t="array" aca="1" ref="PG72" ca="1">INDEX(i.LMU_Area,$K72,PG$26)</f>
        <v>-</v>
      </c>
      <c r="PH72" s="5" t="str" cm="1">
        <f t="array" aca="1" ref="PH72" ca="1">INDEX(i.LMU_Area,$K72,PH$26)</f>
        <v>-</v>
      </c>
      <c r="PI72" s="5" t="str" cm="1">
        <f t="array" aca="1" ref="PI72" ca="1">INDEX(i.LMU_Area,$K72,PI$26)</f>
        <v>-</v>
      </c>
      <c r="PJ72" s="5" t="str" cm="1">
        <f t="array" aca="1" ref="PJ72" ca="1">INDEX(i.LMU_Area,$K72,PJ$26)</f>
        <v>-</v>
      </c>
      <c r="PK72" s="5" t="str" cm="1">
        <f t="array" aca="1" ref="PK72" ca="1">INDEX(i.LMU_Area,$K72,PK$26)</f>
        <v>-</v>
      </c>
      <c r="PL72" s="5" t="str" cm="1">
        <f t="array" aca="1" ref="PL72" ca="1">INDEX(i.LMU_Area,$K72,PL$26)</f>
        <v>-</v>
      </c>
      <c r="PM72" s="5" t="str" cm="1">
        <f t="array" aca="1" ref="PM72" ca="1">INDEX(i.LMU_Area,$K72,PM$26)</f>
        <v>-</v>
      </c>
      <c r="PN72" s="5" t="str" cm="1">
        <f t="array" aca="1" ref="PN72" ca="1">INDEX(i.LMU_Area,$K72,PN$26)</f>
        <v>-</v>
      </c>
      <c r="PO72" s="5" t="str" cm="1">
        <f t="array" aca="1" ref="PO72" ca="1">INDEX(i.LMU_Area,$K72,PO$26)</f>
        <v>-</v>
      </c>
      <c r="PP72" s="5" t="str" cm="1">
        <f t="array" aca="1" ref="PP72" ca="1">INDEX(i.LMU_Area,$K72,PP$26)</f>
        <v>-</v>
      </c>
      <c r="PQ72" s="5" t="str" cm="1">
        <f t="array" aca="1" ref="PQ72" ca="1">INDEX(i.LMU_Area,$K72,PQ$26)</f>
        <v>-</v>
      </c>
      <c r="PR72" s="5" t="str" cm="1">
        <f t="array" aca="1" ref="PR72" ca="1">INDEX(i.LMU_Area,$K72,PR$26)</f>
        <v>-</v>
      </c>
      <c r="PS72" s="5" t="str" cm="1">
        <f t="array" aca="1" ref="PS72" ca="1">INDEX(i.LMU_Area,$K72,PS$26)</f>
        <v>-</v>
      </c>
      <c r="PT72" s="5" t="str" cm="1">
        <f t="array" aca="1" ref="PT72" ca="1">INDEX(i.LMU_Area,$K72,PT$26)</f>
        <v>-</v>
      </c>
      <c r="PU72" s="5" t="str" cm="1">
        <f t="array" aca="1" ref="PU72" ca="1">INDEX(i.LMU_Area,$K72,PU$26)</f>
        <v>-</v>
      </c>
      <c r="PV72" s="5" t="str" cm="1">
        <f t="array" aca="1" ref="PV72" ca="1">INDEX(i.LMU_Area,$K72,PV$26)</f>
        <v>-</v>
      </c>
      <c r="PW72" s="5" t="str" cm="1">
        <f t="array" aca="1" ref="PW72" ca="1">INDEX(i.LMU_Area,$K72,PW$26)</f>
        <v>-</v>
      </c>
      <c r="PX72" s="5" t="str" cm="1">
        <f t="array" aca="1" ref="PX72" ca="1">INDEX(i.LMU_Area,$K72,PX$26)</f>
        <v>-</v>
      </c>
      <c r="PY72" s="5" t="str" cm="1">
        <f t="array" aca="1" ref="PY72" ca="1">INDEX(i.LMU_Area,$K72,PY$26)</f>
        <v>-</v>
      </c>
      <c r="PZ72" s="5" t="str" cm="1">
        <f t="array" aca="1" ref="PZ72" ca="1">INDEX(i.LMU_Area,$K72,PZ$26)</f>
        <v>-</v>
      </c>
      <c r="QA72" s="5" t="str" cm="1">
        <f t="array" aca="1" ref="QA72" ca="1">INDEX(i.LMU_Area,$K72,QA$26)</f>
        <v>-</v>
      </c>
      <c r="QB72" s="5" t="str" cm="1">
        <f t="array" aca="1" ref="QB72" ca="1">INDEX(i.LMU_Area,$K72,QB$26)</f>
        <v>-</v>
      </c>
      <c r="QC72" s="5" t="str" cm="1">
        <f t="array" aca="1" ref="QC72" ca="1">INDEX(i.LMU_Area,$K72,QC$26)</f>
        <v>-</v>
      </c>
      <c r="QD72" s="5" t="str" cm="1">
        <f t="array" aca="1" ref="QD72" ca="1">INDEX(i.LMU_Area,$K72,QD$26)</f>
        <v>-</v>
      </c>
      <c r="QE72" s="5" t="str" cm="1">
        <f t="array" aca="1" ref="QE72" ca="1">INDEX(i.LMU_Area,$K72,QE$26)</f>
        <v>-</v>
      </c>
      <c r="QF72" s="5" t="str" cm="1">
        <f t="array" aca="1" ref="QF72" ca="1">INDEX(i.LMU_Area,$K72,QF$26)</f>
        <v>-</v>
      </c>
      <c r="QG72" s="5" t="str" cm="1">
        <f t="array" aca="1" ref="QG72" ca="1">INDEX(i.LMU_Area,$K72,QG$26)</f>
        <v>-</v>
      </c>
      <c r="QH72" s="5" t="str" cm="1">
        <f t="array" aca="1" ref="QH72" ca="1">INDEX(i.LMU_Area,$K72,QH$26)</f>
        <v>-</v>
      </c>
      <c r="QI72" s="5" t="str" cm="1">
        <f t="array" aca="1" ref="QI72" ca="1">INDEX(i.LMU_Area,$K72,QI$26)</f>
        <v>-</v>
      </c>
      <c r="QJ72" s="5" t="str" cm="1">
        <f t="array" aca="1" ref="QJ72" ca="1">INDEX(i.LMU_Area,$K72,QJ$26)</f>
        <v>-</v>
      </c>
      <c r="QK72" s="5" t="str" cm="1">
        <f t="array" aca="1" ref="QK72" ca="1">INDEX(i.LMU_Area,$K72,QK$26)</f>
        <v>-</v>
      </c>
      <c r="QL72" s="5" t="str" cm="1">
        <f t="array" aca="1" ref="QL72" ca="1">INDEX(i.LMU_Area,$K72,QL$26)</f>
        <v>-</v>
      </c>
      <c r="QM72" s="5" t="str" cm="1">
        <f t="array" aca="1" ref="QM72" ca="1">INDEX(i.LMU_Area,$K72,QM$26)</f>
        <v>-</v>
      </c>
      <c r="QN72" s="5" t="str" cm="1">
        <f t="array" aca="1" ref="QN72" ca="1">INDEX(i.LMU_Area,$K72,QN$26)</f>
        <v>-</v>
      </c>
      <c r="QO72" s="5" t="str" cm="1">
        <f t="array" aca="1" ref="QO72" ca="1">INDEX(i.LMU_Area,$K72,QO$26)</f>
        <v>-</v>
      </c>
      <c r="QP72" s="5" t="str" cm="1">
        <f t="array" aca="1" ref="QP72" ca="1">INDEX(i.LMU_Area,$K72,QP$26)</f>
        <v>-</v>
      </c>
      <c r="QQ72" s="5" t="str" cm="1">
        <f t="array" aca="1" ref="QQ72" ca="1">INDEX(i.LMU_Area,$K72,QQ$26)</f>
        <v>-</v>
      </c>
      <c r="QR72" s="5" t="str" cm="1">
        <f t="array" aca="1" ref="QR72" ca="1">INDEX(i.LMU_Area,$K72,QR$26)</f>
        <v>-</v>
      </c>
      <c r="QS72" s="5" t="str" cm="1">
        <f t="array" aca="1" ref="QS72" ca="1">INDEX(i.LMU_Area,$K72,QS$26)</f>
        <v>-</v>
      </c>
      <c r="QT72" s="5" t="str" cm="1">
        <f t="array" aca="1" ref="QT72" ca="1">INDEX(i.LMU_Area,$K72,QT$26)</f>
        <v>-</v>
      </c>
      <c r="QU72" s="5" t="str" cm="1">
        <f t="array" aca="1" ref="QU72" ca="1">INDEX(i.LMU_Area,$K72,QU$26)</f>
        <v>-</v>
      </c>
      <c r="QV72" s="5" t="str" cm="1">
        <f t="array" aca="1" ref="QV72" ca="1">INDEX(i.LMU_Area,$K72,QV$26)</f>
        <v>-</v>
      </c>
      <c r="QW72" s="5" t="str" cm="1">
        <f t="array" aca="1" ref="QW72" ca="1">INDEX(i.LMU_Area,$K72,QW$26)</f>
        <v>-</v>
      </c>
      <c r="QX72" s="5" t="str" cm="1">
        <f t="array" aca="1" ref="QX72" ca="1">INDEX(i.LMU_Area,$K72,QX$26)</f>
        <v>-</v>
      </c>
      <c r="QY72" s="5" t="str" cm="1">
        <f t="array" aca="1" ref="QY72" ca="1">INDEX(i.LMU_Area,$K72,QY$26)</f>
        <v>-</v>
      </c>
      <c r="QZ72" s="5" t="str" cm="1">
        <f t="array" aca="1" ref="QZ72" ca="1">INDEX(i.LMU_Area,$K72,QZ$26)</f>
        <v>-</v>
      </c>
      <c r="RA72" s="5" t="str" cm="1">
        <f t="array" aca="1" ref="RA72" ca="1">INDEX(i.LMU_Area,$K72,RA$26)</f>
        <v>-</v>
      </c>
      <c r="RB72" s="5" t="str" cm="1">
        <f t="array" aca="1" ref="RB72" ca="1">INDEX(i.LMU_Area,$K72,RB$26)</f>
        <v>-</v>
      </c>
      <c r="RC72" s="5" t="str" cm="1">
        <f t="array" aca="1" ref="RC72" ca="1">INDEX(i.LMU_Area,$K72,RC$26)</f>
        <v>-</v>
      </c>
      <c r="RD72" s="5" t="str" cm="1">
        <f t="array" aca="1" ref="RD72" ca="1">INDEX(i.LMU_Area,$K72,RD$26)</f>
        <v>-</v>
      </c>
      <c r="RE72" s="5" t="str" cm="1">
        <f t="array" aca="1" ref="RE72" ca="1">INDEX(i.LMU_Area,$K72,RE$26)</f>
        <v>-</v>
      </c>
      <c r="RF72" s="5" t="str" cm="1">
        <f t="array" aca="1" ref="RF72" ca="1">INDEX(i.LMU_Area,$K72,RF$26)</f>
        <v>-</v>
      </c>
      <c r="RG72" s="5" t="str" cm="1">
        <f t="array" aca="1" ref="RG72" ca="1">INDEX(i.LMU_Area,$K72,RG$26)</f>
        <v>-</v>
      </c>
      <c r="RH72" s="5" t="str" cm="1">
        <f t="array" aca="1" ref="RH72" ca="1">INDEX(i.LMU_Area,$K72,RH$26)</f>
        <v>-</v>
      </c>
      <c r="RI72" s="5" t="str" cm="1">
        <f t="array" aca="1" ref="RI72" ca="1">INDEX(i.LMU_Area,$K72,RI$26)</f>
        <v>-</v>
      </c>
      <c r="RJ72" s="5" t="str" cm="1">
        <f t="array" aca="1" ref="RJ72" ca="1">INDEX(i.LMU_Area,$K72,RJ$26)</f>
        <v>-</v>
      </c>
      <c r="RK72" s="5" t="str" cm="1">
        <f t="array" aca="1" ref="RK72" ca="1">INDEX(i.LMU_Area,$K72,RK$26)</f>
        <v>-</v>
      </c>
      <c r="RL72" s="5" t="str" cm="1">
        <f t="array" aca="1" ref="RL72" ca="1">INDEX(i.LMU_Area,$K72,RL$26)</f>
        <v>-</v>
      </c>
      <c r="RM72" s="5" t="str" cm="1">
        <f t="array" aca="1" ref="RM72" ca="1">INDEX(i.LMU_Area,$K72,RM$26)</f>
        <v>-</v>
      </c>
      <c r="RN72" s="5" t="str" cm="1">
        <f t="array" aca="1" ref="RN72" ca="1">INDEX(i.LMU_Area,$K72,RN$26)</f>
        <v>-</v>
      </c>
      <c r="RO72" s="5" t="str" cm="1">
        <f t="array" aca="1" ref="RO72" ca="1">INDEX(i.LMU_Area,$K72,RO$26)</f>
        <v>-</v>
      </c>
      <c r="RP72" s="5" t="str" cm="1">
        <f t="array" aca="1" ref="RP72" ca="1">INDEX(i.LMU_Area,$K72,RP$26)</f>
        <v>-</v>
      </c>
      <c r="RQ72" s="5" t="str" cm="1">
        <f t="array" aca="1" ref="RQ72" ca="1">INDEX(i.LMU_Area,$K72,RQ$26)</f>
        <v>-</v>
      </c>
      <c r="RR72" s="5" t="str" cm="1">
        <f t="array" aca="1" ref="RR72" ca="1">INDEX(i.LMU_Area,$K72,RR$26)</f>
        <v>-</v>
      </c>
      <c r="RS72" s="5" t="str" cm="1">
        <f t="array" aca="1" ref="RS72" ca="1">INDEX(i.LMU_Area,$K72,RS$26)</f>
        <v>-</v>
      </c>
      <c r="RT72" s="5" t="str" cm="1">
        <f t="array" aca="1" ref="RT72" ca="1">INDEX(i.LMU_Area,$K72,RT$26)</f>
        <v>-</v>
      </c>
      <c r="RU72" s="5" t="str" cm="1">
        <f t="array" aca="1" ref="RU72" ca="1">INDEX(i.LMU_Area,$K72,RU$26)</f>
        <v>-</v>
      </c>
      <c r="RV72" s="5" t="str" cm="1">
        <f t="array" aca="1" ref="RV72" ca="1">INDEX(i.LMU_Area,$K72,RV$26)</f>
        <v>-</v>
      </c>
      <c r="RW72" s="5" t="str" cm="1">
        <f t="array" aca="1" ref="RW72" ca="1">INDEX(i.LMU_Area,$K72,RW$26)</f>
        <v>-</v>
      </c>
      <c r="RX72" s="5" t="str" cm="1">
        <f t="array" aca="1" ref="RX72" ca="1">INDEX(i.LMU_Area,$K72,RX$26)</f>
        <v>-</v>
      </c>
      <c r="RY72" s="5" t="str" cm="1">
        <f t="array" aca="1" ref="RY72" ca="1">INDEX(i.LMU_Area,$K72,RY$26)</f>
        <v>-</v>
      </c>
      <c r="RZ72" s="5" t="str" cm="1">
        <f t="array" aca="1" ref="RZ72" ca="1">INDEX(i.LMU_Area,$K72,RZ$26)</f>
        <v>-</v>
      </c>
      <c r="SA72" s="5" t="str" cm="1">
        <f t="array" aca="1" ref="SA72" ca="1">INDEX(i.LMU_Area,$K72,SA$26)</f>
        <v>-</v>
      </c>
      <c r="SB72" s="5" t="str" cm="1">
        <f t="array" aca="1" ref="SB72" ca="1">INDEX(i.LMU_Area,$K72,SB$26)</f>
        <v>-</v>
      </c>
      <c r="SC72" s="5" t="str" cm="1">
        <f t="array" aca="1" ref="SC72" ca="1">INDEX(i.LMU_Area,$K72,SC$26)</f>
        <v>-</v>
      </c>
      <c r="SD72" s="5" t="str" cm="1">
        <f t="array" aca="1" ref="SD72" ca="1">INDEX(i.LMU_Area,$K72,SD$26)</f>
        <v>-</v>
      </c>
      <c r="SE72" s="5" t="str" cm="1">
        <f t="array" aca="1" ref="SE72" ca="1">INDEX(i.LMU_Area,$K72,SE$26)</f>
        <v>-</v>
      </c>
      <c r="SF72" s="5" t="str" cm="1">
        <f t="array" aca="1" ref="SF72" ca="1">INDEX(i.LMU_Area,$K72,SF$26)</f>
        <v>-</v>
      </c>
      <c r="SG72" s="5" t="str" cm="1">
        <f t="array" aca="1" ref="SG72" ca="1">INDEX(i.LMU_Area,$K72,SG$26)</f>
        <v>-</v>
      </c>
      <c r="SH72" s="5" t="str" cm="1">
        <f t="array" aca="1" ref="SH72" ca="1">INDEX(i.LMU_Area,$K72,SH$26)</f>
        <v>-</v>
      </c>
      <c r="SI72" s="5" t="str" cm="1">
        <f t="array" aca="1" ref="SI72" ca="1">INDEX(i.LMU_Area,$K72,SI$26)</f>
        <v>-</v>
      </c>
      <c r="SJ72" s="5" t="str" cm="1">
        <f t="array" aca="1" ref="SJ72" ca="1">INDEX(i.LMU_Area,$K72,SJ$26)</f>
        <v>-</v>
      </c>
      <c r="SK72" s="5" t="str" cm="1">
        <f t="array" aca="1" ref="SK72" ca="1">INDEX(i.LMU_Area,$K72,SK$26)</f>
        <v>-</v>
      </c>
      <c r="SL72" s="5" t="str" cm="1">
        <f t="array" aca="1" ref="SL72" ca="1">INDEX(i.LMU_Area,$K72,SL$26)</f>
        <v>-</v>
      </c>
      <c r="SM72" s="5" t="str" cm="1">
        <f t="array" aca="1" ref="SM72" ca="1">INDEX(i.LMU_Area,$K72,SM$26)</f>
        <v>-</v>
      </c>
      <c r="SN72" s="5" t="str" cm="1">
        <f t="array" aca="1" ref="SN72" ca="1">INDEX(i.LMU_Area,$K72,SN$26)</f>
        <v>-</v>
      </c>
      <c r="SO72" s="5" t="str" cm="1">
        <f t="array" aca="1" ref="SO72" ca="1">INDEX(i.LMU_Area,$K72,SO$26)</f>
        <v>-</v>
      </c>
      <c r="SP72" s="5" t="str" cm="1">
        <f t="array" aca="1" ref="SP72" ca="1">INDEX(i.LMU_Area,$K72,SP$26)</f>
        <v>-</v>
      </c>
      <c r="SQ72" s="5" t="str" cm="1">
        <f t="array" aca="1" ref="SQ72" ca="1">INDEX(i.LMU_Area,$K72,SQ$26)</f>
        <v>-</v>
      </c>
      <c r="SR72" s="5" t="str" cm="1">
        <f t="array" aca="1" ref="SR72" ca="1">INDEX(i.LMU_Area,$K72,SR$26)</f>
        <v>-</v>
      </c>
      <c r="SS72" s="5" t="str" cm="1">
        <f t="array" aca="1" ref="SS72" ca="1">INDEX(i.LMU_Area,$K72,SS$26)</f>
        <v>-</v>
      </c>
      <c r="ST72" s="5" t="str" cm="1">
        <f t="array" aca="1" ref="ST72" ca="1">INDEX(i.LMU_Area,$K72,ST$26)</f>
        <v>-</v>
      </c>
      <c r="SU72" s="5" t="str" cm="1">
        <f t="array" aca="1" ref="SU72" ca="1">INDEX(i.LMU_Area,$K72,SU$26)</f>
        <v>-</v>
      </c>
      <c r="SV72" s="5" t="str" cm="1">
        <f t="array" aca="1" ref="SV72" ca="1">INDEX(i.LMU_Area,$K72,SV$26)</f>
        <v>-</v>
      </c>
      <c r="SW72" s="5" t="str" cm="1">
        <f t="array" aca="1" ref="SW72" ca="1">INDEX(i.LMU_Area,$K72,SW$26)</f>
        <v>-</v>
      </c>
      <c r="SX72" s="5" t="str" cm="1">
        <f t="array" aca="1" ref="SX72" ca="1">INDEX(i.LMU_Area,$K72,SX$26)</f>
        <v>-</v>
      </c>
      <c r="SY72" s="5" t="str" cm="1">
        <f t="array" aca="1" ref="SY72" ca="1">INDEX(i.LMU_Area,$K72,SY$26)</f>
        <v>-</v>
      </c>
      <c r="SZ72" s="5" t="str" cm="1">
        <f t="array" aca="1" ref="SZ72" ca="1">INDEX(i.LMU_Area,$K72,SZ$26)</f>
        <v>-</v>
      </c>
      <c r="TA72" s="5" t="str" cm="1">
        <f t="array" aca="1" ref="TA72" ca="1">INDEX(i.LMU_Area,$K72,TA$26)</f>
        <v>-</v>
      </c>
      <c r="TB72" s="5" t="str" cm="1">
        <f t="array" aca="1" ref="TB72" ca="1">INDEX(i.LMU_Area,$K72,TB$26)</f>
        <v>-</v>
      </c>
      <c r="TC72" s="5" t="str" cm="1">
        <f t="array" aca="1" ref="TC72" ca="1">INDEX(i.LMU_Area,$K72,TC$26)</f>
        <v>-</v>
      </c>
      <c r="TD72" s="5" t="str" cm="1">
        <f t="array" aca="1" ref="TD72" ca="1">INDEX(i.LMU_Area,$K72,TD$26)</f>
        <v>-</v>
      </c>
      <c r="TE72" s="5" t="str" cm="1">
        <f t="array" aca="1" ref="TE72" ca="1">INDEX(i.LMU_Area,$K72,TE$26)</f>
        <v>-</v>
      </c>
      <c r="TF72" s="19">
        <f t="shared" ca="1" si="423"/>
        <v>1</v>
      </c>
      <c r="TG72" s="587">
        <v>0</v>
      </c>
    </row>
    <row r="73" spans="1:527" hidden="1" outlineLevel="2">
      <c r="A73" s="21">
        <f t="shared" si="358"/>
        <v>68</v>
      </c>
      <c r="B73" s="240">
        <f t="shared" si="359"/>
        <v>51</v>
      </c>
      <c r="C73">
        <f>203</f>
        <v>203</v>
      </c>
      <c r="D73" s="135" t="str">
        <f t="shared" ca="1" si="360"/>
        <v>EWW</v>
      </c>
      <c r="E73" t="b">
        <v>1</v>
      </c>
      <c r="F73" t="b">
        <v>0</v>
      </c>
      <c r="G73" s="19" t="b">
        <f t="shared" ca="1" si="361"/>
        <v>1</v>
      </c>
      <c r="H73" s="226">
        <f t="shared" ca="1" si="424"/>
        <v>28</v>
      </c>
      <c r="I73" s="226">
        <f t="shared" ca="1" si="412"/>
        <v>1</v>
      </c>
      <c r="J73" s="226">
        <f t="shared" ca="1" si="412"/>
        <v>1</v>
      </c>
      <c r="K73" s="226">
        <f t="shared" ca="1" si="412"/>
        <v>1</v>
      </c>
      <c r="L73" s="226">
        <f t="shared" ca="1" si="412"/>
        <v>1</v>
      </c>
      <c r="M73" s="226">
        <f t="shared" ca="1" si="412"/>
        <v>2</v>
      </c>
      <c r="N73" s="226">
        <f t="shared" ca="1" si="413"/>
        <v>3</v>
      </c>
      <c r="O73" s="226">
        <f t="shared" ca="1" si="413"/>
        <v>2</v>
      </c>
      <c r="P73" s="226">
        <f t="shared" ca="1" si="412"/>
        <v>1</v>
      </c>
      <c r="Q73" s="226">
        <f t="shared" ca="1" si="413"/>
        <v>1</v>
      </c>
      <c r="R73" s="115">
        <f t="shared" ca="1" si="264"/>
        <v>0</v>
      </c>
      <c r="S73" s="226">
        <f t="shared" ca="1" si="413"/>
        <v>0</v>
      </c>
      <c r="T73" s="226">
        <f t="shared" ca="1" si="413"/>
        <v>0</v>
      </c>
      <c r="U73" s="226">
        <f t="shared" ca="1" si="413"/>
        <v>0</v>
      </c>
      <c r="V73" s="226">
        <f t="shared" ca="1" si="413"/>
        <v>0</v>
      </c>
      <c r="W73" s="226">
        <f t="shared" ca="1" si="412"/>
        <v>0</v>
      </c>
      <c r="X73" s="226">
        <f t="shared" ca="1" si="413"/>
        <v>1</v>
      </c>
      <c r="Y73" s="226">
        <f t="shared" ca="1" si="413"/>
        <v>1</v>
      </c>
      <c r="Z73" s="226">
        <f t="shared" ca="1" si="413"/>
        <v>1</v>
      </c>
      <c r="AA73" s="263"/>
      <c r="AB73" s="263"/>
      <c r="AC73" s="263"/>
      <c r="AD73" s="263"/>
      <c r="AE73" s="263"/>
      <c r="AF73" s="226">
        <f t="shared" ca="1" si="414"/>
        <v>0</v>
      </c>
      <c r="AG73" s="263"/>
      <c r="AH73" s="263">
        <f t="shared" ca="1" si="415"/>
        <v>0</v>
      </c>
      <c r="AI73" s="263">
        <f t="shared" ca="1" si="415"/>
        <v>0</v>
      </c>
      <c r="AJ73" s="263">
        <f t="shared" ca="1" si="415"/>
        <v>0</v>
      </c>
      <c r="AK73" s="19">
        <f t="shared" ca="1" si="364"/>
        <v>0</v>
      </c>
      <c r="AL73" s="19">
        <f t="shared" ca="1" si="364"/>
        <v>0</v>
      </c>
      <c r="AM73" s="19">
        <f t="shared" ca="1" si="364"/>
        <v>0</v>
      </c>
      <c r="AN73" s="19">
        <f t="shared" ca="1" si="364"/>
        <v>0</v>
      </c>
      <c r="AO73" s="135">
        <f t="shared" ca="1" si="365"/>
        <v>2</v>
      </c>
      <c r="AP73" s="135">
        <f ca="1">INDEX(CHOOSE($P73,DataAutumn!i.AdultDrys,DataWinter!i.AdultDrys,DataSpring!i.AdultDrys),1,$O73)</f>
        <v>4</v>
      </c>
      <c r="AQ73" s="5">
        <f t="shared" ca="1" si="366"/>
        <v>2</v>
      </c>
      <c r="AR73" s="5">
        <f t="shared" ca="1" si="366"/>
        <v>0</v>
      </c>
      <c r="AS73" s="5">
        <f t="shared" ca="1" si="367"/>
        <v>5</v>
      </c>
      <c r="AT73">
        <f t="shared" ca="1" si="368"/>
        <v>5</v>
      </c>
      <c r="AW73" s="222" t="str">
        <f t="shared" ca="1" si="204"/>
        <v>FS Optimis 00028 EWW MWM     TOL122 Scan1-0000 CFS RR 01% REV01 GP100% WP100% MP100% T_TRUE (F43N33)</v>
      </c>
      <c r="AX73" s="9" t="str">
        <f ca="1">IF(COUNTIF(AW$5:AW73,AW73)=1,"-","Dup")</f>
        <v>-</v>
      </c>
      <c r="AY73" s="9"/>
      <c r="AZ73" s="19" t="b">
        <f t="shared" ca="1" si="417"/>
        <v>0</v>
      </c>
      <c r="BA73" s="19" t="b">
        <f t="shared" ca="1" si="417"/>
        <v>0</v>
      </c>
      <c r="BB73" s="19" t="b">
        <f t="shared" ca="1" si="417"/>
        <v>0</v>
      </c>
      <c r="BC73" s="19" t="b">
        <f t="shared" ca="1" si="417"/>
        <v>0</v>
      </c>
      <c r="BD73" s="19" t="b">
        <f t="shared" ca="1" si="417"/>
        <v>0</v>
      </c>
      <c r="BE73" s="19" t="b">
        <f t="shared" ca="1" si="417"/>
        <v>0</v>
      </c>
      <c r="BF73" s="19" t="b">
        <f t="shared" ca="1" si="417"/>
        <v>0</v>
      </c>
      <c r="BG73" s="19" t="b">
        <f t="shared" ca="1" si="417"/>
        <v>0</v>
      </c>
      <c r="BH73" s="9"/>
      <c r="BI73" s="5" t="b">
        <f t="shared" ca="1" si="205"/>
        <v>1</v>
      </c>
      <c r="BJ73" s="5" t="str">
        <f t="shared" ca="1" si="205"/>
        <v>-</v>
      </c>
      <c r="BK73" s="5" t="str">
        <f t="shared" ca="1" si="205"/>
        <v>-</v>
      </c>
      <c r="BL73" s="5" t="str">
        <f t="shared" ca="1" si="205"/>
        <v>-</v>
      </c>
      <c r="BM73" s="5" t="b">
        <f t="shared" ca="1" si="205"/>
        <v>1</v>
      </c>
      <c r="BN73" s="135">
        <f t="shared" ca="1" si="205"/>
        <v>0</v>
      </c>
      <c r="BO73" s="12" t="b">
        <v>1</v>
      </c>
      <c r="BP73" s="5" cm="1">
        <f t="array" aca="1" ref="BP73" ca="1">INDEX(i.z_prob,$J73,BP$26)</f>
        <v>0.09</v>
      </c>
      <c r="BQ73" s="5" cm="1">
        <f t="array" aca="1" ref="BQ73" ca="1">INDEX(i.z_prob,$J73,BQ$26)</f>
        <v>0.16</v>
      </c>
      <c r="BR73" s="5" cm="1">
        <f t="array" aca="1" ref="BR73" ca="1">INDEX(i.z_prob,$J73,BR$26)</f>
        <v>0.14000000000000001</v>
      </c>
      <c r="BS73" s="5" cm="1">
        <f t="array" aca="1" ref="BS73" ca="1">INDEX(i.z_prob,$J73,BS$26)</f>
        <v>0.11</v>
      </c>
      <c r="BT73" s="5" cm="1">
        <f t="array" aca="1" ref="BT73" ca="1">INDEX(i.z_prob,$J73,BT$26)</f>
        <v>0.11</v>
      </c>
      <c r="BU73" s="5" cm="1">
        <f t="array" aca="1" ref="BU73" ca="1">INDEX(i.z_prob,$J73,BU$26)</f>
        <v>0.14000000000000001</v>
      </c>
      <c r="BV73" s="5" cm="1">
        <f t="array" aca="1" ref="BV73" ca="1">INDEX(i.z_prob,$J73,BV$26)</f>
        <v>0.16</v>
      </c>
      <c r="BW73" s="5" cm="1">
        <f t="array" aca="1" ref="BW73" ca="1">INDEX(i.z_prob,$J73,BW$26)</f>
        <v>0.09</v>
      </c>
      <c r="BX73" s="9"/>
      <c r="BY73" s="19" t="str">
        <f t="shared" ca="1" si="370"/>
        <v>-</v>
      </c>
      <c r="BZ73" s="5">
        <f t="shared" ca="1" si="371"/>
        <v>0</v>
      </c>
      <c r="CA73" s="5">
        <f t="shared" ca="1" si="372"/>
        <v>0</v>
      </c>
      <c r="CB73" s="5">
        <f t="shared" ca="1" si="373"/>
        <v>0</v>
      </c>
      <c r="CC73" s="5">
        <f t="shared" ca="1" si="374"/>
        <v>0</v>
      </c>
      <c r="CD73" s="9"/>
      <c r="CE73" s="19" t="str">
        <f t="shared" ca="1" si="450"/>
        <v>-</v>
      </c>
      <c r="CF73" s="19" t="str">
        <f t="shared" ca="1" si="450"/>
        <v>-</v>
      </c>
      <c r="CG73" s="19" t="str">
        <f t="shared" ca="1" si="450"/>
        <v>-</v>
      </c>
      <c r="CH73" s="19" t="str">
        <f t="shared" ca="1" si="450"/>
        <v>-</v>
      </c>
      <c r="CI73" s="19" t="str">
        <f t="shared" ca="1" si="450"/>
        <v>-</v>
      </c>
      <c r="CJ73" s="19" t="str">
        <f t="shared" ca="1" si="450"/>
        <v>-</v>
      </c>
      <c r="CK73" s="19" t="str">
        <f t="shared" ca="1" si="450"/>
        <v>-</v>
      </c>
      <c r="CL73" s="19" t="str">
        <f t="shared" ca="1" si="450"/>
        <v>-</v>
      </c>
      <c r="CM73" s="19" t="str">
        <f t="shared" ca="1" si="450"/>
        <v>-</v>
      </c>
      <c r="CN73" s="19" t="str">
        <f t="shared" ca="1" si="450"/>
        <v>-</v>
      </c>
      <c r="CO73" s="19" t="str">
        <f t="shared" ca="1" si="440"/>
        <v>-</v>
      </c>
      <c r="CP73" s="19" t="str">
        <f t="shared" ca="1" si="440"/>
        <v>-</v>
      </c>
      <c r="CQ73" s="19" t="str">
        <f t="shared" ca="1" si="440"/>
        <v>-</v>
      </c>
      <c r="CR73" s="19" t="str">
        <f t="shared" ca="1" si="440"/>
        <v>-</v>
      </c>
      <c r="CS73" s="19" t="str">
        <f t="shared" ca="1" si="440"/>
        <v>-</v>
      </c>
      <c r="CT73" s="19" t="str">
        <f t="shared" ca="1" si="440"/>
        <v>-</v>
      </c>
      <c r="CU73" s="19" t="str">
        <f t="shared" ca="1" si="440"/>
        <v>-</v>
      </c>
      <c r="CV73" s="9"/>
      <c r="CW73" s="19" t="b">
        <f t="shared" ca="1" si="451"/>
        <v>1</v>
      </c>
      <c r="CX73" s="19" t="b">
        <f t="shared" ca="1" si="451"/>
        <v>1</v>
      </c>
      <c r="CY73" s="19" t="b">
        <f t="shared" ca="1" si="451"/>
        <v>1</v>
      </c>
      <c r="CZ73" s="574">
        <f t="shared" ca="1" si="425"/>
        <v>321111105</v>
      </c>
      <c r="DA73" s="570" t="b">
        <f t="shared" ca="1" si="378"/>
        <v>0</v>
      </c>
      <c r="DB73" s="570" t="str">
        <f t="shared" ca="1" si="378"/>
        <v>-</v>
      </c>
      <c r="DC73" s="570" t="b">
        <f t="shared" ca="1" si="378"/>
        <v>1</v>
      </c>
      <c r="DD73" s="575">
        <f t="shared" ca="1" si="421"/>
        <v>321111106</v>
      </c>
      <c r="DE73" s="428">
        <f t="shared" ca="1" si="379"/>
        <v>680</v>
      </c>
      <c r="DF73" s="428">
        <f t="shared" ca="1" si="379"/>
        <v>714</v>
      </c>
      <c r="DG73" s="428">
        <f t="shared" ca="1" si="379"/>
        <v>749</v>
      </c>
      <c r="DH73" s="143">
        <f t="shared" ca="1" si="380"/>
        <v>420</v>
      </c>
      <c r="DI73" s="143">
        <f t="shared" ca="1" si="380"/>
        <v>455</v>
      </c>
      <c r="DJ73" s="143">
        <f t="shared" ca="1" si="380"/>
        <v>490</v>
      </c>
      <c r="DK73" s="19" t="str">
        <f t="shared" ca="1" si="416"/>
        <v>-</v>
      </c>
      <c r="DL73" s="12" t="b">
        <v>0</v>
      </c>
      <c r="DM73" s="12" t="b">
        <v>0</v>
      </c>
      <c r="DN73" s="12" t="b">
        <v>1</v>
      </c>
      <c r="DO73" s="12" t="b">
        <v>0</v>
      </c>
      <c r="DP73" s="12" t="b">
        <v>0</v>
      </c>
      <c r="DQ73" s="19">
        <f t="shared" ca="1" si="432"/>
        <v>3</v>
      </c>
      <c r="DR73" s="19">
        <f t="shared" ca="1" si="432"/>
        <v>3</v>
      </c>
      <c r="DS73" s="19">
        <f t="shared" ca="1" si="432"/>
        <v>0</v>
      </c>
      <c r="DT73" s="19">
        <f t="shared" ca="1" si="432"/>
        <v>1</v>
      </c>
      <c r="DU73" s="19">
        <f t="shared" ca="1" si="432"/>
        <v>-1</v>
      </c>
      <c r="DV73" s="19" t="str">
        <f t="shared" ca="1" si="432"/>
        <v>-</v>
      </c>
      <c r="DW73" s="19" t="str">
        <f t="shared" ca="1" si="432"/>
        <v>-</v>
      </c>
      <c r="DX73" s="19" t="str">
        <f t="shared" ca="1" si="432"/>
        <v>-</v>
      </c>
      <c r="DY73" s="19">
        <f t="shared" ca="1" si="432"/>
        <v>0</v>
      </c>
      <c r="DZ73" s="19">
        <f t="shared" ca="1" si="432"/>
        <v>1</v>
      </c>
      <c r="EA73" s="19">
        <f t="shared" ca="1" si="432"/>
        <v>-1</v>
      </c>
      <c r="EB73" s="19" t="str">
        <f t="shared" ca="1" si="432"/>
        <v>-</v>
      </c>
      <c r="EC73" s="19">
        <f t="shared" ca="1" si="432"/>
        <v>0</v>
      </c>
      <c r="ED73" s="19">
        <f t="shared" ca="1" si="432"/>
        <v>0</v>
      </c>
      <c r="EE73" s="9"/>
      <c r="EF73" s="19" t="str">
        <f t="shared" ca="1" si="452"/>
        <v>-</v>
      </c>
      <c r="EG73" s="19" t="str">
        <f t="shared" ca="1" si="452"/>
        <v>-</v>
      </c>
      <c r="EH73" s="19" t="str">
        <f t="shared" ca="1" si="452"/>
        <v>-</v>
      </c>
      <c r="EI73" s="19" t="str">
        <f t="shared" ca="1" si="452"/>
        <v>-</v>
      </c>
      <c r="EJ73" s="19" t="str">
        <f t="shared" ca="1" si="452"/>
        <v>-</v>
      </c>
      <c r="EK73" s="19" t="str">
        <f t="shared" ca="1" si="452"/>
        <v>-</v>
      </c>
      <c r="EL73" s="19" t="str">
        <f t="shared" ca="1" si="452"/>
        <v>-</v>
      </c>
      <c r="EM73" s="19" t="str">
        <f t="shared" ca="1" si="452"/>
        <v>-</v>
      </c>
      <c r="EN73" s="19" t="str">
        <f t="shared" ca="1" si="452"/>
        <v>-</v>
      </c>
      <c r="EO73" s="19" t="str">
        <f t="shared" ca="1" si="452"/>
        <v>-</v>
      </c>
      <c r="EP73" s="19" t="str">
        <f t="shared" ca="1" si="452"/>
        <v>-</v>
      </c>
      <c r="EQ73" s="19" t="str">
        <f t="shared" ca="1" si="452"/>
        <v>-</v>
      </c>
      <c r="ER73" s="19">
        <f t="shared" ca="1" si="452"/>
        <v>0</v>
      </c>
      <c r="ES73" s="19">
        <f t="shared" ca="1" si="452"/>
        <v>0</v>
      </c>
      <c r="ET73" s="19">
        <f t="shared" ca="1" si="452"/>
        <v>0</v>
      </c>
      <c r="EU73" s="19">
        <f t="shared" ca="1" si="452"/>
        <v>0</v>
      </c>
      <c r="EV73" s="19">
        <f t="shared" ca="1" si="446"/>
        <v>0</v>
      </c>
      <c r="EW73" s="19">
        <f t="shared" ca="1" si="446"/>
        <v>0</v>
      </c>
      <c r="EX73" s="19">
        <f t="shared" ca="1" si="446"/>
        <v>0</v>
      </c>
      <c r="EY73" s="19">
        <f t="shared" ca="1" si="446"/>
        <v>0</v>
      </c>
      <c r="EZ73" s="19">
        <f t="shared" ca="1" si="446"/>
        <v>0</v>
      </c>
      <c r="FA73" s="19">
        <f t="shared" ca="1" si="446"/>
        <v>0</v>
      </c>
      <c r="FB73" s="19">
        <f t="shared" ca="1" si="446"/>
        <v>0</v>
      </c>
      <c r="FC73" s="19">
        <f t="shared" ca="1" si="446"/>
        <v>0</v>
      </c>
      <c r="FD73" s="19">
        <f t="shared" ca="1" si="446"/>
        <v>0</v>
      </c>
      <c r="FE73" s="19">
        <f t="shared" ca="1" si="446"/>
        <v>0</v>
      </c>
      <c r="FF73" s="19">
        <f t="shared" ca="1" si="446"/>
        <v>0</v>
      </c>
      <c r="FG73" s="19">
        <f t="shared" ca="1" si="446"/>
        <v>0</v>
      </c>
      <c r="FH73" s="19">
        <f t="shared" ca="1" si="446"/>
        <v>0</v>
      </c>
      <c r="FI73" s="19">
        <f t="shared" ca="1" si="446"/>
        <v>0</v>
      </c>
      <c r="FJ73" s="19">
        <f t="shared" ca="1" si="446"/>
        <v>0</v>
      </c>
      <c r="FK73" s="19">
        <f t="shared" ca="1" si="446"/>
        <v>0</v>
      </c>
      <c r="FL73" s="19">
        <f t="shared" ca="1" si="446"/>
        <v>0</v>
      </c>
      <c r="FM73" s="19">
        <f t="shared" ca="1" si="446"/>
        <v>0</v>
      </c>
      <c r="FN73" s="19">
        <f t="shared" ca="1" si="446"/>
        <v>0</v>
      </c>
      <c r="FO73" s="19">
        <f t="shared" ca="1" si="446"/>
        <v>0</v>
      </c>
      <c r="FP73" s="19">
        <f t="shared" ca="1" si="446"/>
        <v>0</v>
      </c>
      <c r="FQ73" s="19">
        <f t="shared" ca="1" si="446"/>
        <v>0</v>
      </c>
      <c r="FR73" s="19">
        <f t="shared" ca="1" si="446"/>
        <v>0</v>
      </c>
      <c r="FS73" s="19">
        <f t="shared" ca="1" si="444"/>
        <v>0</v>
      </c>
      <c r="FT73" s="19">
        <f t="shared" ca="1" si="444"/>
        <v>0</v>
      </c>
      <c r="FU73" s="19">
        <f t="shared" ca="1" si="444"/>
        <v>0</v>
      </c>
      <c r="FV73" s="19">
        <f t="shared" ca="1" si="444"/>
        <v>0</v>
      </c>
      <c r="FW73" s="19">
        <f t="shared" ca="1" si="444"/>
        <v>0</v>
      </c>
      <c r="FX73" s="19">
        <f t="shared" ca="1" si="444"/>
        <v>0</v>
      </c>
      <c r="FY73" s="19">
        <f t="shared" ca="1" si="444"/>
        <v>0</v>
      </c>
      <c r="FZ73" s="19">
        <f t="shared" ca="1" si="444"/>
        <v>0</v>
      </c>
      <c r="GA73" s="19">
        <f t="shared" ca="1" si="444"/>
        <v>0</v>
      </c>
      <c r="GB73" s="19">
        <f t="shared" ca="1" si="444"/>
        <v>0</v>
      </c>
      <c r="GC73" s="19">
        <f t="shared" ca="1" si="444"/>
        <v>0</v>
      </c>
      <c r="GD73" s="19">
        <f t="shared" ca="1" si="444"/>
        <v>0</v>
      </c>
      <c r="GE73" s="19">
        <f t="shared" ca="1" si="444"/>
        <v>0</v>
      </c>
      <c r="GF73" s="19">
        <f t="shared" ca="1" si="444"/>
        <v>0</v>
      </c>
      <c r="GG73" s="19">
        <f t="shared" ca="1" si="444"/>
        <v>0</v>
      </c>
      <c r="GH73" s="19">
        <f t="shared" ca="1" si="444"/>
        <v>0</v>
      </c>
      <c r="GI73" s="19">
        <f t="shared" ca="1" si="444"/>
        <v>0</v>
      </c>
      <c r="GJ73" s="19">
        <f t="shared" ca="1" si="444"/>
        <v>0</v>
      </c>
      <c r="GK73" s="19">
        <f t="shared" ca="1" si="444"/>
        <v>0</v>
      </c>
      <c r="GL73" s="19">
        <f t="shared" ca="1" si="444"/>
        <v>0</v>
      </c>
      <c r="GM73" s="19">
        <f t="shared" ca="1" si="444"/>
        <v>0</v>
      </c>
      <c r="GN73" s="19">
        <f t="shared" ca="1" si="444"/>
        <v>0</v>
      </c>
      <c r="GO73" s="19">
        <f t="shared" ca="1" si="444"/>
        <v>0</v>
      </c>
      <c r="GP73" s="19">
        <f t="shared" ca="1" si="444"/>
        <v>0</v>
      </c>
      <c r="GQ73" s="19">
        <f t="shared" ca="1" si="444"/>
        <v>0</v>
      </c>
      <c r="GR73" s="19">
        <f t="shared" ca="1" si="444"/>
        <v>0</v>
      </c>
      <c r="GS73" s="19">
        <f t="shared" ca="1" si="444"/>
        <v>0</v>
      </c>
      <c r="GT73" s="19">
        <f t="shared" ca="1" si="444"/>
        <v>0</v>
      </c>
      <c r="GU73" s="19">
        <f t="shared" ca="1" si="444"/>
        <v>0</v>
      </c>
      <c r="GV73" s="19">
        <f t="shared" ca="1" si="444"/>
        <v>0</v>
      </c>
      <c r="GW73" s="19">
        <f t="shared" ca="1" si="444"/>
        <v>0</v>
      </c>
      <c r="GX73" s="19">
        <f t="shared" ca="1" si="444"/>
        <v>0</v>
      </c>
      <c r="GY73" s="19">
        <f t="shared" ca="1" si="444"/>
        <v>0</v>
      </c>
      <c r="GZ73" s="19">
        <f t="shared" ca="1" si="444"/>
        <v>0</v>
      </c>
      <c r="HA73" s="19">
        <f t="shared" ca="1" si="444"/>
        <v>0</v>
      </c>
      <c r="HB73" s="19">
        <f t="shared" ca="1" si="444"/>
        <v>0</v>
      </c>
      <c r="HC73" s="19">
        <f t="shared" ca="1" si="444"/>
        <v>0</v>
      </c>
      <c r="HD73" s="19">
        <f t="shared" ca="1" si="444"/>
        <v>0</v>
      </c>
      <c r="HE73" s="19">
        <f t="shared" ca="1" si="444"/>
        <v>0</v>
      </c>
      <c r="HF73" s="19">
        <f t="shared" ca="1" si="441"/>
        <v>0</v>
      </c>
      <c r="HG73" s="19">
        <f t="shared" ca="1" si="441"/>
        <v>0</v>
      </c>
      <c r="HH73" s="19">
        <f t="shared" ca="1" si="441"/>
        <v>0</v>
      </c>
      <c r="HI73" s="19">
        <f t="shared" ca="1" si="441"/>
        <v>0</v>
      </c>
      <c r="HJ73" s="19">
        <f t="shared" ca="1" si="441"/>
        <v>0</v>
      </c>
      <c r="HK73" s="19">
        <f t="shared" ca="1" si="441"/>
        <v>0</v>
      </c>
      <c r="HL73" s="19">
        <f t="shared" ca="1" si="441"/>
        <v>0</v>
      </c>
      <c r="HM73" s="19">
        <f t="shared" ca="1" si="441"/>
        <v>0</v>
      </c>
      <c r="HN73" s="19">
        <f t="shared" ca="1" si="441"/>
        <v>0</v>
      </c>
      <c r="HO73" s="19">
        <f t="shared" ca="1" si="441"/>
        <v>0</v>
      </c>
      <c r="HP73" s="19">
        <f t="shared" ca="1" si="441"/>
        <v>0</v>
      </c>
      <c r="HQ73" s="19">
        <f t="shared" ca="1" si="441"/>
        <v>0</v>
      </c>
      <c r="HR73" s="19">
        <f t="shared" ca="1" si="441"/>
        <v>0</v>
      </c>
      <c r="HS73" s="19">
        <f t="shared" ca="1" si="441"/>
        <v>0</v>
      </c>
      <c r="HT73" s="19">
        <f t="shared" ca="1" si="441"/>
        <v>0</v>
      </c>
      <c r="HU73" s="19">
        <f t="shared" ca="1" si="441"/>
        <v>0</v>
      </c>
      <c r="HV73" s="19">
        <f t="shared" ca="1" si="441"/>
        <v>0</v>
      </c>
      <c r="HW73" s="19">
        <f t="shared" ca="1" si="441"/>
        <v>0</v>
      </c>
      <c r="HX73" s="19">
        <f t="shared" ca="1" si="441"/>
        <v>0</v>
      </c>
      <c r="HY73" s="19">
        <f t="shared" ca="1" si="441"/>
        <v>0</v>
      </c>
      <c r="HZ73" s="19">
        <f t="shared" ca="1" si="441"/>
        <v>0</v>
      </c>
      <c r="IA73" s="19">
        <f t="shared" ca="1" si="441"/>
        <v>0</v>
      </c>
      <c r="IB73" s="19">
        <f t="shared" ca="1" si="441"/>
        <v>0</v>
      </c>
      <c r="IC73" s="19">
        <f t="shared" ca="1" si="441"/>
        <v>0</v>
      </c>
      <c r="ID73" s="19">
        <f t="shared" ca="1" si="427"/>
        <v>0</v>
      </c>
      <c r="IE73" s="19">
        <f t="shared" ca="1" si="427"/>
        <v>0</v>
      </c>
      <c r="IF73" s="19">
        <f t="shared" ca="1" si="427"/>
        <v>0</v>
      </c>
      <c r="IG73" s="19">
        <f t="shared" ca="1" si="427"/>
        <v>0</v>
      </c>
      <c r="IH73" s="19">
        <f t="shared" ca="1" si="427"/>
        <v>0</v>
      </c>
      <c r="II73" s="19">
        <f t="shared" ca="1" si="427"/>
        <v>0</v>
      </c>
      <c r="IJ73" s="19">
        <f t="shared" ca="1" si="427"/>
        <v>0</v>
      </c>
      <c r="IK73" s="19">
        <f t="shared" ca="1" si="427"/>
        <v>0</v>
      </c>
      <c r="IL73" s="19">
        <f t="shared" ca="1" si="427"/>
        <v>0</v>
      </c>
      <c r="IM73" s="19">
        <f t="shared" ca="1" si="427"/>
        <v>0</v>
      </c>
      <c r="IN73" s="19">
        <f t="shared" ca="1" si="427"/>
        <v>0</v>
      </c>
      <c r="IO73" s="19">
        <f t="shared" ca="1" si="427"/>
        <v>0</v>
      </c>
      <c r="IP73" s="19">
        <f t="shared" ca="1" si="427"/>
        <v>0</v>
      </c>
      <c r="IQ73" s="19">
        <f t="shared" ca="1" si="427"/>
        <v>0</v>
      </c>
      <c r="IR73" s="19">
        <f t="shared" ca="1" si="427"/>
        <v>0</v>
      </c>
      <c r="IS73" s="19">
        <f t="shared" ca="1" si="427"/>
        <v>0</v>
      </c>
      <c r="IT73" s="19">
        <f t="shared" ca="1" si="434"/>
        <v>0</v>
      </c>
      <c r="IU73" s="19">
        <f t="shared" ca="1" si="434"/>
        <v>0</v>
      </c>
      <c r="IV73" s="19">
        <f t="shared" ca="1" si="434"/>
        <v>0</v>
      </c>
      <c r="IW73" s="19">
        <f t="shared" ca="1" si="434"/>
        <v>0</v>
      </c>
      <c r="IX73" s="19">
        <f t="shared" ca="1" si="434"/>
        <v>0</v>
      </c>
      <c r="IY73" s="19">
        <f t="shared" ca="1" si="434"/>
        <v>0</v>
      </c>
      <c r="IZ73" s="19">
        <f t="shared" ca="1" si="434"/>
        <v>0</v>
      </c>
      <c r="JA73" s="19">
        <f t="shared" ca="1" si="434"/>
        <v>0</v>
      </c>
      <c r="JB73" s="19">
        <f t="shared" ca="1" si="434"/>
        <v>0</v>
      </c>
      <c r="JC73" s="19">
        <f t="shared" ca="1" si="434"/>
        <v>0</v>
      </c>
      <c r="JD73" s="19">
        <f t="shared" ca="1" si="434"/>
        <v>0</v>
      </c>
      <c r="JE73" s="19">
        <f t="shared" ca="1" si="434"/>
        <v>0</v>
      </c>
      <c r="JF73" s="19">
        <f t="shared" ca="1" si="434"/>
        <v>0</v>
      </c>
      <c r="JG73" s="19">
        <f t="shared" ca="1" si="434"/>
        <v>0</v>
      </c>
      <c r="JH73" s="19">
        <f t="shared" ca="1" si="434"/>
        <v>0</v>
      </c>
      <c r="JI73" s="19">
        <f t="shared" ca="1" si="434"/>
        <v>0</v>
      </c>
      <c r="JJ73" s="19">
        <f t="shared" ca="1" si="434"/>
        <v>0</v>
      </c>
      <c r="JK73" s="19">
        <f t="shared" ca="1" si="434"/>
        <v>0</v>
      </c>
      <c r="JL73" s="19">
        <f t="shared" ca="1" si="434"/>
        <v>0</v>
      </c>
      <c r="JM73" s="5">
        <f t="shared" ca="1" si="387"/>
        <v>19</v>
      </c>
      <c r="JN73" s="9"/>
      <c r="JO73" s="5">
        <f t="shared" ca="1" si="388"/>
        <v>1</v>
      </c>
      <c r="JP73" s="5" t="b">
        <f t="shared" ca="1" si="388"/>
        <v>0</v>
      </c>
      <c r="JQ73" s="19">
        <f t="shared" ca="1" si="435"/>
        <v>0</v>
      </c>
      <c r="JR73" s="5">
        <f t="shared" ca="1" si="390"/>
        <v>0</v>
      </c>
      <c r="JS73" s="5">
        <f t="shared" ca="1" si="391"/>
        <v>0.01</v>
      </c>
      <c r="JT73" s="19">
        <f t="shared" ca="1" si="392"/>
        <v>0</v>
      </c>
      <c r="JU73" s="19">
        <f t="shared" ca="1" si="392"/>
        <v>0</v>
      </c>
      <c r="JV73" s="19" t="str">
        <f t="shared" ca="1" si="392"/>
        <v>-</v>
      </c>
      <c r="JW73" s="19">
        <f t="shared" ca="1" si="428"/>
        <v>1</v>
      </c>
      <c r="JX73" s="19">
        <f t="shared" ca="1" si="435"/>
        <v>1</v>
      </c>
      <c r="JY73" s="19">
        <f t="shared" ca="1" si="428"/>
        <v>1</v>
      </c>
      <c r="JZ73" s="19">
        <f t="shared" ca="1" si="428"/>
        <v>1</v>
      </c>
      <c r="KA73" s="19">
        <f t="shared" ca="1" si="428"/>
        <v>1</v>
      </c>
      <c r="KB73" s="19">
        <f t="shared" ca="1" si="428"/>
        <v>1</v>
      </c>
      <c r="KC73" s="19">
        <f t="shared" ca="1" si="428"/>
        <v>0</v>
      </c>
      <c r="KD73" s="19">
        <f t="shared" ca="1" si="428"/>
        <v>0</v>
      </c>
      <c r="KE73" s="19">
        <f t="shared" ca="1" si="454"/>
        <v>1</v>
      </c>
      <c r="KF73" s="19">
        <f t="shared" ca="1" si="454"/>
        <v>0</v>
      </c>
      <c r="KG73" s="19">
        <f t="shared" ca="1" si="454"/>
        <v>0</v>
      </c>
      <c r="KH73" s="19">
        <f t="shared" ca="1" si="454"/>
        <v>0</v>
      </c>
      <c r="KI73" s="19">
        <f t="shared" ca="1" si="454"/>
        <v>1</v>
      </c>
      <c r="KJ73" s="19">
        <f t="shared" ca="1" si="454"/>
        <v>0</v>
      </c>
      <c r="KK73" s="19">
        <f t="shared" ca="1" si="454"/>
        <v>1</v>
      </c>
      <c r="KL73" s="19">
        <f t="shared" ca="1" si="435"/>
        <v>0</v>
      </c>
      <c r="KM73" s="19">
        <f t="shared" ca="1" si="435"/>
        <v>0</v>
      </c>
      <c r="KN73" s="19">
        <f t="shared" ca="1" si="435"/>
        <v>0</v>
      </c>
      <c r="KO73" s="19">
        <f t="shared" ca="1" si="435"/>
        <v>0</v>
      </c>
      <c r="KP73" s="19">
        <f t="shared" ca="1" si="435"/>
        <v>0</v>
      </c>
      <c r="KQ73" s="19">
        <f t="shared" ca="1" si="435"/>
        <v>0</v>
      </c>
      <c r="KR73" s="19">
        <f t="shared" ca="1" si="435"/>
        <v>0</v>
      </c>
      <c r="KS73" s="19">
        <f t="shared" ca="1" si="435"/>
        <v>0</v>
      </c>
      <c r="KT73" s="19">
        <f t="shared" ca="1" si="435"/>
        <v>0</v>
      </c>
      <c r="KU73" s="19">
        <f t="shared" ca="1" si="435"/>
        <v>0</v>
      </c>
      <c r="KV73" s="19">
        <f t="shared" ca="1" si="435"/>
        <v>0</v>
      </c>
      <c r="KW73" s="19">
        <f t="shared" ca="1" si="435"/>
        <v>0</v>
      </c>
      <c r="KX73" s="19">
        <f t="shared" ca="1" si="435"/>
        <v>0</v>
      </c>
      <c r="KY73" s="19">
        <f t="shared" ca="1" si="436"/>
        <v>0</v>
      </c>
      <c r="KZ73" s="19">
        <f t="shared" ca="1" si="436"/>
        <v>0</v>
      </c>
      <c r="LA73" s="19">
        <f t="shared" ca="1" si="436"/>
        <v>0</v>
      </c>
      <c r="LB73" s="19">
        <f t="shared" ca="1" si="436"/>
        <v>0</v>
      </c>
      <c r="LC73" s="19">
        <f t="shared" ca="1" si="436"/>
        <v>0</v>
      </c>
      <c r="LD73" s="19">
        <f t="shared" ca="1" si="436"/>
        <v>0</v>
      </c>
      <c r="LE73" s="19">
        <f t="shared" ca="1" si="436"/>
        <v>0</v>
      </c>
      <c r="LF73" s="19">
        <f t="shared" ca="1" si="436"/>
        <v>0</v>
      </c>
      <c r="LG73" s="5">
        <f t="shared" ca="1" si="396"/>
        <v>0</v>
      </c>
      <c r="LH73" s="5">
        <f t="shared" ca="1" si="396"/>
        <v>0</v>
      </c>
      <c r="LI73" s="5">
        <f t="shared" ca="1" si="396"/>
        <v>0.05</v>
      </c>
      <c r="LJ73" s="5">
        <f t="shared" ca="1" si="396"/>
        <v>0.05</v>
      </c>
      <c r="LK73" s="19">
        <f t="shared" ca="1" si="437"/>
        <v>0</v>
      </c>
      <c r="LL73" s="19">
        <f t="shared" ca="1" si="437"/>
        <v>0</v>
      </c>
      <c r="LM73" s="19">
        <f t="shared" ca="1" si="437"/>
        <v>0</v>
      </c>
      <c r="LN73" s="19">
        <f t="shared" ca="1" si="437"/>
        <v>0</v>
      </c>
      <c r="LO73" s="19">
        <f t="shared" ca="1" si="438"/>
        <v>0</v>
      </c>
      <c r="LP73" s="19">
        <f t="shared" ca="1" si="437"/>
        <v>0</v>
      </c>
      <c r="LQ73" s="19">
        <f t="shared" ca="1" si="437"/>
        <v>0</v>
      </c>
      <c r="LR73" s="19">
        <f t="shared" ca="1" si="437"/>
        <v>1</v>
      </c>
      <c r="LS73" s="19">
        <f t="shared" ca="1" si="437"/>
        <v>0</v>
      </c>
      <c r="LT73" s="19">
        <f t="shared" ca="1" si="437"/>
        <v>0</v>
      </c>
      <c r="LU73" s="19">
        <f t="shared" ca="1" si="437"/>
        <v>0</v>
      </c>
      <c r="LV73" s="19">
        <f t="shared" ca="1" si="437"/>
        <v>0</v>
      </c>
      <c r="LW73" s="19">
        <f t="shared" ca="1" si="437"/>
        <v>1</v>
      </c>
      <c r="LX73" s="9"/>
      <c r="LY73" s="5" t="b">
        <f t="shared" ca="1" si="398"/>
        <v>0</v>
      </c>
      <c r="LZ73" s="19" t="str">
        <f t="shared" ca="1" si="242"/>
        <v>-</v>
      </c>
      <c r="MA73" s="19" t="str">
        <f t="shared" ca="1" si="242"/>
        <v>-</v>
      </c>
      <c r="MB73" s="19" t="str">
        <f t="shared" ca="1" si="242"/>
        <v>-</v>
      </c>
      <c r="MC73" s="5" t="b">
        <f t="shared" ca="1" si="399"/>
        <v>1</v>
      </c>
      <c r="MD73" s="5" t="b">
        <f t="shared" ca="1" si="399"/>
        <v>0</v>
      </c>
      <c r="ME73" s="5" t="b">
        <f t="shared" ca="1" si="399"/>
        <v>0</v>
      </c>
      <c r="MF73" s="135">
        <f t="shared" ca="1" si="400"/>
        <v>1</v>
      </c>
      <c r="MG73" s="135">
        <f t="shared" ca="1" si="400"/>
        <v>1</v>
      </c>
      <c r="MH73" s="5" t="b">
        <f t="shared" ca="1" si="455"/>
        <v>0</v>
      </c>
      <c r="MI73" s="5" t="b">
        <f t="shared" ca="1" si="455"/>
        <v>0</v>
      </c>
      <c r="MJ73" s="5" t="b">
        <f t="shared" ca="1" si="455"/>
        <v>1</v>
      </c>
      <c r="MK73" s="5" t="b">
        <f t="shared" ca="1" si="455"/>
        <v>0</v>
      </c>
      <c r="ML73" s="5">
        <f t="shared" ca="1" si="456"/>
        <v>1</v>
      </c>
      <c r="MM73" s="5">
        <f t="shared" ca="1" si="456"/>
        <v>0.66</v>
      </c>
      <c r="MN73" s="5" t="b">
        <f t="shared" ca="1" si="457"/>
        <v>1</v>
      </c>
      <c r="MO73" s="5" t="str" cm="1">
        <f t="array" aca="1" ref="MO73" ca="1">IF(OR(MP73:MP73&lt;&gt;"-"),TRUE,"-")</f>
        <v>-</v>
      </c>
      <c r="MP73" s="19" t="str">
        <f t="shared" ca="1" si="403"/>
        <v>-</v>
      </c>
      <c r="MQ73" s="5" t="str">
        <f t="array" aca="1" ref="MQ73" ca="1">IF(OR(MR73:MX73&lt;&gt;"-"),TRUE,"-")</f>
        <v>-</v>
      </c>
      <c r="MR73" s="19" t="str">
        <f t="shared" ca="1" si="404"/>
        <v>-</v>
      </c>
      <c r="MS73" s="19" t="str">
        <f t="shared" ca="1" si="404"/>
        <v>-</v>
      </c>
      <c r="MT73" s="19" t="str">
        <f t="shared" ca="1" si="404"/>
        <v>-</v>
      </c>
      <c r="MU73" s="19" t="str">
        <f t="shared" ca="1" si="404"/>
        <v>-</v>
      </c>
      <c r="MV73" s="19" t="str">
        <f t="shared" ca="1" si="404"/>
        <v>-</v>
      </c>
      <c r="MW73" s="19" t="str">
        <f t="shared" ca="1" si="404"/>
        <v>-</v>
      </c>
      <c r="MX73" s="19" t="str">
        <f t="shared" ca="1" si="404"/>
        <v>-</v>
      </c>
      <c r="MY73" s="5" t="str">
        <f t="array" aca="1" ref="MY73" ca="1">IF(OR(MZ73:NA73&lt;&gt;"-"),TRUE,"-")</f>
        <v>-</v>
      </c>
      <c r="MZ73" s="264" t="s">
        <v>31</v>
      </c>
      <c r="NA73" s="19" t="str">
        <f t="shared" ca="1" si="405"/>
        <v>-</v>
      </c>
      <c r="NB73" s="19" t="b">
        <f t="shared" ca="1" si="405"/>
        <v>1</v>
      </c>
      <c r="NC73" s="19">
        <f t="shared" ca="1" si="405"/>
        <v>0</v>
      </c>
      <c r="ND73" s="5" t="str">
        <f t="shared" ca="1" si="406"/>
        <v>-</v>
      </c>
      <c r="NE73" s="5" t="str">
        <f t="shared" ca="1" si="406"/>
        <v>-</v>
      </c>
      <c r="NF73" s="5" t="str">
        <f t="shared" ca="1" si="406"/>
        <v>-</v>
      </c>
      <c r="NG73" s="5" t="str">
        <f t="shared" ca="1" si="406"/>
        <v>-</v>
      </c>
      <c r="NH73" s="19" t="str">
        <f t="shared" ca="1" si="420"/>
        <v>-</v>
      </c>
      <c r="NI73" s="19" t="str">
        <f t="shared" ca="1" si="420"/>
        <v>-</v>
      </c>
      <c r="NJ73" s="19" t="str">
        <f t="shared" ca="1" si="420"/>
        <v>-</v>
      </c>
      <c r="NK73" s="19" t="str">
        <f t="shared" ca="1" si="420"/>
        <v>-</v>
      </c>
      <c r="NL73" s="19" t="str">
        <f t="shared" ca="1" si="420"/>
        <v>-</v>
      </c>
      <c r="NM73" s="19" t="str">
        <f t="shared" ca="1" si="420"/>
        <v>-</v>
      </c>
      <c r="NN73" s="5" t="str">
        <f t="shared" ca="1" si="459"/>
        <v>-</v>
      </c>
      <c r="NO73" s="5">
        <f t="shared" ca="1" si="459"/>
        <v>500</v>
      </c>
      <c r="NP73" s="5">
        <f t="shared" ca="1" si="459"/>
        <v>500</v>
      </c>
      <c r="NQ73" s="5" t="str">
        <f t="shared" ca="1" si="459"/>
        <v>-</v>
      </c>
      <c r="NR73" s="5" t="str">
        <f t="shared" ca="1" si="459"/>
        <v>-</v>
      </c>
      <c r="NS73" s="5" t="str">
        <f t="shared" ca="1" si="459"/>
        <v>-</v>
      </c>
      <c r="NT73" s="5">
        <f t="shared" ca="1" si="408"/>
        <v>1</v>
      </c>
      <c r="NU73" s="9"/>
      <c r="NV73" s="19">
        <f t="shared" ca="1" si="420"/>
        <v>70</v>
      </c>
      <c r="NW73" s="19">
        <f t="shared" ca="1" si="431"/>
        <v>50</v>
      </c>
      <c r="NX73" s="19">
        <f t="shared" ca="1" si="431"/>
        <v>65</v>
      </c>
      <c r="NY73" s="19">
        <f t="shared" ca="1" si="431"/>
        <v>65</v>
      </c>
      <c r="NZ73" s="19">
        <f t="shared" ca="1" si="431"/>
        <v>1</v>
      </c>
      <c r="OA73" s="5">
        <f t="shared" ca="1" si="410"/>
        <v>1</v>
      </c>
      <c r="OB73" s="19">
        <f t="shared" ca="1" si="255"/>
        <v>1</v>
      </c>
      <c r="OC73" s="9"/>
      <c r="OD73" s="19" t="b">
        <f t="shared" ca="1" si="431"/>
        <v>0</v>
      </c>
      <c r="OE73" s="19" t="b">
        <f t="shared" ca="1" si="431"/>
        <v>0</v>
      </c>
      <c r="OF73" s="19">
        <f t="shared" ca="1" si="431"/>
        <v>1</v>
      </c>
      <c r="OG73" s="19">
        <f t="shared" ca="1" si="431"/>
        <v>1</v>
      </c>
      <c r="OH73" s="19">
        <f t="shared" ca="1" si="431"/>
        <v>1</v>
      </c>
      <c r="OI73" s="19">
        <f t="shared" ca="1" si="431"/>
        <v>1</v>
      </c>
      <c r="OJ73" s="19">
        <f t="shared" ca="1" si="431"/>
        <v>1</v>
      </c>
      <c r="OK73" s="19">
        <f t="shared" ca="1" si="431"/>
        <v>1</v>
      </c>
      <c r="OL73" s="19">
        <f t="shared" ca="1" si="431"/>
        <v>1</v>
      </c>
      <c r="OM73" s="19">
        <f t="shared" ca="1" si="431"/>
        <v>1</v>
      </c>
      <c r="ON73" s="19">
        <f t="shared" ca="1" si="431"/>
        <v>1</v>
      </c>
      <c r="OO73" s="9"/>
      <c r="OP73" s="5" t="str" cm="1">
        <f t="array" aca="1" ref="OP73" ca="1">INDEX(i.LMU_Area,$K73,OP$26)</f>
        <v>-</v>
      </c>
      <c r="OQ73" s="5" t="str" cm="1">
        <f t="array" aca="1" ref="OQ73" ca="1">INDEX(i.LMU_Area,$K73,OQ$26)</f>
        <v>-</v>
      </c>
      <c r="OR73" s="5" t="str" cm="1">
        <f t="array" aca="1" ref="OR73" ca="1">INDEX(i.LMU_Area,$K73,OR$26)</f>
        <v>-</v>
      </c>
      <c r="OS73" s="5" t="str" cm="1">
        <f t="array" aca="1" ref="OS73" ca="1">INDEX(i.LMU_Area,$K73,OS$26)</f>
        <v>-</v>
      </c>
      <c r="OT73" s="5" t="str" cm="1">
        <f t="array" aca="1" ref="OT73" ca="1">INDEX(i.LMU_Area,$K73,OT$26)</f>
        <v>-</v>
      </c>
      <c r="OU73" s="5" t="str" cm="1">
        <f t="array" aca="1" ref="OU73" ca="1">INDEX(i.LMU_Area,$K73,OU$26)</f>
        <v>-</v>
      </c>
      <c r="OV73" s="5" t="str" cm="1">
        <f t="array" aca="1" ref="OV73" ca="1">INDEX(i.LMU_Area,$K73,OV$26)</f>
        <v>-</v>
      </c>
      <c r="OW73" s="5" t="str" cm="1">
        <f t="array" aca="1" ref="OW73" ca="1">INDEX(i.LMU_Area,$K73,OW$26)</f>
        <v>-</v>
      </c>
      <c r="OX73" s="5" t="str" cm="1">
        <f t="array" aca="1" ref="OX73" ca="1">INDEX(i.LMU_Area,$K73,OX$26)</f>
        <v>-</v>
      </c>
      <c r="OY73" s="5" t="str" cm="1">
        <f t="array" aca="1" ref="OY73" ca="1">INDEX(i.LMU_Area,$K73,OY$26)</f>
        <v>-</v>
      </c>
      <c r="OZ73" s="5" t="str" cm="1">
        <f t="array" aca="1" ref="OZ73" ca="1">INDEX(i.LMU_Area,$K73,OZ$26)</f>
        <v>-</v>
      </c>
      <c r="PA73" s="5" t="str" cm="1">
        <f t="array" aca="1" ref="PA73" ca="1">INDEX(i.LMU_Area,$K73,PA$26)</f>
        <v>-</v>
      </c>
      <c r="PB73" s="5" t="str" cm="1">
        <f t="array" aca="1" ref="PB73" ca="1">INDEX(i.LMU_Area,$K73,PB$26)</f>
        <v>-</v>
      </c>
      <c r="PC73" s="5" t="str" cm="1">
        <f t="array" aca="1" ref="PC73" ca="1">INDEX(i.LMU_Area,$K73,PC$26)</f>
        <v>-</v>
      </c>
      <c r="PD73" s="5" t="str" cm="1">
        <f t="array" aca="1" ref="PD73" ca="1">INDEX(i.LMU_Area,$K73,PD$26)</f>
        <v>-</v>
      </c>
      <c r="PE73" s="5" t="str" cm="1">
        <f t="array" aca="1" ref="PE73" ca="1">INDEX(i.LMU_Area,$K73,PE$26)</f>
        <v>-</v>
      </c>
      <c r="PF73" s="5" t="str" cm="1">
        <f t="array" aca="1" ref="PF73" ca="1">INDEX(i.LMU_Area,$K73,PF$26)</f>
        <v>-</v>
      </c>
      <c r="PG73" s="5" t="str" cm="1">
        <f t="array" aca="1" ref="PG73" ca="1">INDEX(i.LMU_Area,$K73,PG$26)</f>
        <v>-</v>
      </c>
      <c r="PH73" s="5" t="str" cm="1">
        <f t="array" aca="1" ref="PH73" ca="1">INDEX(i.LMU_Area,$K73,PH$26)</f>
        <v>-</v>
      </c>
      <c r="PI73" s="5" t="str" cm="1">
        <f t="array" aca="1" ref="PI73" ca="1">INDEX(i.LMU_Area,$K73,PI$26)</f>
        <v>-</v>
      </c>
      <c r="PJ73" s="5" t="str" cm="1">
        <f t="array" aca="1" ref="PJ73" ca="1">INDEX(i.LMU_Area,$K73,PJ$26)</f>
        <v>-</v>
      </c>
      <c r="PK73" s="5" t="str" cm="1">
        <f t="array" aca="1" ref="PK73" ca="1">INDEX(i.LMU_Area,$K73,PK$26)</f>
        <v>-</v>
      </c>
      <c r="PL73" s="5" t="str" cm="1">
        <f t="array" aca="1" ref="PL73" ca="1">INDEX(i.LMU_Area,$K73,PL$26)</f>
        <v>-</v>
      </c>
      <c r="PM73" s="5" t="str" cm="1">
        <f t="array" aca="1" ref="PM73" ca="1">INDEX(i.LMU_Area,$K73,PM$26)</f>
        <v>-</v>
      </c>
      <c r="PN73" s="5" t="str" cm="1">
        <f t="array" aca="1" ref="PN73" ca="1">INDEX(i.LMU_Area,$K73,PN$26)</f>
        <v>-</v>
      </c>
      <c r="PO73" s="5" t="str" cm="1">
        <f t="array" aca="1" ref="PO73" ca="1">INDEX(i.LMU_Area,$K73,PO$26)</f>
        <v>-</v>
      </c>
      <c r="PP73" s="5" t="str" cm="1">
        <f t="array" aca="1" ref="PP73" ca="1">INDEX(i.LMU_Area,$K73,PP$26)</f>
        <v>-</v>
      </c>
      <c r="PQ73" s="5" t="str" cm="1">
        <f t="array" aca="1" ref="PQ73" ca="1">INDEX(i.LMU_Area,$K73,PQ$26)</f>
        <v>-</v>
      </c>
      <c r="PR73" s="5" t="str" cm="1">
        <f t="array" aca="1" ref="PR73" ca="1">INDEX(i.LMU_Area,$K73,PR$26)</f>
        <v>-</v>
      </c>
      <c r="PS73" s="5" t="str" cm="1">
        <f t="array" aca="1" ref="PS73" ca="1">INDEX(i.LMU_Area,$K73,PS$26)</f>
        <v>-</v>
      </c>
      <c r="PT73" s="5" t="str" cm="1">
        <f t="array" aca="1" ref="PT73" ca="1">INDEX(i.LMU_Area,$K73,PT$26)</f>
        <v>-</v>
      </c>
      <c r="PU73" s="5" t="str" cm="1">
        <f t="array" aca="1" ref="PU73" ca="1">INDEX(i.LMU_Area,$K73,PU$26)</f>
        <v>-</v>
      </c>
      <c r="PV73" s="5" t="str" cm="1">
        <f t="array" aca="1" ref="PV73" ca="1">INDEX(i.LMU_Area,$K73,PV$26)</f>
        <v>-</v>
      </c>
      <c r="PW73" s="5" t="str" cm="1">
        <f t="array" aca="1" ref="PW73" ca="1">INDEX(i.LMU_Area,$K73,PW$26)</f>
        <v>-</v>
      </c>
      <c r="PX73" s="5" t="str" cm="1">
        <f t="array" aca="1" ref="PX73" ca="1">INDEX(i.LMU_Area,$K73,PX$26)</f>
        <v>-</v>
      </c>
      <c r="PY73" s="5" t="str" cm="1">
        <f t="array" aca="1" ref="PY73" ca="1">INDEX(i.LMU_Area,$K73,PY$26)</f>
        <v>-</v>
      </c>
      <c r="PZ73" s="5" t="str" cm="1">
        <f t="array" aca="1" ref="PZ73" ca="1">INDEX(i.LMU_Area,$K73,PZ$26)</f>
        <v>-</v>
      </c>
      <c r="QA73" s="5" t="str" cm="1">
        <f t="array" aca="1" ref="QA73" ca="1">INDEX(i.LMU_Area,$K73,QA$26)</f>
        <v>-</v>
      </c>
      <c r="QB73" s="5" t="str" cm="1">
        <f t="array" aca="1" ref="QB73" ca="1">INDEX(i.LMU_Area,$K73,QB$26)</f>
        <v>-</v>
      </c>
      <c r="QC73" s="5" t="str" cm="1">
        <f t="array" aca="1" ref="QC73" ca="1">INDEX(i.LMU_Area,$K73,QC$26)</f>
        <v>-</v>
      </c>
      <c r="QD73" s="5" t="str" cm="1">
        <f t="array" aca="1" ref="QD73" ca="1">INDEX(i.LMU_Area,$K73,QD$26)</f>
        <v>-</v>
      </c>
      <c r="QE73" s="5" t="str" cm="1">
        <f t="array" aca="1" ref="QE73" ca="1">INDEX(i.LMU_Area,$K73,QE$26)</f>
        <v>-</v>
      </c>
      <c r="QF73" s="5" t="str" cm="1">
        <f t="array" aca="1" ref="QF73" ca="1">INDEX(i.LMU_Area,$K73,QF$26)</f>
        <v>-</v>
      </c>
      <c r="QG73" s="5" t="str" cm="1">
        <f t="array" aca="1" ref="QG73" ca="1">INDEX(i.LMU_Area,$K73,QG$26)</f>
        <v>-</v>
      </c>
      <c r="QH73" s="5" t="str" cm="1">
        <f t="array" aca="1" ref="QH73" ca="1">INDEX(i.LMU_Area,$K73,QH$26)</f>
        <v>-</v>
      </c>
      <c r="QI73" s="5" t="str" cm="1">
        <f t="array" aca="1" ref="QI73" ca="1">INDEX(i.LMU_Area,$K73,QI$26)</f>
        <v>-</v>
      </c>
      <c r="QJ73" s="5" t="str" cm="1">
        <f t="array" aca="1" ref="QJ73" ca="1">INDEX(i.LMU_Area,$K73,QJ$26)</f>
        <v>-</v>
      </c>
      <c r="QK73" s="5" t="str" cm="1">
        <f t="array" aca="1" ref="QK73" ca="1">INDEX(i.LMU_Area,$K73,QK$26)</f>
        <v>-</v>
      </c>
      <c r="QL73" s="5" t="str" cm="1">
        <f t="array" aca="1" ref="QL73" ca="1">INDEX(i.LMU_Area,$K73,QL$26)</f>
        <v>-</v>
      </c>
      <c r="QM73" s="5" t="str" cm="1">
        <f t="array" aca="1" ref="QM73" ca="1">INDEX(i.LMU_Area,$K73,QM$26)</f>
        <v>-</v>
      </c>
      <c r="QN73" s="5" t="str" cm="1">
        <f t="array" aca="1" ref="QN73" ca="1">INDEX(i.LMU_Area,$K73,QN$26)</f>
        <v>-</v>
      </c>
      <c r="QO73" s="5" t="str" cm="1">
        <f t="array" aca="1" ref="QO73" ca="1">INDEX(i.LMU_Area,$K73,QO$26)</f>
        <v>-</v>
      </c>
      <c r="QP73" s="5" t="str" cm="1">
        <f t="array" aca="1" ref="QP73" ca="1">INDEX(i.LMU_Area,$K73,QP$26)</f>
        <v>-</v>
      </c>
      <c r="QQ73" s="5" t="str" cm="1">
        <f t="array" aca="1" ref="QQ73" ca="1">INDEX(i.LMU_Area,$K73,QQ$26)</f>
        <v>-</v>
      </c>
      <c r="QR73" s="5" t="str" cm="1">
        <f t="array" aca="1" ref="QR73" ca="1">INDEX(i.LMU_Area,$K73,QR$26)</f>
        <v>-</v>
      </c>
      <c r="QS73" s="5" t="str" cm="1">
        <f t="array" aca="1" ref="QS73" ca="1">INDEX(i.LMU_Area,$K73,QS$26)</f>
        <v>-</v>
      </c>
      <c r="QT73" s="5" t="str" cm="1">
        <f t="array" aca="1" ref="QT73" ca="1">INDEX(i.LMU_Area,$K73,QT$26)</f>
        <v>-</v>
      </c>
      <c r="QU73" s="5" t="str" cm="1">
        <f t="array" aca="1" ref="QU73" ca="1">INDEX(i.LMU_Area,$K73,QU$26)</f>
        <v>-</v>
      </c>
      <c r="QV73" s="5" t="str" cm="1">
        <f t="array" aca="1" ref="QV73" ca="1">INDEX(i.LMU_Area,$K73,QV$26)</f>
        <v>-</v>
      </c>
      <c r="QW73" s="5" t="str" cm="1">
        <f t="array" aca="1" ref="QW73" ca="1">INDEX(i.LMU_Area,$K73,QW$26)</f>
        <v>-</v>
      </c>
      <c r="QX73" s="5" t="str" cm="1">
        <f t="array" aca="1" ref="QX73" ca="1">INDEX(i.LMU_Area,$K73,QX$26)</f>
        <v>-</v>
      </c>
      <c r="QY73" s="5" t="str" cm="1">
        <f t="array" aca="1" ref="QY73" ca="1">INDEX(i.LMU_Area,$K73,QY$26)</f>
        <v>-</v>
      </c>
      <c r="QZ73" s="5" t="str" cm="1">
        <f t="array" aca="1" ref="QZ73" ca="1">INDEX(i.LMU_Area,$K73,QZ$26)</f>
        <v>-</v>
      </c>
      <c r="RA73" s="5" t="str" cm="1">
        <f t="array" aca="1" ref="RA73" ca="1">INDEX(i.LMU_Area,$K73,RA$26)</f>
        <v>-</v>
      </c>
      <c r="RB73" s="5" t="str" cm="1">
        <f t="array" aca="1" ref="RB73" ca="1">INDEX(i.LMU_Area,$K73,RB$26)</f>
        <v>-</v>
      </c>
      <c r="RC73" s="5" t="str" cm="1">
        <f t="array" aca="1" ref="RC73" ca="1">INDEX(i.LMU_Area,$K73,RC$26)</f>
        <v>-</v>
      </c>
      <c r="RD73" s="5" t="str" cm="1">
        <f t="array" aca="1" ref="RD73" ca="1">INDEX(i.LMU_Area,$K73,RD$26)</f>
        <v>-</v>
      </c>
      <c r="RE73" s="5" t="str" cm="1">
        <f t="array" aca="1" ref="RE73" ca="1">INDEX(i.LMU_Area,$K73,RE$26)</f>
        <v>-</v>
      </c>
      <c r="RF73" s="5" t="str" cm="1">
        <f t="array" aca="1" ref="RF73" ca="1">INDEX(i.LMU_Area,$K73,RF$26)</f>
        <v>-</v>
      </c>
      <c r="RG73" s="5" t="str" cm="1">
        <f t="array" aca="1" ref="RG73" ca="1">INDEX(i.LMU_Area,$K73,RG$26)</f>
        <v>-</v>
      </c>
      <c r="RH73" s="5" t="str" cm="1">
        <f t="array" aca="1" ref="RH73" ca="1">INDEX(i.LMU_Area,$K73,RH$26)</f>
        <v>-</v>
      </c>
      <c r="RI73" s="5" t="str" cm="1">
        <f t="array" aca="1" ref="RI73" ca="1">INDEX(i.LMU_Area,$K73,RI$26)</f>
        <v>-</v>
      </c>
      <c r="RJ73" s="5" t="str" cm="1">
        <f t="array" aca="1" ref="RJ73" ca="1">INDEX(i.LMU_Area,$K73,RJ$26)</f>
        <v>-</v>
      </c>
      <c r="RK73" s="5" t="str" cm="1">
        <f t="array" aca="1" ref="RK73" ca="1">INDEX(i.LMU_Area,$K73,RK$26)</f>
        <v>-</v>
      </c>
      <c r="RL73" s="5" t="str" cm="1">
        <f t="array" aca="1" ref="RL73" ca="1">INDEX(i.LMU_Area,$K73,RL$26)</f>
        <v>-</v>
      </c>
      <c r="RM73" s="5" t="str" cm="1">
        <f t="array" aca="1" ref="RM73" ca="1">INDEX(i.LMU_Area,$K73,RM$26)</f>
        <v>-</v>
      </c>
      <c r="RN73" s="5" t="str" cm="1">
        <f t="array" aca="1" ref="RN73" ca="1">INDEX(i.LMU_Area,$K73,RN$26)</f>
        <v>-</v>
      </c>
      <c r="RO73" s="5" t="str" cm="1">
        <f t="array" aca="1" ref="RO73" ca="1">INDEX(i.LMU_Area,$K73,RO$26)</f>
        <v>-</v>
      </c>
      <c r="RP73" s="5" t="str" cm="1">
        <f t="array" aca="1" ref="RP73" ca="1">INDEX(i.LMU_Area,$K73,RP$26)</f>
        <v>-</v>
      </c>
      <c r="RQ73" s="5" t="str" cm="1">
        <f t="array" aca="1" ref="RQ73" ca="1">INDEX(i.LMU_Area,$K73,RQ$26)</f>
        <v>-</v>
      </c>
      <c r="RR73" s="5" t="str" cm="1">
        <f t="array" aca="1" ref="RR73" ca="1">INDEX(i.LMU_Area,$K73,RR$26)</f>
        <v>-</v>
      </c>
      <c r="RS73" s="5" t="str" cm="1">
        <f t="array" aca="1" ref="RS73" ca="1">INDEX(i.LMU_Area,$K73,RS$26)</f>
        <v>-</v>
      </c>
      <c r="RT73" s="5" t="str" cm="1">
        <f t="array" aca="1" ref="RT73" ca="1">INDEX(i.LMU_Area,$K73,RT$26)</f>
        <v>-</v>
      </c>
      <c r="RU73" s="5" t="str" cm="1">
        <f t="array" aca="1" ref="RU73" ca="1">INDEX(i.LMU_Area,$K73,RU$26)</f>
        <v>-</v>
      </c>
      <c r="RV73" s="5" t="str" cm="1">
        <f t="array" aca="1" ref="RV73" ca="1">INDEX(i.LMU_Area,$K73,RV$26)</f>
        <v>-</v>
      </c>
      <c r="RW73" s="5" t="str" cm="1">
        <f t="array" aca="1" ref="RW73" ca="1">INDEX(i.LMU_Area,$K73,RW$26)</f>
        <v>-</v>
      </c>
      <c r="RX73" s="5" t="str" cm="1">
        <f t="array" aca="1" ref="RX73" ca="1">INDEX(i.LMU_Area,$K73,RX$26)</f>
        <v>-</v>
      </c>
      <c r="RY73" s="5" t="str" cm="1">
        <f t="array" aca="1" ref="RY73" ca="1">INDEX(i.LMU_Area,$K73,RY$26)</f>
        <v>-</v>
      </c>
      <c r="RZ73" s="5" t="str" cm="1">
        <f t="array" aca="1" ref="RZ73" ca="1">INDEX(i.LMU_Area,$K73,RZ$26)</f>
        <v>-</v>
      </c>
      <c r="SA73" s="5" t="str" cm="1">
        <f t="array" aca="1" ref="SA73" ca="1">INDEX(i.LMU_Area,$K73,SA$26)</f>
        <v>-</v>
      </c>
      <c r="SB73" s="5" t="str" cm="1">
        <f t="array" aca="1" ref="SB73" ca="1">INDEX(i.LMU_Area,$K73,SB$26)</f>
        <v>-</v>
      </c>
      <c r="SC73" s="5" t="str" cm="1">
        <f t="array" aca="1" ref="SC73" ca="1">INDEX(i.LMU_Area,$K73,SC$26)</f>
        <v>-</v>
      </c>
      <c r="SD73" s="5" t="str" cm="1">
        <f t="array" aca="1" ref="SD73" ca="1">INDEX(i.LMU_Area,$K73,SD$26)</f>
        <v>-</v>
      </c>
      <c r="SE73" s="5" t="str" cm="1">
        <f t="array" aca="1" ref="SE73" ca="1">INDEX(i.LMU_Area,$K73,SE$26)</f>
        <v>-</v>
      </c>
      <c r="SF73" s="5" t="str" cm="1">
        <f t="array" aca="1" ref="SF73" ca="1">INDEX(i.LMU_Area,$K73,SF$26)</f>
        <v>-</v>
      </c>
      <c r="SG73" s="5" t="str" cm="1">
        <f t="array" aca="1" ref="SG73" ca="1">INDEX(i.LMU_Area,$K73,SG$26)</f>
        <v>-</v>
      </c>
      <c r="SH73" s="5" t="str" cm="1">
        <f t="array" aca="1" ref="SH73" ca="1">INDEX(i.LMU_Area,$K73,SH$26)</f>
        <v>-</v>
      </c>
      <c r="SI73" s="5" t="str" cm="1">
        <f t="array" aca="1" ref="SI73" ca="1">INDEX(i.LMU_Area,$K73,SI$26)</f>
        <v>-</v>
      </c>
      <c r="SJ73" s="5" t="str" cm="1">
        <f t="array" aca="1" ref="SJ73" ca="1">INDEX(i.LMU_Area,$K73,SJ$26)</f>
        <v>-</v>
      </c>
      <c r="SK73" s="5" t="str" cm="1">
        <f t="array" aca="1" ref="SK73" ca="1">INDEX(i.LMU_Area,$K73,SK$26)</f>
        <v>-</v>
      </c>
      <c r="SL73" s="5" t="str" cm="1">
        <f t="array" aca="1" ref="SL73" ca="1">INDEX(i.LMU_Area,$K73,SL$26)</f>
        <v>-</v>
      </c>
      <c r="SM73" s="5" t="str" cm="1">
        <f t="array" aca="1" ref="SM73" ca="1">INDEX(i.LMU_Area,$K73,SM$26)</f>
        <v>-</v>
      </c>
      <c r="SN73" s="5" t="str" cm="1">
        <f t="array" aca="1" ref="SN73" ca="1">INDEX(i.LMU_Area,$K73,SN$26)</f>
        <v>-</v>
      </c>
      <c r="SO73" s="5" t="str" cm="1">
        <f t="array" aca="1" ref="SO73" ca="1">INDEX(i.LMU_Area,$K73,SO$26)</f>
        <v>-</v>
      </c>
      <c r="SP73" s="5" t="str" cm="1">
        <f t="array" aca="1" ref="SP73" ca="1">INDEX(i.LMU_Area,$K73,SP$26)</f>
        <v>-</v>
      </c>
      <c r="SQ73" s="5" t="str" cm="1">
        <f t="array" aca="1" ref="SQ73" ca="1">INDEX(i.LMU_Area,$K73,SQ$26)</f>
        <v>-</v>
      </c>
      <c r="SR73" s="5" t="str" cm="1">
        <f t="array" aca="1" ref="SR73" ca="1">INDEX(i.LMU_Area,$K73,SR$26)</f>
        <v>-</v>
      </c>
      <c r="SS73" s="5" t="str" cm="1">
        <f t="array" aca="1" ref="SS73" ca="1">INDEX(i.LMU_Area,$K73,SS$26)</f>
        <v>-</v>
      </c>
      <c r="ST73" s="5" t="str" cm="1">
        <f t="array" aca="1" ref="ST73" ca="1">INDEX(i.LMU_Area,$K73,ST$26)</f>
        <v>-</v>
      </c>
      <c r="SU73" s="5" t="str" cm="1">
        <f t="array" aca="1" ref="SU73" ca="1">INDEX(i.LMU_Area,$K73,SU$26)</f>
        <v>-</v>
      </c>
      <c r="SV73" s="5" t="str" cm="1">
        <f t="array" aca="1" ref="SV73" ca="1">INDEX(i.LMU_Area,$K73,SV$26)</f>
        <v>-</v>
      </c>
      <c r="SW73" s="5" t="str" cm="1">
        <f t="array" aca="1" ref="SW73" ca="1">INDEX(i.LMU_Area,$K73,SW$26)</f>
        <v>-</v>
      </c>
      <c r="SX73" s="5" t="str" cm="1">
        <f t="array" aca="1" ref="SX73" ca="1">INDEX(i.LMU_Area,$K73,SX$26)</f>
        <v>-</v>
      </c>
      <c r="SY73" s="5" t="str" cm="1">
        <f t="array" aca="1" ref="SY73" ca="1">INDEX(i.LMU_Area,$K73,SY$26)</f>
        <v>-</v>
      </c>
      <c r="SZ73" s="5" t="str" cm="1">
        <f t="array" aca="1" ref="SZ73" ca="1">INDEX(i.LMU_Area,$K73,SZ$26)</f>
        <v>-</v>
      </c>
      <c r="TA73" s="5" t="str" cm="1">
        <f t="array" aca="1" ref="TA73" ca="1">INDEX(i.LMU_Area,$K73,TA$26)</f>
        <v>-</v>
      </c>
      <c r="TB73" s="5" t="str" cm="1">
        <f t="array" aca="1" ref="TB73" ca="1">INDEX(i.LMU_Area,$K73,TB$26)</f>
        <v>-</v>
      </c>
      <c r="TC73" s="5" t="str" cm="1">
        <f t="array" aca="1" ref="TC73" ca="1">INDEX(i.LMU_Area,$K73,TC$26)</f>
        <v>-</v>
      </c>
      <c r="TD73" s="5" t="str" cm="1">
        <f t="array" aca="1" ref="TD73" ca="1">INDEX(i.LMU_Area,$K73,TD$26)</f>
        <v>-</v>
      </c>
      <c r="TE73" s="5" t="str" cm="1">
        <f t="array" aca="1" ref="TE73" ca="1">INDEX(i.LMU_Area,$K73,TE$26)</f>
        <v>-</v>
      </c>
      <c r="TF73" s="19">
        <f t="shared" ca="1" si="423"/>
        <v>1</v>
      </c>
      <c r="TG73" s="587">
        <v>0</v>
      </c>
    </row>
    <row r="74" spans="1:527" hidden="1" outlineLevel="2">
      <c r="A74" s="21">
        <f t="shared" si="358"/>
        <v>69</v>
      </c>
      <c r="B74" s="240">
        <f t="shared" si="359"/>
        <v>52</v>
      </c>
      <c r="C74">
        <f>203</f>
        <v>203</v>
      </c>
      <c r="D74" s="135" t="str">
        <f t="shared" ca="1" si="360"/>
        <v>EWW</v>
      </c>
      <c r="E74" t="b">
        <v>1</v>
      </c>
      <c r="F74" t="b">
        <v>0</v>
      </c>
      <c r="G74" s="19" t="b">
        <f t="shared" ca="1" si="361"/>
        <v>1</v>
      </c>
      <c r="H74" s="226">
        <f t="shared" ca="1" si="424"/>
        <v>29</v>
      </c>
      <c r="I74" s="226">
        <f t="shared" ca="1" si="412"/>
        <v>1</v>
      </c>
      <c r="J74" s="226">
        <f t="shared" ca="1" si="412"/>
        <v>1</v>
      </c>
      <c r="K74" s="226">
        <f t="shared" ca="1" si="412"/>
        <v>1</v>
      </c>
      <c r="L74" s="226">
        <f t="shared" ca="1" si="412"/>
        <v>1</v>
      </c>
      <c r="M74" s="226">
        <f t="shared" ca="1" si="412"/>
        <v>2</v>
      </c>
      <c r="N74" s="226">
        <f t="shared" ca="1" si="413"/>
        <v>3</v>
      </c>
      <c r="O74" s="226">
        <f t="shared" ca="1" si="413"/>
        <v>2</v>
      </c>
      <c r="P74" s="226">
        <f t="shared" ca="1" si="412"/>
        <v>1</v>
      </c>
      <c r="Q74" s="226">
        <f t="shared" ca="1" si="413"/>
        <v>1</v>
      </c>
      <c r="R74" s="115">
        <f t="shared" ca="1" si="264"/>
        <v>0</v>
      </c>
      <c r="S74" s="226">
        <f t="shared" ca="1" si="413"/>
        <v>0</v>
      </c>
      <c r="T74" s="226">
        <f t="shared" ca="1" si="413"/>
        <v>0</v>
      </c>
      <c r="U74" s="226">
        <f t="shared" ca="1" si="413"/>
        <v>0</v>
      </c>
      <c r="V74" s="226">
        <f t="shared" ca="1" si="413"/>
        <v>0</v>
      </c>
      <c r="W74" s="226">
        <f t="shared" ca="1" si="412"/>
        <v>0</v>
      </c>
      <c r="X74" s="226">
        <f t="shared" ca="1" si="413"/>
        <v>1</v>
      </c>
      <c r="Y74" s="226">
        <f t="shared" ca="1" si="412"/>
        <v>1</v>
      </c>
      <c r="Z74" s="226">
        <f t="shared" ca="1" si="413"/>
        <v>1</v>
      </c>
      <c r="AA74" s="263"/>
      <c r="AB74" s="263"/>
      <c r="AC74" s="263"/>
      <c r="AD74" s="263"/>
      <c r="AE74" s="263"/>
      <c r="AF74" s="226">
        <f t="shared" ca="1" si="414"/>
        <v>0</v>
      </c>
      <c r="AG74" s="263"/>
      <c r="AH74" s="263">
        <f t="shared" ca="1" si="415"/>
        <v>0</v>
      </c>
      <c r="AI74" s="263">
        <f t="shared" ca="1" si="415"/>
        <v>0</v>
      </c>
      <c r="AJ74" s="263">
        <f t="shared" ca="1" si="415"/>
        <v>0</v>
      </c>
      <c r="AK74" s="19">
        <f t="shared" ref="AK74:AN78" ca="1" si="460">OFFSET(AK$5,$B74,0)</f>
        <v>0</v>
      </c>
      <c r="AL74" s="19">
        <f t="shared" ca="1" si="460"/>
        <v>0</v>
      </c>
      <c r="AM74" s="19">
        <f t="shared" ca="1" si="460"/>
        <v>0</v>
      </c>
      <c r="AN74" s="19">
        <f t="shared" ca="1" si="460"/>
        <v>0</v>
      </c>
      <c r="AO74" s="135">
        <f t="shared" ca="1" si="365"/>
        <v>2</v>
      </c>
      <c r="AP74" s="135">
        <f ca="1">INDEX(CHOOSE($P74,DataAutumn!i.AdultDrys,DataWinter!i.AdultDrys,DataSpring!i.AdultDrys),1,$O74)</f>
        <v>4</v>
      </c>
      <c r="AQ74" s="5">
        <f t="shared" ca="1" si="366"/>
        <v>2</v>
      </c>
      <c r="AR74" s="5">
        <f t="shared" ca="1" si="366"/>
        <v>0</v>
      </c>
      <c r="AS74" s="5">
        <f t="shared" ca="1" si="367"/>
        <v>5</v>
      </c>
      <c r="AT74">
        <f t="shared" ca="1" si="368"/>
        <v>6</v>
      </c>
      <c r="AW74" s="222" t="str">
        <f t="shared" ca="1" si="204"/>
        <v>FS Optimis 00029 EWW MWM     TOL122 Scan1-0000 CFS RR 01% REV01 GP100% WP100% MP100% T_TRUE (F33N11)</v>
      </c>
      <c r="AX74" s="9" t="str">
        <f ca="1">IF(COUNTIF(AW$5:AW74,AW74)=1,"-","Dup")</f>
        <v>-</v>
      </c>
      <c r="AY74" s="9"/>
      <c r="AZ74" s="19" t="b">
        <f t="shared" ca="1" si="417"/>
        <v>0</v>
      </c>
      <c r="BA74" s="19" t="b">
        <f t="shared" ca="1" si="417"/>
        <v>0</v>
      </c>
      <c r="BB74" s="19" t="b">
        <f t="shared" ca="1" si="417"/>
        <v>0</v>
      </c>
      <c r="BC74" s="19" t="b">
        <f t="shared" ca="1" si="417"/>
        <v>0</v>
      </c>
      <c r="BD74" s="19" t="b">
        <f t="shared" ca="1" si="417"/>
        <v>0</v>
      </c>
      <c r="BE74" s="19" t="b">
        <f t="shared" ca="1" si="417"/>
        <v>0</v>
      </c>
      <c r="BF74" s="19" t="b">
        <f t="shared" ca="1" si="417"/>
        <v>0</v>
      </c>
      <c r="BG74" s="19" t="b">
        <f t="shared" ca="1" si="417"/>
        <v>0</v>
      </c>
      <c r="BH74" s="9"/>
      <c r="BI74" s="5" t="b">
        <f t="shared" ca="1" si="205"/>
        <v>1</v>
      </c>
      <c r="BJ74" s="5" t="str">
        <f t="shared" ca="1" si="205"/>
        <v>-</v>
      </c>
      <c r="BK74" s="5" t="str">
        <f t="shared" ca="1" si="205"/>
        <v>-</v>
      </c>
      <c r="BL74" s="5" t="str">
        <f t="shared" ca="1" si="205"/>
        <v>-</v>
      </c>
      <c r="BM74" s="5" t="b">
        <f t="shared" ca="1" si="205"/>
        <v>1</v>
      </c>
      <c r="BN74" s="135">
        <f t="shared" ca="1" si="205"/>
        <v>0</v>
      </c>
      <c r="BO74" s="12" t="b">
        <v>1</v>
      </c>
      <c r="BP74" s="5" cm="1">
        <f t="array" aca="1" ref="BP74" ca="1">INDEX(i.z_prob,$J74,BP$26)</f>
        <v>0.09</v>
      </c>
      <c r="BQ74" s="5" cm="1">
        <f t="array" aca="1" ref="BQ74" ca="1">INDEX(i.z_prob,$J74,BQ$26)</f>
        <v>0.16</v>
      </c>
      <c r="BR74" s="5" cm="1">
        <f t="array" aca="1" ref="BR74" ca="1">INDEX(i.z_prob,$J74,BR$26)</f>
        <v>0.14000000000000001</v>
      </c>
      <c r="BS74" s="5" cm="1">
        <f t="array" aca="1" ref="BS74" ca="1">INDEX(i.z_prob,$J74,BS$26)</f>
        <v>0.11</v>
      </c>
      <c r="BT74" s="5" cm="1">
        <f t="array" aca="1" ref="BT74" ca="1">INDEX(i.z_prob,$J74,BT$26)</f>
        <v>0.11</v>
      </c>
      <c r="BU74" s="5" cm="1">
        <f t="array" aca="1" ref="BU74" ca="1">INDEX(i.z_prob,$J74,BU$26)</f>
        <v>0.14000000000000001</v>
      </c>
      <c r="BV74" s="5" cm="1">
        <f t="array" aca="1" ref="BV74" ca="1">INDEX(i.z_prob,$J74,BV$26)</f>
        <v>0.16</v>
      </c>
      <c r="BW74" s="5" cm="1">
        <f t="array" aca="1" ref="BW74" ca="1">INDEX(i.z_prob,$J74,BW$26)</f>
        <v>0.09</v>
      </c>
      <c r="BX74" s="9"/>
      <c r="BY74" s="19" t="str">
        <f t="shared" ca="1" si="370"/>
        <v>-</v>
      </c>
      <c r="BZ74" s="5">
        <f t="shared" ca="1" si="371"/>
        <v>0</v>
      </c>
      <c r="CA74" s="5">
        <f t="shared" ca="1" si="372"/>
        <v>0</v>
      </c>
      <c r="CB74" s="5">
        <f t="shared" ca="1" si="373"/>
        <v>0</v>
      </c>
      <c r="CC74" s="5">
        <f t="shared" ca="1" si="374"/>
        <v>0</v>
      </c>
      <c r="CD74" s="9"/>
      <c r="CE74" s="19" t="str">
        <f t="shared" ca="1" si="450"/>
        <v>-</v>
      </c>
      <c r="CF74" s="19" t="str">
        <f t="shared" ca="1" si="450"/>
        <v>-</v>
      </c>
      <c r="CG74" s="19" t="str">
        <f t="shared" ca="1" si="450"/>
        <v>-</v>
      </c>
      <c r="CH74" s="19" t="str">
        <f t="shared" ca="1" si="450"/>
        <v>-</v>
      </c>
      <c r="CI74" s="19" t="str">
        <f t="shared" ca="1" si="450"/>
        <v>-</v>
      </c>
      <c r="CJ74" s="19" t="str">
        <f t="shared" ca="1" si="450"/>
        <v>-</v>
      </c>
      <c r="CK74" s="19" t="str">
        <f t="shared" ca="1" si="450"/>
        <v>-</v>
      </c>
      <c r="CL74" s="19" t="str">
        <f t="shared" ca="1" si="450"/>
        <v>-</v>
      </c>
      <c r="CM74" s="19" t="str">
        <f t="shared" ca="1" si="450"/>
        <v>-</v>
      </c>
      <c r="CN74" s="19" t="str">
        <f t="shared" ca="1" si="450"/>
        <v>-</v>
      </c>
      <c r="CO74" s="19" t="str">
        <f t="shared" ca="1" si="440"/>
        <v>-</v>
      </c>
      <c r="CP74" s="19" t="str">
        <f t="shared" ca="1" si="440"/>
        <v>-</v>
      </c>
      <c r="CQ74" s="19" t="str">
        <f t="shared" ca="1" si="440"/>
        <v>-</v>
      </c>
      <c r="CR74" s="19" t="str">
        <f t="shared" ca="1" si="440"/>
        <v>-</v>
      </c>
      <c r="CS74" s="19" t="str">
        <f t="shared" ca="1" si="440"/>
        <v>-</v>
      </c>
      <c r="CT74" s="19" t="str">
        <f t="shared" ca="1" si="440"/>
        <v>-</v>
      </c>
      <c r="CU74" s="19" t="str">
        <f t="shared" ca="1" si="440"/>
        <v>-</v>
      </c>
      <c r="CV74" s="9"/>
      <c r="CW74" s="19" t="b">
        <f t="shared" ca="1" si="451"/>
        <v>1</v>
      </c>
      <c r="CX74" s="19" t="b">
        <f t="shared" ca="1" si="451"/>
        <v>1</v>
      </c>
      <c r="CY74" s="19" t="b">
        <f t="shared" ca="1" si="451"/>
        <v>1</v>
      </c>
      <c r="CZ74" s="574">
        <f t="shared" ca="1" si="425"/>
        <v>321111106</v>
      </c>
      <c r="DA74" s="570" t="b">
        <f t="shared" ref="DA74:DC78" ca="1" si="461">OFFSET(DA$5,$B74,0)</f>
        <v>0</v>
      </c>
      <c r="DB74" s="570" t="str">
        <f t="shared" ca="1" si="461"/>
        <v>-</v>
      </c>
      <c r="DC74" s="570" t="str">
        <f t="shared" ca="1" si="461"/>
        <v>-</v>
      </c>
      <c r="DD74" s="575">
        <f t="shared" ca="1" si="421"/>
        <v>321111106</v>
      </c>
      <c r="DE74" s="428">
        <f t="shared" ca="1" si="379"/>
        <v>680</v>
      </c>
      <c r="DF74" s="428">
        <f t="shared" ca="1" si="379"/>
        <v>714</v>
      </c>
      <c r="DG74" s="428">
        <f t="shared" ca="1" si="379"/>
        <v>749</v>
      </c>
      <c r="DH74" s="143">
        <f t="shared" ca="1" si="380"/>
        <v>420</v>
      </c>
      <c r="DI74" s="143">
        <f t="shared" ca="1" si="380"/>
        <v>455</v>
      </c>
      <c r="DJ74" s="143">
        <f t="shared" ca="1" si="380"/>
        <v>490</v>
      </c>
      <c r="DK74" s="19" t="str">
        <f t="shared" ca="1" si="416"/>
        <v>-</v>
      </c>
      <c r="DL74" s="19" t="str">
        <f t="shared" ca="1" si="416"/>
        <v>-</v>
      </c>
      <c r="DM74" s="19" t="str">
        <f t="shared" ca="1" si="416"/>
        <v>-</v>
      </c>
      <c r="DN74" s="19" t="str">
        <f t="shared" ca="1" si="416"/>
        <v>-</v>
      </c>
      <c r="DO74" s="19" t="str">
        <f t="shared" ca="1" si="416"/>
        <v>-</v>
      </c>
      <c r="DP74" s="19" t="str">
        <f t="shared" ca="1" si="416"/>
        <v>-</v>
      </c>
      <c r="DQ74" s="19">
        <f t="shared" ca="1" si="432"/>
        <v>1</v>
      </c>
      <c r="DR74" s="19">
        <f t="shared" ca="1" si="432"/>
        <v>1</v>
      </c>
      <c r="DS74" s="19">
        <f t="shared" ca="1" si="432"/>
        <v>0</v>
      </c>
      <c r="DT74" s="19" t="str">
        <f t="shared" ca="1" si="432"/>
        <v>-</v>
      </c>
      <c r="DU74" s="19" t="str">
        <f t="shared" ca="1" si="432"/>
        <v>-</v>
      </c>
      <c r="DV74" s="19" t="str">
        <f t="shared" ca="1" si="432"/>
        <v>-</v>
      </c>
      <c r="DW74" s="19" t="str">
        <f t="shared" ca="1" si="432"/>
        <v>-</v>
      </c>
      <c r="DX74" s="19" t="str">
        <f t="shared" ca="1" si="432"/>
        <v>-</v>
      </c>
      <c r="DY74" s="19">
        <f t="shared" ca="1" si="432"/>
        <v>0</v>
      </c>
      <c r="DZ74" s="19" t="str">
        <f t="shared" ca="1" si="432"/>
        <v>-</v>
      </c>
      <c r="EA74" s="19" t="str">
        <f t="shared" ca="1" si="432"/>
        <v>-</v>
      </c>
      <c r="EB74" s="19" t="str">
        <f t="shared" ca="1" si="432"/>
        <v>-</v>
      </c>
      <c r="EC74" s="19">
        <f t="shared" ca="1" si="432"/>
        <v>0</v>
      </c>
      <c r="ED74" s="19">
        <f t="shared" ca="1" si="432"/>
        <v>0</v>
      </c>
      <c r="EE74" s="9"/>
      <c r="EF74" s="19" t="str">
        <f t="shared" ca="1" si="452"/>
        <v>-</v>
      </c>
      <c r="EG74" s="19" t="str">
        <f t="shared" ca="1" si="452"/>
        <v>-</v>
      </c>
      <c r="EH74" s="19" t="str">
        <f t="shared" ca="1" si="452"/>
        <v>-</v>
      </c>
      <c r="EI74" s="19" t="str">
        <f t="shared" ca="1" si="452"/>
        <v>-</v>
      </c>
      <c r="EJ74" s="19" t="str">
        <f t="shared" ca="1" si="452"/>
        <v>-</v>
      </c>
      <c r="EK74" s="19" t="str">
        <f t="shared" ca="1" si="452"/>
        <v>-</v>
      </c>
      <c r="EL74" s="19" t="str">
        <f t="shared" ca="1" si="452"/>
        <v>-</v>
      </c>
      <c r="EM74" s="19" t="str">
        <f t="shared" ca="1" si="452"/>
        <v>-</v>
      </c>
      <c r="EN74" s="19" t="str">
        <f t="shared" ca="1" si="452"/>
        <v>-</v>
      </c>
      <c r="EO74" s="19" t="str">
        <f t="shared" ca="1" si="452"/>
        <v>-</v>
      </c>
      <c r="EP74" s="19" t="str">
        <f t="shared" ca="1" si="452"/>
        <v>-</v>
      </c>
      <c r="EQ74" s="19" t="str">
        <f t="shared" ca="1" si="452"/>
        <v>-</v>
      </c>
      <c r="ER74" s="19">
        <f t="shared" ca="1" si="452"/>
        <v>0</v>
      </c>
      <c r="ES74" s="19">
        <f t="shared" ca="1" si="452"/>
        <v>0</v>
      </c>
      <c r="ET74" s="19">
        <f t="shared" ca="1" si="452"/>
        <v>0</v>
      </c>
      <c r="EU74" s="19">
        <f t="shared" ca="1" si="452"/>
        <v>0</v>
      </c>
      <c r="EV74" s="19">
        <f t="shared" ca="1" si="446"/>
        <v>0</v>
      </c>
      <c r="EW74" s="19">
        <f t="shared" ca="1" si="446"/>
        <v>0</v>
      </c>
      <c r="EX74" s="19">
        <f t="shared" ca="1" si="446"/>
        <v>0</v>
      </c>
      <c r="EY74" s="19">
        <f t="shared" ca="1" si="446"/>
        <v>0</v>
      </c>
      <c r="EZ74" s="19">
        <f t="shared" ca="1" si="446"/>
        <v>0</v>
      </c>
      <c r="FA74" s="19">
        <f t="shared" ca="1" si="446"/>
        <v>0</v>
      </c>
      <c r="FB74" s="19">
        <f t="shared" ca="1" si="446"/>
        <v>0</v>
      </c>
      <c r="FC74" s="19">
        <f t="shared" ca="1" si="446"/>
        <v>0</v>
      </c>
      <c r="FD74" s="19">
        <f t="shared" ca="1" si="446"/>
        <v>0</v>
      </c>
      <c r="FE74" s="19">
        <f t="shared" ca="1" si="446"/>
        <v>0</v>
      </c>
      <c r="FF74" s="19">
        <f t="shared" ca="1" si="446"/>
        <v>0</v>
      </c>
      <c r="FG74" s="19">
        <f t="shared" ca="1" si="446"/>
        <v>0</v>
      </c>
      <c r="FH74" s="19">
        <f t="shared" ca="1" si="446"/>
        <v>0</v>
      </c>
      <c r="FI74" s="19">
        <f t="shared" ca="1" si="446"/>
        <v>0</v>
      </c>
      <c r="FJ74" s="19">
        <f t="shared" ca="1" si="446"/>
        <v>0</v>
      </c>
      <c r="FK74" s="19">
        <f t="shared" ca="1" si="446"/>
        <v>0</v>
      </c>
      <c r="FL74" s="19">
        <f t="shared" ca="1" si="446"/>
        <v>0</v>
      </c>
      <c r="FM74" s="19">
        <f t="shared" ca="1" si="446"/>
        <v>0</v>
      </c>
      <c r="FN74" s="19">
        <f t="shared" ca="1" si="446"/>
        <v>0</v>
      </c>
      <c r="FO74" s="19">
        <f t="shared" ca="1" si="446"/>
        <v>0</v>
      </c>
      <c r="FP74" s="19">
        <f t="shared" ca="1" si="446"/>
        <v>0</v>
      </c>
      <c r="FQ74" s="19">
        <f t="shared" ca="1" si="446"/>
        <v>0</v>
      </c>
      <c r="FR74" s="19">
        <f t="shared" ca="1" si="446"/>
        <v>0</v>
      </c>
      <c r="FS74" s="19">
        <f t="shared" ca="1" si="444"/>
        <v>0</v>
      </c>
      <c r="FT74" s="19">
        <f t="shared" ca="1" si="444"/>
        <v>0</v>
      </c>
      <c r="FU74" s="19">
        <f t="shared" ca="1" si="444"/>
        <v>0</v>
      </c>
      <c r="FV74" s="19">
        <f t="shared" ca="1" si="444"/>
        <v>0</v>
      </c>
      <c r="FW74" s="19">
        <f t="shared" ca="1" si="444"/>
        <v>0</v>
      </c>
      <c r="FX74" s="19">
        <f t="shared" ca="1" si="444"/>
        <v>0</v>
      </c>
      <c r="FY74" s="19">
        <f t="shared" ca="1" si="444"/>
        <v>0</v>
      </c>
      <c r="FZ74" s="19">
        <f t="shared" ca="1" si="444"/>
        <v>0</v>
      </c>
      <c r="GA74" s="19">
        <f t="shared" ca="1" si="444"/>
        <v>0</v>
      </c>
      <c r="GB74" s="19">
        <f t="shared" ca="1" si="444"/>
        <v>0</v>
      </c>
      <c r="GC74" s="19">
        <f t="shared" ca="1" si="444"/>
        <v>0</v>
      </c>
      <c r="GD74" s="19">
        <f t="shared" ca="1" si="444"/>
        <v>0</v>
      </c>
      <c r="GE74" s="19">
        <f t="shared" ca="1" si="444"/>
        <v>0</v>
      </c>
      <c r="GF74" s="19">
        <f t="shared" ca="1" si="444"/>
        <v>0</v>
      </c>
      <c r="GG74" s="19">
        <f t="shared" ca="1" si="444"/>
        <v>0</v>
      </c>
      <c r="GH74" s="19">
        <f t="shared" ca="1" si="444"/>
        <v>0</v>
      </c>
      <c r="GI74" s="19">
        <f t="shared" ca="1" si="444"/>
        <v>0</v>
      </c>
      <c r="GJ74" s="19">
        <f t="shared" ca="1" si="444"/>
        <v>0</v>
      </c>
      <c r="GK74" s="19">
        <f t="shared" ca="1" si="444"/>
        <v>0</v>
      </c>
      <c r="GL74" s="19">
        <f t="shared" ca="1" si="444"/>
        <v>0</v>
      </c>
      <c r="GM74" s="19">
        <f t="shared" ca="1" si="444"/>
        <v>0</v>
      </c>
      <c r="GN74" s="19">
        <f t="shared" ca="1" si="444"/>
        <v>0</v>
      </c>
      <c r="GO74" s="19">
        <f t="shared" ca="1" si="444"/>
        <v>0</v>
      </c>
      <c r="GP74" s="19">
        <f t="shared" ca="1" si="444"/>
        <v>0</v>
      </c>
      <c r="GQ74" s="19">
        <f t="shared" ca="1" si="444"/>
        <v>0</v>
      </c>
      <c r="GR74" s="19">
        <f t="shared" ca="1" si="444"/>
        <v>0</v>
      </c>
      <c r="GS74" s="19">
        <f t="shared" ca="1" si="444"/>
        <v>0</v>
      </c>
      <c r="GT74" s="19">
        <f t="shared" ca="1" si="444"/>
        <v>0</v>
      </c>
      <c r="GU74" s="19">
        <f t="shared" ca="1" si="444"/>
        <v>0</v>
      </c>
      <c r="GV74" s="19">
        <f t="shared" ca="1" si="444"/>
        <v>0</v>
      </c>
      <c r="GW74" s="19">
        <f t="shared" ca="1" si="444"/>
        <v>0</v>
      </c>
      <c r="GX74" s="19">
        <f t="shared" ca="1" si="444"/>
        <v>0</v>
      </c>
      <c r="GY74" s="19">
        <f t="shared" ca="1" si="444"/>
        <v>0</v>
      </c>
      <c r="GZ74" s="19">
        <f t="shared" ca="1" si="444"/>
        <v>0</v>
      </c>
      <c r="HA74" s="19">
        <f t="shared" ca="1" si="444"/>
        <v>0</v>
      </c>
      <c r="HB74" s="19">
        <f t="shared" ca="1" si="444"/>
        <v>0</v>
      </c>
      <c r="HC74" s="19">
        <f t="shared" ca="1" si="444"/>
        <v>0</v>
      </c>
      <c r="HD74" s="19">
        <f t="shared" ca="1" si="444"/>
        <v>0</v>
      </c>
      <c r="HE74" s="19">
        <f t="shared" ca="1" si="444"/>
        <v>0</v>
      </c>
      <c r="HF74" s="19">
        <f t="shared" ca="1" si="441"/>
        <v>0</v>
      </c>
      <c r="HG74" s="19">
        <f t="shared" ca="1" si="441"/>
        <v>0</v>
      </c>
      <c r="HH74" s="19">
        <f t="shared" ca="1" si="441"/>
        <v>0</v>
      </c>
      <c r="HI74" s="19">
        <f t="shared" ca="1" si="441"/>
        <v>0</v>
      </c>
      <c r="HJ74" s="19">
        <f t="shared" ca="1" si="441"/>
        <v>0</v>
      </c>
      <c r="HK74" s="19">
        <f t="shared" ca="1" si="441"/>
        <v>0</v>
      </c>
      <c r="HL74" s="19">
        <f t="shared" ca="1" si="441"/>
        <v>0</v>
      </c>
      <c r="HM74" s="19">
        <f t="shared" ca="1" si="441"/>
        <v>0</v>
      </c>
      <c r="HN74" s="19">
        <f t="shared" ca="1" si="441"/>
        <v>0</v>
      </c>
      <c r="HO74" s="19">
        <f t="shared" ca="1" si="441"/>
        <v>0</v>
      </c>
      <c r="HP74" s="19">
        <f t="shared" ca="1" si="441"/>
        <v>0</v>
      </c>
      <c r="HQ74" s="19">
        <f t="shared" ca="1" si="441"/>
        <v>0</v>
      </c>
      <c r="HR74" s="19">
        <f t="shared" ca="1" si="441"/>
        <v>0</v>
      </c>
      <c r="HS74" s="19">
        <f t="shared" ca="1" si="441"/>
        <v>0</v>
      </c>
      <c r="HT74" s="19">
        <f t="shared" ca="1" si="441"/>
        <v>0</v>
      </c>
      <c r="HU74" s="19">
        <f t="shared" ca="1" si="441"/>
        <v>0</v>
      </c>
      <c r="HV74" s="19">
        <f t="shared" ca="1" si="441"/>
        <v>0</v>
      </c>
      <c r="HW74" s="19">
        <f t="shared" ca="1" si="441"/>
        <v>0</v>
      </c>
      <c r="HX74" s="19">
        <f t="shared" ca="1" si="441"/>
        <v>0</v>
      </c>
      <c r="HY74" s="19">
        <f t="shared" ca="1" si="441"/>
        <v>0</v>
      </c>
      <c r="HZ74" s="19">
        <f t="shared" ca="1" si="441"/>
        <v>0</v>
      </c>
      <c r="IA74" s="19">
        <f t="shared" ca="1" si="441"/>
        <v>0</v>
      </c>
      <c r="IB74" s="19">
        <f t="shared" ca="1" si="441"/>
        <v>0</v>
      </c>
      <c r="IC74" s="19">
        <f t="shared" ca="1" si="441"/>
        <v>0</v>
      </c>
      <c r="ID74" s="19">
        <f t="shared" ca="1" si="427"/>
        <v>0</v>
      </c>
      <c r="IE74" s="19">
        <f t="shared" ca="1" si="427"/>
        <v>0</v>
      </c>
      <c r="IF74" s="19">
        <f t="shared" ca="1" si="427"/>
        <v>0</v>
      </c>
      <c r="IG74" s="19">
        <f t="shared" ca="1" si="427"/>
        <v>0</v>
      </c>
      <c r="IH74" s="19">
        <f t="shared" ca="1" si="427"/>
        <v>0</v>
      </c>
      <c r="II74" s="19">
        <f t="shared" ca="1" si="427"/>
        <v>0</v>
      </c>
      <c r="IJ74" s="19">
        <f t="shared" ca="1" si="427"/>
        <v>0</v>
      </c>
      <c r="IK74" s="19">
        <f t="shared" ca="1" si="427"/>
        <v>0</v>
      </c>
      <c r="IL74" s="19">
        <f t="shared" ca="1" si="427"/>
        <v>0</v>
      </c>
      <c r="IM74" s="19">
        <f t="shared" ca="1" si="427"/>
        <v>0</v>
      </c>
      <c r="IN74" s="19">
        <f t="shared" ca="1" si="427"/>
        <v>0</v>
      </c>
      <c r="IO74" s="19">
        <f t="shared" ca="1" si="427"/>
        <v>0</v>
      </c>
      <c r="IP74" s="19">
        <f t="shared" ca="1" si="427"/>
        <v>0</v>
      </c>
      <c r="IQ74" s="19">
        <f t="shared" ca="1" si="427"/>
        <v>0</v>
      </c>
      <c r="IR74" s="19">
        <f t="shared" ca="1" si="427"/>
        <v>0</v>
      </c>
      <c r="IS74" s="19">
        <f t="shared" ca="1" si="427"/>
        <v>0</v>
      </c>
      <c r="IT74" s="19">
        <f t="shared" ca="1" si="434"/>
        <v>0</v>
      </c>
      <c r="IU74" s="19">
        <f t="shared" ca="1" si="434"/>
        <v>0</v>
      </c>
      <c r="IV74" s="19">
        <f t="shared" ca="1" si="434"/>
        <v>0</v>
      </c>
      <c r="IW74" s="19">
        <f t="shared" ca="1" si="434"/>
        <v>0</v>
      </c>
      <c r="IX74" s="19">
        <f t="shared" ca="1" si="434"/>
        <v>0</v>
      </c>
      <c r="IY74" s="19">
        <f t="shared" ca="1" si="434"/>
        <v>0</v>
      </c>
      <c r="IZ74" s="19">
        <f t="shared" ca="1" si="434"/>
        <v>0</v>
      </c>
      <c r="JA74" s="19">
        <f t="shared" ca="1" si="434"/>
        <v>0</v>
      </c>
      <c r="JB74" s="19">
        <f t="shared" ca="1" si="434"/>
        <v>0</v>
      </c>
      <c r="JC74" s="19">
        <f t="shared" ca="1" si="434"/>
        <v>0</v>
      </c>
      <c r="JD74" s="19">
        <f t="shared" ca="1" si="434"/>
        <v>0</v>
      </c>
      <c r="JE74" s="19">
        <f t="shared" ca="1" si="434"/>
        <v>0</v>
      </c>
      <c r="JF74" s="19">
        <f t="shared" ca="1" si="434"/>
        <v>0</v>
      </c>
      <c r="JG74" s="19">
        <f t="shared" ca="1" si="434"/>
        <v>0</v>
      </c>
      <c r="JH74" s="19">
        <f t="shared" ca="1" si="434"/>
        <v>0</v>
      </c>
      <c r="JI74" s="19">
        <f t="shared" ca="1" si="434"/>
        <v>0</v>
      </c>
      <c r="JJ74" s="19">
        <f t="shared" ca="1" si="434"/>
        <v>0</v>
      </c>
      <c r="JK74" s="19">
        <f t="shared" ca="1" si="434"/>
        <v>0</v>
      </c>
      <c r="JL74" s="19">
        <f t="shared" ca="1" si="434"/>
        <v>0</v>
      </c>
      <c r="JM74" s="5">
        <f t="shared" ca="1" si="387"/>
        <v>19</v>
      </c>
      <c r="JN74" s="9"/>
      <c r="JO74" s="5">
        <f t="shared" ca="1" si="388"/>
        <v>1</v>
      </c>
      <c r="JP74" s="5" t="b">
        <f t="shared" ca="1" si="388"/>
        <v>0</v>
      </c>
      <c r="JQ74" s="19">
        <f t="shared" ca="1" si="435"/>
        <v>0</v>
      </c>
      <c r="JR74" s="5">
        <f t="shared" ca="1" si="390"/>
        <v>0</v>
      </c>
      <c r="JS74" s="5">
        <f t="shared" ca="1" si="391"/>
        <v>0.01</v>
      </c>
      <c r="JT74" s="19">
        <f t="shared" ca="1" si="392"/>
        <v>0</v>
      </c>
      <c r="JU74" s="19">
        <f t="shared" ca="1" si="392"/>
        <v>0</v>
      </c>
      <c r="JV74" s="19" t="str">
        <f t="shared" ca="1" si="392"/>
        <v>-</v>
      </c>
      <c r="JW74" s="19">
        <f t="shared" ca="1" si="428"/>
        <v>1</v>
      </c>
      <c r="JX74" s="19">
        <f t="shared" ca="1" si="435"/>
        <v>1</v>
      </c>
      <c r="JY74" s="19">
        <f t="shared" ca="1" si="428"/>
        <v>1</v>
      </c>
      <c r="JZ74" s="19">
        <f t="shared" ca="1" si="428"/>
        <v>1</v>
      </c>
      <c r="KA74" s="19">
        <f t="shared" ca="1" si="428"/>
        <v>1</v>
      </c>
      <c r="KB74" s="19">
        <f t="shared" ca="1" si="428"/>
        <v>1</v>
      </c>
      <c r="KC74" s="19">
        <f t="shared" ca="1" si="428"/>
        <v>0</v>
      </c>
      <c r="KD74" s="19">
        <f t="shared" ca="1" si="428"/>
        <v>0</v>
      </c>
      <c r="KE74" s="19">
        <f t="shared" ca="1" si="454"/>
        <v>1</v>
      </c>
      <c r="KF74" s="19">
        <f t="shared" ca="1" si="454"/>
        <v>0</v>
      </c>
      <c r="KG74" s="19">
        <f t="shared" ca="1" si="454"/>
        <v>0</v>
      </c>
      <c r="KH74" s="19">
        <f t="shared" ca="1" si="454"/>
        <v>0</v>
      </c>
      <c r="KI74" s="19">
        <f t="shared" ca="1" si="454"/>
        <v>1</v>
      </c>
      <c r="KJ74" s="19">
        <f t="shared" ca="1" si="454"/>
        <v>0</v>
      </c>
      <c r="KK74" s="19">
        <f t="shared" ca="1" si="454"/>
        <v>1</v>
      </c>
      <c r="KL74" s="19">
        <f t="shared" ca="1" si="435"/>
        <v>0</v>
      </c>
      <c r="KM74" s="19">
        <f t="shared" ca="1" si="435"/>
        <v>0</v>
      </c>
      <c r="KN74" s="19">
        <f t="shared" ca="1" si="435"/>
        <v>0</v>
      </c>
      <c r="KO74" s="19">
        <f t="shared" ca="1" si="435"/>
        <v>0</v>
      </c>
      <c r="KP74" s="19">
        <f t="shared" ca="1" si="435"/>
        <v>0</v>
      </c>
      <c r="KQ74" s="19">
        <f t="shared" ca="1" si="435"/>
        <v>0</v>
      </c>
      <c r="KR74" s="19">
        <f t="shared" ca="1" si="435"/>
        <v>0</v>
      </c>
      <c r="KS74" s="19">
        <f t="shared" ca="1" si="435"/>
        <v>0</v>
      </c>
      <c r="KT74" s="19">
        <f t="shared" ca="1" si="435"/>
        <v>0</v>
      </c>
      <c r="KU74" s="19">
        <f t="shared" ca="1" si="435"/>
        <v>0</v>
      </c>
      <c r="KV74" s="19">
        <f t="shared" ca="1" si="435"/>
        <v>0</v>
      </c>
      <c r="KW74" s="19">
        <f t="shared" ca="1" si="435"/>
        <v>0</v>
      </c>
      <c r="KX74" s="19">
        <f t="shared" ca="1" si="435"/>
        <v>0</v>
      </c>
      <c r="KY74" s="19">
        <f t="shared" ca="1" si="436"/>
        <v>0</v>
      </c>
      <c r="KZ74" s="19">
        <f t="shared" ca="1" si="436"/>
        <v>0</v>
      </c>
      <c r="LA74" s="19">
        <f t="shared" ca="1" si="436"/>
        <v>0</v>
      </c>
      <c r="LB74" s="19">
        <f t="shared" ca="1" si="436"/>
        <v>0</v>
      </c>
      <c r="LC74" s="19">
        <f t="shared" ca="1" si="436"/>
        <v>0</v>
      </c>
      <c r="LD74" s="19">
        <f t="shared" ca="1" si="436"/>
        <v>0</v>
      </c>
      <c r="LE74" s="19">
        <f t="shared" ca="1" si="436"/>
        <v>0</v>
      </c>
      <c r="LF74" s="19">
        <f t="shared" ca="1" si="436"/>
        <v>0</v>
      </c>
      <c r="LG74" s="5">
        <f t="shared" ca="1" si="396"/>
        <v>0</v>
      </c>
      <c r="LH74" s="5">
        <f t="shared" ca="1" si="396"/>
        <v>0</v>
      </c>
      <c r="LI74" s="5">
        <f t="shared" ca="1" si="396"/>
        <v>0.05</v>
      </c>
      <c r="LJ74" s="5">
        <f t="shared" ca="1" si="396"/>
        <v>0.05</v>
      </c>
      <c r="LK74" s="19">
        <f t="shared" ca="1" si="437"/>
        <v>0</v>
      </c>
      <c r="LL74" s="19">
        <f t="shared" ca="1" si="437"/>
        <v>0</v>
      </c>
      <c r="LM74" s="19">
        <f t="shared" ca="1" si="437"/>
        <v>0</v>
      </c>
      <c r="LN74" s="19">
        <f t="shared" ca="1" si="437"/>
        <v>0</v>
      </c>
      <c r="LO74" s="19">
        <f t="shared" ca="1" si="438"/>
        <v>0</v>
      </c>
      <c r="LP74" s="19">
        <f t="shared" ca="1" si="437"/>
        <v>0</v>
      </c>
      <c r="LQ74" s="19">
        <f t="shared" ca="1" si="437"/>
        <v>0</v>
      </c>
      <c r="LR74" s="19">
        <f t="shared" ca="1" si="437"/>
        <v>1</v>
      </c>
      <c r="LS74" s="19">
        <f t="shared" ca="1" si="437"/>
        <v>0</v>
      </c>
      <c r="LT74" s="19">
        <f t="shared" ca="1" si="437"/>
        <v>0</v>
      </c>
      <c r="LU74" s="19">
        <f t="shared" ca="1" si="437"/>
        <v>0</v>
      </c>
      <c r="LV74" s="19">
        <f t="shared" ca="1" si="437"/>
        <v>0</v>
      </c>
      <c r="LW74" s="19">
        <f t="shared" ca="1" si="437"/>
        <v>1</v>
      </c>
      <c r="LX74" s="9"/>
      <c r="LY74" s="5" t="b">
        <f t="shared" ca="1" si="398"/>
        <v>0</v>
      </c>
      <c r="LZ74" s="19" t="str">
        <f t="shared" ca="1" si="242"/>
        <v>-</v>
      </c>
      <c r="MA74" s="19" t="str">
        <f t="shared" ca="1" si="242"/>
        <v>-</v>
      </c>
      <c r="MB74" s="19" t="str">
        <f t="shared" ca="1" si="242"/>
        <v>-</v>
      </c>
      <c r="MC74" s="5" t="b">
        <f t="shared" ca="1" si="399"/>
        <v>1</v>
      </c>
      <c r="MD74" s="5" t="b">
        <f t="shared" ca="1" si="399"/>
        <v>0</v>
      </c>
      <c r="ME74" s="5" t="b">
        <f t="shared" ca="1" si="399"/>
        <v>0</v>
      </c>
      <c r="MF74" s="135">
        <f t="shared" ca="1" si="400"/>
        <v>1</v>
      </c>
      <c r="MG74" s="135">
        <f t="shared" ca="1" si="400"/>
        <v>1</v>
      </c>
      <c r="MH74" s="5" t="b">
        <f t="shared" ca="1" si="455"/>
        <v>0</v>
      </c>
      <c r="MI74" s="5" t="b">
        <f t="shared" ca="1" si="455"/>
        <v>0</v>
      </c>
      <c r="MJ74" s="5" t="b">
        <f t="shared" ca="1" si="455"/>
        <v>1</v>
      </c>
      <c r="MK74" s="5" t="b">
        <f t="shared" ca="1" si="455"/>
        <v>0</v>
      </c>
      <c r="ML74" s="5">
        <f t="shared" ca="1" si="456"/>
        <v>1</v>
      </c>
      <c r="MM74" s="5">
        <f t="shared" ca="1" si="456"/>
        <v>0.66</v>
      </c>
      <c r="MN74" s="5" t="b">
        <f t="shared" ca="1" si="457"/>
        <v>1</v>
      </c>
      <c r="MO74" s="5" t="str" cm="1">
        <f t="array" aca="1" ref="MO74" ca="1">IF(OR(MP74:MP74&lt;&gt;"-"),TRUE,"-")</f>
        <v>-</v>
      </c>
      <c r="MP74" s="19" t="str">
        <f t="shared" ca="1" si="403"/>
        <v>-</v>
      </c>
      <c r="MQ74" s="5" t="str">
        <f t="array" aca="1" ref="MQ74" ca="1">IF(OR(MR74:MX74&lt;&gt;"-"),TRUE,"-")</f>
        <v>-</v>
      </c>
      <c r="MR74" s="19" t="str">
        <f t="shared" ca="1" si="404"/>
        <v>-</v>
      </c>
      <c r="MS74" s="19" t="str">
        <f t="shared" ca="1" si="404"/>
        <v>-</v>
      </c>
      <c r="MT74" s="19" t="str">
        <f t="shared" ca="1" si="404"/>
        <v>-</v>
      </c>
      <c r="MU74" s="19" t="str">
        <f t="shared" ca="1" si="404"/>
        <v>-</v>
      </c>
      <c r="MV74" s="19" t="str">
        <f t="shared" ca="1" si="404"/>
        <v>-</v>
      </c>
      <c r="MW74" s="19" t="str">
        <f t="shared" ca="1" si="404"/>
        <v>-</v>
      </c>
      <c r="MX74" s="19" t="str">
        <f t="shared" ca="1" si="404"/>
        <v>-</v>
      </c>
      <c r="MY74" s="5" t="str">
        <f t="array" aca="1" ref="MY74" ca="1">IF(OR(MZ74:NA74&lt;&gt;"-"),TRUE,"-")</f>
        <v>-</v>
      </c>
      <c r="MZ74" s="19" t="str">
        <f t="shared" ref="MZ74:NC78" ca="1" si="462">OFFSET(MZ$5,$B74,0)</f>
        <v>-</v>
      </c>
      <c r="NA74" s="19" t="str">
        <f t="shared" ca="1" si="462"/>
        <v>-</v>
      </c>
      <c r="NB74" s="19" t="b">
        <f t="shared" ca="1" si="462"/>
        <v>1</v>
      </c>
      <c r="NC74" s="19">
        <f t="shared" ca="1" si="462"/>
        <v>0</v>
      </c>
      <c r="ND74" s="5" t="str">
        <f t="shared" ca="1" si="406"/>
        <v>-</v>
      </c>
      <c r="NE74" s="5" t="str">
        <f t="shared" ca="1" si="406"/>
        <v>-</v>
      </c>
      <c r="NF74" s="5" t="str">
        <f t="shared" ca="1" si="406"/>
        <v>-</v>
      </c>
      <c r="NG74" s="5" t="str">
        <f t="shared" ca="1" si="406"/>
        <v>-</v>
      </c>
      <c r="NH74" s="19" t="str">
        <f t="shared" ca="1" si="420"/>
        <v>-</v>
      </c>
      <c r="NI74" s="19" t="str">
        <f t="shared" ca="1" si="420"/>
        <v>-</v>
      </c>
      <c r="NJ74" s="19" t="str">
        <f t="shared" ca="1" si="420"/>
        <v>-</v>
      </c>
      <c r="NK74" s="19" t="str">
        <f t="shared" ca="1" si="420"/>
        <v>-</v>
      </c>
      <c r="NL74" s="19" t="str">
        <f t="shared" ca="1" si="420"/>
        <v>-</v>
      </c>
      <c r="NM74" s="19" t="str">
        <f t="shared" ca="1" si="420"/>
        <v>-</v>
      </c>
      <c r="NN74" s="5" t="str">
        <f t="shared" ca="1" si="459"/>
        <v>-</v>
      </c>
      <c r="NO74" s="5">
        <f t="shared" ca="1" si="459"/>
        <v>500</v>
      </c>
      <c r="NP74" s="5">
        <f t="shared" ca="1" si="459"/>
        <v>500</v>
      </c>
      <c r="NQ74" s="5" t="str">
        <f t="shared" ca="1" si="459"/>
        <v>-</v>
      </c>
      <c r="NR74" s="5" t="str">
        <f t="shared" ca="1" si="459"/>
        <v>-</v>
      </c>
      <c r="NS74" s="5" t="str">
        <f t="shared" ca="1" si="459"/>
        <v>-</v>
      </c>
      <c r="NT74" s="5">
        <f t="shared" ca="1" si="408"/>
        <v>1</v>
      </c>
      <c r="NU74" s="9"/>
      <c r="NV74" s="19">
        <f t="shared" ca="1" si="420"/>
        <v>70</v>
      </c>
      <c r="NW74" s="19">
        <f t="shared" ca="1" si="431"/>
        <v>50</v>
      </c>
      <c r="NX74" s="19">
        <f t="shared" ca="1" si="431"/>
        <v>65</v>
      </c>
      <c r="NY74" s="19">
        <f t="shared" ca="1" si="431"/>
        <v>65</v>
      </c>
      <c r="NZ74" s="19">
        <f t="shared" ca="1" si="431"/>
        <v>1</v>
      </c>
      <c r="OA74" s="5">
        <f t="shared" ca="1" si="410"/>
        <v>1</v>
      </c>
      <c r="OB74" s="19">
        <f t="shared" ca="1" si="255"/>
        <v>1</v>
      </c>
      <c r="OC74" s="9"/>
      <c r="OD74" s="19" t="b">
        <f t="shared" ca="1" si="431"/>
        <v>0</v>
      </c>
      <c r="OE74" s="19" t="b">
        <f t="shared" ca="1" si="431"/>
        <v>0</v>
      </c>
      <c r="OF74" s="19">
        <f t="shared" ca="1" si="431"/>
        <v>1</v>
      </c>
      <c r="OG74" s="19">
        <f t="shared" ca="1" si="431"/>
        <v>1</v>
      </c>
      <c r="OH74" s="19">
        <f t="shared" ca="1" si="431"/>
        <v>1</v>
      </c>
      <c r="OI74" s="19">
        <f t="shared" ca="1" si="431"/>
        <v>1</v>
      </c>
      <c r="OJ74" s="19">
        <f t="shared" ca="1" si="431"/>
        <v>1</v>
      </c>
      <c r="OK74" s="19">
        <f t="shared" ca="1" si="431"/>
        <v>1</v>
      </c>
      <c r="OL74" s="19">
        <f t="shared" ca="1" si="431"/>
        <v>1</v>
      </c>
      <c r="OM74" s="19">
        <f t="shared" ca="1" si="431"/>
        <v>1</v>
      </c>
      <c r="ON74" s="19">
        <f t="shared" ca="1" si="431"/>
        <v>1</v>
      </c>
      <c r="OO74" s="9"/>
      <c r="OP74" s="5" t="str" cm="1">
        <f t="array" aca="1" ref="OP74" ca="1">INDEX(i.LMU_Area,$K74,OP$26)</f>
        <v>-</v>
      </c>
      <c r="OQ74" s="5" t="str" cm="1">
        <f t="array" aca="1" ref="OQ74" ca="1">INDEX(i.LMU_Area,$K74,OQ$26)</f>
        <v>-</v>
      </c>
      <c r="OR74" s="5" t="str" cm="1">
        <f t="array" aca="1" ref="OR74" ca="1">INDEX(i.LMU_Area,$K74,OR$26)</f>
        <v>-</v>
      </c>
      <c r="OS74" s="5" t="str" cm="1">
        <f t="array" aca="1" ref="OS74" ca="1">INDEX(i.LMU_Area,$K74,OS$26)</f>
        <v>-</v>
      </c>
      <c r="OT74" s="5" t="str" cm="1">
        <f t="array" aca="1" ref="OT74" ca="1">INDEX(i.LMU_Area,$K74,OT$26)</f>
        <v>-</v>
      </c>
      <c r="OU74" s="5" t="str" cm="1">
        <f t="array" aca="1" ref="OU74" ca="1">INDEX(i.LMU_Area,$K74,OU$26)</f>
        <v>-</v>
      </c>
      <c r="OV74" s="5" t="str" cm="1">
        <f t="array" aca="1" ref="OV74" ca="1">INDEX(i.LMU_Area,$K74,OV$26)</f>
        <v>-</v>
      </c>
      <c r="OW74" s="5" t="str" cm="1">
        <f t="array" aca="1" ref="OW74" ca="1">INDEX(i.LMU_Area,$K74,OW$26)</f>
        <v>-</v>
      </c>
      <c r="OX74" s="5" t="str" cm="1">
        <f t="array" aca="1" ref="OX74" ca="1">INDEX(i.LMU_Area,$K74,OX$26)</f>
        <v>-</v>
      </c>
      <c r="OY74" s="5" t="str" cm="1">
        <f t="array" aca="1" ref="OY74" ca="1">INDEX(i.LMU_Area,$K74,OY$26)</f>
        <v>-</v>
      </c>
      <c r="OZ74" s="5" t="str" cm="1">
        <f t="array" aca="1" ref="OZ74" ca="1">INDEX(i.LMU_Area,$K74,OZ$26)</f>
        <v>-</v>
      </c>
      <c r="PA74" s="5" t="str" cm="1">
        <f t="array" aca="1" ref="PA74" ca="1">INDEX(i.LMU_Area,$K74,PA$26)</f>
        <v>-</v>
      </c>
      <c r="PB74" s="5" t="str" cm="1">
        <f t="array" aca="1" ref="PB74" ca="1">INDEX(i.LMU_Area,$K74,PB$26)</f>
        <v>-</v>
      </c>
      <c r="PC74" s="5" t="str" cm="1">
        <f t="array" aca="1" ref="PC74" ca="1">INDEX(i.LMU_Area,$K74,PC$26)</f>
        <v>-</v>
      </c>
      <c r="PD74" s="5" t="str" cm="1">
        <f t="array" aca="1" ref="PD74" ca="1">INDEX(i.LMU_Area,$K74,PD$26)</f>
        <v>-</v>
      </c>
      <c r="PE74" s="5" t="str" cm="1">
        <f t="array" aca="1" ref="PE74" ca="1">INDEX(i.LMU_Area,$K74,PE$26)</f>
        <v>-</v>
      </c>
      <c r="PF74" s="5" t="str" cm="1">
        <f t="array" aca="1" ref="PF74" ca="1">INDEX(i.LMU_Area,$K74,PF$26)</f>
        <v>-</v>
      </c>
      <c r="PG74" s="5" t="str" cm="1">
        <f t="array" aca="1" ref="PG74" ca="1">INDEX(i.LMU_Area,$K74,PG$26)</f>
        <v>-</v>
      </c>
      <c r="PH74" s="5" t="str" cm="1">
        <f t="array" aca="1" ref="PH74" ca="1">INDEX(i.LMU_Area,$K74,PH$26)</f>
        <v>-</v>
      </c>
      <c r="PI74" s="5" t="str" cm="1">
        <f t="array" aca="1" ref="PI74" ca="1">INDEX(i.LMU_Area,$K74,PI$26)</f>
        <v>-</v>
      </c>
      <c r="PJ74" s="5" t="str" cm="1">
        <f t="array" aca="1" ref="PJ74" ca="1">INDEX(i.LMU_Area,$K74,PJ$26)</f>
        <v>-</v>
      </c>
      <c r="PK74" s="5" t="str" cm="1">
        <f t="array" aca="1" ref="PK74" ca="1">INDEX(i.LMU_Area,$K74,PK$26)</f>
        <v>-</v>
      </c>
      <c r="PL74" s="5" t="str" cm="1">
        <f t="array" aca="1" ref="PL74" ca="1">INDEX(i.LMU_Area,$K74,PL$26)</f>
        <v>-</v>
      </c>
      <c r="PM74" s="5" t="str" cm="1">
        <f t="array" aca="1" ref="PM74" ca="1">INDEX(i.LMU_Area,$K74,PM$26)</f>
        <v>-</v>
      </c>
      <c r="PN74" s="5" t="str" cm="1">
        <f t="array" aca="1" ref="PN74" ca="1">INDEX(i.LMU_Area,$K74,PN$26)</f>
        <v>-</v>
      </c>
      <c r="PO74" s="5" t="str" cm="1">
        <f t="array" aca="1" ref="PO74" ca="1">INDEX(i.LMU_Area,$K74,PO$26)</f>
        <v>-</v>
      </c>
      <c r="PP74" s="5" t="str" cm="1">
        <f t="array" aca="1" ref="PP74" ca="1">INDEX(i.LMU_Area,$K74,PP$26)</f>
        <v>-</v>
      </c>
      <c r="PQ74" s="5" t="str" cm="1">
        <f t="array" aca="1" ref="PQ74" ca="1">INDEX(i.LMU_Area,$K74,PQ$26)</f>
        <v>-</v>
      </c>
      <c r="PR74" s="5" t="str" cm="1">
        <f t="array" aca="1" ref="PR74" ca="1">INDEX(i.LMU_Area,$K74,PR$26)</f>
        <v>-</v>
      </c>
      <c r="PS74" s="5" t="str" cm="1">
        <f t="array" aca="1" ref="PS74" ca="1">INDEX(i.LMU_Area,$K74,PS$26)</f>
        <v>-</v>
      </c>
      <c r="PT74" s="5" t="str" cm="1">
        <f t="array" aca="1" ref="PT74" ca="1">INDEX(i.LMU_Area,$K74,PT$26)</f>
        <v>-</v>
      </c>
      <c r="PU74" s="5" t="str" cm="1">
        <f t="array" aca="1" ref="PU74" ca="1">INDEX(i.LMU_Area,$K74,PU$26)</f>
        <v>-</v>
      </c>
      <c r="PV74" s="5" t="str" cm="1">
        <f t="array" aca="1" ref="PV74" ca="1">INDEX(i.LMU_Area,$K74,PV$26)</f>
        <v>-</v>
      </c>
      <c r="PW74" s="5" t="str" cm="1">
        <f t="array" aca="1" ref="PW74" ca="1">INDEX(i.LMU_Area,$K74,PW$26)</f>
        <v>-</v>
      </c>
      <c r="PX74" s="5" t="str" cm="1">
        <f t="array" aca="1" ref="PX74" ca="1">INDEX(i.LMU_Area,$K74,PX$26)</f>
        <v>-</v>
      </c>
      <c r="PY74" s="5" t="str" cm="1">
        <f t="array" aca="1" ref="PY74" ca="1">INDEX(i.LMU_Area,$K74,PY$26)</f>
        <v>-</v>
      </c>
      <c r="PZ74" s="5" t="str" cm="1">
        <f t="array" aca="1" ref="PZ74" ca="1">INDEX(i.LMU_Area,$K74,PZ$26)</f>
        <v>-</v>
      </c>
      <c r="QA74" s="5" t="str" cm="1">
        <f t="array" aca="1" ref="QA74" ca="1">INDEX(i.LMU_Area,$K74,QA$26)</f>
        <v>-</v>
      </c>
      <c r="QB74" s="5" t="str" cm="1">
        <f t="array" aca="1" ref="QB74" ca="1">INDEX(i.LMU_Area,$K74,QB$26)</f>
        <v>-</v>
      </c>
      <c r="QC74" s="5" t="str" cm="1">
        <f t="array" aca="1" ref="QC74" ca="1">INDEX(i.LMU_Area,$K74,QC$26)</f>
        <v>-</v>
      </c>
      <c r="QD74" s="5" t="str" cm="1">
        <f t="array" aca="1" ref="QD74" ca="1">INDEX(i.LMU_Area,$K74,QD$26)</f>
        <v>-</v>
      </c>
      <c r="QE74" s="5" t="str" cm="1">
        <f t="array" aca="1" ref="QE74" ca="1">INDEX(i.LMU_Area,$K74,QE$26)</f>
        <v>-</v>
      </c>
      <c r="QF74" s="5" t="str" cm="1">
        <f t="array" aca="1" ref="QF74" ca="1">INDEX(i.LMU_Area,$K74,QF$26)</f>
        <v>-</v>
      </c>
      <c r="QG74" s="5" t="str" cm="1">
        <f t="array" aca="1" ref="QG74" ca="1">INDEX(i.LMU_Area,$K74,QG$26)</f>
        <v>-</v>
      </c>
      <c r="QH74" s="5" t="str" cm="1">
        <f t="array" aca="1" ref="QH74" ca="1">INDEX(i.LMU_Area,$K74,QH$26)</f>
        <v>-</v>
      </c>
      <c r="QI74" s="5" t="str" cm="1">
        <f t="array" aca="1" ref="QI74" ca="1">INDEX(i.LMU_Area,$K74,QI$26)</f>
        <v>-</v>
      </c>
      <c r="QJ74" s="5" t="str" cm="1">
        <f t="array" aca="1" ref="QJ74" ca="1">INDEX(i.LMU_Area,$K74,QJ$26)</f>
        <v>-</v>
      </c>
      <c r="QK74" s="5" t="str" cm="1">
        <f t="array" aca="1" ref="QK74" ca="1">INDEX(i.LMU_Area,$K74,QK$26)</f>
        <v>-</v>
      </c>
      <c r="QL74" s="5" t="str" cm="1">
        <f t="array" aca="1" ref="QL74" ca="1">INDEX(i.LMU_Area,$K74,QL$26)</f>
        <v>-</v>
      </c>
      <c r="QM74" s="5" t="str" cm="1">
        <f t="array" aca="1" ref="QM74" ca="1">INDEX(i.LMU_Area,$K74,QM$26)</f>
        <v>-</v>
      </c>
      <c r="QN74" s="5" t="str" cm="1">
        <f t="array" aca="1" ref="QN74" ca="1">INDEX(i.LMU_Area,$K74,QN$26)</f>
        <v>-</v>
      </c>
      <c r="QO74" s="5" t="str" cm="1">
        <f t="array" aca="1" ref="QO74" ca="1">INDEX(i.LMU_Area,$K74,QO$26)</f>
        <v>-</v>
      </c>
      <c r="QP74" s="5" t="str" cm="1">
        <f t="array" aca="1" ref="QP74" ca="1">INDEX(i.LMU_Area,$K74,QP$26)</f>
        <v>-</v>
      </c>
      <c r="QQ74" s="5" t="str" cm="1">
        <f t="array" aca="1" ref="QQ74" ca="1">INDEX(i.LMU_Area,$K74,QQ$26)</f>
        <v>-</v>
      </c>
      <c r="QR74" s="5" t="str" cm="1">
        <f t="array" aca="1" ref="QR74" ca="1">INDEX(i.LMU_Area,$K74,QR$26)</f>
        <v>-</v>
      </c>
      <c r="QS74" s="5" t="str" cm="1">
        <f t="array" aca="1" ref="QS74" ca="1">INDEX(i.LMU_Area,$K74,QS$26)</f>
        <v>-</v>
      </c>
      <c r="QT74" s="5" t="str" cm="1">
        <f t="array" aca="1" ref="QT74" ca="1">INDEX(i.LMU_Area,$K74,QT$26)</f>
        <v>-</v>
      </c>
      <c r="QU74" s="5" t="str" cm="1">
        <f t="array" aca="1" ref="QU74" ca="1">INDEX(i.LMU_Area,$K74,QU$26)</f>
        <v>-</v>
      </c>
      <c r="QV74" s="5" t="str" cm="1">
        <f t="array" aca="1" ref="QV74" ca="1">INDEX(i.LMU_Area,$K74,QV$26)</f>
        <v>-</v>
      </c>
      <c r="QW74" s="5" t="str" cm="1">
        <f t="array" aca="1" ref="QW74" ca="1">INDEX(i.LMU_Area,$K74,QW$26)</f>
        <v>-</v>
      </c>
      <c r="QX74" s="5" t="str" cm="1">
        <f t="array" aca="1" ref="QX74" ca="1">INDEX(i.LMU_Area,$K74,QX$26)</f>
        <v>-</v>
      </c>
      <c r="QY74" s="5" t="str" cm="1">
        <f t="array" aca="1" ref="QY74" ca="1">INDEX(i.LMU_Area,$K74,QY$26)</f>
        <v>-</v>
      </c>
      <c r="QZ74" s="5" t="str" cm="1">
        <f t="array" aca="1" ref="QZ74" ca="1">INDEX(i.LMU_Area,$K74,QZ$26)</f>
        <v>-</v>
      </c>
      <c r="RA74" s="5" t="str" cm="1">
        <f t="array" aca="1" ref="RA74" ca="1">INDEX(i.LMU_Area,$K74,RA$26)</f>
        <v>-</v>
      </c>
      <c r="RB74" s="5" t="str" cm="1">
        <f t="array" aca="1" ref="RB74" ca="1">INDEX(i.LMU_Area,$K74,RB$26)</f>
        <v>-</v>
      </c>
      <c r="RC74" s="5" t="str" cm="1">
        <f t="array" aca="1" ref="RC74" ca="1">INDEX(i.LMU_Area,$K74,RC$26)</f>
        <v>-</v>
      </c>
      <c r="RD74" s="5" t="str" cm="1">
        <f t="array" aca="1" ref="RD74" ca="1">INDEX(i.LMU_Area,$K74,RD$26)</f>
        <v>-</v>
      </c>
      <c r="RE74" s="5" t="str" cm="1">
        <f t="array" aca="1" ref="RE74" ca="1">INDEX(i.LMU_Area,$K74,RE$26)</f>
        <v>-</v>
      </c>
      <c r="RF74" s="5" t="str" cm="1">
        <f t="array" aca="1" ref="RF74" ca="1">INDEX(i.LMU_Area,$K74,RF$26)</f>
        <v>-</v>
      </c>
      <c r="RG74" s="5" t="str" cm="1">
        <f t="array" aca="1" ref="RG74" ca="1">INDEX(i.LMU_Area,$K74,RG$26)</f>
        <v>-</v>
      </c>
      <c r="RH74" s="5" t="str" cm="1">
        <f t="array" aca="1" ref="RH74" ca="1">INDEX(i.LMU_Area,$K74,RH$26)</f>
        <v>-</v>
      </c>
      <c r="RI74" s="5" t="str" cm="1">
        <f t="array" aca="1" ref="RI74" ca="1">INDEX(i.LMU_Area,$K74,RI$26)</f>
        <v>-</v>
      </c>
      <c r="RJ74" s="5" t="str" cm="1">
        <f t="array" aca="1" ref="RJ74" ca="1">INDEX(i.LMU_Area,$K74,RJ$26)</f>
        <v>-</v>
      </c>
      <c r="RK74" s="5" t="str" cm="1">
        <f t="array" aca="1" ref="RK74" ca="1">INDEX(i.LMU_Area,$K74,RK$26)</f>
        <v>-</v>
      </c>
      <c r="RL74" s="5" t="str" cm="1">
        <f t="array" aca="1" ref="RL74" ca="1">INDEX(i.LMU_Area,$K74,RL$26)</f>
        <v>-</v>
      </c>
      <c r="RM74" s="5" t="str" cm="1">
        <f t="array" aca="1" ref="RM74" ca="1">INDEX(i.LMU_Area,$K74,RM$26)</f>
        <v>-</v>
      </c>
      <c r="RN74" s="5" t="str" cm="1">
        <f t="array" aca="1" ref="RN74" ca="1">INDEX(i.LMU_Area,$K74,RN$26)</f>
        <v>-</v>
      </c>
      <c r="RO74" s="5" t="str" cm="1">
        <f t="array" aca="1" ref="RO74" ca="1">INDEX(i.LMU_Area,$K74,RO$26)</f>
        <v>-</v>
      </c>
      <c r="RP74" s="5" t="str" cm="1">
        <f t="array" aca="1" ref="RP74" ca="1">INDEX(i.LMU_Area,$K74,RP$26)</f>
        <v>-</v>
      </c>
      <c r="RQ74" s="5" t="str" cm="1">
        <f t="array" aca="1" ref="RQ74" ca="1">INDEX(i.LMU_Area,$K74,RQ$26)</f>
        <v>-</v>
      </c>
      <c r="RR74" s="5" t="str" cm="1">
        <f t="array" aca="1" ref="RR74" ca="1">INDEX(i.LMU_Area,$K74,RR$26)</f>
        <v>-</v>
      </c>
      <c r="RS74" s="5" t="str" cm="1">
        <f t="array" aca="1" ref="RS74" ca="1">INDEX(i.LMU_Area,$K74,RS$26)</f>
        <v>-</v>
      </c>
      <c r="RT74" s="5" t="str" cm="1">
        <f t="array" aca="1" ref="RT74" ca="1">INDEX(i.LMU_Area,$K74,RT$26)</f>
        <v>-</v>
      </c>
      <c r="RU74" s="5" t="str" cm="1">
        <f t="array" aca="1" ref="RU74" ca="1">INDEX(i.LMU_Area,$K74,RU$26)</f>
        <v>-</v>
      </c>
      <c r="RV74" s="5" t="str" cm="1">
        <f t="array" aca="1" ref="RV74" ca="1">INDEX(i.LMU_Area,$K74,RV$26)</f>
        <v>-</v>
      </c>
      <c r="RW74" s="5" t="str" cm="1">
        <f t="array" aca="1" ref="RW74" ca="1">INDEX(i.LMU_Area,$K74,RW$26)</f>
        <v>-</v>
      </c>
      <c r="RX74" s="5" t="str" cm="1">
        <f t="array" aca="1" ref="RX74" ca="1">INDEX(i.LMU_Area,$K74,RX$26)</f>
        <v>-</v>
      </c>
      <c r="RY74" s="5" t="str" cm="1">
        <f t="array" aca="1" ref="RY74" ca="1">INDEX(i.LMU_Area,$K74,RY$26)</f>
        <v>-</v>
      </c>
      <c r="RZ74" s="5" t="str" cm="1">
        <f t="array" aca="1" ref="RZ74" ca="1">INDEX(i.LMU_Area,$K74,RZ$26)</f>
        <v>-</v>
      </c>
      <c r="SA74" s="5" t="str" cm="1">
        <f t="array" aca="1" ref="SA74" ca="1">INDEX(i.LMU_Area,$K74,SA$26)</f>
        <v>-</v>
      </c>
      <c r="SB74" s="5" t="str" cm="1">
        <f t="array" aca="1" ref="SB74" ca="1">INDEX(i.LMU_Area,$K74,SB$26)</f>
        <v>-</v>
      </c>
      <c r="SC74" s="5" t="str" cm="1">
        <f t="array" aca="1" ref="SC74" ca="1">INDEX(i.LMU_Area,$K74,SC$26)</f>
        <v>-</v>
      </c>
      <c r="SD74" s="5" t="str" cm="1">
        <f t="array" aca="1" ref="SD74" ca="1">INDEX(i.LMU_Area,$K74,SD$26)</f>
        <v>-</v>
      </c>
      <c r="SE74" s="5" t="str" cm="1">
        <f t="array" aca="1" ref="SE74" ca="1">INDEX(i.LMU_Area,$K74,SE$26)</f>
        <v>-</v>
      </c>
      <c r="SF74" s="5" t="str" cm="1">
        <f t="array" aca="1" ref="SF74" ca="1">INDEX(i.LMU_Area,$K74,SF$26)</f>
        <v>-</v>
      </c>
      <c r="SG74" s="5" t="str" cm="1">
        <f t="array" aca="1" ref="SG74" ca="1">INDEX(i.LMU_Area,$K74,SG$26)</f>
        <v>-</v>
      </c>
      <c r="SH74" s="5" t="str" cm="1">
        <f t="array" aca="1" ref="SH74" ca="1">INDEX(i.LMU_Area,$K74,SH$26)</f>
        <v>-</v>
      </c>
      <c r="SI74" s="5" t="str" cm="1">
        <f t="array" aca="1" ref="SI74" ca="1">INDEX(i.LMU_Area,$K74,SI$26)</f>
        <v>-</v>
      </c>
      <c r="SJ74" s="5" t="str" cm="1">
        <f t="array" aca="1" ref="SJ74" ca="1">INDEX(i.LMU_Area,$K74,SJ$26)</f>
        <v>-</v>
      </c>
      <c r="SK74" s="5" t="str" cm="1">
        <f t="array" aca="1" ref="SK74" ca="1">INDEX(i.LMU_Area,$K74,SK$26)</f>
        <v>-</v>
      </c>
      <c r="SL74" s="5" t="str" cm="1">
        <f t="array" aca="1" ref="SL74" ca="1">INDEX(i.LMU_Area,$K74,SL$26)</f>
        <v>-</v>
      </c>
      <c r="SM74" s="5" t="str" cm="1">
        <f t="array" aca="1" ref="SM74" ca="1">INDEX(i.LMU_Area,$K74,SM$26)</f>
        <v>-</v>
      </c>
      <c r="SN74" s="5" t="str" cm="1">
        <f t="array" aca="1" ref="SN74" ca="1">INDEX(i.LMU_Area,$K74,SN$26)</f>
        <v>-</v>
      </c>
      <c r="SO74" s="5" t="str" cm="1">
        <f t="array" aca="1" ref="SO74" ca="1">INDEX(i.LMU_Area,$K74,SO$26)</f>
        <v>-</v>
      </c>
      <c r="SP74" s="5" t="str" cm="1">
        <f t="array" aca="1" ref="SP74" ca="1">INDEX(i.LMU_Area,$K74,SP$26)</f>
        <v>-</v>
      </c>
      <c r="SQ74" s="5" t="str" cm="1">
        <f t="array" aca="1" ref="SQ74" ca="1">INDEX(i.LMU_Area,$K74,SQ$26)</f>
        <v>-</v>
      </c>
      <c r="SR74" s="5" t="str" cm="1">
        <f t="array" aca="1" ref="SR74" ca="1">INDEX(i.LMU_Area,$K74,SR$26)</f>
        <v>-</v>
      </c>
      <c r="SS74" s="5" t="str" cm="1">
        <f t="array" aca="1" ref="SS74" ca="1">INDEX(i.LMU_Area,$K74,SS$26)</f>
        <v>-</v>
      </c>
      <c r="ST74" s="5" t="str" cm="1">
        <f t="array" aca="1" ref="ST74" ca="1">INDEX(i.LMU_Area,$K74,ST$26)</f>
        <v>-</v>
      </c>
      <c r="SU74" s="5" t="str" cm="1">
        <f t="array" aca="1" ref="SU74" ca="1">INDEX(i.LMU_Area,$K74,SU$26)</f>
        <v>-</v>
      </c>
      <c r="SV74" s="5" t="str" cm="1">
        <f t="array" aca="1" ref="SV74" ca="1">INDEX(i.LMU_Area,$K74,SV$26)</f>
        <v>-</v>
      </c>
      <c r="SW74" s="5" t="str" cm="1">
        <f t="array" aca="1" ref="SW74" ca="1">INDEX(i.LMU_Area,$K74,SW$26)</f>
        <v>-</v>
      </c>
      <c r="SX74" s="5" t="str" cm="1">
        <f t="array" aca="1" ref="SX74" ca="1">INDEX(i.LMU_Area,$K74,SX$26)</f>
        <v>-</v>
      </c>
      <c r="SY74" s="5" t="str" cm="1">
        <f t="array" aca="1" ref="SY74" ca="1">INDEX(i.LMU_Area,$K74,SY$26)</f>
        <v>-</v>
      </c>
      <c r="SZ74" s="5" t="str" cm="1">
        <f t="array" aca="1" ref="SZ74" ca="1">INDEX(i.LMU_Area,$K74,SZ$26)</f>
        <v>-</v>
      </c>
      <c r="TA74" s="5" t="str" cm="1">
        <f t="array" aca="1" ref="TA74" ca="1">INDEX(i.LMU_Area,$K74,TA$26)</f>
        <v>-</v>
      </c>
      <c r="TB74" s="5" t="str" cm="1">
        <f t="array" aca="1" ref="TB74" ca="1">INDEX(i.LMU_Area,$K74,TB$26)</f>
        <v>-</v>
      </c>
      <c r="TC74" s="5" t="str" cm="1">
        <f t="array" aca="1" ref="TC74" ca="1">INDEX(i.LMU_Area,$K74,TC$26)</f>
        <v>-</v>
      </c>
      <c r="TD74" s="5" t="str" cm="1">
        <f t="array" aca="1" ref="TD74" ca="1">INDEX(i.LMU_Area,$K74,TD$26)</f>
        <v>-</v>
      </c>
      <c r="TE74" s="5" t="str" cm="1">
        <f t="array" aca="1" ref="TE74" ca="1">INDEX(i.LMU_Area,$K74,TE$26)</f>
        <v>-</v>
      </c>
      <c r="TF74" s="19">
        <f t="shared" ca="1" si="423"/>
        <v>1</v>
      </c>
      <c r="TG74" s="587">
        <v>0</v>
      </c>
    </row>
    <row r="75" spans="1:527" hidden="1" outlineLevel="2">
      <c r="A75" s="21">
        <f t="shared" si="358"/>
        <v>70</v>
      </c>
      <c r="B75" s="240">
        <f t="shared" si="359"/>
        <v>53</v>
      </c>
      <c r="C75">
        <f>203</f>
        <v>203</v>
      </c>
      <c r="D75" s="135" t="str">
        <f t="shared" ca="1" si="360"/>
        <v>EWW</v>
      </c>
      <c r="E75" t="b">
        <v>1</v>
      </c>
      <c r="F75" t="b">
        <v>0</v>
      </c>
      <c r="G75" s="19" t="b">
        <f t="shared" ca="1" si="361"/>
        <v>1</v>
      </c>
      <c r="H75" s="226">
        <f t="shared" ca="1" si="424"/>
        <v>30</v>
      </c>
      <c r="I75" s="226">
        <f t="shared" ca="1" si="412"/>
        <v>1</v>
      </c>
      <c r="J75" s="226">
        <f t="shared" ca="1" si="412"/>
        <v>1</v>
      </c>
      <c r="K75" s="226">
        <f t="shared" ca="1" si="412"/>
        <v>1</v>
      </c>
      <c r="L75" s="226">
        <f t="shared" ca="1" si="412"/>
        <v>1</v>
      </c>
      <c r="M75" s="226">
        <f t="shared" ca="1" si="412"/>
        <v>2</v>
      </c>
      <c r="N75" s="226">
        <f t="shared" ca="1" si="413"/>
        <v>3</v>
      </c>
      <c r="O75" s="226">
        <f t="shared" ca="1" si="413"/>
        <v>2</v>
      </c>
      <c r="P75" s="226">
        <f t="shared" ca="1" si="412"/>
        <v>1</v>
      </c>
      <c r="Q75" s="226">
        <f t="shared" ca="1" si="413"/>
        <v>1</v>
      </c>
      <c r="R75" s="115">
        <f t="shared" ca="1" si="264"/>
        <v>0</v>
      </c>
      <c r="S75" s="226">
        <f t="shared" ca="1" si="413"/>
        <v>0</v>
      </c>
      <c r="T75" s="226">
        <f t="shared" ca="1" si="413"/>
        <v>0</v>
      </c>
      <c r="U75" s="226">
        <f t="shared" ca="1" si="413"/>
        <v>0</v>
      </c>
      <c r="V75" s="226">
        <f t="shared" ca="1" si="413"/>
        <v>0</v>
      </c>
      <c r="W75" s="226">
        <f t="shared" ca="1" si="412"/>
        <v>0</v>
      </c>
      <c r="X75" s="226">
        <f t="shared" ca="1" si="413"/>
        <v>1</v>
      </c>
      <c r="Y75" s="226">
        <f t="shared" ca="1" si="412"/>
        <v>1</v>
      </c>
      <c r="Z75" s="226">
        <f t="shared" ca="1" si="413"/>
        <v>1</v>
      </c>
      <c r="AA75" s="263"/>
      <c r="AB75" s="263"/>
      <c r="AC75" s="263"/>
      <c r="AD75" s="263"/>
      <c r="AE75" s="263"/>
      <c r="AF75" s="226">
        <f t="shared" ca="1" si="414"/>
        <v>0</v>
      </c>
      <c r="AG75" s="263"/>
      <c r="AH75" s="263">
        <f t="shared" ca="1" si="415"/>
        <v>0</v>
      </c>
      <c r="AI75" s="263">
        <f t="shared" ca="1" si="415"/>
        <v>0</v>
      </c>
      <c r="AJ75" s="263">
        <f t="shared" ca="1" si="415"/>
        <v>0</v>
      </c>
      <c r="AK75" s="19">
        <f t="shared" ca="1" si="460"/>
        <v>0</v>
      </c>
      <c r="AL75" s="19">
        <f t="shared" ca="1" si="460"/>
        <v>0</v>
      </c>
      <c r="AM75" s="19">
        <f t="shared" ca="1" si="460"/>
        <v>0</v>
      </c>
      <c r="AN75" s="19">
        <f t="shared" ca="1" si="460"/>
        <v>0</v>
      </c>
      <c r="AO75" s="135">
        <f t="shared" ca="1" si="365"/>
        <v>2</v>
      </c>
      <c r="AP75" s="135">
        <f ca="1">INDEX(CHOOSE($P75,DataAutumn!i.AdultDrys,DataWinter!i.AdultDrys,DataSpring!i.AdultDrys),1,$O75)</f>
        <v>4</v>
      </c>
      <c r="AQ75" s="5">
        <f t="shared" ca="1" si="366"/>
        <v>2</v>
      </c>
      <c r="AR75" s="5">
        <f t="shared" ca="1" si="366"/>
        <v>0</v>
      </c>
      <c r="AS75" s="5">
        <f t="shared" ca="1" si="367"/>
        <v>5</v>
      </c>
      <c r="AT75">
        <f t="shared" ca="1" si="368"/>
        <v>6</v>
      </c>
      <c r="AW75" s="222" t="str">
        <f t="shared" ca="1" si="204"/>
        <v>FS Optimis 00030 EWW MWM     TOL122 Scan1-0000 CFS RR 01% REV01 GP100% WP100% MP100% T_TRUE (F43N33)</v>
      </c>
      <c r="AX75" s="9" t="str">
        <f ca="1">IF(COUNTIF(AW$5:AW75,AW75)=1,"-","Dup")</f>
        <v>-</v>
      </c>
      <c r="AY75" s="9"/>
      <c r="AZ75" s="19" t="b">
        <f t="shared" ca="1" si="417"/>
        <v>0</v>
      </c>
      <c r="BA75" s="19" t="b">
        <f t="shared" ca="1" si="417"/>
        <v>0</v>
      </c>
      <c r="BB75" s="19" t="b">
        <f t="shared" ca="1" si="417"/>
        <v>0</v>
      </c>
      <c r="BC75" s="19" t="b">
        <f t="shared" ca="1" si="417"/>
        <v>0</v>
      </c>
      <c r="BD75" s="19" t="b">
        <f t="shared" ca="1" si="417"/>
        <v>0</v>
      </c>
      <c r="BE75" s="19" t="b">
        <f t="shared" ca="1" si="417"/>
        <v>0</v>
      </c>
      <c r="BF75" s="19" t="b">
        <f t="shared" ca="1" si="417"/>
        <v>0</v>
      </c>
      <c r="BG75" s="19" t="b">
        <f t="shared" ca="1" si="417"/>
        <v>0</v>
      </c>
      <c r="BH75" s="9"/>
      <c r="BI75" s="5" t="b">
        <f t="shared" ca="1" si="205"/>
        <v>1</v>
      </c>
      <c r="BJ75" s="5" t="str">
        <f t="shared" ca="1" si="205"/>
        <v>-</v>
      </c>
      <c r="BK75" s="5" t="str">
        <f t="shared" ca="1" si="205"/>
        <v>-</v>
      </c>
      <c r="BL75" s="5" t="str">
        <f t="shared" ca="1" si="205"/>
        <v>-</v>
      </c>
      <c r="BM75" s="5" t="b">
        <f t="shared" ca="1" si="205"/>
        <v>1</v>
      </c>
      <c r="BN75" s="135">
        <f t="shared" ca="1" si="205"/>
        <v>0</v>
      </c>
      <c r="BO75" s="12" t="b">
        <v>1</v>
      </c>
      <c r="BP75" s="5" cm="1">
        <f t="array" aca="1" ref="BP75" ca="1">INDEX(i.z_prob,$J75,BP$26)</f>
        <v>0.09</v>
      </c>
      <c r="BQ75" s="5" cm="1">
        <f t="array" aca="1" ref="BQ75" ca="1">INDEX(i.z_prob,$J75,BQ$26)</f>
        <v>0.16</v>
      </c>
      <c r="BR75" s="5" cm="1">
        <f t="array" aca="1" ref="BR75" ca="1">INDEX(i.z_prob,$J75,BR$26)</f>
        <v>0.14000000000000001</v>
      </c>
      <c r="BS75" s="5" cm="1">
        <f t="array" aca="1" ref="BS75" ca="1">INDEX(i.z_prob,$J75,BS$26)</f>
        <v>0.11</v>
      </c>
      <c r="BT75" s="5" cm="1">
        <f t="array" aca="1" ref="BT75" ca="1">INDEX(i.z_prob,$J75,BT$26)</f>
        <v>0.11</v>
      </c>
      <c r="BU75" s="5" cm="1">
        <f t="array" aca="1" ref="BU75" ca="1">INDEX(i.z_prob,$J75,BU$26)</f>
        <v>0.14000000000000001</v>
      </c>
      <c r="BV75" s="5" cm="1">
        <f t="array" aca="1" ref="BV75" ca="1">INDEX(i.z_prob,$J75,BV$26)</f>
        <v>0.16</v>
      </c>
      <c r="BW75" s="5" cm="1">
        <f t="array" aca="1" ref="BW75" ca="1">INDEX(i.z_prob,$J75,BW$26)</f>
        <v>0.09</v>
      </c>
      <c r="BX75" s="9"/>
      <c r="BY75" s="19" t="str">
        <f t="shared" ca="1" si="370"/>
        <v>-</v>
      </c>
      <c r="BZ75" s="5">
        <f t="shared" ca="1" si="371"/>
        <v>0</v>
      </c>
      <c r="CA75" s="5">
        <f t="shared" ca="1" si="372"/>
        <v>0</v>
      </c>
      <c r="CB75" s="5">
        <f t="shared" ca="1" si="373"/>
        <v>0</v>
      </c>
      <c r="CC75" s="5">
        <f t="shared" ca="1" si="374"/>
        <v>0</v>
      </c>
      <c r="CD75" s="9"/>
      <c r="CE75" s="19" t="str">
        <f t="shared" ca="1" si="450"/>
        <v>-</v>
      </c>
      <c r="CF75" s="19" t="str">
        <f t="shared" ca="1" si="450"/>
        <v>-</v>
      </c>
      <c r="CG75" s="19" t="str">
        <f t="shared" ca="1" si="450"/>
        <v>-</v>
      </c>
      <c r="CH75" s="19" t="str">
        <f t="shared" ca="1" si="450"/>
        <v>-</v>
      </c>
      <c r="CI75" s="19" t="str">
        <f t="shared" ca="1" si="450"/>
        <v>-</v>
      </c>
      <c r="CJ75" s="19" t="str">
        <f t="shared" ca="1" si="450"/>
        <v>-</v>
      </c>
      <c r="CK75" s="19" t="str">
        <f t="shared" ca="1" si="450"/>
        <v>-</v>
      </c>
      <c r="CL75" s="19" t="str">
        <f t="shared" ca="1" si="450"/>
        <v>-</v>
      </c>
      <c r="CM75" s="19" t="str">
        <f t="shared" ca="1" si="450"/>
        <v>-</v>
      </c>
      <c r="CN75" s="19" t="str">
        <f t="shared" ca="1" si="450"/>
        <v>-</v>
      </c>
      <c r="CO75" s="19" t="str">
        <f t="shared" ca="1" si="440"/>
        <v>-</v>
      </c>
      <c r="CP75" s="19" t="str">
        <f t="shared" ca="1" si="440"/>
        <v>-</v>
      </c>
      <c r="CQ75" s="19" t="str">
        <f t="shared" ca="1" si="440"/>
        <v>-</v>
      </c>
      <c r="CR75" s="19" t="str">
        <f t="shared" ca="1" si="440"/>
        <v>-</v>
      </c>
      <c r="CS75" s="19" t="str">
        <f t="shared" ca="1" si="440"/>
        <v>-</v>
      </c>
      <c r="CT75" s="19" t="str">
        <f t="shared" ca="1" si="440"/>
        <v>-</v>
      </c>
      <c r="CU75" s="19" t="str">
        <f t="shared" ca="1" si="440"/>
        <v>-</v>
      </c>
      <c r="CV75" s="9"/>
      <c r="CW75" s="19" t="b">
        <f t="shared" ca="1" si="451"/>
        <v>1</v>
      </c>
      <c r="CX75" s="19" t="b">
        <f t="shared" ca="1" si="451"/>
        <v>1</v>
      </c>
      <c r="CY75" s="19" t="b">
        <f t="shared" ca="1" si="451"/>
        <v>1</v>
      </c>
      <c r="CZ75" s="574">
        <f t="shared" ca="1" si="425"/>
        <v>321111106</v>
      </c>
      <c r="DA75" s="570" t="b">
        <f t="shared" ca="1" si="461"/>
        <v>0</v>
      </c>
      <c r="DB75" s="570" t="str">
        <f t="shared" ca="1" si="461"/>
        <v>-</v>
      </c>
      <c r="DC75" s="570" t="b">
        <f t="shared" ca="1" si="461"/>
        <v>1</v>
      </c>
      <c r="DD75" s="575">
        <f t="shared" ca="1" si="421"/>
        <v>321111107</v>
      </c>
      <c r="DE75" s="428">
        <f t="shared" ca="1" si="379"/>
        <v>680</v>
      </c>
      <c r="DF75" s="428">
        <f t="shared" ca="1" si="379"/>
        <v>714</v>
      </c>
      <c r="DG75" s="428">
        <f t="shared" ca="1" si="379"/>
        <v>749</v>
      </c>
      <c r="DH75" s="143">
        <f t="shared" ca="1" si="380"/>
        <v>420</v>
      </c>
      <c r="DI75" s="143">
        <f t="shared" ca="1" si="380"/>
        <v>455</v>
      </c>
      <c r="DJ75" s="143">
        <f t="shared" ca="1" si="380"/>
        <v>490</v>
      </c>
      <c r="DK75" s="19" t="str">
        <f t="shared" ca="1" si="416"/>
        <v>-</v>
      </c>
      <c r="DL75" s="12" t="b">
        <v>0</v>
      </c>
      <c r="DM75" s="12" t="b">
        <v>0</v>
      </c>
      <c r="DN75" s="12" t="b">
        <v>0</v>
      </c>
      <c r="DO75" s="12" t="b">
        <v>1</v>
      </c>
      <c r="DP75" s="12" t="b">
        <v>0</v>
      </c>
      <c r="DQ75" s="19">
        <f t="shared" ca="1" si="432"/>
        <v>3</v>
      </c>
      <c r="DR75" s="19">
        <f t="shared" ca="1" si="432"/>
        <v>3</v>
      </c>
      <c r="DS75" s="19">
        <f t="shared" ca="1" si="432"/>
        <v>0</v>
      </c>
      <c r="DT75" s="19">
        <f t="shared" ca="1" si="432"/>
        <v>0.5</v>
      </c>
      <c r="DU75" s="19">
        <f t="shared" ca="1" si="432"/>
        <v>-0.5</v>
      </c>
      <c r="DV75" s="19" t="str">
        <f t="shared" ca="1" si="432"/>
        <v>-</v>
      </c>
      <c r="DW75" s="19" t="str">
        <f t="shared" ca="1" si="432"/>
        <v>-</v>
      </c>
      <c r="DX75" s="19" t="str">
        <f t="shared" ca="1" si="432"/>
        <v>-</v>
      </c>
      <c r="DY75" s="19">
        <f t="shared" ca="1" si="432"/>
        <v>0</v>
      </c>
      <c r="DZ75" s="19">
        <f t="shared" ca="1" si="432"/>
        <v>0.5</v>
      </c>
      <c r="EA75" s="19">
        <f t="shared" ca="1" si="432"/>
        <v>-0.5</v>
      </c>
      <c r="EB75" s="19" t="str">
        <f t="shared" ca="1" si="432"/>
        <v>-</v>
      </c>
      <c r="EC75" s="19">
        <f t="shared" ca="1" si="432"/>
        <v>0</v>
      </c>
      <c r="ED75" s="19">
        <f t="shared" ca="1" si="432"/>
        <v>0</v>
      </c>
      <c r="EE75" s="9"/>
      <c r="EF75" s="19" t="str">
        <f t="shared" ca="1" si="452"/>
        <v>-</v>
      </c>
      <c r="EG75" s="19" t="str">
        <f t="shared" ca="1" si="452"/>
        <v>-</v>
      </c>
      <c r="EH75" s="19" t="str">
        <f t="shared" ca="1" si="452"/>
        <v>-</v>
      </c>
      <c r="EI75" s="19" t="str">
        <f t="shared" ca="1" si="452"/>
        <v>-</v>
      </c>
      <c r="EJ75" s="19" t="str">
        <f t="shared" ca="1" si="452"/>
        <v>-</v>
      </c>
      <c r="EK75" s="19" t="str">
        <f t="shared" ca="1" si="452"/>
        <v>-</v>
      </c>
      <c r="EL75" s="19" t="str">
        <f t="shared" ca="1" si="452"/>
        <v>-</v>
      </c>
      <c r="EM75" s="19" t="str">
        <f t="shared" ca="1" si="452"/>
        <v>-</v>
      </c>
      <c r="EN75" s="19" t="str">
        <f t="shared" ca="1" si="452"/>
        <v>-</v>
      </c>
      <c r="EO75" s="19" t="str">
        <f t="shared" ca="1" si="452"/>
        <v>-</v>
      </c>
      <c r="EP75" s="19" t="str">
        <f t="shared" ca="1" si="452"/>
        <v>-</v>
      </c>
      <c r="EQ75" s="19" t="str">
        <f t="shared" ca="1" si="452"/>
        <v>-</v>
      </c>
      <c r="ER75" s="19">
        <f t="shared" ca="1" si="452"/>
        <v>0</v>
      </c>
      <c r="ES75" s="19">
        <f t="shared" ca="1" si="452"/>
        <v>0</v>
      </c>
      <c r="ET75" s="19">
        <f t="shared" ca="1" si="452"/>
        <v>0</v>
      </c>
      <c r="EU75" s="19">
        <f t="shared" ca="1" si="452"/>
        <v>0</v>
      </c>
      <c r="EV75" s="19">
        <f t="shared" ca="1" si="446"/>
        <v>0</v>
      </c>
      <c r="EW75" s="19">
        <f t="shared" ca="1" si="446"/>
        <v>0</v>
      </c>
      <c r="EX75" s="19">
        <f t="shared" ca="1" si="446"/>
        <v>0</v>
      </c>
      <c r="EY75" s="19">
        <f t="shared" ca="1" si="446"/>
        <v>0</v>
      </c>
      <c r="EZ75" s="19">
        <f t="shared" ca="1" si="446"/>
        <v>0</v>
      </c>
      <c r="FA75" s="19">
        <f t="shared" ca="1" si="446"/>
        <v>0</v>
      </c>
      <c r="FB75" s="19">
        <f t="shared" ca="1" si="446"/>
        <v>0</v>
      </c>
      <c r="FC75" s="19">
        <f t="shared" ca="1" si="446"/>
        <v>0</v>
      </c>
      <c r="FD75" s="19">
        <f t="shared" ca="1" si="446"/>
        <v>0</v>
      </c>
      <c r="FE75" s="19">
        <f t="shared" ca="1" si="446"/>
        <v>0</v>
      </c>
      <c r="FF75" s="19">
        <f t="shared" ca="1" si="446"/>
        <v>0</v>
      </c>
      <c r="FG75" s="19">
        <f t="shared" ca="1" si="446"/>
        <v>0</v>
      </c>
      <c r="FH75" s="19">
        <f t="shared" ca="1" si="446"/>
        <v>0</v>
      </c>
      <c r="FI75" s="19">
        <f t="shared" ca="1" si="446"/>
        <v>0</v>
      </c>
      <c r="FJ75" s="19">
        <f t="shared" ca="1" si="446"/>
        <v>0</v>
      </c>
      <c r="FK75" s="19">
        <f t="shared" ca="1" si="446"/>
        <v>0</v>
      </c>
      <c r="FL75" s="19">
        <f t="shared" ca="1" si="446"/>
        <v>0</v>
      </c>
      <c r="FM75" s="19">
        <f t="shared" ca="1" si="446"/>
        <v>0</v>
      </c>
      <c r="FN75" s="19">
        <f t="shared" ca="1" si="446"/>
        <v>0</v>
      </c>
      <c r="FO75" s="19">
        <f t="shared" ca="1" si="446"/>
        <v>0</v>
      </c>
      <c r="FP75" s="19">
        <f t="shared" ca="1" si="446"/>
        <v>0</v>
      </c>
      <c r="FQ75" s="19">
        <f t="shared" ca="1" si="446"/>
        <v>0</v>
      </c>
      <c r="FR75" s="19">
        <f t="shared" ca="1" si="446"/>
        <v>0</v>
      </c>
      <c r="FS75" s="19">
        <f t="shared" ca="1" si="444"/>
        <v>0</v>
      </c>
      <c r="FT75" s="19">
        <f t="shared" ca="1" si="444"/>
        <v>0</v>
      </c>
      <c r="FU75" s="19">
        <f t="shared" ca="1" si="444"/>
        <v>0</v>
      </c>
      <c r="FV75" s="19">
        <f t="shared" ca="1" si="444"/>
        <v>0</v>
      </c>
      <c r="FW75" s="19">
        <f t="shared" ca="1" si="444"/>
        <v>0</v>
      </c>
      <c r="FX75" s="19">
        <f t="shared" ca="1" si="444"/>
        <v>0</v>
      </c>
      <c r="FY75" s="19">
        <f t="shared" ca="1" si="444"/>
        <v>0</v>
      </c>
      <c r="FZ75" s="19">
        <f t="shared" ca="1" si="444"/>
        <v>0</v>
      </c>
      <c r="GA75" s="19">
        <f t="shared" ca="1" si="444"/>
        <v>0</v>
      </c>
      <c r="GB75" s="19">
        <f t="shared" ca="1" si="444"/>
        <v>0</v>
      </c>
      <c r="GC75" s="19">
        <f t="shared" ca="1" si="444"/>
        <v>0</v>
      </c>
      <c r="GD75" s="19">
        <f t="shared" ca="1" si="444"/>
        <v>0</v>
      </c>
      <c r="GE75" s="19">
        <f t="shared" ca="1" si="444"/>
        <v>0</v>
      </c>
      <c r="GF75" s="19">
        <f t="shared" ca="1" si="444"/>
        <v>0</v>
      </c>
      <c r="GG75" s="19">
        <f t="shared" ca="1" si="444"/>
        <v>0</v>
      </c>
      <c r="GH75" s="19">
        <f t="shared" ca="1" si="444"/>
        <v>0</v>
      </c>
      <c r="GI75" s="19">
        <f t="shared" ca="1" si="444"/>
        <v>0</v>
      </c>
      <c r="GJ75" s="19">
        <f t="shared" ca="1" si="444"/>
        <v>0</v>
      </c>
      <c r="GK75" s="19">
        <f t="shared" ca="1" si="444"/>
        <v>0</v>
      </c>
      <c r="GL75" s="19">
        <f t="shared" ca="1" si="444"/>
        <v>0</v>
      </c>
      <c r="GM75" s="19">
        <f t="shared" ca="1" si="444"/>
        <v>0</v>
      </c>
      <c r="GN75" s="19">
        <f t="shared" ca="1" si="444"/>
        <v>0</v>
      </c>
      <c r="GO75" s="19">
        <f t="shared" ca="1" si="444"/>
        <v>0</v>
      </c>
      <c r="GP75" s="19">
        <f t="shared" ca="1" si="444"/>
        <v>0</v>
      </c>
      <c r="GQ75" s="19">
        <f t="shared" ref="GQ75:IM78" ca="1" si="463">OFFSET(GQ$5,$B75,0)</f>
        <v>0</v>
      </c>
      <c r="GR75" s="19">
        <f t="shared" ca="1" si="463"/>
        <v>0</v>
      </c>
      <c r="GS75" s="19">
        <f t="shared" ca="1" si="463"/>
        <v>0</v>
      </c>
      <c r="GT75" s="19">
        <f t="shared" ca="1" si="463"/>
        <v>0</v>
      </c>
      <c r="GU75" s="19">
        <f t="shared" ca="1" si="463"/>
        <v>0</v>
      </c>
      <c r="GV75" s="19">
        <f t="shared" ca="1" si="463"/>
        <v>0</v>
      </c>
      <c r="GW75" s="19">
        <f t="shared" ca="1" si="463"/>
        <v>0</v>
      </c>
      <c r="GX75" s="19">
        <f t="shared" ca="1" si="463"/>
        <v>0</v>
      </c>
      <c r="GY75" s="19">
        <f t="shared" ca="1" si="463"/>
        <v>0</v>
      </c>
      <c r="GZ75" s="19">
        <f t="shared" ca="1" si="463"/>
        <v>0</v>
      </c>
      <c r="HA75" s="19">
        <f t="shared" ca="1" si="463"/>
        <v>0</v>
      </c>
      <c r="HB75" s="19">
        <f t="shared" ca="1" si="463"/>
        <v>0</v>
      </c>
      <c r="HC75" s="19">
        <f t="shared" ca="1" si="463"/>
        <v>0</v>
      </c>
      <c r="HD75" s="19">
        <f t="shared" ca="1" si="463"/>
        <v>0</v>
      </c>
      <c r="HE75" s="19">
        <f t="shared" ca="1" si="463"/>
        <v>0</v>
      </c>
      <c r="HF75" s="19">
        <f t="shared" ca="1" si="463"/>
        <v>0</v>
      </c>
      <c r="HG75" s="19">
        <f t="shared" ca="1" si="463"/>
        <v>0</v>
      </c>
      <c r="HH75" s="19">
        <f t="shared" ca="1" si="463"/>
        <v>0</v>
      </c>
      <c r="HI75" s="19">
        <f t="shared" ca="1" si="463"/>
        <v>0</v>
      </c>
      <c r="HJ75" s="19">
        <f t="shared" ca="1" si="463"/>
        <v>0</v>
      </c>
      <c r="HK75" s="19">
        <f t="shared" ca="1" si="463"/>
        <v>0</v>
      </c>
      <c r="HL75" s="19">
        <f t="shared" ca="1" si="463"/>
        <v>0</v>
      </c>
      <c r="HM75" s="19">
        <f t="shared" ca="1" si="463"/>
        <v>0</v>
      </c>
      <c r="HN75" s="19">
        <f t="shared" ca="1" si="463"/>
        <v>0</v>
      </c>
      <c r="HO75" s="19">
        <f t="shared" ca="1" si="463"/>
        <v>0</v>
      </c>
      <c r="HP75" s="19">
        <f t="shared" ca="1" si="463"/>
        <v>0</v>
      </c>
      <c r="HQ75" s="19">
        <f t="shared" ca="1" si="463"/>
        <v>0</v>
      </c>
      <c r="HR75" s="19">
        <f t="shared" ca="1" si="463"/>
        <v>0</v>
      </c>
      <c r="HS75" s="19">
        <f t="shared" ca="1" si="463"/>
        <v>0</v>
      </c>
      <c r="HT75" s="19">
        <f t="shared" ca="1" si="463"/>
        <v>0</v>
      </c>
      <c r="HU75" s="19">
        <f t="shared" ca="1" si="463"/>
        <v>0</v>
      </c>
      <c r="HV75" s="19">
        <f t="shared" ca="1" si="463"/>
        <v>0</v>
      </c>
      <c r="HW75" s="19">
        <f t="shared" ca="1" si="463"/>
        <v>0</v>
      </c>
      <c r="HX75" s="19">
        <f t="shared" ca="1" si="463"/>
        <v>0</v>
      </c>
      <c r="HY75" s="19">
        <f t="shared" ca="1" si="463"/>
        <v>0</v>
      </c>
      <c r="HZ75" s="19">
        <f t="shared" ca="1" si="463"/>
        <v>0</v>
      </c>
      <c r="IA75" s="19">
        <f t="shared" ca="1" si="441"/>
        <v>0</v>
      </c>
      <c r="IB75" s="19">
        <f t="shared" ca="1" si="441"/>
        <v>0</v>
      </c>
      <c r="IC75" s="19">
        <f t="shared" ca="1" si="441"/>
        <v>0</v>
      </c>
      <c r="ID75" s="19">
        <f t="shared" ca="1" si="427"/>
        <v>0</v>
      </c>
      <c r="IE75" s="19">
        <f t="shared" ca="1" si="427"/>
        <v>0</v>
      </c>
      <c r="IF75" s="19">
        <f t="shared" ca="1" si="427"/>
        <v>0</v>
      </c>
      <c r="IG75" s="19">
        <f t="shared" ca="1" si="427"/>
        <v>0</v>
      </c>
      <c r="IH75" s="19">
        <f t="shared" ca="1" si="427"/>
        <v>0</v>
      </c>
      <c r="II75" s="19">
        <f t="shared" ca="1" si="427"/>
        <v>0</v>
      </c>
      <c r="IJ75" s="19">
        <f t="shared" ca="1" si="427"/>
        <v>0</v>
      </c>
      <c r="IK75" s="19">
        <f t="shared" ref="IK75:IZ78" ca="1" si="464">OFFSET(IK$5,$B75,0)</f>
        <v>0</v>
      </c>
      <c r="IL75" s="19">
        <f t="shared" ca="1" si="464"/>
        <v>0</v>
      </c>
      <c r="IM75" s="19">
        <f t="shared" ca="1" si="464"/>
        <v>0</v>
      </c>
      <c r="IN75" s="19">
        <f t="shared" ca="1" si="464"/>
        <v>0</v>
      </c>
      <c r="IO75" s="19">
        <f t="shared" ca="1" si="464"/>
        <v>0</v>
      </c>
      <c r="IP75" s="19">
        <f t="shared" ca="1" si="464"/>
        <v>0</v>
      </c>
      <c r="IQ75" s="19">
        <f t="shared" ca="1" si="464"/>
        <v>0</v>
      </c>
      <c r="IR75" s="19">
        <f t="shared" ca="1" si="464"/>
        <v>0</v>
      </c>
      <c r="IS75" s="19">
        <f t="shared" ca="1" si="464"/>
        <v>0</v>
      </c>
      <c r="IT75" s="19">
        <f t="shared" ca="1" si="464"/>
        <v>0</v>
      </c>
      <c r="IU75" s="19">
        <f t="shared" ca="1" si="464"/>
        <v>0</v>
      </c>
      <c r="IV75" s="19">
        <f t="shared" ca="1" si="464"/>
        <v>0</v>
      </c>
      <c r="IW75" s="19">
        <f t="shared" ca="1" si="464"/>
        <v>0</v>
      </c>
      <c r="IX75" s="19">
        <f t="shared" ca="1" si="464"/>
        <v>0</v>
      </c>
      <c r="IY75" s="19">
        <f t="shared" ca="1" si="464"/>
        <v>0</v>
      </c>
      <c r="IZ75" s="19">
        <f t="shared" ca="1" si="464"/>
        <v>0</v>
      </c>
      <c r="JA75" s="19">
        <f t="shared" ca="1" si="434"/>
        <v>0</v>
      </c>
      <c r="JB75" s="19">
        <f t="shared" ca="1" si="434"/>
        <v>0</v>
      </c>
      <c r="JC75" s="19">
        <f t="shared" ca="1" si="434"/>
        <v>0</v>
      </c>
      <c r="JD75" s="19">
        <f t="shared" ca="1" si="434"/>
        <v>0</v>
      </c>
      <c r="JE75" s="19">
        <f t="shared" ca="1" si="434"/>
        <v>0</v>
      </c>
      <c r="JF75" s="19">
        <f t="shared" ca="1" si="434"/>
        <v>0</v>
      </c>
      <c r="JG75" s="19">
        <f t="shared" ca="1" si="434"/>
        <v>0</v>
      </c>
      <c r="JH75" s="19">
        <f t="shared" ca="1" si="434"/>
        <v>0</v>
      </c>
      <c r="JI75" s="19">
        <f t="shared" ca="1" si="434"/>
        <v>0</v>
      </c>
      <c r="JJ75" s="19">
        <f t="shared" ca="1" si="434"/>
        <v>0</v>
      </c>
      <c r="JK75" s="19">
        <f t="shared" ca="1" si="434"/>
        <v>0</v>
      </c>
      <c r="JL75" s="19">
        <f t="shared" ca="1" si="434"/>
        <v>0</v>
      </c>
      <c r="JM75" s="5">
        <f t="shared" ca="1" si="387"/>
        <v>19</v>
      </c>
      <c r="JN75" s="9"/>
      <c r="JO75" s="5">
        <f t="shared" ca="1" si="388"/>
        <v>1</v>
      </c>
      <c r="JP75" s="5" t="b">
        <f t="shared" ca="1" si="388"/>
        <v>0</v>
      </c>
      <c r="JQ75" s="19">
        <f t="shared" ca="1" si="435"/>
        <v>0</v>
      </c>
      <c r="JR75" s="5">
        <f t="shared" ca="1" si="390"/>
        <v>0</v>
      </c>
      <c r="JS75" s="5">
        <f t="shared" ca="1" si="391"/>
        <v>0.01</v>
      </c>
      <c r="JT75" s="19">
        <f t="shared" ca="1" si="392"/>
        <v>0</v>
      </c>
      <c r="JU75" s="19">
        <f t="shared" ca="1" si="392"/>
        <v>0</v>
      </c>
      <c r="JV75" s="19" t="str">
        <f t="shared" ca="1" si="392"/>
        <v>-</v>
      </c>
      <c r="JW75" s="19">
        <f t="shared" ca="1" si="428"/>
        <v>1</v>
      </c>
      <c r="JX75" s="19">
        <f t="shared" ca="1" si="435"/>
        <v>1</v>
      </c>
      <c r="JY75" s="19">
        <f t="shared" ca="1" si="428"/>
        <v>1</v>
      </c>
      <c r="JZ75" s="19">
        <f t="shared" ca="1" si="428"/>
        <v>1</v>
      </c>
      <c r="KA75" s="19">
        <f t="shared" ca="1" si="428"/>
        <v>1</v>
      </c>
      <c r="KB75" s="19">
        <f t="shared" ca="1" si="428"/>
        <v>1</v>
      </c>
      <c r="KC75" s="19">
        <f t="shared" ca="1" si="428"/>
        <v>0</v>
      </c>
      <c r="KD75" s="19">
        <f t="shared" ca="1" si="428"/>
        <v>0</v>
      </c>
      <c r="KE75" s="19">
        <f t="shared" ca="1" si="454"/>
        <v>1</v>
      </c>
      <c r="KF75" s="19">
        <f t="shared" ca="1" si="454"/>
        <v>0</v>
      </c>
      <c r="KG75" s="19">
        <f t="shared" ca="1" si="454"/>
        <v>0</v>
      </c>
      <c r="KH75" s="19">
        <f t="shared" ca="1" si="454"/>
        <v>0</v>
      </c>
      <c r="KI75" s="19">
        <f t="shared" ca="1" si="454"/>
        <v>1</v>
      </c>
      <c r="KJ75" s="19">
        <f t="shared" ca="1" si="454"/>
        <v>0</v>
      </c>
      <c r="KK75" s="19">
        <f t="shared" ca="1" si="454"/>
        <v>1</v>
      </c>
      <c r="KL75" s="19">
        <f t="shared" ca="1" si="435"/>
        <v>0</v>
      </c>
      <c r="KM75" s="19">
        <f t="shared" ca="1" si="435"/>
        <v>0</v>
      </c>
      <c r="KN75" s="19">
        <f t="shared" ca="1" si="435"/>
        <v>0</v>
      </c>
      <c r="KO75" s="19">
        <f t="shared" ca="1" si="435"/>
        <v>0</v>
      </c>
      <c r="KP75" s="19">
        <f t="shared" ca="1" si="435"/>
        <v>0</v>
      </c>
      <c r="KQ75" s="19">
        <f t="shared" ca="1" si="435"/>
        <v>0</v>
      </c>
      <c r="KR75" s="19">
        <f t="shared" ca="1" si="435"/>
        <v>0</v>
      </c>
      <c r="KS75" s="19">
        <f t="shared" ca="1" si="435"/>
        <v>0</v>
      </c>
      <c r="KT75" s="19">
        <f t="shared" ca="1" si="435"/>
        <v>0</v>
      </c>
      <c r="KU75" s="19">
        <f t="shared" ca="1" si="435"/>
        <v>0</v>
      </c>
      <c r="KV75" s="19">
        <f t="shared" ca="1" si="435"/>
        <v>0</v>
      </c>
      <c r="KW75" s="19">
        <f t="shared" ca="1" si="435"/>
        <v>0</v>
      </c>
      <c r="KX75" s="19">
        <f t="shared" ca="1" si="435"/>
        <v>0</v>
      </c>
      <c r="KY75" s="19">
        <f t="shared" ca="1" si="436"/>
        <v>0</v>
      </c>
      <c r="KZ75" s="19">
        <f t="shared" ca="1" si="436"/>
        <v>0</v>
      </c>
      <c r="LA75" s="19">
        <f t="shared" ca="1" si="436"/>
        <v>0</v>
      </c>
      <c r="LB75" s="19">
        <f t="shared" ca="1" si="436"/>
        <v>0</v>
      </c>
      <c r="LC75" s="19">
        <f t="shared" ca="1" si="436"/>
        <v>0</v>
      </c>
      <c r="LD75" s="19">
        <f t="shared" ca="1" si="436"/>
        <v>0</v>
      </c>
      <c r="LE75" s="19">
        <f t="shared" ca="1" si="436"/>
        <v>0</v>
      </c>
      <c r="LF75" s="19">
        <f t="shared" ca="1" si="436"/>
        <v>0</v>
      </c>
      <c r="LG75" s="5">
        <f t="shared" ca="1" si="396"/>
        <v>0</v>
      </c>
      <c r="LH75" s="5">
        <f t="shared" ca="1" si="396"/>
        <v>0</v>
      </c>
      <c r="LI75" s="5">
        <f t="shared" ca="1" si="396"/>
        <v>0.05</v>
      </c>
      <c r="LJ75" s="5">
        <f t="shared" ca="1" si="396"/>
        <v>0.05</v>
      </c>
      <c r="LK75" s="19">
        <f t="shared" ca="1" si="437"/>
        <v>0</v>
      </c>
      <c r="LL75" s="19">
        <f t="shared" ca="1" si="437"/>
        <v>0</v>
      </c>
      <c r="LM75" s="19">
        <f t="shared" ca="1" si="437"/>
        <v>0</v>
      </c>
      <c r="LN75" s="19">
        <f t="shared" ca="1" si="437"/>
        <v>0</v>
      </c>
      <c r="LO75" s="19">
        <f t="shared" ca="1" si="438"/>
        <v>0</v>
      </c>
      <c r="LP75" s="19">
        <f t="shared" ca="1" si="437"/>
        <v>0</v>
      </c>
      <c r="LQ75" s="19">
        <f t="shared" ca="1" si="437"/>
        <v>0</v>
      </c>
      <c r="LR75" s="19">
        <f t="shared" ca="1" si="437"/>
        <v>1</v>
      </c>
      <c r="LS75" s="19">
        <f t="shared" ca="1" si="437"/>
        <v>0</v>
      </c>
      <c r="LT75" s="19">
        <f t="shared" ca="1" si="437"/>
        <v>0</v>
      </c>
      <c r="LU75" s="19">
        <f t="shared" ca="1" si="437"/>
        <v>0</v>
      </c>
      <c r="LV75" s="19">
        <f t="shared" ca="1" si="437"/>
        <v>0</v>
      </c>
      <c r="LW75" s="19">
        <f t="shared" ca="1" si="437"/>
        <v>1</v>
      </c>
      <c r="LX75" s="9"/>
      <c r="LY75" s="5" t="b">
        <f t="shared" ca="1" si="398"/>
        <v>0</v>
      </c>
      <c r="LZ75" s="19" t="str">
        <f t="shared" ca="1" si="242"/>
        <v>-</v>
      </c>
      <c r="MA75" s="19" t="str">
        <f t="shared" ca="1" si="242"/>
        <v>-</v>
      </c>
      <c r="MB75" s="19" t="str">
        <f t="shared" ca="1" si="242"/>
        <v>-</v>
      </c>
      <c r="MC75" s="5" t="b">
        <f t="shared" ca="1" si="399"/>
        <v>1</v>
      </c>
      <c r="MD75" s="5" t="b">
        <f t="shared" ca="1" si="399"/>
        <v>0</v>
      </c>
      <c r="ME75" s="5" t="b">
        <f t="shared" ca="1" si="399"/>
        <v>0</v>
      </c>
      <c r="MF75" s="135">
        <f t="shared" ca="1" si="400"/>
        <v>1</v>
      </c>
      <c r="MG75" s="135">
        <f t="shared" ca="1" si="400"/>
        <v>1</v>
      </c>
      <c r="MH75" s="5" t="b">
        <f t="shared" ca="1" si="455"/>
        <v>0</v>
      </c>
      <c r="MI75" s="5" t="b">
        <f t="shared" ca="1" si="455"/>
        <v>0</v>
      </c>
      <c r="MJ75" s="5" t="b">
        <f t="shared" ca="1" si="455"/>
        <v>1</v>
      </c>
      <c r="MK75" s="5" t="b">
        <f t="shared" ca="1" si="455"/>
        <v>0</v>
      </c>
      <c r="ML75" s="5">
        <f t="shared" ca="1" si="456"/>
        <v>1</v>
      </c>
      <c r="MM75" s="5">
        <f t="shared" ca="1" si="456"/>
        <v>0.66</v>
      </c>
      <c r="MN75" s="5" t="b">
        <f t="shared" ca="1" si="457"/>
        <v>1</v>
      </c>
      <c r="MO75" s="5" t="str" cm="1">
        <f t="array" aca="1" ref="MO75" ca="1">IF(OR(MP75:MP75&lt;&gt;"-"),TRUE,"-")</f>
        <v>-</v>
      </c>
      <c r="MP75" s="19" t="str">
        <f t="shared" ca="1" si="403"/>
        <v>-</v>
      </c>
      <c r="MQ75" s="5" t="str">
        <f t="array" aca="1" ref="MQ75" ca="1">IF(OR(MR75:MX75&lt;&gt;"-"),TRUE,"-")</f>
        <v>-</v>
      </c>
      <c r="MR75" s="19" t="str">
        <f t="shared" ca="1" si="404"/>
        <v>-</v>
      </c>
      <c r="MS75" s="19" t="str">
        <f t="shared" ca="1" si="404"/>
        <v>-</v>
      </c>
      <c r="MT75" s="19" t="str">
        <f t="shared" ca="1" si="404"/>
        <v>-</v>
      </c>
      <c r="MU75" s="19" t="str">
        <f t="shared" ca="1" si="404"/>
        <v>-</v>
      </c>
      <c r="MV75" s="19" t="str">
        <f t="shared" ca="1" si="404"/>
        <v>-</v>
      </c>
      <c r="MW75" s="19" t="str">
        <f t="shared" ca="1" si="404"/>
        <v>-</v>
      </c>
      <c r="MX75" s="19" t="str">
        <f t="shared" ca="1" si="404"/>
        <v>-</v>
      </c>
      <c r="MY75" s="5" t="str">
        <f t="array" aca="1" ref="MY75" ca="1">IF(OR(MZ75:NA75&lt;&gt;"-"),TRUE,"-")</f>
        <v>-</v>
      </c>
      <c r="MZ75" s="19" t="str">
        <f t="shared" ca="1" si="462"/>
        <v>-</v>
      </c>
      <c r="NA75" s="19" t="str">
        <f t="shared" ca="1" si="462"/>
        <v>-</v>
      </c>
      <c r="NB75" s="19" t="b">
        <f t="shared" ca="1" si="462"/>
        <v>1</v>
      </c>
      <c r="NC75" s="19">
        <f t="shared" ca="1" si="462"/>
        <v>0</v>
      </c>
      <c r="ND75" s="5" t="str">
        <f t="shared" ca="1" si="406"/>
        <v>-</v>
      </c>
      <c r="NE75" s="5" t="str">
        <f t="shared" ca="1" si="406"/>
        <v>-</v>
      </c>
      <c r="NF75" s="5" t="str">
        <f t="shared" ca="1" si="406"/>
        <v>-</v>
      </c>
      <c r="NG75" s="5" t="str">
        <f t="shared" ca="1" si="406"/>
        <v>-</v>
      </c>
      <c r="NH75" s="19" t="str">
        <f t="shared" ca="1" si="420"/>
        <v>-</v>
      </c>
      <c r="NI75" s="19" t="str">
        <f t="shared" ca="1" si="420"/>
        <v>-</v>
      </c>
      <c r="NJ75" s="19" t="str">
        <f t="shared" ca="1" si="420"/>
        <v>-</v>
      </c>
      <c r="NK75" s="19" t="str">
        <f t="shared" ca="1" si="420"/>
        <v>-</v>
      </c>
      <c r="NL75" s="19" t="str">
        <f t="shared" ca="1" si="420"/>
        <v>-</v>
      </c>
      <c r="NM75" s="19" t="str">
        <f t="shared" ca="1" si="420"/>
        <v>-</v>
      </c>
      <c r="NN75" s="5" t="str">
        <f t="shared" ca="1" si="459"/>
        <v>-</v>
      </c>
      <c r="NO75" s="5">
        <f t="shared" ca="1" si="459"/>
        <v>500</v>
      </c>
      <c r="NP75" s="5">
        <f t="shared" ca="1" si="459"/>
        <v>500</v>
      </c>
      <c r="NQ75" s="5" t="str">
        <f t="shared" ca="1" si="459"/>
        <v>-</v>
      </c>
      <c r="NR75" s="5" t="str">
        <f t="shared" ca="1" si="459"/>
        <v>-</v>
      </c>
      <c r="NS75" s="5" t="str">
        <f t="shared" ca="1" si="459"/>
        <v>-</v>
      </c>
      <c r="NT75" s="5">
        <f t="shared" ca="1" si="408"/>
        <v>1</v>
      </c>
      <c r="NU75" s="9"/>
      <c r="NV75" s="19">
        <f t="shared" ca="1" si="420"/>
        <v>70</v>
      </c>
      <c r="NW75" s="19">
        <f t="shared" ca="1" si="431"/>
        <v>50</v>
      </c>
      <c r="NX75" s="19">
        <f t="shared" ca="1" si="431"/>
        <v>65</v>
      </c>
      <c r="NY75" s="19">
        <f t="shared" ca="1" si="431"/>
        <v>65</v>
      </c>
      <c r="NZ75" s="19">
        <f t="shared" ca="1" si="431"/>
        <v>1</v>
      </c>
      <c r="OA75" s="5">
        <f t="shared" ca="1" si="410"/>
        <v>1</v>
      </c>
      <c r="OB75" s="19">
        <f t="shared" ca="1" si="255"/>
        <v>1</v>
      </c>
      <c r="OC75" s="9"/>
      <c r="OD75" s="19" t="b">
        <f t="shared" ca="1" si="431"/>
        <v>0</v>
      </c>
      <c r="OE75" s="19" t="b">
        <f t="shared" ca="1" si="431"/>
        <v>0</v>
      </c>
      <c r="OF75" s="19">
        <f t="shared" ca="1" si="431"/>
        <v>1</v>
      </c>
      <c r="OG75" s="19">
        <f t="shared" ca="1" si="431"/>
        <v>1</v>
      </c>
      <c r="OH75" s="19">
        <f t="shared" ca="1" si="431"/>
        <v>1</v>
      </c>
      <c r="OI75" s="19">
        <f t="shared" ca="1" si="431"/>
        <v>1</v>
      </c>
      <c r="OJ75" s="19">
        <f t="shared" ca="1" si="431"/>
        <v>1</v>
      </c>
      <c r="OK75" s="19">
        <f t="shared" ca="1" si="431"/>
        <v>1</v>
      </c>
      <c r="OL75" s="19">
        <f t="shared" ca="1" si="431"/>
        <v>1</v>
      </c>
      <c r="OM75" s="19">
        <f t="shared" ca="1" si="431"/>
        <v>1</v>
      </c>
      <c r="ON75" s="19">
        <f t="shared" ca="1" si="431"/>
        <v>1</v>
      </c>
      <c r="OO75" s="9"/>
      <c r="OP75" s="5" t="str" cm="1">
        <f t="array" aca="1" ref="OP75" ca="1">INDEX(i.LMU_Area,$K75,OP$26)</f>
        <v>-</v>
      </c>
      <c r="OQ75" s="5" t="str" cm="1">
        <f t="array" aca="1" ref="OQ75" ca="1">INDEX(i.LMU_Area,$K75,OQ$26)</f>
        <v>-</v>
      </c>
      <c r="OR75" s="5" t="str" cm="1">
        <f t="array" aca="1" ref="OR75" ca="1">INDEX(i.LMU_Area,$K75,OR$26)</f>
        <v>-</v>
      </c>
      <c r="OS75" s="5" t="str" cm="1">
        <f t="array" aca="1" ref="OS75" ca="1">INDEX(i.LMU_Area,$K75,OS$26)</f>
        <v>-</v>
      </c>
      <c r="OT75" s="5" t="str" cm="1">
        <f t="array" aca="1" ref="OT75" ca="1">INDEX(i.LMU_Area,$K75,OT$26)</f>
        <v>-</v>
      </c>
      <c r="OU75" s="5" t="str" cm="1">
        <f t="array" aca="1" ref="OU75" ca="1">INDEX(i.LMU_Area,$K75,OU$26)</f>
        <v>-</v>
      </c>
      <c r="OV75" s="5" t="str" cm="1">
        <f t="array" aca="1" ref="OV75" ca="1">INDEX(i.LMU_Area,$K75,OV$26)</f>
        <v>-</v>
      </c>
      <c r="OW75" s="5" t="str" cm="1">
        <f t="array" aca="1" ref="OW75" ca="1">INDEX(i.LMU_Area,$K75,OW$26)</f>
        <v>-</v>
      </c>
      <c r="OX75" s="5" t="str" cm="1">
        <f t="array" aca="1" ref="OX75" ca="1">INDEX(i.LMU_Area,$K75,OX$26)</f>
        <v>-</v>
      </c>
      <c r="OY75" s="5" t="str" cm="1">
        <f t="array" aca="1" ref="OY75" ca="1">INDEX(i.LMU_Area,$K75,OY$26)</f>
        <v>-</v>
      </c>
      <c r="OZ75" s="5" t="str" cm="1">
        <f t="array" aca="1" ref="OZ75" ca="1">INDEX(i.LMU_Area,$K75,OZ$26)</f>
        <v>-</v>
      </c>
      <c r="PA75" s="5" t="str" cm="1">
        <f t="array" aca="1" ref="PA75" ca="1">INDEX(i.LMU_Area,$K75,PA$26)</f>
        <v>-</v>
      </c>
      <c r="PB75" s="5" t="str" cm="1">
        <f t="array" aca="1" ref="PB75" ca="1">INDEX(i.LMU_Area,$K75,PB$26)</f>
        <v>-</v>
      </c>
      <c r="PC75" s="5" t="str" cm="1">
        <f t="array" aca="1" ref="PC75" ca="1">INDEX(i.LMU_Area,$K75,PC$26)</f>
        <v>-</v>
      </c>
      <c r="PD75" s="5" t="str" cm="1">
        <f t="array" aca="1" ref="PD75" ca="1">INDEX(i.LMU_Area,$K75,PD$26)</f>
        <v>-</v>
      </c>
      <c r="PE75" s="5" t="str" cm="1">
        <f t="array" aca="1" ref="PE75" ca="1">INDEX(i.LMU_Area,$K75,PE$26)</f>
        <v>-</v>
      </c>
      <c r="PF75" s="5" t="str" cm="1">
        <f t="array" aca="1" ref="PF75" ca="1">INDEX(i.LMU_Area,$K75,PF$26)</f>
        <v>-</v>
      </c>
      <c r="PG75" s="5" t="str" cm="1">
        <f t="array" aca="1" ref="PG75" ca="1">INDEX(i.LMU_Area,$K75,PG$26)</f>
        <v>-</v>
      </c>
      <c r="PH75" s="5" t="str" cm="1">
        <f t="array" aca="1" ref="PH75" ca="1">INDEX(i.LMU_Area,$K75,PH$26)</f>
        <v>-</v>
      </c>
      <c r="PI75" s="5" t="str" cm="1">
        <f t="array" aca="1" ref="PI75" ca="1">INDEX(i.LMU_Area,$K75,PI$26)</f>
        <v>-</v>
      </c>
      <c r="PJ75" s="5" t="str" cm="1">
        <f t="array" aca="1" ref="PJ75" ca="1">INDEX(i.LMU_Area,$K75,PJ$26)</f>
        <v>-</v>
      </c>
      <c r="PK75" s="5" t="str" cm="1">
        <f t="array" aca="1" ref="PK75" ca="1">INDEX(i.LMU_Area,$K75,PK$26)</f>
        <v>-</v>
      </c>
      <c r="PL75" s="5" t="str" cm="1">
        <f t="array" aca="1" ref="PL75" ca="1">INDEX(i.LMU_Area,$K75,PL$26)</f>
        <v>-</v>
      </c>
      <c r="PM75" s="5" t="str" cm="1">
        <f t="array" aca="1" ref="PM75" ca="1">INDEX(i.LMU_Area,$K75,PM$26)</f>
        <v>-</v>
      </c>
      <c r="PN75" s="5" t="str" cm="1">
        <f t="array" aca="1" ref="PN75" ca="1">INDEX(i.LMU_Area,$K75,PN$26)</f>
        <v>-</v>
      </c>
      <c r="PO75" s="5" t="str" cm="1">
        <f t="array" aca="1" ref="PO75" ca="1">INDEX(i.LMU_Area,$K75,PO$26)</f>
        <v>-</v>
      </c>
      <c r="PP75" s="5" t="str" cm="1">
        <f t="array" aca="1" ref="PP75" ca="1">INDEX(i.LMU_Area,$K75,PP$26)</f>
        <v>-</v>
      </c>
      <c r="PQ75" s="5" t="str" cm="1">
        <f t="array" aca="1" ref="PQ75" ca="1">INDEX(i.LMU_Area,$K75,PQ$26)</f>
        <v>-</v>
      </c>
      <c r="PR75" s="5" t="str" cm="1">
        <f t="array" aca="1" ref="PR75" ca="1">INDEX(i.LMU_Area,$K75,PR$26)</f>
        <v>-</v>
      </c>
      <c r="PS75" s="5" t="str" cm="1">
        <f t="array" aca="1" ref="PS75" ca="1">INDEX(i.LMU_Area,$K75,PS$26)</f>
        <v>-</v>
      </c>
      <c r="PT75" s="5" t="str" cm="1">
        <f t="array" aca="1" ref="PT75" ca="1">INDEX(i.LMU_Area,$K75,PT$26)</f>
        <v>-</v>
      </c>
      <c r="PU75" s="5" t="str" cm="1">
        <f t="array" aca="1" ref="PU75" ca="1">INDEX(i.LMU_Area,$K75,PU$26)</f>
        <v>-</v>
      </c>
      <c r="PV75" s="5" t="str" cm="1">
        <f t="array" aca="1" ref="PV75" ca="1">INDEX(i.LMU_Area,$K75,PV$26)</f>
        <v>-</v>
      </c>
      <c r="PW75" s="5" t="str" cm="1">
        <f t="array" aca="1" ref="PW75" ca="1">INDEX(i.LMU_Area,$K75,PW$26)</f>
        <v>-</v>
      </c>
      <c r="PX75" s="5" t="str" cm="1">
        <f t="array" aca="1" ref="PX75" ca="1">INDEX(i.LMU_Area,$K75,PX$26)</f>
        <v>-</v>
      </c>
      <c r="PY75" s="5" t="str" cm="1">
        <f t="array" aca="1" ref="PY75" ca="1">INDEX(i.LMU_Area,$K75,PY$26)</f>
        <v>-</v>
      </c>
      <c r="PZ75" s="5" t="str" cm="1">
        <f t="array" aca="1" ref="PZ75" ca="1">INDEX(i.LMU_Area,$K75,PZ$26)</f>
        <v>-</v>
      </c>
      <c r="QA75" s="5" t="str" cm="1">
        <f t="array" aca="1" ref="QA75" ca="1">INDEX(i.LMU_Area,$K75,QA$26)</f>
        <v>-</v>
      </c>
      <c r="QB75" s="5" t="str" cm="1">
        <f t="array" aca="1" ref="QB75" ca="1">INDEX(i.LMU_Area,$K75,QB$26)</f>
        <v>-</v>
      </c>
      <c r="QC75" s="5" t="str" cm="1">
        <f t="array" aca="1" ref="QC75" ca="1">INDEX(i.LMU_Area,$K75,QC$26)</f>
        <v>-</v>
      </c>
      <c r="QD75" s="5" t="str" cm="1">
        <f t="array" aca="1" ref="QD75" ca="1">INDEX(i.LMU_Area,$K75,QD$26)</f>
        <v>-</v>
      </c>
      <c r="QE75" s="5" t="str" cm="1">
        <f t="array" aca="1" ref="QE75" ca="1">INDEX(i.LMU_Area,$K75,QE$26)</f>
        <v>-</v>
      </c>
      <c r="QF75" s="5" t="str" cm="1">
        <f t="array" aca="1" ref="QF75" ca="1">INDEX(i.LMU_Area,$K75,QF$26)</f>
        <v>-</v>
      </c>
      <c r="QG75" s="5" t="str" cm="1">
        <f t="array" aca="1" ref="QG75" ca="1">INDEX(i.LMU_Area,$K75,QG$26)</f>
        <v>-</v>
      </c>
      <c r="QH75" s="5" t="str" cm="1">
        <f t="array" aca="1" ref="QH75" ca="1">INDEX(i.LMU_Area,$K75,QH$26)</f>
        <v>-</v>
      </c>
      <c r="QI75" s="5" t="str" cm="1">
        <f t="array" aca="1" ref="QI75" ca="1">INDEX(i.LMU_Area,$K75,QI$26)</f>
        <v>-</v>
      </c>
      <c r="QJ75" s="5" t="str" cm="1">
        <f t="array" aca="1" ref="QJ75" ca="1">INDEX(i.LMU_Area,$K75,QJ$26)</f>
        <v>-</v>
      </c>
      <c r="QK75" s="5" t="str" cm="1">
        <f t="array" aca="1" ref="QK75" ca="1">INDEX(i.LMU_Area,$K75,QK$26)</f>
        <v>-</v>
      </c>
      <c r="QL75" s="5" t="str" cm="1">
        <f t="array" aca="1" ref="QL75" ca="1">INDEX(i.LMU_Area,$K75,QL$26)</f>
        <v>-</v>
      </c>
      <c r="QM75" s="5" t="str" cm="1">
        <f t="array" aca="1" ref="QM75" ca="1">INDEX(i.LMU_Area,$K75,QM$26)</f>
        <v>-</v>
      </c>
      <c r="QN75" s="5" t="str" cm="1">
        <f t="array" aca="1" ref="QN75" ca="1">INDEX(i.LMU_Area,$K75,QN$26)</f>
        <v>-</v>
      </c>
      <c r="QO75" s="5" t="str" cm="1">
        <f t="array" aca="1" ref="QO75" ca="1">INDEX(i.LMU_Area,$K75,QO$26)</f>
        <v>-</v>
      </c>
      <c r="QP75" s="5" t="str" cm="1">
        <f t="array" aca="1" ref="QP75" ca="1">INDEX(i.LMU_Area,$K75,QP$26)</f>
        <v>-</v>
      </c>
      <c r="QQ75" s="5" t="str" cm="1">
        <f t="array" aca="1" ref="QQ75" ca="1">INDEX(i.LMU_Area,$K75,QQ$26)</f>
        <v>-</v>
      </c>
      <c r="QR75" s="5" t="str" cm="1">
        <f t="array" aca="1" ref="QR75" ca="1">INDEX(i.LMU_Area,$K75,QR$26)</f>
        <v>-</v>
      </c>
      <c r="QS75" s="5" t="str" cm="1">
        <f t="array" aca="1" ref="QS75" ca="1">INDEX(i.LMU_Area,$K75,QS$26)</f>
        <v>-</v>
      </c>
      <c r="QT75" s="5" t="str" cm="1">
        <f t="array" aca="1" ref="QT75" ca="1">INDEX(i.LMU_Area,$K75,QT$26)</f>
        <v>-</v>
      </c>
      <c r="QU75" s="5" t="str" cm="1">
        <f t="array" aca="1" ref="QU75" ca="1">INDEX(i.LMU_Area,$K75,QU$26)</f>
        <v>-</v>
      </c>
      <c r="QV75" s="5" t="str" cm="1">
        <f t="array" aca="1" ref="QV75" ca="1">INDEX(i.LMU_Area,$K75,QV$26)</f>
        <v>-</v>
      </c>
      <c r="QW75" s="5" t="str" cm="1">
        <f t="array" aca="1" ref="QW75" ca="1">INDEX(i.LMU_Area,$K75,QW$26)</f>
        <v>-</v>
      </c>
      <c r="QX75" s="5" t="str" cm="1">
        <f t="array" aca="1" ref="QX75" ca="1">INDEX(i.LMU_Area,$K75,QX$26)</f>
        <v>-</v>
      </c>
      <c r="QY75" s="5" t="str" cm="1">
        <f t="array" aca="1" ref="QY75" ca="1">INDEX(i.LMU_Area,$K75,QY$26)</f>
        <v>-</v>
      </c>
      <c r="QZ75" s="5" t="str" cm="1">
        <f t="array" aca="1" ref="QZ75" ca="1">INDEX(i.LMU_Area,$K75,QZ$26)</f>
        <v>-</v>
      </c>
      <c r="RA75" s="5" t="str" cm="1">
        <f t="array" aca="1" ref="RA75" ca="1">INDEX(i.LMU_Area,$K75,RA$26)</f>
        <v>-</v>
      </c>
      <c r="RB75" s="5" t="str" cm="1">
        <f t="array" aca="1" ref="RB75" ca="1">INDEX(i.LMU_Area,$K75,RB$26)</f>
        <v>-</v>
      </c>
      <c r="RC75" s="5" t="str" cm="1">
        <f t="array" aca="1" ref="RC75" ca="1">INDEX(i.LMU_Area,$K75,RC$26)</f>
        <v>-</v>
      </c>
      <c r="RD75" s="5" t="str" cm="1">
        <f t="array" aca="1" ref="RD75" ca="1">INDEX(i.LMU_Area,$K75,RD$26)</f>
        <v>-</v>
      </c>
      <c r="RE75" s="5" t="str" cm="1">
        <f t="array" aca="1" ref="RE75" ca="1">INDEX(i.LMU_Area,$K75,RE$26)</f>
        <v>-</v>
      </c>
      <c r="RF75" s="5" t="str" cm="1">
        <f t="array" aca="1" ref="RF75" ca="1">INDEX(i.LMU_Area,$K75,RF$26)</f>
        <v>-</v>
      </c>
      <c r="RG75" s="5" t="str" cm="1">
        <f t="array" aca="1" ref="RG75" ca="1">INDEX(i.LMU_Area,$K75,RG$26)</f>
        <v>-</v>
      </c>
      <c r="RH75" s="5" t="str" cm="1">
        <f t="array" aca="1" ref="RH75" ca="1">INDEX(i.LMU_Area,$K75,RH$26)</f>
        <v>-</v>
      </c>
      <c r="RI75" s="5" t="str" cm="1">
        <f t="array" aca="1" ref="RI75" ca="1">INDEX(i.LMU_Area,$K75,RI$26)</f>
        <v>-</v>
      </c>
      <c r="RJ75" s="5" t="str" cm="1">
        <f t="array" aca="1" ref="RJ75" ca="1">INDEX(i.LMU_Area,$K75,RJ$26)</f>
        <v>-</v>
      </c>
      <c r="RK75" s="5" t="str" cm="1">
        <f t="array" aca="1" ref="RK75" ca="1">INDEX(i.LMU_Area,$K75,RK$26)</f>
        <v>-</v>
      </c>
      <c r="RL75" s="5" t="str" cm="1">
        <f t="array" aca="1" ref="RL75" ca="1">INDEX(i.LMU_Area,$K75,RL$26)</f>
        <v>-</v>
      </c>
      <c r="RM75" s="5" t="str" cm="1">
        <f t="array" aca="1" ref="RM75" ca="1">INDEX(i.LMU_Area,$K75,RM$26)</f>
        <v>-</v>
      </c>
      <c r="RN75" s="5" t="str" cm="1">
        <f t="array" aca="1" ref="RN75" ca="1">INDEX(i.LMU_Area,$K75,RN$26)</f>
        <v>-</v>
      </c>
      <c r="RO75" s="5" t="str" cm="1">
        <f t="array" aca="1" ref="RO75" ca="1">INDEX(i.LMU_Area,$K75,RO$26)</f>
        <v>-</v>
      </c>
      <c r="RP75" s="5" t="str" cm="1">
        <f t="array" aca="1" ref="RP75" ca="1">INDEX(i.LMU_Area,$K75,RP$26)</f>
        <v>-</v>
      </c>
      <c r="RQ75" s="5" t="str" cm="1">
        <f t="array" aca="1" ref="RQ75" ca="1">INDEX(i.LMU_Area,$K75,RQ$26)</f>
        <v>-</v>
      </c>
      <c r="RR75" s="5" t="str" cm="1">
        <f t="array" aca="1" ref="RR75" ca="1">INDEX(i.LMU_Area,$K75,RR$26)</f>
        <v>-</v>
      </c>
      <c r="RS75" s="5" t="str" cm="1">
        <f t="array" aca="1" ref="RS75" ca="1">INDEX(i.LMU_Area,$K75,RS$26)</f>
        <v>-</v>
      </c>
      <c r="RT75" s="5" t="str" cm="1">
        <f t="array" aca="1" ref="RT75" ca="1">INDEX(i.LMU_Area,$K75,RT$26)</f>
        <v>-</v>
      </c>
      <c r="RU75" s="5" t="str" cm="1">
        <f t="array" aca="1" ref="RU75" ca="1">INDEX(i.LMU_Area,$K75,RU$26)</f>
        <v>-</v>
      </c>
      <c r="RV75" s="5" t="str" cm="1">
        <f t="array" aca="1" ref="RV75" ca="1">INDEX(i.LMU_Area,$K75,RV$26)</f>
        <v>-</v>
      </c>
      <c r="RW75" s="5" t="str" cm="1">
        <f t="array" aca="1" ref="RW75" ca="1">INDEX(i.LMU_Area,$K75,RW$26)</f>
        <v>-</v>
      </c>
      <c r="RX75" s="5" t="str" cm="1">
        <f t="array" aca="1" ref="RX75" ca="1">INDEX(i.LMU_Area,$K75,RX$26)</f>
        <v>-</v>
      </c>
      <c r="RY75" s="5" t="str" cm="1">
        <f t="array" aca="1" ref="RY75" ca="1">INDEX(i.LMU_Area,$K75,RY$26)</f>
        <v>-</v>
      </c>
      <c r="RZ75" s="5" t="str" cm="1">
        <f t="array" aca="1" ref="RZ75" ca="1">INDEX(i.LMU_Area,$K75,RZ$26)</f>
        <v>-</v>
      </c>
      <c r="SA75" s="5" t="str" cm="1">
        <f t="array" aca="1" ref="SA75" ca="1">INDEX(i.LMU_Area,$K75,SA$26)</f>
        <v>-</v>
      </c>
      <c r="SB75" s="5" t="str" cm="1">
        <f t="array" aca="1" ref="SB75" ca="1">INDEX(i.LMU_Area,$K75,SB$26)</f>
        <v>-</v>
      </c>
      <c r="SC75" s="5" t="str" cm="1">
        <f t="array" aca="1" ref="SC75" ca="1">INDEX(i.LMU_Area,$K75,SC$26)</f>
        <v>-</v>
      </c>
      <c r="SD75" s="5" t="str" cm="1">
        <f t="array" aca="1" ref="SD75" ca="1">INDEX(i.LMU_Area,$K75,SD$26)</f>
        <v>-</v>
      </c>
      <c r="SE75" s="5" t="str" cm="1">
        <f t="array" aca="1" ref="SE75" ca="1">INDEX(i.LMU_Area,$K75,SE$26)</f>
        <v>-</v>
      </c>
      <c r="SF75" s="5" t="str" cm="1">
        <f t="array" aca="1" ref="SF75" ca="1">INDEX(i.LMU_Area,$K75,SF$26)</f>
        <v>-</v>
      </c>
      <c r="SG75" s="5" t="str" cm="1">
        <f t="array" aca="1" ref="SG75" ca="1">INDEX(i.LMU_Area,$K75,SG$26)</f>
        <v>-</v>
      </c>
      <c r="SH75" s="5" t="str" cm="1">
        <f t="array" aca="1" ref="SH75" ca="1">INDEX(i.LMU_Area,$K75,SH$26)</f>
        <v>-</v>
      </c>
      <c r="SI75" s="5" t="str" cm="1">
        <f t="array" aca="1" ref="SI75" ca="1">INDEX(i.LMU_Area,$K75,SI$26)</f>
        <v>-</v>
      </c>
      <c r="SJ75" s="5" t="str" cm="1">
        <f t="array" aca="1" ref="SJ75" ca="1">INDEX(i.LMU_Area,$K75,SJ$26)</f>
        <v>-</v>
      </c>
      <c r="SK75" s="5" t="str" cm="1">
        <f t="array" aca="1" ref="SK75" ca="1">INDEX(i.LMU_Area,$K75,SK$26)</f>
        <v>-</v>
      </c>
      <c r="SL75" s="5" t="str" cm="1">
        <f t="array" aca="1" ref="SL75" ca="1">INDEX(i.LMU_Area,$K75,SL$26)</f>
        <v>-</v>
      </c>
      <c r="SM75" s="5" t="str" cm="1">
        <f t="array" aca="1" ref="SM75" ca="1">INDEX(i.LMU_Area,$K75,SM$26)</f>
        <v>-</v>
      </c>
      <c r="SN75" s="5" t="str" cm="1">
        <f t="array" aca="1" ref="SN75" ca="1">INDEX(i.LMU_Area,$K75,SN$26)</f>
        <v>-</v>
      </c>
      <c r="SO75" s="5" t="str" cm="1">
        <f t="array" aca="1" ref="SO75" ca="1">INDEX(i.LMU_Area,$K75,SO$26)</f>
        <v>-</v>
      </c>
      <c r="SP75" s="5" t="str" cm="1">
        <f t="array" aca="1" ref="SP75" ca="1">INDEX(i.LMU_Area,$K75,SP$26)</f>
        <v>-</v>
      </c>
      <c r="SQ75" s="5" t="str" cm="1">
        <f t="array" aca="1" ref="SQ75" ca="1">INDEX(i.LMU_Area,$K75,SQ$26)</f>
        <v>-</v>
      </c>
      <c r="SR75" s="5" t="str" cm="1">
        <f t="array" aca="1" ref="SR75" ca="1">INDEX(i.LMU_Area,$K75,SR$26)</f>
        <v>-</v>
      </c>
      <c r="SS75" s="5" t="str" cm="1">
        <f t="array" aca="1" ref="SS75" ca="1">INDEX(i.LMU_Area,$K75,SS$26)</f>
        <v>-</v>
      </c>
      <c r="ST75" s="5" t="str" cm="1">
        <f t="array" aca="1" ref="ST75" ca="1">INDEX(i.LMU_Area,$K75,ST$26)</f>
        <v>-</v>
      </c>
      <c r="SU75" s="5" t="str" cm="1">
        <f t="array" aca="1" ref="SU75" ca="1">INDEX(i.LMU_Area,$K75,SU$26)</f>
        <v>-</v>
      </c>
      <c r="SV75" s="5" t="str" cm="1">
        <f t="array" aca="1" ref="SV75" ca="1">INDEX(i.LMU_Area,$K75,SV$26)</f>
        <v>-</v>
      </c>
      <c r="SW75" s="5" t="str" cm="1">
        <f t="array" aca="1" ref="SW75" ca="1">INDEX(i.LMU_Area,$K75,SW$26)</f>
        <v>-</v>
      </c>
      <c r="SX75" s="5" t="str" cm="1">
        <f t="array" aca="1" ref="SX75" ca="1">INDEX(i.LMU_Area,$K75,SX$26)</f>
        <v>-</v>
      </c>
      <c r="SY75" s="5" t="str" cm="1">
        <f t="array" aca="1" ref="SY75" ca="1">INDEX(i.LMU_Area,$K75,SY$26)</f>
        <v>-</v>
      </c>
      <c r="SZ75" s="5" t="str" cm="1">
        <f t="array" aca="1" ref="SZ75" ca="1">INDEX(i.LMU_Area,$K75,SZ$26)</f>
        <v>-</v>
      </c>
      <c r="TA75" s="5" t="str" cm="1">
        <f t="array" aca="1" ref="TA75" ca="1">INDEX(i.LMU_Area,$K75,TA$26)</f>
        <v>-</v>
      </c>
      <c r="TB75" s="5" t="str" cm="1">
        <f t="array" aca="1" ref="TB75" ca="1">INDEX(i.LMU_Area,$K75,TB$26)</f>
        <v>-</v>
      </c>
      <c r="TC75" s="5" t="str" cm="1">
        <f t="array" aca="1" ref="TC75" ca="1">INDEX(i.LMU_Area,$K75,TC$26)</f>
        <v>-</v>
      </c>
      <c r="TD75" s="5" t="str" cm="1">
        <f t="array" aca="1" ref="TD75" ca="1">INDEX(i.LMU_Area,$K75,TD$26)</f>
        <v>-</v>
      </c>
      <c r="TE75" s="5" t="str" cm="1">
        <f t="array" aca="1" ref="TE75" ca="1">INDEX(i.LMU_Area,$K75,TE$26)</f>
        <v>-</v>
      </c>
      <c r="TF75" s="19">
        <f t="shared" ca="1" si="423"/>
        <v>1</v>
      </c>
      <c r="TG75" s="587">
        <v>0</v>
      </c>
    </row>
    <row r="76" spans="1:527" hidden="1" outlineLevel="2">
      <c r="A76" s="21">
        <f t="shared" si="358"/>
        <v>71</v>
      </c>
      <c r="B76" s="240">
        <f t="shared" si="359"/>
        <v>54</v>
      </c>
      <c r="C76">
        <f>203</f>
        <v>203</v>
      </c>
      <c r="D76" s="135" t="str">
        <f t="shared" ca="1" si="360"/>
        <v>EWW</v>
      </c>
      <c r="E76" t="b">
        <v>1</v>
      </c>
      <c r="F76" t="b">
        <v>0</v>
      </c>
      <c r="G76" s="19" t="b">
        <f t="shared" ca="1" si="361"/>
        <v>1</v>
      </c>
      <c r="H76" s="226">
        <f t="shared" ca="1" si="424"/>
        <v>31</v>
      </c>
      <c r="I76" s="226">
        <f t="shared" ca="1" si="412"/>
        <v>1</v>
      </c>
      <c r="J76" s="226">
        <f t="shared" ca="1" si="412"/>
        <v>1</v>
      </c>
      <c r="K76" s="226">
        <f t="shared" ca="1" si="412"/>
        <v>1</v>
      </c>
      <c r="L76" s="226">
        <f t="shared" ca="1" si="412"/>
        <v>1</v>
      </c>
      <c r="M76" s="226">
        <f t="shared" ca="1" si="412"/>
        <v>2</v>
      </c>
      <c r="N76" s="226">
        <f t="shared" ca="1" si="413"/>
        <v>3</v>
      </c>
      <c r="O76" s="226">
        <f t="shared" ca="1" si="413"/>
        <v>2</v>
      </c>
      <c r="P76" s="226">
        <f t="shared" ca="1" si="412"/>
        <v>1</v>
      </c>
      <c r="Q76" s="226">
        <f t="shared" ca="1" si="413"/>
        <v>1</v>
      </c>
      <c r="R76" s="115">
        <f t="shared" ca="1" si="264"/>
        <v>0</v>
      </c>
      <c r="S76" s="226">
        <f t="shared" ca="1" si="413"/>
        <v>0</v>
      </c>
      <c r="T76" s="226">
        <f t="shared" ca="1" si="413"/>
        <v>0</v>
      </c>
      <c r="U76" s="226">
        <f t="shared" ca="1" si="413"/>
        <v>0</v>
      </c>
      <c r="V76" s="226">
        <f t="shared" ca="1" si="413"/>
        <v>0</v>
      </c>
      <c r="W76" s="226">
        <f t="shared" ca="1" si="412"/>
        <v>0</v>
      </c>
      <c r="X76" s="226">
        <f t="shared" ca="1" si="413"/>
        <v>1</v>
      </c>
      <c r="Y76" s="226">
        <f t="shared" ca="1" si="412"/>
        <v>1</v>
      </c>
      <c r="Z76" s="226">
        <f t="shared" ca="1" si="413"/>
        <v>1</v>
      </c>
      <c r="AA76" s="263"/>
      <c r="AB76" s="263"/>
      <c r="AC76" s="263"/>
      <c r="AD76" s="263"/>
      <c r="AE76" s="263"/>
      <c r="AF76" s="226">
        <f t="shared" ca="1" si="414"/>
        <v>0</v>
      </c>
      <c r="AG76" s="263"/>
      <c r="AH76" s="263">
        <f t="shared" ca="1" si="415"/>
        <v>0</v>
      </c>
      <c r="AI76" s="263">
        <f t="shared" ca="1" si="415"/>
        <v>0</v>
      </c>
      <c r="AJ76" s="263">
        <f t="shared" ca="1" si="415"/>
        <v>0</v>
      </c>
      <c r="AK76" s="19">
        <f t="shared" ca="1" si="460"/>
        <v>0</v>
      </c>
      <c r="AL76" s="19">
        <f t="shared" ca="1" si="460"/>
        <v>0</v>
      </c>
      <c r="AM76" s="19">
        <f t="shared" ca="1" si="460"/>
        <v>0</v>
      </c>
      <c r="AN76" s="19">
        <f t="shared" ca="1" si="460"/>
        <v>0</v>
      </c>
      <c r="AO76" s="135">
        <f t="shared" ca="1" si="365"/>
        <v>2</v>
      </c>
      <c r="AP76" s="135">
        <f ca="1">INDEX(CHOOSE($P76,DataAutumn!i.AdultDrys,DataWinter!i.AdultDrys,DataSpring!i.AdultDrys),1,$O76)</f>
        <v>4</v>
      </c>
      <c r="AQ76" s="5">
        <f t="shared" ca="1" si="366"/>
        <v>2</v>
      </c>
      <c r="AR76" s="5">
        <f t="shared" ca="1" si="366"/>
        <v>0</v>
      </c>
      <c r="AS76" s="5">
        <f t="shared" ca="1" si="367"/>
        <v>5</v>
      </c>
      <c r="AT76">
        <f t="shared" ca="1" si="368"/>
        <v>7</v>
      </c>
      <c r="AW76" s="222" t="str">
        <f t="shared" ca="1" si="204"/>
        <v>FS Optimis 00031 EWW MWM     TOL122 Scan1-0000 CFS RR 01% REV01 GP100% WP100% MP100% T_TRUE (F33N11)</v>
      </c>
      <c r="AX76" s="9" t="str">
        <f ca="1">IF(COUNTIF(AW$5:AW76,AW76)=1,"-","Dup")</f>
        <v>-</v>
      </c>
      <c r="AY76" s="9"/>
      <c r="AZ76" s="19" t="b">
        <f t="shared" ref="AZ76:BG78" ca="1" si="465">OFFSET(AZ$5,$B76,0)</f>
        <v>0</v>
      </c>
      <c r="BA76" s="19" t="b">
        <f t="shared" ca="1" si="465"/>
        <v>0</v>
      </c>
      <c r="BB76" s="19" t="b">
        <f t="shared" ca="1" si="465"/>
        <v>0</v>
      </c>
      <c r="BC76" s="19" t="b">
        <f t="shared" ca="1" si="465"/>
        <v>0</v>
      </c>
      <c r="BD76" s="19" t="b">
        <f t="shared" ca="1" si="465"/>
        <v>0</v>
      </c>
      <c r="BE76" s="19" t="b">
        <f t="shared" ca="1" si="465"/>
        <v>0</v>
      </c>
      <c r="BF76" s="19" t="b">
        <f t="shared" ca="1" si="465"/>
        <v>0</v>
      </c>
      <c r="BG76" s="19" t="b">
        <f t="shared" ca="1" si="465"/>
        <v>0</v>
      </c>
      <c r="BH76" s="9"/>
      <c r="BI76" s="5" t="b">
        <f t="shared" ca="1" si="205"/>
        <v>1</v>
      </c>
      <c r="BJ76" s="5" t="str">
        <f t="shared" ca="1" si="205"/>
        <v>-</v>
      </c>
      <c r="BK76" s="5" t="str">
        <f t="shared" ca="1" si="205"/>
        <v>-</v>
      </c>
      <c r="BL76" s="5" t="str">
        <f t="shared" ca="1" si="205"/>
        <v>-</v>
      </c>
      <c r="BM76" s="5" t="b">
        <f t="shared" ca="1" si="205"/>
        <v>1</v>
      </c>
      <c r="BN76" s="135">
        <f t="shared" ca="1" si="205"/>
        <v>0</v>
      </c>
      <c r="BO76" s="12" t="b">
        <v>1</v>
      </c>
      <c r="BP76" s="5" cm="1">
        <f t="array" aca="1" ref="BP76" ca="1">INDEX(i.z_prob,$J76,BP$26)</f>
        <v>0.09</v>
      </c>
      <c r="BQ76" s="5" cm="1">
        <f t="array" aca="1" ref="BQ76" ca="1">INDEX(i.z_prob,$J76,BQ$26)</f>
        <v>0.16</v>
      </c>
      <c r="BR76" s="5" cm="1">
        <f t="array" aca="1" ref="BR76" ca="1">INDEX(i.z_prob,$J76,BR$26)</f>
        <v>0.14000000000000001</v>
      </c>
      <c r="BS76" s="5" cm="1">
        <f t="array" aca="1" ref="BS76" ca="1">INDEX(i.z_prob,$J76,BS$26)</f>
        <v>0.11</v>
      </c>
      <c r="BT76" s="5" cm="1">
        <f t="array" aca="1" ref="BT76" ca="1">INDEX(i.z_prob,$J76,BT$26)</f>
        <v>0.11</v>
      </c>
      <c r="BU76" s="5" cm="1">
        <f t="array" aca="1" ref="BU76" ca="1">INDEX(i.z_prob,$J76,BU$26)</f>
        <v>0.14000000000000001</v>
      </c>
      <c r="BV76" s="5" cm="1">
        <f t="array" aca="1" ref="BV76" ca="1">INDEX(i.z_prob,$J76,BV$26)</f>
        <v>0.16</v>
      </c>
      <c r="BW76" s="5" cm="1">
        <f t="array" aca="1" ref="BW76" ca="1">INDEX(i.z_prob,$J76,BW$26)</f>
        <v>0.09</v>
      </c>
      <c r="BX76" s="9"/>
      <c r="BY76" s="19" t="str">
        <f t="shared" ca="1" si="370"/>
        <v>-</v>
      </c>
      <c r="BZ76" s="5">
        <f t="shared" ca="1" si="371"/>
        <v>0</v>
      </c>
      <c r="CA76" s="5">
        <f t="shared" ca="1" si="372"/>
        <v>0</v>
      </c>
      <c r="CB76" s="5">
        <f t="shared" ca="1" si="373"/>
        <v>0</v>
      </c>
      <c r="CC76" s="5">
        <f t="shared" ca="1" si="374"/>
        <v>0</v>
      </c>
      <c r="CD76" s="9"/>
      <c r="CE76" s="19" t="str">
        <f t="shared" ca="1" si="450"/>
        <v>-</v>
      </c>
      <c r="CF76" s="19" t="str">
        <f t="shared" ca="1" si="450"/>
        <v>-</v>
      </c>
      <c r="CG76" s="19" t="str">
        <f t="shared" ca="1" si="450"/>
        <v>-</v>
      </c>
      <c r="CH76" s="19" t="str">
        <f t="shared" ca="1" si="450"/>
        <v>-</v>
      </c>
      <c r="CI76" s="19" t="str">
        <f t="shared" ca="1" si="450"/>
        <v>-</v>
      </c>
      <c r="CJ76" s="19" t="str">
        <f t="shared" ca="1" si="450"/>
        <v>-</v>
      </c>
      <c r="CK76" s="19" t="str">
        <f t="shared" ca="1" si="450"/>
        <v>-</v>
      </c>
      <c r="CL76" s="19" t="str">
        <f t="shared" ca="1" si="450"/>
        <v>-</v>
      </c>
      <c r="CM76" s="19" t="str">
        <f t="shared" ca="1" si="450"/>
        <v>-</v>
      </c>
      <c r="CN76" s="19" t="str">
        <f t="shared" ca="1" si="450"/>
        <v>-</v>
      </c>
      <c r="CO76" s="19" t="str">
        <f t="shared" ca="1" si="440"/>
        <v>-</v>
      </c>
      <c r="CP76" s="19" t="str">
        <f t="shared" ca="1" si="440"/>
        <v>-</v>
      </c>
      <c r="CQ76" s="19" t="str">
        <f t="shared" ca="1" si="440"/>
        <v>-</v>
      </c>
      <c r="CR76" s="19" t="str">
        <f t="shared" ca="1" si="440"/>
        <v>-</v>
      </c>
      <c r="CS76" s="19" t="str">
        <f t="shared" ca="1" si="440"/>
        <v>-</v>
      </c>
      <c r="CT76" s="19" t="str">
        <f t="shared" ca="1" si="440"/>
        <v>-</v>
      </c>
      <c r="CU76" s="19" t="str">
        <f t="shared" ca="1" si="440"/>
        <v>-</v>
      </c>
      <c r="CV76" s="9"/>
      <c r="CW76" s="19" t="b">
        <f t="shared" ca="1" si="451"/>
        <v>1</v>
      </c>
      <c r="CX76" s="19" t="b">
        <f t="shared" ca="1" si="451"/>
        <v>1</v>
      </c>
      <c r="CY76" s="19" t="b">
        <f t="shared" ca="1" si="451"/>
        <v>1</v>
      </c>
      <c r="CZ76" s="574">
        <f t="shared" ca="1" si="425"/>
        <v>321111107</v>
      </c>
      <c r="DA76" s="570" t="b">
        <f t="shared" ca="1" si="461"/>
        <v>0</v>
      </c>
      <c r="DB76" s="570" t="str">
        <f t="shared" ca="1" si="461"/>
        <v>-</v>
      </c>
      <c r="DC76" s="570" t="str">
        <f t="shared" ca="1" si="461"/>
        <v>-</v>
      </c>
      <c r="DD76" s="575">
        <f t="shared" ca="1" si="421"/>
        <v>321111107</v>
      </c>
      <c r="DE76" s="428">
        <f t="shared" ca="1" si="379"/>
        <v>680</v>
      </c>
      <c r="DF76" s="428">
        <f t="shared" ca="1" si="379"/>
        <v>714</v>
      </c>
      <c r="DG76" s="428">
        <f t="shared" ca="1" si="379"/>
        <v>749</v>
      </c>
      <c r="DH76" s="143">
        <f t="shared" ca="1" si="380"/>
        <v>420</v>
      </c>
      <c r="DI76" s="143">
        <f t="shared" ca="1" si="380"/>
        <v>455</v>
      </c>
      <c r="DJ76" s="143">
        <f t="shared" ca="1" si="380"/>
        <v>490</v>
      </c>
      <c r="DK76" s="19" t="str">
        <f t="shared" ref="DK76:DP78" ca="1" si="466">OFFSET(DK$5,$B76,0)</f>
        <v>-</v>
      </c>
      <c r="DL76" s="19" t="str">
        <f t="shared" ca="1" si="466"/>
        <v>-</v>
      </c>
      <c r="DM76" s="19" t="str">
        <f t="shared" ca="1" si="466"/>
        <v>-</v>
      </c>
      <c r="DN76" s="19" t="str">
        <f t="shared" ca="1" si="466"/>
        <v>-</v>
      </c>
      <c r="DO76" s="19" t="str">
        <f t="shared" ca="1" si="466"/>
        <v>-</v>
      </c>
      <c r="DP76" s="19" t="str">
        <f t="shared" ca="1" si="466"/>
        <v>-</v>
      </c>
      <c r="DQ76" s="19">
        <f t="shared" ca="1" si="432"/>
        <v>1</v>
      </c>
      <c r="DR76" s="19">
        <f t="shared" ca="1" si="432"/>
        <v>1</v>
      </c>
      <c r="DS76" s="19">
        <f t="shared" ca="1" si="432"/>
        <v>0</v>
      </c>
      <c r="DT76" s="19" t="str">
        <f t="shared" ca="1" si="432"/>
        <v>-</v>
      </c>
      <c r="DU76" s="19" t="str">
        <f t="shared" ca="1" si="432"/>
        <v>-</v>
      </c>
      <c r="DV76" s="19" t="str">
        <f t="shared" ca="1" si="432"/>
        <v>-</v>
      </c>
      <c r="DW76" s="19" t="str">
        <f t="shared" ca="1" si="432"/>
        <v>-</v>
      </c>
      <c r="DX76" s="19" t="str">
        <f t="shared" ca="1" si="432"/>
        <v>-</v>
      </c>
      <c r="DY76" s="19">
        <f t="shared" ca="1" si="432"/>
        <v>0</v>
      </c>
      <c r="DZ76" s="19" t="str">
        <f t="shared" ca="1" si="432"/>
        <v>-</v>
      </c>
      <c r="EA76" s="19" t="str">
        <f t="shared" ca="1" si="432"/>
        <v>-</v>
      </c>
      <c r="EB76" s="19" t="str">
        <f t="shared" ca="1" si="432"/>
        <v>-</v>
      </c>
      <c r="EC76" s="19">
        <f t="shared" ca="1" si="432"/>
        <v>0</v>
      </c>
      <c r="ED76" s="19">
        <f t="shared" ca="1" si="432"/>
        <v>0</v>
      </c>
      <c r="EE76" s="9"/>
      <c r="EF76" s="19" t="str">
        <f t="shared" ca="1" si="452"/>
        <v>-</v>
      </c>
      <c r="EG76" s="19" t="str">
        <f t="shared" ca="1" si="452"/>
        <v>-</v>
      </c>
      <c r="EH76" s="19" t="str">
        <f t="shared" ca="1" si="452"/>
        <v>-</v>
      </c>
      <c r="EI76" s="19" t="str">
        <f t="shared" ca="1" si="452"/>
        <v>-</v>
      </c>
      <c r="EJ76" s="19" t="str">
        <f t="shared" ca="1" si="452"/>
        <v>-</v>
      </c>
      <c r="EK76" s="19" t="str">
        <f t="shared" ca="1" si="452"/>
        <v>-</v>
      </c>
      <c r="EL76" s="19" t="str">
        <f t="shared" ca="1" si="452"/>
        <v>-</v>
      </c>
      <c r="EM76" s="19" t="str">
        <f t="shared" ca="1" si="452"/>
        <v>-</v>
      </c>
      <c r="EN76" s="19" t="str">
        <f t="shared" ca="1" si="452"/>
        <v>-</v>
      </c>
      <c r="EO76" s="19" t="str">
        <f t="shared" ca="1" si="452"/>
        <v>-</v>
      </c>
      <c r="EP76" s="19" t="str">
        <f t="shared" ca="1" si="452"/>
        <v>-</v>
      </c>
      <c r="EQ76" s="19" t="str">
        <f t="shared" ca="1" si="452"/>
        <v>-</v>
      </c>
      <c r="ER76" s="19">
        <f t="shared" ca="1" si="452"/>
        <v>0</v>
      </c>
      <c r="ES76" s="19">
        <f t="shared" ca="1" si="452"/>
        <v>0</v>
      </c>
      <c r="ET76" s="19">
        <f t="shared" ca="1" si="452"/>
        <v>0</v>
      </c>
      <c r="EU76" s="19">
        <f t="shared" ca="1" si="452"/>
        <v>0</v>
      </c>
      <c r="EV76" s="19">
        <f t="shared" ca="1" si="446"/>
        <v>0</v>
      </c>
      <c r="EW76" s="19">
        <f t="shared" ca="1" si="446"/>
        <v>0</v>
      </c>
      <c r="EX76" s="19">
        <f t="shared" ca="1" si="446"/>
        <v>0</v>
      </c>
      <c r="EY76" s="19">
        <f t="shared" ca="1" si="446"/>
        <v>0</v>
      </c>
      <c r="EZ76" s="19">
        <f t="shared" ca="1" si="446"/>
        <v>0</v>
      </c>
      <c r="FA76" s="19">
        <f t="shared" ca="1" si="446"/>
        <v>0</v>
      </c>
      <c r="FB76" s="19">
        <f t="shared" ca="1" si="446"/>
        <v>0</v>
      </c>
      <c r="FC76" s="19">
        <f t="shared" ca="1" si="446"/>
        <v>0</v>
      </c>
      <c r="FD76" s="19">
        <f t="shared" ca="1" si="446"/>
        <v>0</v>
      </c>
      <c r="FE76" s="19">
        <f t="shared" ca="1" si="446"/>
        <v>0</v>
      </c>
      <c r="FF76" s="19">
        <f t="shared" ca="1" si="446"/>
        <v>0</v>
      </c>
      <c r="FG76" s="19">
        <f t="shared" ca="1" si="446"/>
        <v>0</v>
      </c>
      <c r="FH76" s="19">
        <f t="shared" ca="1" si="446"/>
        <v>0</v>
      </c>
      <c r="FI76" s="19">
        <f t="shared" ca="1" si="446"/>
        <v>0</v>
      </c>
      <c r="FJ76" s="19">
        <f t="shared" ca="1" si="446"/>
        <v>0</v>
      </c>
      <c r="FK76" s="19">
        <f t="shared" ca="1" si="446"/>
        <v>0</v>
      </c>
      <c r="FL76" s="19">
        <f t="shared" ca="1" si="446"/>
        <v>0</v>
      </c>
      <c r="FM76" s="19">
        <f t="shared" ca="1" si="446"/>
        <v>0</v>
      </c>
      <c r="FN76" s="19">
        <f t="shared" ca="1" si="446"/>
        <v>0</v>
      </c>
      <c r="FO76" s="19">
        <f t="shared" ca="1" si="446"/>
        <v>0</v>
      </c>
      <c r="FP76" s="19">
        <f t="shared" ca="1" si="446"/>
        <v>0</v>
      </c>
      <c r="FQ76" s="19">
        <f t="shared" ca="1" si="446"/>
        <v>0</v>
      </c>
      <c r="FR76" s="19">
        <f t="shared" ca="1" si="446"/>
        <v>0</v>
      </c>
      <c r="FS76" s="19">
        <f t="shared" ref="FS76:IC78" ca="1" si="467">OFFSET(FS$5,$B76,0)</f>
        <v>0</v>
      </c>
      <c r="FT76" s="19">
        <f t="shared" ca="1" si="467"/>
        <v>0</v>
      </c>
      <c r="FU76" s="19">
        <f t="shared" ca="1" si="467"/>
        <v>0</v>
      </c>
      <c r="FV76" s="19">
        <f t="shared" ca="1" si="467"/>
        <v>0</v>
      </c>
      <c r="FW76" s="19">
        <f t="shared" ca="1" si="467"/>
        <v>0</v>
      </c>
      <c r="FX76" s="19">
        <f t="shared" ca="1" si="467"/>
        <v>0</v>
      </c>
      <c r="FY76" s="19">
        <f t="shared" ca="1" si="467"/>
        <v>0</v>
      </c>
      <c r="FZ76" s="19">
        <f t="shared" ca="1" si="467"/>
        <v>0</v>
      </c>
      <c r="GA76" s="19">
        <f t="shared" ca="1" si="467"/>
        <v>0</v>
      </c>
      <c r="GB76" s="19">
        <f t="shared" ca="1" si="467"/>
        <v>0</v>
      </c>
      <c r="GC76" s="19">
        <f t="shared" ca="1" si="467"/>
        <v>0</v>
      </c>
      <c r="GD76" s="19">
        <f t="shared" ca="1" si="467"/>
        <v>0</v>
      </c>
      <c r="GE76" s="19">
        <f t="shared" ca="1" si="467"/>
        <v>0</v>
      </c>
      <c r="GF76" s="19">
        <f t="shared" ca="1" si="467"/>
        <v>0</v>
      </c>
      <c r="GG76" s="19">
        <f t="shared" ca="1" si="467"/>
        <v>0</v>
      </c>
      <c r="GH76" s="19">
        <f t="shared" ca="1" si="467"/>
        <v>0</v>
      </c>
      <c r="GI76" s="19">
        <f t="shared" ca="1" si="467"/>
        <v>0</v>
      </c>
      <c r="GJ76" s="19">
        <f t="shared" ca="1" si="467"/>
        <v>0</v>
      </c>
      <c r="GK76" s="19">
        <f t="shared" ca="1" si="467"/>
        <v>0</v>
      </c>
      <c r="GL76" s="19">
        <f t="shared" ca="1" si="467"/>
        <v>0</v>
      </c>
      <c r="GM76" s="19">
        <f t="shared" ca="1" si="467"/>
        <v>0</v>
      </c>
      <c r="GN76" s="19">
        <f t="shared" ca="1" si="467"/>
        <v>0</v>
      </c>
      <c r="GO76" s="19">
        <f t="shared" ca="1" si="467"/>
        <v>0</v>
      </c>
      <c r="GP76" s="19">
        <f t="shared" ca="1" si="467"/>
        <v>0</v>
      </c>
      <c r="GQ76" s="19">
        <f t="shared" ca="1" si="467"/>
        <v>0</v>
      </c>
      <c r="GR76" s="19">
        <f t="shared" ca="1" si="467"/>
        <v>0</v>
      </c>
      <c r="GS76" s="19">
        <f t="shared" ca="1" si="467"/>
        <v>0</v>
      </c>
      <c r="GT76" s="19">
        <f t="shared" ca="1" si="467"/>
        <v>0</v>
      </c>
      <c r="GU76" s="19">
        <f t="shared" ca="1" si="467"/>
        <v>0</v>
      </c>
      <c r="GV76" s="19">
        <f t="shared" ca="1" si="467"/>
        <v>0</v>
      </c>
      <c r="GW76" s="19">
        <f t="shared" ca="1" si="467"/>
        <v>0</v>
      </c>
      <c r="GX76" s="19">
        <f t="shared" ca="1" si="467"/>
        <v>0</v>
      </c>
      <c r="GY76" s="19">
        <f t="shared" ca="1" si="467"/>
        <v>0</v>
      </c>
      <c r="GZ76" s="19">
        <f t="shared" ca="1" si="467"/>
        <v>0</v>
      </c>
      <c r="HA76" s="19">
        <f t="shared" ca="1" si="467"/>
        <v>0</v>
      </c>
      <c r="HB76" s="19">
        <f t="shared" ca="1" si="467"/>
        <v>0</v>
      </c>
      <c r="HC76" s="19">
        <f t="shared" ca="1" si="467"/>
        <v>0</v>
      </c>
      <c r="HD76" s="19">
        <f t="shared" ca="1" si="467"/>
        <v>0</v>
      </c>
      <c r="HE76" s="19">
        <f t="shared" ca="1" si="467"/>
        <v>0</v>
      </c>
      <c r="HF76" s="19">
        <f t="shared" ca="1" si="467"/>
        <v>0</v>
      </c>
      <c r="HG76" s="19">
        <f t="shared" ca="1" si="467"/>
        <v>0</v>
      </c>
      <c r="HH76" s="19">
        <f t="shared" ca="1" si="467"/>
        <v>0</v>
      </c>
      <c r="HI76" s="19">
        <f t="shared" ca="1" si="467"/>
        <v>0</v>
      </c>
      <c r="HJ76" s="19">
        <f t="shared" ca="1" si="467"/>
        <v>0</v>
      </c>
      <c r="HK76" s="19">
        <f t="shared" ca="1" si="467"/>
        <v>0</v>
      </c>
      <c r="HL76" s="19">
        <f t="shared" ca="1" si="467"/>
        <v>0</v>
      </c>
      <c r="HM76" s="19">
        <f t="shared" ca="1" si="467"/>
        <v>0</v>
      </c>
      <c r="HN76" s="19">
        <f t="shared" ca="1" si="467"/>
        <v>0</v>
      </c>
      <c r="HO76" s="19">
        <f t="shared" ca="1" si="467"/>
        <v>0</v>
      </c>
      <c r="HP76" s="19">
        <f t="shared" ca="1" si="467"/>
        <v>0</v>
      </c>
      <c r="HQ76" s="19">
        <f t="shared" ca="1" si="467"/>
        <v>0</v>
      </c>
      <c r="HR76" s="19">
        <f t="shared" ca="1" si="467"/>
        <v>0</v>
      </c>
      <c r="HS76" s="19">
        <f t="shared" ca="1" si="467"/>
        <v>0</v>
      </c>
      <c r="HT76" s="19">
        <f t="shared" ca="1" si="463"/>
        <v>0</v>
      </c>
      <c r="HU76" s="19">
        <f t="shared" ca="1" si="463"/>
        <v>0</v>
      </c>
      <c r="HV76" s="19">
        <f t="shared" ca="1" si="463"/>
        <v>0</v>
      </c>
      <c r="HW76" s="19">
        <f t="shared" ca="1" si="463"/>
        <v>0</v>
      </c>
      <c r="HX76" s="19">
        <f t="shared" ca="1" si="463"/>
        <v>0</v>
      </c>
      <c r="HY76" s="19">
        <f t="shared" ca="1" si="463"/>
        <v>0</v>
      </c>
      <c r="HZ76" s="19">
        <f t="shared" ca="1" si="463"/>
        <v>0</v>
      </c>
      <c r="IA76" s="19">
        <f t="shared" ca="1" si="463"/>
        <v>0</v>
      </c>
      <c r="IB76" s="19">
        <f t="shared" ca="1" si="463"/>
        <v>0</v>
      </c>
      <c r="IC76" s="19">
        <f t="shared" ca="1" si="463"/>
        <v>0</v>
      </c>
      <c r="ID76" s="19">
        <f t="shared" ca="1" si="463"/>
        <v>0</v>
      </c>
      <c r="IE76" s="19">
        <f t="shared" ca="1" si="463"/>
        <v>0</v>
      </c>
      <c r="IF76" s="19">
        <f t="shared" ca="1" si="463"/>
        <v>0</v>
      </c>
      <c r="IG76" s="19">
        <f t="shared" ca="1" si="463"/>
        <v>0</v>
      </c>
      <c r="IH76" s="19">
        <f t="shared" ca="1" si="463"/>
        <v>0</v>
      </c>
      <c r="II76" s="19">
        <f t="shared" ca="1" si="463"/>
        <v>0</v>
      </c>
      <c r="IJ76" s="19">
        <f t="shared" ca="1" si="463"/>
        <v>0</v>
      </c>
      <c r="IK76" s="19">
        <f t="shared" ca="1" si="463"/>
        <v>0</v>
      </c>
      <c r="IL76" s="19">
        <f t="shared" ca="1" si="463"/>
        <v>0</v>
      </c>
      <c r="IM76" s="19">
        <f t="shared" ca="1" si="463"/>
        <v>0</v>
      </c>
      <c r="IN76" s="19">
        <f t="shared" ca="1" si="464"/>
        <v>0</v>
      </c>
      <c r="IO76" s="19">
        <f t="shared" ca="1" si="464"/>
        <v>0</v>
      </c>
      <c r="IP76" s="19">
        <f t="shared" ca="1" si="464"/>
        <v>0</v>
      </c>
      <c r="IQ76" s="19">
        <f t="shared" ca="1" si="464"/>
        <v>0</v>
      </c>
      <c r="IR76" s="19">
        <f t="shared" ca="1" si="464"/>
        <v>0</v>
      </c>
      <c r="IS76" s="19">
        <f t="shared" ca="1" si="464"/>
        <v>0</v>
      </c>
      <c r="IT76" s="19">
        <f t="shared" ca="1" si="464"/>
        <v>0</v>
      </c>
      <c r="IU76" s="19">
        <f t="shared" ca="1" si="464"/>
        <v>0</v>
      </c>
      <c r="IV76" s="19">
        <f t="shared" ca="1" si="464"/>
        <v>0</v>
      </c>
      <c r="IW76" s="19">
        <f t="shared" ca="1" si="464"/>
        <v>0</v>
      </c>
      <c r="IX76" s="19">
        <f t="shared" ca="1" si="464"/>
        <v>0</v>
      </c>
      <c r="IY76" s="19">
        <f t="shared" ca="1" si="464"/>
        <v>0</v>
      </c>
      <c r="IZ76" s="19">
        <f t="shared" ca="1" si="464"/>
        <v>0</v>
      </c>
      <c r="JA76" s="19">
        <f t="shared" ca="1" si="434"/>
        <v>0</v>
      </c>
      <c r="JB76" s="19">
        <f t="shared" ca="1" si="434"/>
        <v>0</v>
      </c>
      <c r="JC76" s="19">
        <f t="shared" ca="1" si="434"/>
        <v>0</v>
      </c>
      <c r="JD76" s="19">
        <f t="shared" ca="1" si="434"/>
        <v>0</v>
      </c>
      <c r="JE76" s="19">
        <f t="shared" ca="1" si="434"/>
        <v>0</v>
      </c>
      <c r="JF76" s="19">
        <f t="shared" ca="1" si="434"/>
        <v>0</v>
      </c>
      <c r="JG76" s="19">
        <f t="shared" ca="1" si="434"/>
        <v>0</v>
      </c>
      <c r="JH76" s="19">
        <f t="shared" ca="1" si="434"/>
        <v>0</v>
      </c>
      <c r="JI76" s="19">
        <f t="shared" ca="1" si="434"/>
        <v>0</v>
      </c>
      <c r="JJ76" s="19">
        <f t="shared" ca="1" si="434"/>
        <v>0</v>
      </c>
      <c r="JK76" s="19">
        <f t="shared" ca="1" si="434"/>
        <v>0</v>
      </c>
      <c r="JL76" s="19">
        <f t="shared" ca="1" si="434"/>
        <v>0</v>
      </c>
      <c r="JM76" s="5">
        <f t="shared" ca="1" si="387"/>
        <v>19</v>
      </c>
      <c r="JN76" s="9"/>
      <c r="JO76" s="5">
        <f t="shared" ca="1" si="388"/>
        <v>1</v>
      </c>
      <c r="JP76" s="5" t="b">
        <f t="shared" ca="1" si="388"/>
        <v>0</v>
      </c>
      <c r="JQ76" s="19">
        <f t="shared" ca="1" si="435"/>
        <v>0</v>
      </c>
      <c r="JR76" s="5">
        <f t="shared" ca="1" si="390"/>
        <v>0</v>
      </c>
      <c r="JS76" s="5">
        <f t="shared" ca="1" si="391"/>
        <v>0.01</v>
      </c>
      <c r="JT76" s="19">
        <f t="shared" ca="1" si="392"/>
        <v>0</v>
      </c>
      <c r="JU76" s="19">
        <f t="shared" ca="1" si="392"/>
        <v>0</v>
      </c>
      <c r="JV76" s="19" t="str">
        <f t="shared" ca="1" si="392"/>
        <v>-</v>
      </c>
      <c r="JW76" s="19">
        <f t="shared" ca="1" si="428"/>
        <v>1</v>
      </c>
      <c r="JX76" s="19">
        <f t="shared" ca="1" si="435"/>
        <v>1</v>
      </c>
      <c r="JY76" s="19">
        <f t="shared" ca="1" si="428"/>
        <v>1</v>
      </c>
      <c r="JZ76" s="19">
        <f t="shared" ca="1" si="428"/>
        <v>1</v>
      </c>
      <c r="KA76" s="19">
        <f t="shared" ca="1" si="428"/>
        <v>1</v>
      </c>
      <c r="KB76" s="19">
        <f t="shared" ca="1" si="428"/>
        <v>1</v>
      </c>
      <c r="KC76" s="19">
        <f t="shared" ca="1" si="428"/>
        <v>0</v>
      </c>
      <c r="KD76" s="19">
        <f t="shared" ca="1" si="428"/>
        <v>0</v>
      </c>
      <c r="KE76" s="19">
        <f t="shared" ca="1" si="454"/>
        <v>1</v>
      </c>
      <c r="KF76" s="19">
        <f t="shared" ca="1" si="454"/>
        <v>0</v>
      </c>
      <c r="KG76" s="19">
        <f t="shared" ca="1" si="454"/>
        <v>0</v>
      </c>
      <c r="KH76" s="19">
        <f t="shared" ca="1" si="454"/>
        <v>0</v>
      </c>
      <c r="KI76" s="19">
        <f t="shared" ca="1" si="454"/>
        <v>1</v>
      </c>
      <c r="KJ76" s="19">
        <f t="shared" ca="1" si="454"/>
        <v>0</v>
      </c>
      <c r="KK76" s="19">
        <f t="shared" ca="1" si="454"/>
        <v>1</v>
      </c>
      <c r="KL76" s="19">
        <f t="shared" ca="1" si="435"/>
        <v>0</v>
      </c>
      <c r="KM76" s="19">
        <f t="shared" ca="1" si="435"/>
        <v>0</v>
      </c>
      <c r="KN76" s="19">
        <f t="shared" ca="1" si="435"/>
        <v>0</v>
      </c>
      <c r="KO76" s="19">
        <f t="shared" ca="1" si="435"/>
        <v>0</v>
      </c>
      <c r="KP76" s="19">
        <f t="shared" ca="1" si="435"/>
        <v>0</v>
      </c>
      <c r="KQ76" s="19">
        <f t="shared" ca="1" si="435"/>
        <v>0</v>
      </c>
      <c r="KR76" s="19">
        <f t="shared" ca="1" si="435"/>
        <v>0</v>
      </c>
      <c r="KS76" s="19">
        <f t="shared" ca="1" si="435"/>
        <v>0</v>
      </c>
      <c r="KT76" s="19">
        <f t="shared" ca="1" si="435"/>
        <v>0</v>
      </c>
      <c r="KU76" s="19">
        <f t="shared" ca="1" si="435"/>
        <v>0</v>
      </c>
      <c r="KV76" s="19">
        <f t="shared" ca="1" si="435"/>
        <v>0</v>
      </c>
      <c r="KW76" s="19">
        <f t="shared" ca="1" si="435"/>
        <v>0</v>
      </c>
      <c r="KX76" s="19">
        <f t="shared" ca="1" si="435"/>
        <v>0</v>
      </c>
      <c r="KY76" s="19">
        <f t="shared" ca="1" si="436"/>
        <v>0</v>
      </c>
      <c r="KZ76" s="19">
        <f t="shared" ca="1" si="436"/>
        <v>0</v>
      </c>
      <c r="LA76" s="19">
        <f t="shared" ca="1" si="436"/>
        <v>0</v>
      </c>
      <c r="LB76" s="19">
        <f t="shared" ca="1" si="436"/>
        <v>0</v>
      </c>
      <c r="LC76" s="19">
        <f t="shared" ca="1" si="436"/>
        <v>0</v>
      </c>
      <c r="LD76" s="19">
        <f t="shared" ca="1" si="436"/>
        <v>0</v>
      </c>
      <c r="LE76" s="19">
        <f t="shared" ca="1" si="436"/>
        <v>0</v>
      </c>
      <c r="LF76" s="19">
        <f t="shared" ca="1" si="436"/>
        <v>0</v>
      </c>
      <c r="LG76" s="5">
        <f t="shared" ca="1" si="396"/>
        <v>0</v>
      </c>
      <c r="LH76" s="5">
        <f t="shared" ca="1" si="396"/>
        <v>0</v>
      </c>
      <c r="LI76" s="5">
        <f t="shared" ca="1" si="396"/>
        <v>0.05</v>
      </c>
      <c r="LJ76" s="5">
        <f t="shared" ca="1" si="396"/>
        <v>0.05</v>
      </c>
      <c r="LK76" s="19">
        <f t="shared" ca="1" si="437"/>
        <v>0</v>
      </c>
      <c r="LL76" s="19">
        <f t="shared" ca="1" si="437"/>
        <v>0</v>
      </c>
      <c r="LM76" s="19">
        <f t="shared" ca="1" si="437"/>
        <v>0</v>
      </c>
      <c r="LN76" s="19">
        <f t="shared" ca="1" si="437"/>
        <v>0</v>
      </c>
      <c r="LO76" s="19">
        <f t="shared" ca="1" si="438"/>
        <v>0</v>
      </c>
      <c r="LP76" s="19">
        <f t="shared" ca="1" si="437"/>
        <v>0</v>
      </c>
      <c r="LQ76" s="19">
        <f t="shared" ca="1" si="437"/>
        <v>0</v>
      </c>
      <c r="LR76" s="19">
        <f t="shared" ca="1" si="437"/>
        <v>1</v>
      </c>
      <c r="LS76" s="19">
        <f t="shared" ca="1" si="437"/>
        <v>0</v>
      </c>
      <c r="LT76" s="19">
        <f t="shared" ca="1" si="437"/>
        <v>0</v>
      </c>
      <c r="LU76" s="19">
        <f t="shared" ca="1" si="437"/>
        <v>0</v>
      </c>
      <c r="LV76" s="19">
        <f t="shared" ca="1" si="437"/>
        <v>0</v>
      </c>
      <c r="LW76" s="19">
        <f t="shared" ca="1" si="437"/>
        <v>1</v>
      </c>
      <c r="LX76" s="9"/>
      <c r="LY76" s="5" t="b">
        <f t="shared" ca="1" si="398"/>
        <v>0</v>
      </c>
      <c r="LZ76" s="19" t="str">
        <f t="shared" ca="1" si="242"/>
        <v>-</v>
      </c>
      <c r="MA76" s="19" t="str">
        <f t="shared" ca="1" si="242"/>
        <v>-</v>
      </c>
      <c r="MB76" s="19" t="str">
        <f t="shared" ca="1" si="242"/>
        <v>-</v>
      </c>
      <c r="MC76" s="5" t="b">
        <f t="shared" ca="1" si="399"/>
        <v>1</v>
      </c>
      <c r="MD76" s="5" t="b">
        <f t="shared" ca="1" si="399"/>
        <v>0</v>
      </c>
      <c r="ME76" s="5" t="b">
        <f t="shared" ca="1" si="399"/>
        <v>0</v>
      </c>
      <c r="MF76" s="135">
        <f t="shared" ca="1" si="400"/>
        <v>1</v>
      </c>
      <c r="MG76" s="135">
        <f t="shared" ca="1" si="400"/>
        <v>1</v>
      </c>
      <c r="MH76" s="5" t="b">
        <f t="shared" ca="1" si="455"/>
        <v>0</v>
      </c>
      <c r="MI76" s="5" t="b">
        <f t="shared" ca="1" si="455"/>
        <v>0</v>
      </c>
      <c r="MJ76" s="5" t="b">
        <f t="shared" ca="1" si="455"/>
        <v>1</v>
      </c>
      <c r="MK76" s="5" t="b">
        <f t="shared" ca="1" si="455"/>
        <v>0</v>
      </c>
      <c r="ML76" s="5">
        <f t="shared" ca="1" si="456"/>
        <v>1</v>
      </c>
      <c r="MM76" s="5">
        <f t="shared" ca="1" si="456"/>
        <v>0.66</v>
      </c>
      <c r="MN76" s="5" t="b">
        <f t="shared" ca="1" si="457"/>
        <v>1</v>
      </c>
      <c r="MO76" s="5" t="str" cm="1">
        <f t="array" aca="1" ref="MO76" ca="1">IF(OR(MP76:MP76&lt;&gt;"-"),TRUE,"-")</f>
        <v>-</v>
      </c>
      <c r="MP76" s="19" t="str">
        <f t="shared" ca="1" si="403"/>
        <v>-</v>
      </c>
      <c r="MQ76" s="5" t="str">
        <f t="array" aca="1" ref="MQ76" ca="1">IF(OR(MR76:MX76&lt;&gt;"-"),TRUE,"-")</f>
        <v>-</v>
      </c>
      <c r="MR76" s="19" t="str">
        <f t="shared" ca="1" si="404"/>
        <v>-</v>
      </c>
      <c r="MS76" s="19" t="str">
        <f t="shared" ca="1" si="404"/>
        <v>-</v>
      </c>
      <c r="MT76" s="19" t="str">
        <f t="shared" ca="1" si="404"/>
        <v>-</v>
      </c>
      <c r="MU76" s="19" t="str">
        <f t="shared" ca="1" si="404"/>
        <v>-</v>
      </c>
      <c r="MV76" s="19" t="str">
        <f t="shared" ca="1" si="404"/>
        <v>-</v>
      </c>
      <c r="MW76" s="19" t="str">
        <f t="shared" ca="1" si="404"/>
        <v>-</v>
      </c>
      <c r="MX76" s="19" t="str">
        <f t="shared" ca="1" si="404"/>
        <v>-</v>
      </c>
      <c r="MY76" s="5" t="str">
        <f t="array" aca="1" ref="MY76" ca="1">IF(OR(MZ76:NA76&lt;&gt;"-"),TRUE,"-")</f>
        <v>-</v>
      </c>
      <c r="MZ76" s="19" t="str">
        <f t="shared" ca="1" si="462"/>
        <v>-</v>
      </c>
      <c r="NA76" s="19" t="str">
        <f t="shared" ca="1" si="462"/>
        <v>-</v>
      </c>
      <c r="NB76" s="19" t="b">
        <f t="shared" ca="1" si="462"/>
        <v>1</v>
      </c>
      <c r="NC76" s="19">
        <f t="shared" ca="1" si="462"/>
        <v>0</v>
      </c>
      <c r="ND76" s="5" t="str">
        <f t="shared" ca="1" si="406"/>
        <v>-</v>
      </c>
      <c r="NE76" s="5" t="str">
        <f t="shared" ca="1" si="406"/>
        <v>-</v>
      </c>
      <c r="NF76" s="5" t="str">
        <f t="shared" ca="1" si="406"/>
        <v>-</v>
      </c>
      <c r="NG76" s="5" t="str">
        <f t="shared" ca="1" si="406"/>
        <v>-</v>
      </c>
      <c r="NH76" s="19" t="str">
        <f t="shared" ca="1" si="420"/>
        <v>-</v>
      </c>
      <c r="NI76" s="19" t="str">
        <f t="shared" ca="1" si="420"/>
        <v>-</v>
      </c>
      <c r="NJ76" s="19" t="str">
        <f t="shared" ca="1" si="420"/>
        <v>-</v>
      </c>
      <c r="NK76" s="19" t="str">
        <f t="shared" ca="1" si="420"/>
        <v>-</v>
      </c>
      <c r="NL76" s="19" t="str">
        <f t="shared" ca="1" si="420"/>
        <v>-</v>
      </c>
      <c r="NM76" s="19" t="str">
        <f t="shared" ca="1" si="420"/>
        <v>-</v>
      </c>
      <c r="NN76" s="5" t="str">
        <f t="shared" ca="1" si="459"/>
        <v>-</v>
      </c>
      <c r="NO76" s="5">
        <f t="shared" ca="1" si="459"/>
        <v>500</v>
      </c>
      <c r="NP76" s="5">
        <f t="shared" ca="1" si="459"/>
        <v>500</v>
      </c>
      <c r="NQ76" s="5" t="str">
        <f t="shared" ca="1" si="459"/>
        <v>-</v>
      </c>
      <c r="NR76" s="5" t="str">
        <f t="shared" ca="1" si="459"/>
        <v>-</v>
      </c>
      <c r="NS76" s="5" t="str">
        <f t="shared" ca="1" si="459"/>
        <v>-</v>
      </c>
      <c r="NT76" s="5">
        <f t="shared" ca="1" si="408"/>
        <v>1</v>
      </c>
      <c r="NU76" s="9"/>
      <c r="NV76" s="19">
        <f t="shared" ca="1" si="420"/>
        <v>70</v>
      </c>
      <c r="NW76" s="19">
        <f t="shared" ca="1" si="431"/>
        <v>50</v>
      </c>
      <c r="NX76" s="19">
        <f t="shared" ca="1" si="431"/>
        <v>65</v>
      </c>
      <c r="NY76" s="19">
        <f t="shared" ca="1" si="431"/>
        <v>65</v>
      </c>
      <c r="NZ76" s="19">
        <f t="shared" ca="1" si="431"/>
        <v>1</v>
      </c>
      <c r="OA76" s="5">
        <f t="shared" ca="1" si="410"/>
        <v>1</v>
      </c>
      <c r="OB76" s="19">
        <f t="shared" ca="1" si="255"/>
        <v>1</v>
      </c>
      <c r="OC76" s="9"/>
      <c r="OD76" s="19" t="b">
        <f t="shared" ca="1" si="431"/>
        <v>0</v>
      </c>
      <c r="OE76" s="19" t="b">
        <f t="shared" ca="1" si="431"/>
        <v>0</v>
      </c>
      <c r="OF76" s="19">
        <f t="shared" ca="1" si="431"/>
        <v>1</v>
      </c>
      <c r="OG76" s="19">
        <f t="shared" ca="1" si="431"/>
        <v>1</v>
      </c>
      <c r="OH76" s="19">
        <f t="shared" ca="1" si="431"/>
        <v>1</v>
      </c>
      <c r="OI76" s="19">
        <f t="shared" ca="1" si="431"/>
        <v>1</v>
      </c>
      <c r="OJ76" s="19">
        <f t="shared" ca="1" si="431"/>
        <v>1</v>
      </c>
      <c r="OK76" s="19">
        <f t="shared" ca="1" si="431"/>
        <v>1</v>
      </c>
      <c r="OL76" s="19">
        <f t="shared" ca="1" si="431"/>
        <v>1</v>
      </c>
      <c r="OM76" s="19">
        <f t="shared" ca="1" si="431"/>
        <v>1</v>
      </c>
      <c r="ON76" s="19">
        <f t="shared" ca="1" si="431"/>
        <v>1</v>
      </c>
      <c r="OO76" s="9"/>
      <c r="OP76" s="5" t="str" cm="1">
        <f t="array" aca="1" ref="OP76" ca="1">INDEX(i.LMU_Area,$K76,OP$26)</f>
        <v>-</v>
      </c>
      <c r="OQ76" s="5" t="str" cm="1">
        <f t="array" aca="1" ref="OQ76" ca="1">INDEX(i.LMU_Area,$K76,OQ$26)</f>
        <v>-</v>
      </c>
      <c r="OR76" s="5" t="str" cm="1">
        <f t="array" aca="1" ref="OR76" ca="1">INDEX(i.LMU_Area,$K76,OR$26)</f>
        <v>-</v>
      </c>
      <c r="OS76" s="5" t="str" cm="1">
        <f t="array" aca="1" ref="OS76" ca="1">INDEX(i.LMU_Area,$K76,OS$26)</f>
        <v>-</v>
      </c>
      <c r="OT76" s="5" t="str" cm="1">
        <f t="array" aca="1" ref="OT76" ca="1">INDEX(i.LMU_Area,$K76,OT$26)</f>
        <v>-</v>
      </c>
      <c r="OU76" s="5" t="str" cm="1">
        <f t="array" aca="1" ref="OU76" ca="1">INDEX(i.LMU_Area,$K76,OU$26)</f>
        <v>-</v>
      </c>
      <c r="OV76" s="5" t="str" cm="1">
        <f t="array" aca="1" ref="OV76" ca="1">INDEX(i.LMU_Area,$K76,OV$26)</f>
        <v>-</v>
      </c>
      <c r="OW76" s="5" t="str" cm="1">
        <f t="array" aca="1" ref="OW76" ca="1">INDEX(i.LMU_Area,$K76,OW$26)</f>
        <v>-</v>
      </c>
      <c r="OX76" s="5" t="str" cm="1">
        <f t="array" aca="1" ref="OX76" ca="1">INDEX(i.LMU_Area,$K76,OX$26)</f>
        <v>-</v>
      </c>
      <c r="OY76" s="5" t="str" cm="1">
        <f t="array" aca="1" ref="OY76" ca="1">INDEX(i.LMU_Area,$K76,OY$26)</f>
        <v>-</v>
      </c>
      <c r="OZ76" s="5" t="str" cm="1">
        <f t="array" aca="1" ref="OZ76" ca="1">INDEX(i.LMU_Area,$K76,OZ$26)</f>
        <v>-</v>
      </c>
      <c r="PA76" s="5" t="str" cm="1">
        <f t="array" aca="1" ref="PA76" ca="1">INDEX(i.LMU_Area,$K76,PA$26)</f>
        <v>-</v>
      </c>
      <c r="PB76" s="5" t="str" cm="1">
        <f t="array" aca="1" ref="PB76" ca="1">INDEX(i.LMU_Area,$K76,PB$26)</f>
        <v>-</v>
      </c>
      <c r="PC76" s="5" t="str" cm="1">
        <f t="array" aca="1" ref="PC76" ca="1">INDEX(i.LMU_Area,$K76,PC$26)</f>
        <v>-</v>
      </c>
      <c r="PD76" s="5" t="str" cm="1">
        <f t="array" aca="1" ref="PD76" ca="1">INDEX(i.LMU_Area,$K76,PD$26)</f>
        <v>-</v>
      </c>
      <c r="PE76" s="5" t="str" cm="1">
        <f t="array" aca="1" ref="PE76" ca="1">INDEX(i.LMU_Area,$K76,PE$26)</f>
        <v>-</v>
      </c>
      <c r="PF76" s="5" t="str" cm="1">
        <f t="array" aca="1" ref="PF76" ca="1">INDEX(i.LMU_Area,$K76,PF$26)</f>
        <v>-</v>
      </c>
      <c r="PG76" s="5" t="str" cm="1">
        <f t="array" aca="1" ref="PG76" ca="1">INDEX(i.LMU_Area,$K76,PG$26)</f>
        <v>-</v>
      </c>
      <c r="PH76" s="5" t="str" cm="1">
        <f t="array" aca="1" ref="PH76" ca="1">INDEX(i.LMU_Area,$K76,PH$26)</f>
        <v>-</v>
      </c>
      <c r="PI76" s="5" t="str" cm="1">
        <f t="array" aca="1" ref="PI76" ca="1">INDEX(i.LMU_Area,$K76,PI$26)</f>
        <v>-</v>
      </c>
      <c r="PJ76" s="5" t="str" cm="1">
        <f t="array" aca="1" ref="PJ76" ca="1">INDEX(i.LMU_Area,$K76,PJ$26)</f>
        <v>-</v>
      </c>
      <c r="PK76" s="5" t="str" cm="1">
        <f t="array" aca="1" ref="PK76" ca="1">INDEX(i.LMU_Area,$K76,PK$26)</f>
        <v>-</v>
      </c>
      <c r="PL76" s="5" t="str" cm="1">
        <f t="array" aca="1" ref="PL76" ca="1">INDEX(i.LMU_Area,$K76,PL$26)</f>
        <v>-</v>
      </c>
      <c r="PM76" s="5" t="str" cm="1">
        <f t="array" aca="1" ref="PM76" ca="1">INDEX(i.LMU_Area,$K76,PM$26)</f>
        <v>-</v>
      </c>
      <c r="PN76" s="5" t="str" cm="1">
        <f t="array" aca="1" ref="PN76" ca="1">INDEX(i.LMU_Area,$K76,PN$26)</f>
        <v>-</v>
      </c>
      <c r="PO76" s="5" t="str" cm="1">
        <f t="array" aca="1" ref="PO76" ca="1">INDEX(i.LMU_Area,$K76,PO$26)</f>
        <v>-</v>
      </c>
      <c r="PP76" s="5" t="str" cm="1">
        <f t="array" aca="1" ref="PP76" ca="1">INDEX(i.LMU_Area,$K76,PP$26)</f>
        <v>-</v>
      </c>
      <c r="PQ76" s="5" t="str" cm="1">
        <f t="array" aca="1" ref="PQ76" ca="1">INDEX(i.LMU_Area,$K76,PQ$26)</f>
        <v>-</v>
      </c>
      <c r="PR76" s="5" t="str" cm="1">
        <f t="array" aca="1" ref="PR76" ca="1">INDEX(i.LMU_Area,$K76,PR$26)</f>
        <v>-</v>
      </c>
      <c r="PS76" s="5" t="str" cm="1">
        <f t="array" aca="1" ref="PS76" ca="1">INDEX(i.LMU_Area,$K76,PS$26)</f>
        <v>-</v>
      </c>
      <c r="PT76" s="5" t="str" cm="1">
        <f t="array" aca="1" ref="PT76" ca="1">INDEX(i.LMU_Area,$K76,PT$26)</f>
        <v>-</v>
      </c>
      <c r="PU76" s="5" t="str" cm="1">
        <f t="array" aca="1" ref="PU76" ca="1">INDEX(i.LMU_Area,$K76,PU$26)</f>
        <v>-</v>
      </c>
      <c r="PV76" s="5" t="str" cm="1">
        <f t="array" aca="1" ref="PV76" ca="1">INDEX(i.LMU_Area,$K76,PV$26)</f>
        <v>-</v>
      </c>
      <c r="PW76" s="5" t="str" cm="1">
        <f t="array" aca="1" ref="PW76" ca="1">INDEX(i.LMU_Area,$K76,PW$26)</f>
        <v>-</v>
      </c>
      <c r="PX76" s="5" t="str" cm="1">
        <f t="array" aca="1" ref="PX76" ca="1">INDEX(i.LMU_Area,$K76,PX$26)</f>
        <v>-</v>
      </c>
      <c r="PY76" s="5" t="str" cm="1">
        <f t="array" aca="1" ref="PY76" ca="1">INDEX(i.LMU_Area,$K76,PY$26)</f>
        <v>-</v>
      </c>
      <c r="PZ76" s="5" t="str" cm="1">
        <f t="array" aca="1" ref="PZ76" ca="1">INDEX(i.LMU_Area,$K76,PZ$26)</f>
        <v>-</v>
      </c>
      <c r="QA76" s="5" t="str" cm="1">
        <f t="array" aca="1" ref="QA76" ca="1">INDEX(i.LMU_Area,$K76,QA$26)</f>
        <v>-</v>
      </c>
      <c r="QB76" s="5" t="str" cm="1">
        <f t="array" aca="1" ref="QB76" ca="1">INDEX(i.LMU_Area,$K76,QB$26)</f>
        <v>-</v>
      </c>
      <c r="QC76" s="5" t="str" cm="1">
        <f t="array" aca="1" ref="QC76" ca="1">INDEX(i.LMU_Area,$K76,QC$26)</f>
        <v>-</v>
      </c>
      <c r="QD76" s="5" t="str" cm="1">
        <f t="array" aca="1" ref="QD76" ca="1">INDEX(i.LMU_Area,$K76,QD$26)</f>
        <v>-</v>
      </c>
      <c r="QE76" s="5" t="str" cm="1">
        <f t="array" aca="1" ref="QE76" ca="1">INDEX(i.LMU_Area,$K76,QE$26)</f>
        <v>-</v>
      </c>
      <c r="QF76" s="5" t="str" cm="1">
        <f t="array" aca="1" ref="QF76" ca="1">INDEX(i.LMU_Area,$K76,QF$26)</f>
        <v>-</v>
      </c>
      <c r="QG76" s="5" t="str" cm="1">
        <f t="array" aca="1" ref="QG76" ca="1">INDEX(i.LMU_Area,$K76,QG$26)</f>
        <v>-</v>
      </c>
      <c r="QH76" s="5" t="str" cm="1">
        <f t="array" aca="1" ref="QH76" ca="1">INDEX(i.LMU_Area,$K76,QH$26)</f>
        <v>-</v>
      </c>
      <c r="QI76" s="5" t="str" cm="1">
        <f t="array" aca="1" ref="QI76" ca="1">INDEX(i.LMU_Area,$K76,QI$26)</f>
        <v>-</v>
      </c>
      <c r="QJ76" s="5" t="str" cm="1">
        <f t="array" aca="1" ref="QJ76" ca="1">INDEX(i.LMU_Area,$K76,QJ$26)</f>
        <v>-</v>
      </c>
      <c r="QK76" s="5" t="str" cm="1">
        <f t="array" aca="1" ref="QK76" ca="1">INDEX(i.LMU_Area,$K76,QK$26)</f>
        <v>-</v>
      </c>
      <c r="QL76" s="5" t="str" cm="1">
        <f t="array" aca="1" ref="QL76" ca="1">INDEX(i.LMU_Area,$K76,QL$26)</f>
        <v>-</v>
      </c>
      <c r="QM76" s="5" t="str" cm="1">
        <f t="array" aca="1" ref="QM76" ca="1">INDEX(i.LMU_Area,$K76,QM$26)</f>
        <v>-</v>
      </c>
      <c r="QN76" s="5" t="str" cm="1">
        <f t="array" aca="1" ref="QN76" ca="1">INDEX(i.LMU_Area,$K76,QN$26)</f>
        <v>-</v>
      </c>
      <c r="QO76" s="5" t="str" cm="1">
        <f t="array" aca="1" ref="QO76" ca="1">INDEX(i.LMU_Area,$K76,QO$26)</f>
        <v>-</v>
      </c>
      <c r="QP76" s="5" t="str" cm="1">
        <f t="array" aca="1" ref="QP76" ca="1">INDEX(i.LMU_Area,$K76,QP$26)</f>
        <v>-</v>
      </c>
      <c r="QQ76" s="5" t="str" cm="1">
        <f t="array" aca="1" ref="QQ76" ca="1">INDEX(i.LMU_Area,$K76,QQ$26)</f>
        <v>-</v>
      </c>
      <c r="QR76" s="5" t="str" cm="1">
        <f t="array" aca="1" ref="QR76" ca="1">INDEX(i.LMU_Area,$K76,QR$26)</f>
        <v>-</v>
      </c>
      <c r="QS76" s="5" t="str" cm="1">
        <f t="array" aca="1" ref="QS76" ca="1">INDEX(i.LMU_Area,$K76,QS$26)</f>
        <v>-</v>
      </c>
      <c r="QT76" s="5" t="str" cm="1">
        <f t="array" aca="1" ref="QT76" ca="1">INDEX(i.LMU_Area,$K76,QT$26)</f>
        <v>-</v>
      </c>
      <c r="QU76" s="5" t="str" cm="1">
        <f t="array" aca="1" ref="QU76" ca="1">INDEX(i.LMU_Area,$K76,QU$26)</f>
        <v>-</v>
      </c>
      <c r="QV76" s="5" t="str" cm="1">
        <f t="array" aca="1" ref="QV76" ca="1">INDEX(i.LMU_Area,$K76,QV$26)</f>
        <v>-</v>
      </c>
      <c r="QW76" s="5" t="str" cm="1">
        <f t="array" aca="1" ref="QW76" ca="1">INDEX(i.LMU_Area,$K76,QW$26)</f>
        <v>-</v>
      </c>
      <c r="QX76" s="5" t="str" cm="1">
        <f t="array" aca="1" ref="QX76" ca="1">INDEX(i.LMU_Area,$K76,QX$26)</f>
        <v>-</v>
      </c>
      <c r="QY76" s="5" t="str" cm="1">
        <f t="array" aca="1" ref="QY76" ca="1">INDEX(i.LMU_Area,$K76,QY$26)</f>
        <v>-</v>
      </c>
      <c r="QZ76" s="5" t="str" cm="1">
        <f t="array" aca="1" ref="QZ76" ca="1">INDEX(i.LMU_Area,$K76,QZ$26)</f>
        <v>-</v>
      </c>
      <c r="RA76" s="5" t="str" cm="1">
        <f t="array" aca="1" ref="RA76" ca="1">INDEX(i.LMU_Area,$K76,RA$26)</f>
        <v>-</v>
      </c>
      <c r="RB76" s="5" t="str" cm="1">
        <f t="array" aca="1" ref="RB76" ca="1">INDEX(i.LMU_Area,$K76,RB$26)</f>
        <v>-</v>
      </c>
      <c r="RC76" s="5" t="str" cm="1">
        <f t="array" aca="1" ref="RC76" ca="1">INDEX(i.LMU_Area,$K76,RC$26)</f>
        <v>-</v>
      </c>
      <c r="RD76" s="5" t="str" cm="1">
        <f t="array" aca="1" ref="RD76" ca="1">INDEX(i.LMU_Area,$K76,RD$26)</f>
        <v>-</v>
      </c>
      <c r="RE76" s="5" t="str" cm="1">
        <f t="array" aca="1" ref="RE76" ca="1">INDEX(i.LMU_Area,$K76,RE$26)</f>
        <v>-</v>
      </c>
      <c r="RF76" s="5" t="str" cm="1">
        <f t="array" aca="1" ref="RF76" ca="1">INDEX(i.LMU_Area,$K76,RF$26)</f>
        <v>-</v>
      </c>
      <c r="RG76" s="5" t="str" cm="1">
        <f t="array" aca="1" ref="RG76" ca="1">INDEX(i.LMU_Area,$K76,RG$26)</f>
        <v>-</v>
      </c>
      <c r="RH76" s="5" t="str" cm="1">
        <f t="array" aca="1" ref="RH76" ca="1">INDEX(i.LMU_Area,$K76,RH$26)</f>
        <v>-</v>
      </c>
      <c r="RI76" s="5" t="str" cm="1">
        <f t="array" aca="1" ref="RI76" ca="1">INDEX(i.LMU_Area,$K76,RI$26)</f>
        <v>-</v>
      </c>
      <c r="RJ76" s="5" t="str" cm="1">
        <f t="array" aca="1" ref="RJ76" ca="1">INDEX(i.LMU_Area,$K76,RJ$26)</f>
        <v>-</v>
      </c>
      <c r="RK76" s="5" t="str" cm="1">
        <f t="array" aca="1" ref="RK76" ca="1">INDEX(i.LMU_Area,$K76,RK$26)</f>
        <v>-</v>
      </c>
      <c r="RL76" s="5" t="str" cm="1">
        <f t="array" aca="1" ref="RL76" ca="1">INDEX(i.LMU_Area,$K76,RL$26)</f>
        <v>-</v>
      </c>
      <c r="RM76" s="5" t="str" cm="1">
        <f t="array" aca="1" ref="RM76" ca="1">INDEX(i.LMU_Area,$K76,RM$26)</f>
        <v>-</v>
      </c>
      <c r="RN76" s="5" t="str" cm="1">
        <f t="array" aca="1" ref="RN76" ca="1">INDEX(i.LMU_Area,$K76,RN$26)</f>
        <v>-</v>
      </c>
      <c r="RO76" s="5" t="str" cm="1">
        <f t="array" aca="1" ref="RO76" ca="1">INDEX(i.LMU_Area,$K76,RO$26)</f>
        <v>-</v>
      </c>
      <c r="RP76" s="5" t="str" cm="1">
        <f t="array" aca="1" ref="RP76" ca="1">INDEX(i.LMU_Area,$K76,RP$26)</f>
        <v>-</v>
      </c>
      <c r="RQ76" s="5" t="str" cm="1">
        <f t="array" aca="1" ref="RQ76" ca="1">INDEX(i.LMU_Area,$K76,RQ$26)</f>
        <v>-</v>
      </c>
      <c r="RR76" s="5" t="str" cm="1">
        <f t="array" aca="1" ref="RR76" ca="1">INDEX(i.LMU_Area,$K76,RR$26)</f>
        <v>-</v>
      </c>
      <c r="RS76" s="5" t="str" cm="1">
        <f t="array" aca="1" ref="RS76" ca="1">INDEX(i.LMU_Area,$K76,RS$26)</f>
        <v>-</v>
      </c>
      <c r="RT76" s="5" t="str" cm="1">
        <f t="array" aca="1" ref="RT76" ca="1">INDEX(i.LMU_Area,$K76,RT$26)</f>
        <v>-</v>
      </c>
      <c r="RU76" s="5" t="str" cm="1">
        <f t="array" aca="1" ref="RU76" ca="1">INDEX(i.LMU_Area,$K76,RU$26)</f>
        <v>-</v>
      </c>
      <c r="RV76" s="5" t="str" cm="1">
        <f t="array" aca="1" ref="RV76" ca="1">INDEX(i.LMU_Area,$K76,RV$26)</f>
        <v>-</v>
      </c>
      <c r="RW76" s="5" t="str" cm="1">
        <f t="array" aca="1" ref="RW76" ca="1">INDEX(i.LMU_Area,$K76,RW$26)</f>
        <v>-</v>
      </c>
      <c r="RX76" s="5" t="str" cm="1">
        <f t="array" aca="1" ref="RX76" ca="1">INDEX(i.LMU_Area,$K76,RX$26)</f>
        <v>-</v>
      </c>
      <c r="RY76" s="5" t="str" cm="1">
        <f t="array" aca="1" ref="RY76" ca="1">INDEX(i.LMU_Area,$K76,RY$26)</f>
        <v>-</v>
      </c>
      <c r="RZ76" s="5" t="str" cm="1">
        <f t="array" aca="1" ref="RZ76" ca="1">INDEX(i.LMU_Area,$K76,RZ$26)</f>
        <v>-</v>
      </c>
      <c r="SA76" s="5" t="str" cm="1">
        <f t="array" aca="1" ref="SA76" ca="1">INDEX(i.LMU_Area,$K76,SA$26)</f>
        <v>-</v>
      </c>
      <c r="SB76" s="5" t="str" cm="1">
        <f t="array" aca="1" ref="SB76" ca="1">INDEX(i.LMU_Area,$K76,SB$26)</f>
        <v>-</v>
      </c>
      <c r="SC76" s="5" t="str" cm="1">
        <f t="array" aca="1" ref="SC76" ca="1">INDEX(i.LMU_Area,$K76,SC$26)</f>
        <v>-</v>
      </c>
      <c r="SD76" s="5" t="str" cm="1">
        <f t="array" aca="1" ref="SD76" ca="1">INDEX(i.LMU_Area,$K76,SD$26)</f>
        <v>-</v>
      </c>
      <c r="SE76" s="5" t="str" cm="1">
        <f t="array" aca="1" ref="SE76" ca="1">INDEX(i.LMU_Area,$K76,SE$26)</f>
        <v>-</v>
      </c>
      <c r="SF76" s="5" t="str" cm="1">
        <f t="array" aca="1" ref="SF76" ca="1">INDEX(i.LMU_Area,$K76,SF$26)</f>
        <v>-</v>
      </c>
      <c r="SG76" s="5" t="str" cm="1">
        <f t="array" aca="1" ref="SG76" ca="1">INDEX(i.LMU_Area,$K76,SG$26)</f>
        <v>-</v>
      </c>
      <c r="SH76" s="5" t="str" cm="1">
        <f t="array" aca="1" ref="SH76" ca="1">INDEX(i.LMU_Area,$K76,SH$26)</f>
        <v>-</v>
      </c>
      <c r="SI76" s="5" t="str" cm="1">
        <f t="array" aca="1" ref="SI76" ca="1">INDEX(i.LMU_Area,$K76,SI$26)</f>
        <v>-</v>
      </c>
      <c r="SJ76" s="5" t="str" cm="1">
        <f t="array" aca="1" ref="SJ76" ca="1">INDEX(i.LMU_Area,$K76,SJ$26)</f>
        <v>-</v>
      </c>
      <c r="SK76" s="5" t="str" cm="1">
        <f t="array" aca="1" ref="SK76" ca="1">INDEX(i.LMU_Area,$K76,SK$26)</f>
        <v>-</v>
      </c>
      <c r="SL76" s="5" t="str" cm="1">
        <f t="array" aca="1" ref="SL76" ca="1">INDEX(i.LMU_Area,$K76,SL$26)</f>
        <v>-</v>
      </c>
      <c r="SM76" s="5" t="str" cm="1">
        <f t="array" aca="1" ref="SM76" ca="1">INDEX(i.LMU_Area,$K76,SM$26)</f>
        <v>-</v>
      </c>
      <c r="SN76" s="5" t="str" cm="1">
        <f t="array" aca="1" ref="SN76" ca="1">INDEX(i.LMU_Area,$K76,SN$26)</f>
        <v>-</v>
      </c>
      <c r="SO76" s="5" t="str" cm="1">
        <f t="array" aca="1" ref="SO76" ca="1">INDEX(i.LMU_Area,$K76,SO$26)</f>
        <v>-</v>
      </c>
      <c r="SP76" s="5" t="str" cm="1">
        <f t="array" aca="1" ref="SP76" ca="1">INDEX(i.LMU_Area,$K76,SP$26)</f>
        <v>-</v>
      </c>
      <c r="SQ76" s="5" t="str" cm="1">
        <f t="array" aca="1" ref="SQ76" ca="1">INDEX(i.LMU_Area,$K76,SQ$26)</f>
        <v>-</v>
      </c>
      <c r="SR76" s="5" t="str" cm="1">
        <f t="array" aca="1" ref="SR76" ca="1">INDEX(i.LMU_Area,$K76,SR$26)</f>
        <v>-</v>
      </c>
      <c r="SS76" s="5" t="str" cm="1">
        <f t="array" aca="1" ref="SS76" ca="1">INDEX(i.LMU_Area,$K76,SS$26)</f>
        <v>-</v>
      </c>
      <c r="ST76" s="5" t="str" cm="1">
        <f t="array" aca="1" ref="ST76" ca="1">INDEX(i.LMU_Area,$K76,ST$26)</f>
        <v>-</v>
      </c>
      <c r="SU76" s="5" t="str" cm="1">
        <f t="array" aca="1" ref="SU76" ca="1">INDEX(i.LMU_Area,$K76,SU$26)</f>
        <v>-</v>
      </c>
      <c r="SV76" s="5" t="str" cm="1">
        <f t="array" aca="1" ref="SV76" ca="1">INDEX(i.LMU_Area,$K76,SV$26)</f>
        <v>-</v>
      </c>
      <c r="SW76" s="5" t="str" cm="1">
        <f t="array" aca="1" ref="SW76" ca="1">INDEX(i.LMU_Area,$K76,SW$26)</f>
        <v>-</v>
      </c>
      <c r="SX76" s="5" t="str" cm="1">
        <f t="array" aca="1" ref="SX76" ca="1">INDEX(i.LMU_Area,$K76,SX$26)</f>
        <v>-</v>
      </c>
      <c r="SY76" s="5" t="str" cm="1">
        <f t="array" aca="1" ref="SY76" ca="1">INDEX(i.LMU_Area,$K76,SY$26)</f>
        <v>-</v>
      </c>
      <c r="SZ76" s="5" t="str" cm="1">
        <f t="array" aca="1" ref="SZ76" ca="1">INDEX(i.LMU_Area,$K76,SZ$26)</f>
        <v>-</v>
      </c>
      <c r="TA76" s="5" t="str" cm="1">
        <f t="array" aca="1" ref="TA76" ca="1">INDEX(i.LMU_Area,$K76,TA$26)</f>
        <v>-</v>
      </c>
      <c r="TB76" s="5" t="str" cm="1">
        <f t="array" aca="1" ref="TB76" ca="1">INDEX(i.LMU_Area,$K76,TB$26)</f>
        <v>-</v>
      </c>
      <c r="TC76" s="5" t="str" cm="1">
        <f t="array" aca="1" ref="TC76" ca="1">INDEX(i.LMU_Area,$K76,TC$26)</f>
        <v>-</v>
      </c>
      <c r="TD76" s="5" t="str" cm="1">
        <f t="array" aca="1" ref="TD76" ca="1">INDEX(i.LMU_Area,$K76,TD$26)</f>
        <v>-</v>
      </c>
      <c r="TE76" s="5" t="str" cm="1">
        <f t="array" aca="1" ref="TE76" ca="1">INDEX(i.LMU_Area,$K76,TE$26)</f>
        <v>-</v>
      </c>
      <c r="TF76" s="19">
        <f t="shared" ca="1" si="423"/>
        <v>1</v>
      </c>
      <c r="TG76" s="587">
        <v>0</v>
      </c>
    </row>
    <row r="77" spans="1:527" hidden="1" outlineLevel="2">
      <c r="A77" s="21">
        <f t="shared" si="358"/>
        <v>72</v>
      </c>
      <c r="B77" s="240">
        <f t="shared" si="359"/>
        <v>55</v>
      </c>
      <c r="C77">
        <f>203</f>
        <v>203</v>
      </c>
      <c r="D77" s="135" t="str">
        <f t="shared" ca="1" si="360"/>
        <v>EWW</v>
      </c>
      <c r="E77" t="b">
        <v>1</v>
      </c>
      <c r="F77" t="b">
        <v>0</v>
      </c>
      <c r="G77" s="19" t="b">
        <f t="shared" ca="1" si="361"/>
        <v>1</v>
      </c>
      <c r="H77" s="226">
        <f t="shared" ca="1" si="424"/>
        <v>32</v>
      </c>
      <c r="I77" s="226">
        <f t="shared" ca="1" si="412"/>
        <v>1</v>
      </c>
      <c r="J77" s="226">
        <f t="shared" ca="1" si="412"/>
        <v>1</v>
      </c>
      <c r="K77" s="226">
        <f t="shared" ca="1" si="412"/>
        <v>1</v>
      </c>
      <c r="L77" s="226">
        <f t="shared" ca="1" si="412"/>
        <v>1</v>
      </c>
      <c r="M77" s="226">
        <f t="shared" ca="1" si="412"/>
        <v>2</v>
      </c>
      <c r="N77" s="226">
        <f t="shared" ca="1" si="413"/>
        <v>3</v>
      </c>
      <c r="O77" s="226">
        <f t="shared" ca="1" si="413"/>
        <v>2</v>
      </c>
      <c r="P77" s="226">
        <f t="shared" ca="1" si="412"/>
        <v>1</v>
      </c>
      <c r="Q77" s="226">
        <f t="shared" ca="1" si="413"/>
        <v>1</v>
      </c>
      <c r="R77" s="115">
        <f t="shared" ca="1" si="264"/>
        <v>0</v>
      </c>
      <c r="S77" s="226">
        <f t="shared" ca="1" si="413"/>
        <v>0</v>
      </c>
      <c r="T77" s="226">
        <f t="shared" ca="1" si="413"/>
        <v>0</v>
      </c>
      <c r="U77" s="226">
        <f t="shared" ca="1" si="413"/>
        <v>0</v>
      </c>
      <c r="V77" s="226">
        <f t="shared" ca="1" si="413"/>
        <v>0</v>
      </c>
      <c r="W77" s="226">
        <f t="shared" ca="1" si="412"/>
        <v>0</v>
      </c>
      <c r="X77" s="226">
        <f t="shared" ca="1" si="413"/>
        <v>1</v>
      </c>
      <c r="Y77" s="226">
        <f t="shared" ca="1" si="412"/>
        <v>1</v>
      </c>
      <c r="Z77" s="226">
        <f t="shared" ca="1" si="413"/>
        <v>1</v>
      </c>
      <c r="AA77" s="263"/>
      <c r="AB77" s="263"/>
      <c r="AC77" s="263"/>
      <c r="AD77" s="263"/>
      <c r="AE77" s="263"/>
      <c r="AF77" s="226">
        <f t="shared" ca="1" si="414"/>
        <v>0</v>
      </c>
      <c r="AG77" s="263"/>
      <c r="AH77" s="263">
        <f t="shared" ca="1" si="415"/>
        <v>0</v>
      </c>
      <c r="AI77" s="263">
        <f t="shared" ca="1" si="415"/>
        <v>0</v>
      </c>
      <c r="AJ77" s="263">
        <f t="shared" ca="1" si="415"/>
        <v>0</v>
      </c>
      <c r="AK77" s="19">
        <f t="shared" ca="1" si="460"/>
        <v>0</v>
      </c>
      <c r="AL77" s="19">
        <f t="shared" ca="1" si="460"/>
        <v>0</v>
      </c>
      <c r="AM77" s="19">
        <f t="shared" ca="1" si="460"/>
        <v>0</v>
      </c>
      <c r="AN77" s="19">
        <f t="shared" ca="1" si="460"/>
        <v>0</v>
      </c>
      <c r="AO77" s="135">
        <f t="shared" ca="1" si="365"/>
        <v>2</v>
      </c>
      <c r="AP77" s="135">
        <f ca="1">INDEX(CHOOSE($P77,DataAutumn!i.AdultDrys,DataWinter!i.AdultDrys,DataSpring!i.AdultDrys),1,$O77)</f>
        <v>4</v>
      </c>
      <c r="AQ77" s="5">
        <f t="shared" ca="1" si="366"/>
        <v>2</v>
      </c>
      <c r="AR77" s="5">
        <f t="shared" ca="1" si="366"/>
        <v>0</v>
      </c>
      <c r="AS77" s="5">
        <f t="shared" ca="1" si="367"/>
        <v>5</v>
      </c>
      <c r="AT77">
        <f t="shared" ca="1" si="368"/>
        <v>7</v>
      </c>
      <c r="AW77" s="222" t="str">
        <f t="shared" ca="1" si="204"/>
        <v>FS Optimis 00032 EWW MWM     TOL122 Scan1-0000 CFS RR 01% REV01 GP100% WP100% MP100% T_TRUE (F33N33)</v>
      </c>
      <c r="AX77" s="9" t="str">
        <f ca="1">IF(COUNTIF(AW$5:AW77,AW77)=1,"-","Dup")</f>
        <v>-</v>
      </c>
      <c r="AY77" s="9"/>
      <c r="AZ77" s="19" t="b">
        <f t="shared" ca="1" si="465"/>
        <v>0</v>
      </c>
      <c r="BA77" s="19" t="b">
        <f t="shared" ca="1" si="465"/>
        <v>0</v>
      </c>
      <c r="BB77" s="19" t="b">
        <f t="shared" ca="1" si="465"/>
        <v>0</v>
      </c>
      <c r="BC77" s="19" t="b">
        <f t="shared" ca="1" si="465"/>
        <v>0</v>
      </c>
      <c r="BD77" s="19" t="b">
        <f t="shared" ca="1" si="465"/>
        <v>0</v>
      </c>
      <c r="BE77" s="19" t="b">
        <f t="shared" ca="1" si="465"/>
        <v>0</v>
      </c>
      <c r="BF77" s="19" t="b">
        <f t="shared" ca="1" si="465"/>
        <v>0</v>
      </c>
      <c r="BG77" s="19" t="b">
        <f t="shared" ca="1" si="465"/>
        <v>0</v>
      </c>
      <c r="BH77" s="9"/>
      <c r="BI77" s="5" t="b">
        <f t="shared" ca="1" si="205"/>
        <v>1</v>
      </c>
      <c r="BJ77" s="5" t="str">
        <f t="shared" ca="1" si="205"/>
        <v>-</v>
      </c>
      <c r="BK77" s="5" t="str">
        <f t="shared" ca="1" si="205"/>
        <v>-</v>
      </c>
      <c r="BL77" s="5" t="str">
        <f t="shared" ca="1" si="205"/>
        <v>-</v>
      </c>
      <c r="BM77" s="5" t="b">
        <f t="shared" ca="1" si="205"/>
        <v>1</v>
      </c>
      <c r="BN77" s="135">
        <f t="shared" ca="1" si="205"/>
        <v>0</v>
      </c>
      <c r="BO77" s="12" t="b">
        <v>1</v>
      </c>
      <c r="BP77" s="5" cm="1">
        <f t="array" aca="1" ref="BP77" ca="1">INDEX(i.z_prob,$J77,BP$26)</f>
        <v>0.09</v>
      </c>
      <c r="BQ77" s="5" cm="1">
        <f t="array" aca="1" ref="BQ77" ca="1">INDEX(i.z_prob,$J77,BQ$26)</f>
        <v>0.16</v>
      </c>
      <c r="BR77" s="5" cm="1">
        <f t="array" aca="1" ref="BR77" ca="1">INDEX(i.z_prob,$J77,BR$26)</f>
        <v>0.14000000000000001</v>
      </c>
      <c r="BS77" s="5" cm="1">
        <f t="array" aca="1" ref="BS77" ca="1">INDEX(i.z_prob,$J77,BS$26)</f>
        <v>0.11</v>
      </c>
      <c r="BT77" s="5" cm="1">
        <f t="array" aca="1" ref="BT77" ca="1">INDEX(i.z_prob,$J77,BT$26)</f>
        <v>0.11</v>
      </c>
      <c r="BU77" s="5" cm="1">
        <f t="array" aca="1" ref="BU77" ca="1">INDEX(i.z_prob,$J77,BU$26)</f>
        <v>0.14000000000000001</v>
      </c>
      <c r="BV77" s="5" cm="1">
        <f t="array" aca="1" ref="BV77" ca="1">INDEX(i.z_prob,$J77,BV$26)</f>
        <v>0.16</v>
      </c>
      <c r="BW77" s="5" cm="1">
        <f t="array" aca="1" ref="BW77" ca="1">INDEX(i.z_prob,$J77,BW$26)</f>
        <v>0.09</v>
      </c>
      <c r="BX77" s="9"/>
      <c r="BY77" s="19" t="str">
        <f t="shared" ca="1" si="370"/>
        <v>-</v>
      </c>
      <c r="BZ77" s="5">
        <f t="shared" ca="1" si="371"/>
        <v>0</v>
      </c>
      <c r="CA77" s="5">
        <f t="shared" ca="1" si="372"/>
        <v>0</v>
      </c>
      <c r="CB77" s="5">
        <f t="shared" ca="1" si="373"/>
        <v>0</v>
      </c>
      <c r="CC77" s="5">
        <f t="shared" ca="1" si="374"/>
        <v>0</v>
      </c>
      <c r="CD77" s="9"/>
      <c r="CE77" s="19" t="str">
        <f t="shared" ca="1" si="450"/>
        <v>-</v>
      </c>
      <c r="CF77" s="19" t="str">
        <f t="shared" ca="1" si="450"/>
        <v>-</v>
      </c>
      <c r="CG77" s="19" t="str">
        <f t="shared" ca="1" si="450"/>
        <v>-</v>
      </c>
      <c r="CH77" s="19" t="str">
        <f t="shared" ca="1" si="450"/>
        <v>-</v>
      </c>
      <c r="CI77" s="19" t="str">
        <f t="shared" ca="1" si="450"/>
        <v>-</v>
      </c>
      <c r="CJ77" s="19" t="str">
        <f t="shared" ca="1" si="450"/>
        <v>-</v>
      </c>
      <c r="CK77" s="19" t="str">
        <f t="shared" ca="1" si="450"/>
        <v>-</v>
      </c>
      <c r="CL77" s="19" t="str">
        <f t="shared" ca="1" si="450"/>
        <v>-</v>
      </c>
      <c r="CM77" s="19" t="str">
        <f t="shared" ca="1" si="450"/>
        <v>-</v>
      </c>
      <c r="CN77" s="19" t="str">
        <f t="shared" ca="1" si="450"/>
        <v>-</v>
      </c>
      <c r="CO77" s="19" t="str">
        <f t="shared" ca="1" si="440"/>
        <v>-</v>
      </c>
      <c r="CP77" s="19" t="str">
        <f t="shared" ca="1" si="440"/>
        <v>-</v>
      </c>
      <c r="CQ77" s="19" t="str">
        <f t="shared" ca="1" si="440"/>
        <v>-</v>
      </c>
      <c r="CR77" s="19" t="str">
        <f t="shared" ca="1" si="440"/>
        <v>-</v>
      </c>
      <c r="CS77" s="19" t="str">
        <f t="shared" ca="1" si="440"/>
        <v>-</v>
      </c>
      <c r="CT77" s="19" t="str">
        <f t="shared" ca="1" si="440"/>
        <v>-</v>
      </c>
      <c r="CU77" s="19" t="str">
        <f t="shared" ca="1" si="440"/>
        <v>-</v>
      </c>
      <c r="CV77" s="9"/>
      <c r="CW77" s="19" t="b">
        <f t="shared" ca="1" si="451"/>
        <v>1</v>
      </c>
      <c r="CX77" s="19" t="b">
        <f t="shared" ca="1" si="451"/>
        <v>1</v>
      </c>
      <c r="CY77" s="19" t="b">
        <f t="shared" ca="1" si="451"/>
        <v>1</v>
      </c>
      <c r="CZ77" s="574">
        <f t="shared" ca="1" si="425"/>
        <v>321111107</v>
      </c>
      <c r="DA77" s="570" t="b">
        <f t="shared" ca="1" si="461"/>
        <v>0</v>
      </c>
      <c r="DB77" s="570" t="str">
        <f t="shared" ca="1" si="461"/>
        <v>-</v>
      </c>
      <c r="DC77" s="570" t="b">
        <f t="shared" ca="1" si="461"/>
        <v>1</v>
      </c>
      <c r="DD77" s="571">
        <f ca="1">VALUE($N77&amp;$O77&amp;$P77&amp;$Q77&amp;IFERROR(VALUE($I77),0)&amp;$Z77&amp;IF($JX77=1,1,2)&amp;1)</f>
        <v>32111111</v>
      </c>
      <c r="DE77" s="428">
        <f t="shared" ca="1" si="379"/>
        <v>680</v>
      </c>
      <c r="DF77" s="428">
        <f t="shared" ca="1" si="379"/>
        <v>714</v>
      </c>
      <c r="DG77" s="428">
        <f t="shared" ca="1" si="379"/>
        <v>749</v>
      </c>
      <c r="DH77" s="143">
        <f t="shared" ca="1" si="380"/>
        <v>420</v>
      </c>
      <c r="DI77" s="143">
        <f t="shared" ca="1" si="380"/>
        <v>455</v>
      </c>
      <c r="DJ77" s="143">
        <f t="shared" ca="1" si="380"/>
        <v>490</v>
      </c>
      <c r="DK77" s="19" t="str">
        <f t="shared" ca="1" si="466"/>
        <v>-</v>
      </c>
      <c r="DL77" s="12" t="b">
        <v>0</v>
      </c>
      <c r="DM77" s="12" t="b">
        <v>0</v>
      </c>
      <c r="DN77" s="12" t="b">
        <v>0</v>
      </c>
      <c r="DO77" s="12" t="b">
        <v>0</v>
      </c>
      <c r="DP77" s="12" t="b">
        <v>0</v>
      </c>
      <c r="DQ77" s="19">
        <f t="shared" ca="1" si="432"/>
        <v>3</v>
      </c>
      <c r="DR77" s="19">
        <f t="shared" ca="1" si="432"/>
        <v>3</v>
      </c>
      <c r="DS77" s="19">
        <f t="shared" ca="1" si="432"/>
        <v>0</v>
      </c>
      <c r="DT77" s="19">
        <f t="shared" ca="1" si="432"/>
        <v>0.5</v>
      </c>
      <c r="DU77" s="19">
        <f t="shared" ca="1" si="432"/>
        <v>-0.5</v>
      </c>
      <c r="DV77" s="19" t="str">
        <f t="shared" ca="1" si="432"/>
        <v>-</v>
      </c>
      <c r="DW77" s="19" t="str">
        <f t="shared" ca="1" si="432"/>
        <v>-</v>
      </c>
      <c r="DX77" s="19" t="str">
        <f t="shared" ca="1" si="432"/>
        <v>-</v>
      </c>
      <c r="DY77" s="19">
        <f t="shared" ca="1" si="432"/>
        <v>0</v>
      </c>
      <c r="DZ77" s="19">
        <f t="shared" ca="1" si="432"/>
        <v>0.5</v>
      </c>
      <c r="EA77" s="19">
        <f t="shared" ca="1" si="432"/>
        <v>-0.5</v>
      </c>
      <c r="EB77" s="19" t="str">
        <f t="shared" ca="1" si="432"/>
        <v>-</v>
      </c>
      <c r="EC77" s="19">
        <f t="shared" ca="1" si="432"/>
        <v>0</v>
      </c>
      <c r="ED77" s="19">
        <f t="shared" ca="1" si="432"/>
        <v>0</v>
      </c>
      <c r="EE77" s="9"/>
      <c r="EF77" s="19" t="str">
        <f t="shared" ca="1" si="452"/>
        <v>-</v>
      </c>
      <c r="EG77" s="19" t="str">
        <f t="shared" ca="1" si="452"/>
        <v>-</v>
      </c>
      <c r="EH77" s="19" t="str">
        <f t="shared" ca="1" si="452"/>
        <v>-</v>
      </c>
      <c r="EI77" s="19" t="str">
        <f t="shared" ca="1" si="452"/>
        <v>-</v>
      </c>
      <c r="EJ77" s="19" t="str">
        <f t="shared" ca="1" si="452"/>
        <v>-</v>
      </c>
      <c r="EK77" s="19" t="str">
        <f t="shared" ca="1" si="452"/>
        <v>-</v>
      </c>
      <c r="EL77" s="19" t="str">
        <f t="shared" ca="1" si="452"/>
        <v>-</v>
      </c>
      <c r="EM77" s="19" t="str">
        <f t="shared" ca="1" si="452"/>
        <v>-</v>
      </c>
      <c r="EN77" s="19" t="str">
        <f t="shared" ca="1" si="452"/>
        <v>-</v>
      </c>
      <c r="EO77" s="19" t="str">
        <f t="shared" ca="1" si="452"/>
        <v>-</v>
      </c>
      <c r="EP77" s="19" t="str">
        <f t="shared" ca="1" si="452"/>
        <v>-</v>
      </c>
      <c r="EQ77" s="19" t="str">
        <f t="shared" ca="1" si="452"/>
        <v>-</v>
      </c>
      <c r="ER77" s="19">
        <f t="shared" ca="1" si="452"/>
        <v>0</v>
      </c>
      <c r="ES77" s="19">
        <f t="shared" ca="1" si="452"/>
        <v>0</v>
      </c>
      <c r="ET77" s="19">
        <f t="shared" ca="1" si="452"/>
        <v>0</v>
      </c>
      <c r="EU77" s="19">
        <f t="shared" ca="1" si="452"/>
        <v>0</v>
      </c>
      <c r="EV77" s="19">
        <f t="shared" ca="1" si="446"/>
        <v>0</v>
      </c>
      <c r="EW77" s="19">
        <f t="shared" ca="1" si="446"/>
        <v>0</v>
      </c>
      <c r="EX77" s="19">
        <f t="shared" ca="1" si="446"/>
        <v>0</v>
      </c>
      <c r="EY77" s="19">
        <f t="shared" ca="1" si="446"/>
        <v>0</v>
      </c>
      <c r="EZ77" s="19">
        <f t="shared" ca="1" si="446"/>
        <v>0</v>
      </c>
      <c r="FA77" s="19">
        <f t="shared" ca="1" si="446"/>
        <v>0</v>
      </c>
      <c r="FB77" s="19">
        <f t="shared" ca="1" si="446"/>
        <v>0</v>
      </c>
      <c r="FC77" s="19">
        <f t="shared" ca="1" si="446"/>
        <v>0</v>
      </c>
      <c r="FD77" s="19">
        <f t="shared" ca="1" si="446"/>
        <v>0</v>
      </c>
      <c r="FE77" s="19">
        <f t="shared" ca="1" si="446"/>
        <v>0</v>
      </c>
      <c r="FF77" s="19">
        <f t="shared" ca="1" si="446"/>
        <v>0</v>
      </c>
      <c r="FG77" s="19">
        <f t="shared" ca="1" si="446"/>
        <v>0</v>
      </c>
      <c r="FH77" s="19">
        <f t="shared" ca="1" si="446"/>
        <v>0</v>
      </c>
      <c r="FI77" s="19">
        <f t="shared" ca="1" si="446"/>
        <v>0</v>
      </c>
      <c r="FJ77" s="19">
        <f t="shared" ca="1" si="446"/>
        <v>0</v>
      </c>
      <c r="FK77" s="19">
        <f t="shared" ca="1" si="446"/>
        <v>0</v>
      </c>
      <c r="FL77" s="19">
        <f t="shared" ca="1" si="446"/>
        <v>0</v>
      </c>
      <c r="FM77" s="19">
        <f t="shared" ca="1" si="446"/>
        <v>0</v>
      </c>
      <c r="FN77" s="19">
        <f t="shared" ca="1" si="446"/>
        <v>0</v>
      </c>
      <c r="FO77" s="19">
        <f t="shared" ca="1" si="446"/>
        <v>0</v>
      </c>
      <c r="FP77" s="19">
        <f t="shared" ca="1" si="446"/>
        <v>0</v>
      </c>
      <c r="FQ77" s="19">
        <f t="shared" ca="1" si="446"/>
        <v>0</v>
      </c>
      <c r="FR77" s="19">
        <f t="shared" ca="1" si="446"/>
        <v>0</v>
      </c>
      <c r="FS77" s="19">
        <f t="shared" ca="1" si="467"/>
        <v>0</v>
      </c>
      <c r="FT77" s="19">
        <f t="shared" ca="1" si="467"/>
        <v>0</v>
      </c>
      <c r="FU77" s="19">
        <f t="shared" ca="1" si="467"/>
        <v>0</v>
      </c>
      <c r="FV77" s="19">
        <f t="shared" ca="1" si="467"/>
        <v>0</v>
      </c>
      <c r="FW77" s="19">
        <f t="shared" ca="1" si="467"/>
        <v>0</v>
      </c>
      <c r="FX77" s="19">
        <f t="shared" ca="1" si="467"/>
        <v>0</v>
      </c>
      <c r="FY77" s="19">
        <f t="shared" ca="1" si="467"/>
        <v>0</v>
      </c>
      <c r="FZ77" s="19">
        <f t="shared" ca="1" si="467"/>
        <v>0</v>
      </c>
      <c r="GA77" s="19">
        <f t="shared" ca="1" si="467"/>
        <v>0</v>
      </c>
      <c r="GB77" s="19">
        <f t="shared" ca="1" si="467"/>
        <v>0</v>
      </c>
      <c r="GC77" s="19">
        <f t="shared" ca="1" si="467"/>
        <v>0</v>
      </c>
      <c r="GD77" s="19">
        <f t="shared" ca="1" si="467"/>
        <v>0</v>
      </c>
      <c r="GE77" s="19">
        <f t="shared" ca="1" si="467"/>
        <v>0</v>
      </c>
      <c r="GF77" s="19">
        <f t="shared" ca="1" si="467"/>
        <v>0</v>
      </c>
      <c r="GG77" s="19">
        <f t="shared" ca="1" si="467"/>
        <v>0</v>
      </c>
      <c r="GH77" s="19">
        <f t="shared" ca="1" si="467"/>
        <v>0</v>
      </c>
      <c r="GI77" s="19">
        <f t="shared" ca="1" si="467"/>
        <v>0</v>
      </c>
      <c r="GJ77" s="19">
        <f t="shared" ca="1" si="467"/>
        <v>0</v>
      </c>
      <c r="GK77" s="19">
        <f t="shared" ca="1" si="467"/>
        <v>0</v>
      </c>
      <c r="GL77" s="19">
        <f t="shared" ca="1" si="467"/>
        <v>0</v>
      </c>
      <c r="GM77" s="19">
        <f t="shared" ca="1" si="467"/>
        <v>0</v>
      </c>
      <c r="GN77" s="19">
        <f t="shared" ca="1" si="467"/>
        <v>0</v>
      </c>
      <c r="GO77" s="19">
        <f t="shared" ca="1" si="467"/>
        <v>0</v>
      </c>
      <c r="GP77" s="19">
        <f t="shared" ca="1" si="467"/>
        <v>0</v>
      </c>
      <c r="GQ77" s="19">
        <f t="shared" ca="1" si="467"/>
        <v>0</v>
      </c>
      <c r="GR77" s="19">
        <f t="shared" ca="1" si="467"/>
        <v>0</v>
      </c>
      <c r="GS77" s="19">
        <f t="shared" ca="1" si="467"/>
        <v>0</v>
      </c>
      <c r="GT77" s="19">
        <f t="shared" ca="1" si="467"/>
        <v>0</v>
      </c>
      <c r="GU77" s="19">
        <f t="shared" ca="1" si="467"/>
        <v>0</v>
      </c>
      <c r="GV77" s="19">
        <f t="shared" ca="1" si="467"/>
        <v>0</v>
      </c>
      <c r="GW77" s="19">
        <f t="shared" ca="1" si="467"/>
        <v>0</v>
      </c>
      <c r="GX77" s="19">
        <f t="shared" ca="1" si="467"/>
        <v>0</v>
      </c>
      <c r="GY77" s="19">
        <f t="shared" ca="1" si="467"/>
        <v>0</v>
      </c>
      <c r="GZ77" s="19">
        <f t="shared" ca="1" si="467"/>
        <v>0</v>
      </c>
      <c r="HA77" s="19">
        <f t="shared" ca="1" si="467"/>
        <v>0</v>
      </c>
      <c r="HB77" s="19">
        <f t="shared" ca="1" si="467"/>
        <v>0</v>
      </c>
      <c r="HC77" s="19">
        <f t="shared" ca="1" si="467"/>
        <v>0</v>
      </c>
      <c r="HD77" s="19">
        <f t="shared" ca="1" si="467"/>
        <v>0</v>
      </c>
      <c r="HE77" s="19">
        <f t="shared" ca="1" si="467"/>
        <v>0</v>
      </c>
      <c r="HF77" s="19">
        <f t="shared" ca="1" si="467"/>
        <v>0</v>
      </c>
      <c r="HG77" s="19">
        <f t="shared" ca="1" si="467"/>
        <v>0</v>
      </c>
      <c r="HH77" s="19">
        <f t="shared" ca="1" si="467"/>
        <v>0</v>
      </c>
      <c r="HI77" s="19">
        <f t="shared" ca="1" si="467"/>
        <v>0</v>
      </c>
      <c r="HJ77" s="19">
        <f t="shared" ca="1" si="467"/>
        <v>0</v>
      </c>
      <c r="HK77" s="19">
        <f t="shared" ca="1" si="467"/>
        <v>0</v>
      </c>
      <c r="HL77" s="19">
        <f t="shared" ca="1" si="467"/>
        <v>0</v>
      </c>
      <c r="HM77" s="19">
        <f t="shared" ca="1" si="467"/>
        <v>0</v>
      </c>
      <c r="HN77" s="19">
        <f t="shared" ca="1" si="467"/>
        <v>0</v>
      </c>
      <c r="HO77" s="19">
        <f t="shared" ca="1" si="467"/>
        <v>0</v>
      </c>
      <c r="HP77" s="19">
        <f t="shared" ca="1" si="467"/>
        <v>0</v>
      </c>
      <c r="HQ77" s="19">
        <f t="shared" ca="1" si="467"/>
        <v>0</v>
      </c>
      <c r="HR77" s="19">
        <f t="shared" ca="1" si="467"/>
        <v>0</v>
      </c>
      <c r="HS77" s="19">
        <f t="shared" ca="1" si="467"/>
        <v>0</v>
      </c>
      <c r="HT77" s="19">
        <f t="shared" ca="1" si="467"/>
        <v>0</v>
      </c>
      <c r="HU77" s="19">
        <f t="shared" ca="1" si="467"/>
        <v>0</v>
      </c>
      <c r="HV77" s="19">
        <f t="shared" ca="1" si="467"/>
        <v>0</v>
      </c>
      <c r="HW77" s="19">
        <f t="shared" ca="1" si="467"/>
        <v>0</v>
      </c>
      <c r="HX77" s="19">
        <f t="shared" ca="1" si="467"/>
        <v>0</v>
      </c>
      <c r="HY77" s="19">
        <f t="shared" ca="1" si="467"/>
        <v>0</v>
      </c>
      <c r="HZ77" s="19">
        <f t="shared" ca="1" si="467"/>
        <v>0</v>
      </c>
      <c r="IA77" s="19">
        <f t="shared" ca="1" si="463"/>
        <v>0</v>
      </c>
      <c r="IB77" s="19">
        <f t="shared" ca="1" si="463"/>
        <v>0</v>
      </c>
      <c r="IC77" s="19">
        <f t="shared" ca="1" si="463"/>
        <v>0</v>
      </c>
      <c r="ID77" s="19">
        <f t="shared" ca="1" si="463"/>
        <v>0</v>
      </c>
      <c r="IE77" s="19">
        <f t="shared" ca="1" si="463"/>
        <v>0</v>
      </c>
      <c r="IF77" s="19">
        <f t="shared" ca="1" si="463"/>
        <v>0</v>
      </c>
      <c r="IG77" s="19">
        <f t="shared" ca="1" si="463"/>
        <v>0</v>
      </c>
      <c r="IH77" s="19">
        <f t="shared" ca="1" si="463"/>
        <v>0</v>
      </c>
      <c r="II77" s="19">
        <f t="shared" ca="1" si="463"/>
        <v>0</v>
      </c>
      <c r="IJ77" s="19">
        <f t="shared" ca="1" si="463"/>
        <v>0</v>
      </c>
      <c r="IK77" s="19">
        <f t="shared" ca="1" si="463"/>
        <v>0</v>
      </c>
      <c r="IL77" s="19">
        <f t="shared" ca="1" si="463"/>
        <v>0</v>
      </c>
      <c r="IM77" s="19">
        <f t="shared" ca="1" si="463"/>
        <v>0</v>
      </c>
      <c r="IN77" s="19">
        <f t="shared" ca="1" si="464"/>
        <v>0</v>
      </c>
      <c r="IO77" s="19">
        <f t="shared" ca="1" si="464"/>
        <v>0</v>
      </c>
      <c r="IP77" s="19">
        <f t="shared" ca="1" si="464"/>
        <v>0</v>
      </c>
      <c r="IQ77" s="19">
        <f t="shared" ca="1" si="464"/>
        <v>0</v>
      </c>
      <c r="IR77" s="19">
        <f t="shared" ca="1" si="464"/>
        <v>0</v>
      </c>
      <c r="IS77" s="19">
        <f t="shared" ca="1" si="464"/>
        <v>0</v>
      </c>
      <c r="IT77" s="19">
        <f t="shared" ca="1" si="464"/>
        <v>0</v>
      </c>
      <c r="IU77" s="19">
        <f t="shared" ca="1" si="464"/>
        <v>0</v>
      </c>
      <c r="IV77" s="19">
        <f t="shared" ca="1" si="464"/>
        <v>0</v>
      </c>
      <c r="IW77" s="19">
        <f t="shared" ca="1" si="464"/>
        <v>0</v>
      </c>
      <c r="IX77" s="19">
        <f t="shared" ca="1" si="464"/>
        <v>0</v>
      </c>
      <c r="IY77" s="19">
        <f t="shared" ca="1" si="464"/>
        <v>0</v>
      </c>
      <c r="IZ77" s="19">
        <f t="shared" ca="1" si="464"/>
        <v>0</v>
      </c>
      <c r="JA77" s="19">
        <f t="shared" ca="1" si="434"/>
        <v>0</v>
      </c>
      <c r="JB77" s="19">
        <f t="shared" ca="1" si="434"/>
        <v>0</v>
      </c>
      <c r="JC77" s="19">
        <f t="shared" ca="1" si="434"/>
        <v>0</v>
      </c>
      <c r="JD77" s="19">
        <f t="shared" ca="1" si="434"/>
        <v>0</v>
      </c>
      <c r="JE77" s="19">
        <f t="shared" ca="1" si="434"/>
        <v>0</v>
      </c>
      <c r="JF77" s="19">
        <f t="shared" ca="1" si="434"/>
        <v>0</v>
      </c>
      <c r="JG77" s="19">
        <f t="shared" ca="1" si="434"/>
        <v>0</v>
      </c>
      <c r="JH77" s="19">
        <f t="shared" ca="1" si="434"/>
        <v>0</v>
      </c>
      <c r="JI77" s="19">
        <f t="shared" ca="1" si="434"/>
        <v>0</v>
      </c>
      <c r="JJ77" s="19">
        <f t="shared" ca="1" si="434"/>
        <v>0</v>
      </c>
      <c r="JK77" s="19">
        <f t="shared" ca="1" si="434"/>
        <v>0</v>
      </c>
      <c r="JL77" s="19">
        <f t="shared" ca="1" si="434"/>
        <v>0</v>
      </c>
      <c r="JM77" s="5">
        <f t="shared" ca="1" si="387"/>
        <v>19</v>
      </c>
      <c r="JN77" s="9"/>
      <c r="JO77" s="5">
        <f t="shared" ca="1" si="388"/>
        <v>1</v>
      </c>
      <c r="JP77" s="5" t="b">
        <f t="shared" ca="1" si="388"/>
        <v>0</v>
      </c>
      <c r="JQ77" s="19">
        <f t="shared" ca="1" si="435"/>
        <v>0</v>
      </c>
      <c r="JR77" s="5">
        <f t="shared" ca="1" si="390"/>
        <v>0</v>
      </c>
      <c r="JS77" s="5">
        <f t="shared" ca="1" si="391"/>
        <v>0.01</v>
      </c>
      <c r="JT77" s="19">
        <f t="shared" ca="1" si="392"/>
        <v>0</v>
      </c>
      <c r="JU77" s="19">
        <f t="shared" ca="1" si="392"/>
        <v>0</v>
      </c>
      <c r="JV77" s="19" t="str">
        <f t="shared" ca="1" si="392"/>
        <v>-</v>
      </c>
      <c r="JW77" s="19">
        <f t="shared" ca="1" si="428"/>
        <v>1</v>
      </c>
      <c r="JX77" s="19">
        <f t="shared" ca="1" si="435"/>
        <v>1</v>
      </c>
      <c r="JY77" s="19">
        <f t="shared" ca="1" si="428"/>
        <v>1</v>
      </c>
      <c r="JZ77" s="19">
        <f t="shared" ca="1" si="428"/>
        <v>1</v>
      </c>
      <c r="KA77" s="19">
        <f t="shared" ca="1" si="428"/>
        <v>1</v>
      </c>
      <c r="KB77" s="19">
        <f t="shared" ca="1" si="428"/>
        <v>1</v>
      </c>
      <c r="KC77" s="19">
        <f t="shared" ca="1" si="428"/>
        <v>0</v>
      </c>
      <c r="KD77" s="19">
        <f t="shared" ca="1" si="428"/>
        <v>0</v>
      </c>
      <c r="KE77" s="19">
        <f t="shared" ca="1" si="454"/>
        <v>1</v>
      </c>
      <c r="KF77" s="19">
        <f t="shared" ca="1" si="454"/>
        <v>0</v>
      </c>
      <c r="KG77" s="19">
        <f t="shared" ca="1" si="454"/>
        <v>0</v>
      </c>
      <c r="KH77" s="19">
        <f t="shared" ca="1" si="454"/>
        <v>0</v>
      </c>
      <c r="KI77" s="19">
        <f t="shared" ca="1" si="454"/>
        <v>1</v>
      </c>
      <c r="KJ77" s="19">
        <f t="shared" ca="1" si="454"/>
        <v>0</v>
      </c>
      <c r="KK77" s="19">
        <f t="shared" ca="1" si="454"/>
        <v>1</v>
      </c>
      <c r="KL77" s="19">
        <f t="shared" ca="1" si="435"/>
        <v>0</v>
      </c>
      <c r="KM77" s="19">
        <f t="shared" ca="1" si="435"/>
        <v>0</v>
      </c>
      <c r="KN77" s="19">
        <f t="shared" ca="1" si="435"/>
        <v>0</v>
      </c>
      <c r="KO77" s="19">
        <f t="shared" ca="1" si="435"/>
        <v>0</v>
      </c>
      <c r="KP77" s="19">
        <f t="shared" ca="1" si="435"/>
        <v>0</v>
      </c>
      <c r="KQ77" s="19">
        <f t="shared" ca="1" si="435"/>
        <v>0</v>
      </c>
      <c r="KR77" s="19">
        <f t="shared" ca="1" si="435"/>
        <v>0</v>
      </c>
      <c r="KS77" s="19">
        <f t="shared" ca="1" si="435"/>
        <v>0</v>
      </c>
      <c r="KT77" s="19">
        <f t="shared" ca="1" si="435"/>
        <v>0</v>
      </c>
      <c r="KU77" s="19">
        <f t="shared" ca="1" si="435"/>
        <v>0</v>
      </c>
      <c r="KV77" s="19">
        <f t="shared" ca="1" si="435"/>
        <v>0</v>
      </c>
      <c r="KW77" s="19">
        <f t="shared" ca="1" si="435"/>
        <v>0</v>
      </c>
      <c r="KX77" s="19">
        <f t="shared" ca="1" si="435"/>
        <v>0</v>
      </c>
      <c r="KY77" s="19">
        <f t="shared" ca="1" si="436"/>
        <v>0</v>
      </c>
      <c r="KZ77" s="19">
        <f t="shared" ca="1" si="436"/>
        <v>0</v>
      </c>
      <c r="LA77" s="19">
        <f t="shared" ca="1" si="436"/>
        <v>0</v>
      </c>
      <c r="LB77" s="19">
        <f t="shared" ca="1" si="436"/>
        <v>0</v>
      </c>
      <c r="LC77" s="19">
        <f t="shared" ca="1" si="436"/>
        <v>0</v>
      </c>
      <c r="LD77" s="19">
        <f t="shared" ca="1" si="436"/>
        <v>0</v>
      </c>
      <c r="LE77" s="19">
        <f t="shared" ca="1" si="436"/>
        <v>0</v>
      </c>
      <c r="LF77" s="19">
        <f t="shared" ca="1" si="436"/>
        <v>0</v>
      </c>
      <c r="LG77" s="5">
        <f t="shared" ca="1" si="396"/>
        <v>0</v>
      </c>
      <c r="LH77" s="5">
        <f t="shared" ca="1" si="396"/>
        <v>0</v>
      </c>
      <c r="LI77" s="5">
        <f t="shared" ca="1" si="396"/>
        <v>0.05</v>
      </c>
      <c r="LJ77" s="5">
        <f t="shared" ca="1" si="396"/>
        <v>0.05</v>
      </c>
      <c r="LK77" s="19">
        <f t="shared" ca="1" si="437"/>
        <v>0</v>
      </c>
      <c r="LL77" s="19">
        <f t="shared" ca="1" si="437"/>
        <v>0</v>
      </c>
      <c r="LM77" s="19">
        <f t="shared" ca="1" si="437"/>
        <v>0</v>
      </c>
      <c r="LN77" s="19">
        <f t="shared" ca="1" si="437"/>
        <v>0</v>
      </c>
      <c r="LO77" s="19">
        <f t="shared" ca="1" si="438"/>
        <v>0</v>
      </c>
      <c r="LP77" s="19">
        <f t="shared" ca="1" si="437"/>
        <v>0</v>
      </c>
      <c r="LQ77" s="19">
        <f t="shared" ca="1" si="437"/>
        <v>0</v>
      </c>
      <c r="LR77" s="19">
        <f t="shared" ca="1" si="437"/>
        <v>1</v>
      </c>
      <c r="LS77" s="19">
        <f t="shared" ca="1" si="437"/>
        <v>0</v>
      </c>
      <c r="LT77" s="19">
        <f t="shared" ca="1" si="437"/>
        <v>0</v>
      </c>
      <c r="LU77" s="19">
        <f t="shared" ca="1" si="437"/>
        <v>0</v>
      </c>
      <c r="LV77" s="19">
        <f t="shared" ca="1" si="437"/>
        <v>0</v>
      </c>
      <c r="LW77" s="19">
        <f t="shared" ca="1" si="437"/>
        <v>1</v>
      </c>
      <c r="LX77" s="9"/>
      <c r="LY77" s="5" t="b">
        <f t="shared" ca="1" si="398"/>
        <v>0</v>
      </c>
      <c r="LZ77" s="19" t="str">
        <f t="shared" ca="1" si="242"/>
        <v>-</v>
      </c>
      <c r="MA77" s="19" t="str">
        <f t="shared" ca="1" si="242"/>
        <v>-</v>
      </c>
      <c r="MB77" s="19" t="str">
        <f t="shared" ca="1" si="242"/>
        <v>-</v>
      </c>
      <c r="MC77" s="5" t="b">
        <f t="shared" ca="1" si="399"/>
        <v>1</v>
      </c>
      <c r="MD77" s="5" t="b">
        <f t="shared" ca="1" si="399"/>
        <v>0</v>
      </c>
      <c r="ME77" s="5" t="b">
        <f t="shared" ca="1" si="399"/>
        <v>0</v>
      </c>
      <c r="MF77" s="135">
        <f t="shared" ca="1" si="400"/>
        <v>1</v>
      </c>
      <c r="MG77" s="135">
        <f t="shared" ca="1" si="400"/>
        <v>1</v>
      </c>
      <c r="MH77" s="5" t="b">
        <f t="shared" ca="1" si="455"/>
        <v>0</v>
      </c>
      <c r="MI77" s="5" t="b">
        <f t="shared" ca="1" si="455"/>
        <v>0</v>
      </c>
      <c r="MJ77" s="5" t="b">
        <f t="shared" ca="1" si="455"/>
        <v>1</v>
      </c>
      <c r="MK77" s="5" t="b">
        <f t="shared" ca="1" si="455"/>
        <v>0</v>
      </c>
      <c r="ML77" s="5">
        <f t="shared" ca="1" si="456"/>
        <v>1</v>
      </c>
      <c r="MM77" s="5">
        <f t="shared" ca="1" si="456"/>
        <v>0.66</v>
      </c>
      <c r="MN77" s="5" t="b">
        <f t="shared" ca="1" si="457"/>
        <v>1</v>
      </c>
      <c r="MO77" s="5" t="str" cm="1">
        <f t="array" aca="1" ref="MO77" ca="1">IF(OR(MP77:MP77&lt;&gt;"-"),TRUE,"-")</f>
        <v>-</v>
      </c>
      <c r="MP77" s="19" t="str">
        <f t="shared" ca="1" si="403"/>
        <v>-</v>
      </c>
      <c r="MQ77" s="5" t="str">
        <f t="array" aca="1" ref="MQ77" ca="1">IF(OR(MR77:MX77&lt;&gt;"-"),TRUE,"-")</f>
        <v>-</v>
      </c>
      <c r="MR77" s="19" t="str">
        <f t="shared" ca="1" si="404"/>
        <v>-</v>
      </c>
      <c r="MS77" s="19" t="str">
        <f t="shared" ca="1" si="404"/>
        <v>-</v>
      </c>
      <c r="MT77" s="19" t="str">
        <f t="shared" ca="1" si="404"/>
        <v>-</v>
      </c>
      <c r="MU77" s="19" t="str">
        <f t="shared" ca="1" si="404"/>
        <v>-</v>
      </c>
      <c r="MV77" s="19" t="str">
        <f t="shared" ca="1" si="404"/>
        <v>-</v>
      </c>
      <c r="MW77" s="19" t="str">
        <f t="shared" ca="1" si="404"/>
        <v>-</v>
      </c>
      <c r="MX77" s="19" t="str">
        <f t="shared" ca="1" si="404"/>
        <v>-</v>
      </c>
      <c r="MY77" s="5" t="str">
        <f t="array" aca="1" ref="MY77" ca="1">IF(OR(MZ77:NA77&lt;&gt;"-"),TRUE,"-")</f>
        <v>-</v>
      </c>
      <c r="MZ77" s="19" t="str">
        <f t="shared" ca="1" si="462"/>
        <v>-</v>
      </c>
      <c r="NA77" s="19" t="str">
        <f t="shared" ca="1" si="462"/>
        <v>-</v>
      </c>
      <c r="NB77" s="19" t="b">
        <f t="shared" ca="1" si="462"/>
        <v>1</v>
      </c>
      <c r="NC77" s="19">
        <f t="shared" ca="1" si="462"/>
        <v>0</v>
      </c>
      <c r="ND77" s="5" t="str">
        <f t="shared" ca="1" si="406"/>
        <v>-</v>
      </c>
      <c r="NE77" s="5" t="str">
        <f t="shared" ca="1" si="406"/>
        <v>-</v>
      </c>
      <c r="NF77" s="5" t="str">
        <f t="shared" ca="1" si="406"/>
        <v>-</v>
      </c>
      <c r="NG77" s="5" t="str">
        <f t="shared" ca="1" si="406"/>
        <v>-</v>
      </c>
      <c r="NH77" s="19" t="str">
        <f t="shared" ca="1" si="420"/>
        <v>-</v>
      </c>
      <c r="NI77" s="19" t="str">
        <f t="shared" ca="1" si="420"/>
        <v>-</v>
      </c>
      <c r="NJ77" s="19" t="str">
        <f t="shared" ca="1" si="420"/>
        <v>-</v>
      </c>
      <c r="NK77" s="19" t="str">
        <f t="shared" ref="NH77:NM78" ca="1" si="468">OFFSET(NK$5,$B77,0)</f>
        <v>-</v>
      </c>
      <c r="NL77" s="19" t="str">
        <f t="shared" ca="1" si="468"/>
        <v>-</v>
      </c>
      <c r="NM77" s="19" t="str">
        <f t="shared" ca="1" si="468"/>
        <v>-</v>
      </c>
      <c r="NN77" s="5" t="str">
        <f t="shared" ca="1" si="459"/>
        <v>-</v>
      </c>
      <c r="NO77" s="5">
        <f t="shared" ca="1" si="459"/>
        <v>500</v>
      </c>
      <c r="NP77" s="5">
        <f t="shared" ca="1" si="459"/>
        <v>500</v>
      </c>
      <c r="NQ77" s="5" t="str">
        <f t="shared" ca="1" si="459"/>
        <v>-</v>
      </c>
      <c r="NR77" s="5" t="str">
        <f t="shared" ca="1" si="459"/>
        <v>-</v>
      </c>
      <c r="NS77" s="5" t="str">
        <f t="shared" ca="1" si="459"/>
        <v>-</v>
      </c>
      <c r="NT77" s="5">
        <f t="shared" ca="1" si="408"/>
        <v>1</v>
      </c>
      <c r="NU77" s="9"/>
      <c r="NV77" s="19">
        <f t="shared" ca="1" si="420"/>
        <v>70</v>
      </c>
      <c r="NW77" s="19">
        <f t="shared" ca="1" si="431"/>
        <v>50</v>
      </c>
      <c r="NX77" s="19">
        <f t="shared" ca="1" si="431"/>
        <v>65</v>
      </c>
      <c r="NY77" s="19">
        <f t="shared" ca="1" si="431"/>
        <v>65</v>
      </c>
      <c r="NZ77" s="19">
        <f t="shared" ca="1" si="431"/>
        <v>1</v>
      </c>
      <c r="OA77" s="5">
        <f t="shared" ca="1" si="410"/>
        <v>1</v>
      </c>
      <c r="OB77" s="19">
        <f t="shared" ca="1" si="255"/>
        <v>1</v>
      </c>
      <c r="OC77" s="9"/>
      <c r="OD77" s="19" t="b">
        <f t="shared" ca="1" si="431"/>
        <v>0</v>
      </c>
      <c r="OE77" s="19" t="b">
        <f t="shared" ca="1" si="431"/>
        <v>0</v>
      </c>
      <c r="OF77" s="19">
        <f t="shared" ca="1" si="431"/>
        <v>1</v>
      </c>
      <c r="OG77" s="19">
        <f t="shared" ca="1" si="431"/>
        <v>1</v>
      </c>
      <c r="OH77" s="19">
        <f t="shared" ca="1" si="431"/>
        <v>1</v>
      </c>
      <c r="OI77" s="19">
        <f t="shared" ca="1" si="431"/>
        <v>1</v>
      </c>
      <c r="OJ77" s="19">
        <f t="shared" ca="1" si="431"/>
        <v>1</v>
      </c>
      <c r="OK77" s="19">
        <f t="shared" ca="1" si="431"/>
        <v>1</v>
      </c>
      <c r="OL77" s="19">
        <f t="shared" ca="1" si="431"/>
        <v>1</v>
      </c>
      <c r="OM77" s="19">
        <f t="shared" ca="1" si="431"/>
        <v>1</v>
      </c>
      <c r="ON77" s="19">
        <f t="shared" ca="1" si="431"/>
        <v>1</v>
      </c>
      <c r="OO77" s="9"/>
      <c r="OP77" s="5" t="str" cm="1">
        <f t="array" aca="1" ref="OP77" ca="1">INDEX(i.LMU_Area,$K77,OP$26)</f>
        <v>-</v>
      </c>
      <c r="OQ77" s="5" t="str" cm="1">
        <f t="array" aca="1" ref="OQ77" ca="1">INDEX(i.LMU_Area,$K77,OQ$26)</f>
        <v>-</v>
      </c>
      <c r="OR77" s="5" t="str" cm="1">
        <f t="array" aca="1" ref="OR77" ca="1">INDEX(i.LMU_Area,$K77,OR$26)</f>
        <v>-</v>
      </c>
      <c r="OS77" s="5" t="str" cm="1">
        <f t="array" aca="1" ref="OS77" ca="1">INDEX(i.LMU_Area,$K77,OS$26)</f>
        <v>-</v>
      </c>
      <c r="OT77" s="5" t="str" cm="1">
        <f t="array" aca="1" ref="OT77" ca="1">INDEX(i.LMU_Area,$K77,OT$26)</f>
        <v>-</v>
      </c>
      <c r="OU77" s="5" t="str" cm="1">
        <f t="array" aca="1" ref="OU77" ca="1">INDEX(i.LMU_Area,$K77,OU$26)</f>
        <v>-</v>
      </c>
      <c r="OV77" s="5" t="str" cm="1">
        <f t="array" aca="1" ref="OV77" ca="1">INDEX(i.LMU_Area,$K77,OV$26)</f>
        <v>-</v>
      </c>
      <c r="OW77" s="5" t="str" cm="1">
        <f t="array" aca="1" ref="OW77" ca="1">INDEX(i.LMU_Area,$K77,OW$26)</f>
        <v>-</v>
      </c>
      <c r="OX77" s="5" t="str" cm="1">
        <f t="array" aca="1" ref="OX77" ca="1">INDEX(i.LMU_Area,$K77,OX$26)</f>
        <v>-</v>
      </c>
      <c r="OY77" s="5" t="str" cm="1">
        <f t="array" aca="1" ref="OY77" ca="1">INDEX(i.LMU_Area,$K77,OY$26)</f>
        <v>-</v>
      </c>
      <c r="OZ77" s="5" t="str" cm="1">
        <f t="array" aca="1" ref="OZ77" ca="1">INDEX(i.LMU_Area,$K77,OZ$26)</f>
        <v>-</v>
      </c>
      <c r="PA77" s="5" t="str" cm="1">
        <f t="array" aca="1" ref="PA77" ca="1">INDEX(i.LMU_Area,$K77,PA$26)</f>
        <v>-</v>
      </c>
      <c r="PB77" s="5" t="str" cm="1">
        <f t="array" aca="1" ref="PB77" ca="1">INDEX(i.LMU_Area,$K77,PB$26)</f>
        <v>-</v>
      </c>
      <c r="PC77" s="5" t="str" cm="1">
        <f t="array" aca="1" ref="PC77" ca="1">INDEX(i.LMU_Area,$K77,PC$26)</f>
        <v>-</v>
      </c>
      <c r="PD77" s="5" t="str" cm="1">
        <f t="array" aca="1" ref="PD77" ca="1">INDEX(i.LMU_Area,$K77,PD$26)</f>
        <v>-</v>
      </c>
      <c r="PE77" s="5" t="str" cm="1">
        <f t="array" aca="1" ref="PE77" ca="1">INDEX(i.LMU_Area,$K77,PE$26)</f>
        <v>-</v>
      </c>
      <c r="PF77" s="5" t="str" cm="1">
        <f t="array" aca="1" ref="PF77" ca="1">INDEX(i.LMU_Area,$K77,PF$26)</f>
        <v>-</v>
      </c>
      <c r="PG77" s="5" t="str" cm="1">
        <f t="array" aca="1" ref="PG77" ca="1">INDEX(i.LMU_Area,$K77,PG$26)</f>
        <v>-</v>
      </c>
      <c r="PH77" s="5" t="str" cm="1">
        <f t="array" aca="1" ref="PH77" ca="1">INDEX(i.LMU_Area,$K77,PH$26)</f>
        <v>-</v>
      </c>
      <c r="PI77" s="5" t="str" cm="1">
        <f t="array" aca="1" ref="PI77" ca="1">INDEX(i.LMU_Area,$K77,PI$26)</f>
        <v>-</v>
      </c>
      <c r="PJ77" s="5" t="str" cm="1">
        <f t="array" aca="1" ref="PJ77" ca="1">INDEX(i.LMU_Area,$K77,PJ$26)</f>
        <v>-</v>
      </c>
      <c r="PK77" s="5" t="str" cm="1">
        <f t="array" aca="1" ref="PK77" ca="1">INDEX(i.LMU_Area,$K77,PK$26)</f>
        <v>-</v>
      </c>
      <c r="PL77" s="5" t="str" cm="1">
        <f t="array" aca="1" ref="PL77" ca="1">INDEX(i.LMU_Area,$K77,PL$26)</f>
        <v>-</v>
      </c>
      <c r="PM77" s="5" t="str" cm="1">
        <f t="array" aca="1" ref="PM77" ca="1">INDEX(i.LMU_Area,$K77,PM$26)</f>
        <v>-</v>
      </c>
      <c r="PN77" s="5" t="str" cm="1">
        <f t="array" aca="1" ref="PN77" ca="1">INDEX(i.LMU_Area,$K77,PN$26)</f>
        <v>-</v>
      </c>
      <c r="PO77" s="5" t="str" cm="1">
        <f t="array" aca="1" ref="PO77" ca="1">INDEX(i.LMU_Area,$K77,PO$26)</f>
        <v>-</v>
      </c>
      <c r="PP77" s="5" t="str" cm="1">
        <f t="array" aca="1" ref="PP77" ca="1">INDEX(i.LMU_Area,$K77,PP$26)</f>
        <v>-</v>
      </c>
      <c r="PQ77" s="5" t="str" cm="1">
        <f t="array" aca="1" ref="PQ77" ca="1">INDEX(i.LMU_Area,$K77,PQ$26)</f>
        <v>-</v>
      </c>
      <c r="PR77" s="5" t="str" cm="1">
        <f t="array" aca="1" ref="PR77" ca="1">INDEX(i.LMU_Area,$K77,PR$26)</f>
        <v>-</v>
      </c>
      <c r="PS77" s="5" t="str" cm="1">
        <f t="array" aca="1" ref="PS77" ca="1">INDEX(i.LMU_Area,$K77,PS$26)</f>
        <v>-</v>
      </c>
      <c r="PT77" s="5" t="str" cm="1">
        <f t="array" aca="1" ref="PT77" ca="1">INDEX(i.LMU_Area,$K77,PT$26)</f>
        <v>-</v>
      </c>
      <c r="PU77" s="5" t="str" cm="1">
        <f t="array" aca="1" ref="PU77" ca="1">INDEX(i.LMU_Area,$K77,PU$26)</f>
        <v>-</v>
      </c>
      <c r="PV77" s="5" t="str" cm="1">
        <f t="array" aca="1" ref="PV77" ca="1">INDEX(i.LMU_Area,$K77,PV$26)</f>
        <v>-</v>
      </c>
      <c r="PW77" s="5" t="str" cm="1">
        <f t="array" aca="1" ref="PW77" ca="1">INDEX(i.LMU_Area,$K77,PW$26)</f>
        <v>-</v>
      </c>
      <c r="PX77" s="5" t="str" cm="1">
        <f t="array" aca="1" ref="PX77" ca="1">INDEX(i.LMU_Area,$K77,PX$26)</f>
        <v>-</v>
      </c>
      <c r="PY77" s="5" t="str" cm="1">
        <f t="array" aca="1" ref="PY77" ca="1">INDEX(i.LMU_Area,$K77,PY$26)</f>
        <v>-</v>
      </c>
      <c r="PZ77" s="5" t="str" cm="1">
        <f t="array" aca="1" ref="PZ77" ca="1">INDEX(i.LMU_Area,$K77,PZ$26)</f>
        <v>-</v>
      </c>
      <c r="QA77" s="5" t="str" cm="1">
        <f t="array" aca="1" ref="QA77" ca="1">INDEX(i.LMU_Area,$K77,QA$26)</f>
        <v>-</v>
      </c>
      <c r="QB77" s="5" t="str" cm="1">
        <f t="array" aca="1" ref="QB77" ca="1">INDEX(i.LMU_Area,$K77,QB$26)</f>
        <v>-</v>
      </c>
      <c r="QC77" s="5" t="str" cm="1">
        <f t="array" aca="1" ref="QC77" ca="1">INDEX(i.LMU_Area,$K77,QC$26)</f>
        <v>-</v>
      </c>
      <c r="QD77" s="5" t="str" cm="1">
        <f t="array" aca="1" ref="QD77" ca="1">INDEX(i.LMU_Area,$K77,QD$26)</f>
        <v>-</v>
      </c>
      <c r="QE77" s="5" t="str" cm="1">
        <f t="array" aca="1" ref="QE77" ca="1">INDEX(i.LMU_Area,$K77,QE$26)</f>
        <v>-</v>
      </c>
      <c r="QF77" s="5" t="str" cm="1">
        <f t="array" aca="1" ref="QF77" ca="1">INDEX(i.LMU_Area,$K77,QF$26)</f>
        <v>-</v>
      </c>
      <c r="QG77" s="5" t="str" cm="1">
        <f t="array" aca="1" ref="QG77" ca="1">INDEX(i.LMU_Area,$K77,QG$26)</f>
        <v>-</v>
      </c>
      <c r="QH77" s="5" t="str" cm="1">
        <f t="array" aca="1" ref="QH77" ca="1">INDEX(i.LMU_Area,$K77,QH$26)</f>
        <v>-</v>
      </c>
      <c r="QI77" s="5" t="str" cm="1">
        <f t="array" aca="1" ref="QI77" ca="1">INDEX(i.LMU_Area,$K77,QI$26)</f>
        <v>-</v>
      </c>
      <c r="QJ77" s="5" t="str" cm="1">
        <f t="array" aca="1" ref="QJ77" ca="1">INDEX(i.LMU_Area,$K77,QJ$26)</f>
        <v>-</v>
      </c>
      <c r="QK77" s="5" t="str" cm="1">
        <f t="array" aca="1" ref="QK77" ca="1">INDEX(i.LMU_Area,$K77,QK$26)</f>
        <v>-</v>
      </c>
      <c r="QL77" s="5" t="str" cm="1">
        <f t="array" aca="1" ref="QL77" ca="1">INDEX(i.LMU_Area,$K77,QL$26)</f>
        <v>-</v>
      </c>
      <c r="QM77" s="5" t="str" cm="1">
        <f t="array" aca="1" ref="QM77" ca="1">INDEX(i.LMU_Area,$K77,QM$26)</f>
        <v>-</v>
      </c>
      <c r="QN77" s="5" t="str" cm="1">
        <f t="array" aca="1" ref="QN77" ca="1">INDEX(i.LMU_Area,$K77,QN$26)</f>
        <v>-</v>
      </c>
      <c r="QO77" s="5" t="str" cm="1">
        <f t="array" aca="1" ref="QO77" ca="1">INDEX(i.LMU_Area,$K77,QO$26)</f>
        <v>-</v>
      </c>
      <c r="QP77" s="5" t="str" cm="1">
        <f t="array" aca="1" ref="QP77" ca="1">INDEX(i.LMU_Area,$K77,QP$26)</f>
        <v>-</v>
      </c>
      <c r="QQ77" s="5" t="str" cm="1">
        <f t="array" aca="1" ref="QQ77" ca="1">INDEX(i.LMU_Area,$K77,QQ$26)</f>
        <v>-</v>
      </c>
      <c r="QR77" s="5" t="str" cm="1">
        <f t="array" aca="1" ref="QR77" ca="1">INDEX(i.LMU_Area,$K77,QR$26)</f>
        <v>-</v>
      </c>
      <c r="QS77" s="5" t="str" cm="1">
        <f t="array" aca="1" ref="QS77" ca="1">INDEX(i.LMU_Area,$K77,QS$26)</f>
        <v>-</v>
      </c>
      <c r="QT77" s="5" t="str" cm="1">
        <f t="array" aca="1" ref="QT77" ca="1">INDEX(i.LMU_Area,$K77,QT$26)</f>
        <v>-</v>
      </c>
      <c r="QU77" s="5" t="str" cm="1">
        <f t="array" aca="1" ref="QU77" ca="1">INDEX(i.LMU_Area,$K77,QU$26)</f>
        <v>-</v>
      </c>
      <c r="QV77" s="5" t="str" cm="1">
        <f t="array" aca="1" ref="QV77" ca="1">INDEX(i.LMU_Area,$K77,QV$26)</f>
        <v>-</v>
      </c>
      <c r="QW77" s="5" t="str" cm="1">
        <f t="array" aca="1" ref="QW77" ca="1">INDEX(i.LMU_Area,$K77,QW$26)</f>
        <v>-</v>
      </c>
      <c r="QX77" s="5" t="str" cm="1">
        <f t="array" aca="1" ref="QX77" ca="1">INDEX(i.LMU_Area,$K77,QX$26)</f>
        <v>-</v>
      </c>
      <c r="QY77" s="5" t="str" cm="1">
        <f t="array" aca="1" ref="QY77" ca="1">INDEX(i.LMU_Area,$K77,QY$26)</f>
        <v>-</v>
      </c>
      <c r="QZ77" s="5" t="str" cm="1">
        <f t="array" aca="1" ref="QZ77" ca="1">INDEX(i.LMU_Area,$K77,QZ$26)</f>
        <v>-</v>
      </c>
      <c r="RA77" s="5" t="str" cm="1">
        <f t="array" aca="1" ref="RA77" ca="1">INDEX(i.LMU_Area,$K77,RA$26)</f>
        <v>-</v>
      </c>
      <c r="RB77" s="5" t="str" cm="1">
        <f t="array" aca="1" ref="RB77" ca="1">INDEX(i.LMU_Area,$K77,RB$26)</f>
        <v>-</v>
      </c>
      <c r="RC77" s="5" t="str" cm="1">
        <f t="array" aca="1" ref="RC77" ca="1">INDEX(i.LMU_Area,$K77,RC$26)</f>
        <v>-</v>
      </c>
      <c r="RD77" s="5" t="str" cm="1">
        <f t="array" aca="1" ref="RD77" ca="1">INDEX(i.LMU_Area,$K77,RD$26)</f>
        <v>-</v>
      </c>
      <c r="RE77" s="5" t="str" cm="1">
        <f t="array" aca="1" ref="RE77" ca="1">INDEX(i.LMU_Area,$K77,RE$26)</f>
        <v>-</v>
      </c>
      <c r="RF77" s="5" t="str" cm="1">
        <f t="array" aca="1" ref="RF77" ca="1">INDEX(i.LMU_Area,$K77,RF$26)</f>
        <v>-</v>
      </c>
      <c r="RG77" s="5" t="str" cm="1">
        <f t="array" aca="1" ref="RG77" ca="1">INDEX(i.LMU_Area,$K77,RG$26)</f>
        <v>-</v>
      </c>
      <c r="RH77" s="5" t="str" cm="1">
        <f t="array" aca="1" ref="RH77" ca="1">INDEX(i.LMU_Area,$K77,RH$26)</f>
        <v>-</v>
      </c>
      <c r="RI77" s="5" t="str" cm="1">
        <f t="array" aca="1" ref="RI77" ca="1">INDEX(i.LMU_Area,$K77,RI$26)</f>
        <v>-</v>
      </c>
      <c r="RJ77" s="5" t="str" cm="1">
        <f t="array" aca="1" ref="RJ77" ca="1">INDEX(i.LMU_Area,$K77,RJ$26)</f>
        <v>-</v>
      </c>
      <c r="RK77" s="5" t="str" cm="1">
        <f t="array" aca="1" ref="RK77" ca="1">INDEX(i.LMU_Area,$K77,RK$26)</f>
        <v>-</v>
      </c>
      <c r="RL77" s="5" t="str" cm="1">
        <f t="array" aca="1" ref="RL77" ca="1">INDEX(i.LMU_Area,$K77,RL$26)</f>
        <v>-</v>
      </c>
      <c r="RM77" s="5" t="str" cm="1">
        <f t="array" aca="1" ref="RM77" ca="1">INDEX(i.LMU_Area,$K77,RM$26)</f>
        <v>-</v>
      </c>
      <c r="RN77" s="5" t="str" cm="1">
        <f t="array" aca="1" ref="RN77" ca="1">INDEX(i.LMU_Area,$K77,RN$26)</f>
        <v>-</v>
      </c>
      <c r="RO77" s="5" t="str" cm="1">
        <f t="array" aca="1" ref="RO77" ca="1">INDEX(i.LMU_Area,$K77,RO$26)</f>
        <v>-</v>
      </c>
      <c r="RP77" s="5" t="str" cm="1">
        <f t="array" aca="1" ref="RP77" ca="1">INDEX(i.LMU_Area,$K77,RP$26)</f>
        <v>-</v>
      </c>
      <c r="RQ77" s="5" t="str" cm="1">
        <f t="array" aca="1" ref="RQ77" ca="1">INDEX(i.LMU_Area,$K77,RQ$26)</f>
        <v>-</v>
      </c>
      <c r="RR77" s="5" t="str" cm="1">
        <f t="array" aca="1" ref="RR77" ca="1">INDEX(i.LMU_Area,$K77,RR$26)</f>
        <v>-</v>
      </c>
      <c r="RS77" s="5" t="str" cm="1">
        <f t="array" aca="1" ref="RS77" ca="1">INDEX(i.LMU_Area,$K77,RS$26)</f>
        <v>-</v>
      </c>
      <c r="RT77" s="5" t="str" cm="1">
        <f t="array" aca="1" ref="RT77" ca="1">INDEX(i.LMU_Area,$K77,RT$26)</f>
        <v>-</v>
      </c>
      <c r="RU77" s="5" t="str" cm="1">
        <f t="array" aca="1" ref="RU77" ca="1">INDEX(i.LMU_Area,$K77,RU$26)</f>
        <v>-</v>
      </c>
      <c r="RV77" s="5" t="str" cm="1">
        <f t="array" aca="1" ref="RV77" ca="1">INDEX(i.LMU_Area,$K77,RV$26)</f>
        <v>-</v>
      </c>
      <c r="RW77" s="5" t="str" cm="1">
        <f t="array" aca="1" ref="RW77" ca="1">INDEX(i.LMU_Area,$K77,RW$26)</f>
        <v>-</v>
      </c>
      <c r="RX77" s="5" t="str" cm="1">
        <f t="array" aca="1" ref="RX77" ca="1">INDEX(i.LMU_Area,$K77,RX$26)</f>
        <v>-</v>
      </c>
      <c r="RY77" s="5" t="str" cm="1">
        <f t="array" aca="1" ref="RY77" ca="1">INDEX(i.LMU_Area,$K77,RY$26)</f>
        <v>-</v>
      </c>
      <c r="RZ77" s="5" t="str" cm="1">
        <f t="array" aca="1" ref="RZ77" ca="1">INDEX(i.LMU_Area,$K77,RZ$26)</f>
        <v>-</v>
      </c>
      <c r="SA77" s="5" t="str" cm="1">
        <f t="array" aca="1" ref="SA77" ca="1">INDEX(i.LMU_Area,$K77,SA$26)</f>
        <v>-</v>
      </c>
      <c r="SB77" s="5" t="str" cm="1">
        <f t="array" aca="1" ref="SB77" ca="1">INDEX(i.LMU_Area,$K77,SB$26)</f>
        <v>-</v>
      </c>
      <c r="SC77" s="5" t="str" cm="1">
        <f t="array" aca="1" ref="SC77" ca="1">INDEX(i.LMU_Area,$K77,SC$26)</f>
        <v>-</v>
      </c>
      <c r="SD77" s="5" t="str" cm="1">
        <f t="array" aca="1" ref="SD77" ca="1">INDEX(i.LMU_Area,$K77,SD$26)</f>
        <v>-</v>
      </c>
      <c r="SE77" s="5" t="str" cm="1">
        <f t="array" aca="1" ref="SE77" ca="1">INDEX(i.LMU_Area,$K77,SE$26)</f>
        <v>-</v>
      </c>
      <c r="SF77" s="5" t="str" cm="1">
        <f t="array" aca="1" ref="SF77" ca="1">INDEX(i.LMU_Area,$K77,SF$26)</f>
        <v>-</v>
      </c>
      <c r="SG77" s="5" t="str" cm="1">
        <f t="array" aca="1" ref="SG77" ca="1">INDEX(i.LMU_Area,$K77,SG$26)</f>
        <v>-</v>
      </c>
      <c r="SH77" s="5" t="str" cm="1">
        <f t="array" aca="1" ref="SH77" ca="1">INDEX(i.LMU_Area,$K77,SH$26)</f>
        <v>-</v>
      </c>
      <c r="SI77" s="5" t="str" cm="1">
        <f t="array" aca="1" ref="SI77" ca="1">INDEX(i.LMU_Area,$K77,SI$26)</f>
        <v>-</v>
      </c>
      <c r="SJ77" s="5" t="str" cm="1">
        <f t="array" aca="1" ref="SJ77" ca="1">INDEX(i.LMU_Area,$K77,SJ$26)</f>
        <v>-</v>
      </c>
      <c r="SK77" s="5" t="str" cm="1">
        <f t="array" aca="1" ref="SK77" ca="1">INDEX(i.LMU_Area,$K77,SK$26)</f>
        <v>-</v>
      </c>
      <c r="SL77" s="5" t="str" cm="1">
        <f t="array" aca="1" ref="SL77" ca="1">INDEX(i.LMU_Area,$K77,SL$26)</f>
        <v>-</v>
      </c>
      <c r="SM77" s="5" t="str" cm="1">
        <f t="array" aca="1" ref="SM77" ca="1">INDEX(i.LMU_Area,$K77,SM$26)</f>
        <v>-</v>
      </c>
      <c r="SN77" s="5" t="str" cm="1">
        <f t="array" aca="1" ref="SN77" ca="1">INDEX(i.LMU_Area,$K77,SN$26)</f>
        <v>-</v>
      </c>
      <c r="SO77" s="5" t="str" cm="1">
        <f t="array" aca="1" ref="SO77" ca="1">INDEX(i.LMU_Area,$K77,SO$26)</f>
        <v>-</v>
      </c>
      <c r="SP77" s="5" t="str" cm="1">
        <f t="array" aca="1" ref="SP77" ca="1">INDEX(i.LMU_Area,$K77,SP$26)</f>
        <v>-</v>
      </c>
      <c r="SQ77" s="5" t="str" cm="1">
        <f t="array" aca="1" ref="SQ77" ca="1">INDEX(i.LMU_Area,$K77,SQ$26)</f>
        <v>-</v>
      </c>
      <c r="SR77" s="5" t="str" cm="1">
        <f t="array" aca="1" ref="SR77" ca="1">INDEX(i.LMU_Area,$K77,SR$26)</f>
        <v>-</v>
      </c>
      <c r="SS77" s="5" t="str" cm="1">
        <f t="array" aca="1" ref="SS77" ca="1">INDEX(i.LMU_Area,$K77,SS$26)</f>
        <v>-</v>
      </c>
      <c r="ST77" s="5" t="str" cm="1">
        <f t="array" aca="1" ref="ST77" ca="1">INDEX(i.LMU_Area,$K77,ST$26)</f>
        <v>-</v>
      </c>
      <c r="SU77" s="5" t="str" cm="1">
        <f t="array" aca="1" ref="SU77" ca="1">INDEX(i.LMU_Area,$K77,SU$26)</f>
        <v>-</v>
      </c>
      <c r="SV77" s="5" t="str" cm="1">
        <f t="array" aca="1" ref="SV77" ca="1">INDEX(i.LMU_Area,$K77,SV$26)</f>
        <v>-</v>
      </c>
      <c r="SW77" s="5" t="str" cm="1">
        <f t="array" aca="1" ref="SW77" ca="1">INDEX(i.LMU_Area,$K77,SW$26)</f>
        <v>-</v>
      </c>
      <c r="SX77" s="5" t="str" cm="1">
        <f t="array" aca="1" ref="SX77" ca="1">INDEX(i.LMU_Area,$K77,SX$26)</f>
        <v>-</v>
      </c>
      <c r="SY77" s="5" t="str" cm="1">
        <f t="array" aca="1" ref="SY77" ca="1">INDEX(i.LMU_Area,$K77,SY$26)</f>
        <v>-</v>
      </c>
      <c r="SZ77" s="5" t="str" cm="1">
        <f t="array" aca="1" ref="SZ77" ca="1">INDEX(i.LMU_Area,$K77,SZ$26)</f>
        <v>-</v>
      </c>
      <c r="TA77" s="5" t="str" cm="1">
        <f t="array" aca="1" ref="TA77" ca="1">INDEX(i.LMU_Area,$K77,TA$26)</f>
        <v>-</v>
      </c>
      <c r="TB77" s="5" t="str" cm="1">
        <f t="array" aca="1" ref="TB77" ca="1">INDEX(i.LMU_Area,$K77,TB$26)</f>
        <v>-</v>
      </c>
      <c r="TC77" s="5" t="str" cm="1">
        <f t="array" aca="1" ref="TC77" ca="1">INDEX(i.LMU_Area,$K77,TC$26)</f>
        <v>-</v>
      </c>
      <c r="TD77" s="5" t="str" cm="1">
        <f t="array" aca="1" ref="TD77" ca="1">INDEX(i.LMU_Area,$K77,TD$26)</f>
        <v>-</v>
      </c>
      <c r="TE77" s="5" t="str" cm="1">
        <f t="array" aca="1" ref="TE77" ca="1">INDEX(i.LMU_Area,$K77,TE$26)</f>
        <v>-</v>
      </c>
      <c r="TF77" s="19">
        <f t="shared" ca="1" si="423"/>
        <v>1</v>
      </c>
      <c r="TG77" s="587">
        <v>0</v>
      </c>
    </row>
    <row r="78" spans="1:527" hidden="1" outlineLevel="2">
      <c r="A78" s="21">
        <f t="shared" si="358"/>
        <v>73</v>
      </c>
      <c r="B78" s="240">
        <f t="shared" si="359"/>
        <v>56</v>
      </c>
      <c r="C78">
        <f>203</f>
        <v>203</v>
      </c>
      <c r="D78" s="135" t="str">
        <f t="shared" ca="1" si="360"/>
        <v>EWW</v>
      </c>
      <c r="E78" t="b">
        <v>1</v>
      </c>
      <c r="F78" t="b">
        <v>0</v>
      </c>
      <c r="G78" s="19" t="b">
        <f t="shared" ca="1" si="361"/>
        <v>1</v>
      </c>
      <c r="H78" s="226">
        <f t="shared" ca="1" si="424"/>
        <v>33</v>
      </c>
      <c r="I78" s="226">
        <f t="shared" ca="1" si="412"/>
        <v>1</v>
      </c>
      <c r="J78" s="226">
        <f t="shared" ca="1" si="412"/>
        <v>1</v>
      </c>
      <c r="K78" s="226">
        <f t="shared" ca="1" si="412"/>
        <v>1</v>
      </c>
      <c r="L78" s="226">
        <f t="shared" ca="1" si="412"/>
        <v>1</v>
      </c>
      <c r="M78" s="226">
        <f t="shared" ca="1" si="412"/>
        <v>2</v>
      </c>
      <c r="N78" s="226">
        <f t="shared" ca="1" si="413"/>
        <v>3</v>
      </c>
      <c r="O78" s="226">
        <f t="shared" ca="1" si="413"/>
        <v>2</v>
      </c>
      <c r="P78" s="226">
        <f t="shared" ca="1" si="412"/>
        <v>1</v>
      </c>
      <c r="Q78" s="226">
        <f t="shared" ca="1" si="413"/>
        <v>1</v>
      </c>
      <c r="R78" s="115">
        <f t="shared" ca="1" si="264"/>
        <v>0</v>
      </c>
      <c r="S78" s="226">
        <f t="shared" ca="1" si="413"/>
        <v>0</v>
      </c>
      <c r="T78" s="226">
        <f t="shared" ca="1" si="413"/>
        <v>0</v>
      </c>
      <c r="U78" s="226">
        <f t="shared" ca="1" si="413"/>
        <v>0</v>
      </c>
      <c r="V78" s="226">
        <f t="shared" ca="1" si="413"/>
        <v>0</v>
      </c>
      <c r="W78" s="226">
        <f t="shared" ca="1" si="412"/>
        <v>0</v>
      </c>
      <c r="X78" s="226">
        <f t="shared" ca="1" si="413"/>
        <v>1</v>
      </c>
      <c r="Y78" s="226">
        <f t="shared" ca="1" si="412"/>
        <v>1</v>
      </c>
      <c r="Z78" s="226">
        <f t="shared" ca="1" si="413"/>
        <v>1</v>
      </c>
      <c r="AA78" s="263"/>
      <c r="AB78" s="263"/>
      <c r="AC78" s="263"/>
      <c r="AD78" s="263"/>
      <c r="AE78" s="263"/>
      <c r="AF78" s="226">
        <f t="shared" ca="1" si="414"/>
        <v>0</v>
      </c>
      <c r="AG78" s="263"/>
      <c r="AH78" s="263">
        <f t="shared" ca="1" si="415"/>
        <v>0</v>
      </c>
      <c r="AI78" s="263">
        <f t="shared" ca="1" si="415"/>
        <v>0</v>
      </c>
      <c r="AJ78" s="263">
        <f t="shared" ca="1" si="415"/>
        <v>0</v>
      </c>
      <c r="AK78" s="19">
        <f t="shared" ca="1" si="460"/>
        <v>0</v>
      </c>
      <c r="AL78" s="19">
        <f t="shared" ca="1" si="460"/>
        <v>0</v>
      </c>
      <c r="AM78" s="19">
        <f t="shared" ca="1" si="460"/>
        <v>0</v>
      </c>
      <c r="AN78" s="19">
        <f t="shared" ca="1" si="460"/>
        <v>0</v>
      </c>
      <c r="AO78" s="135">
        <f t="shared" ca="1" si="365"/>
        <v>2</v>
      </c>
      <c r="AP78" s="135">
        <f ca="1">INDEX(CHOOSE($P78,DataAutumn!i.AdultDrys,DataWinter!i.AdultDrys,DataSpring!i.AdultDrys),1,$O78)</f>
        <v>4</v>
      </c>
      <c r="AQ78" s="5">
        <f t="shared" ca="1" si="366"/>
        <v>2</v>
      </c>
      <c r="AR78" s="5">
        <f t="shared" ca="1" si="366"/>
        <v>0</v>
      </c>
      <c r="AS78" s="5">
        <f t="shared" ca="1" si="367"/>
        <v>5</v>
      </c>
      <c r="AT78">
        <f t="shared" ca="1" si="368"/>
        <v>11</v>
      </c>
      <c r="AW78" s="222" t="str">
        <f t="shared" ca="1" si="204"/>
        <v>FS Optimis 00033 EWW MWM     TOL122 Scan1-0000 CFS RR 01% REV01 GP100% WP100% MP100% T_TRUE (F33N11)</v>
      </c>
      <c r="AX78" s="9" t="str">
        <f ca="1">IF(COUNTIF(AW$5:AW78,AW78)=1,"-","Dup")</f>
        <v>-</v>
      </c>
      <c r="AY78" s="9"/>
      <c r="AZ78" s="19" t="b">
        <f t="shared" ca="1" si="465"/>
        <v>0</v>
      </c>
      <c r="BA78" s="19" t="b">
        <f t="shared" ca="1" si="465"/>
        <v>0</v>
      </c>
      <c r="BB78" s="19" t="b">
        <f t="shared" ca="1" si="465"/>
        <v>0</v>
      </c>
      <c r="BC78" s="19" t="b">
        <f t="shared" ca="1" si="465"/>
        <v>0</v>
      </c>
      <c r="BD78" s="19" t="b">
        <f t="shared" ca="1" si="465"/>
        <v>0</v>
      </c>
      <c r="BE78" s="19" t="b">
        <f t="shared" ca="1" si="465"/>
        <v>0</v>
      </c>
      <c r="BF78" s="19" t="b">
        <f t="shared" ca="1" si="465"/>
        <v>0</v>
      </c>
      <c r="BG78" s="19" t="b">
        <f t="shared" ca="1" si="465"/>
        <v>0</v>
      </c>
      <c r="BH78" s="9"/>
      <c r="BI78" s="5" t="b">
        <f t="shared" ca="1" si="205"/>
        <v>1</v>
      </c>
      <c r="BJ78" s="5" t="str">
        <f t="shared" ca="1" si="205"/>
        <v>-</v>
      </c>
      <c r="BK78" s="5" t="str">
        <f t="shared" ca="1" si="205"/>
        <v>-</v>
      </c>
      <c r="BL78" s="5" t="str">
        <f t="shared" ca="1" si="205"/>
        <v>-</v>
      </c>
      <c r="BM78" s="5" t="b">
        <f t="shared" ca="1" si="205"/>
        <v>1</v>
      </c>
      <c r="BN78" s="135">
        <f t="shared" ca="1" si="205"/>
        <v>0</v>
      </c>
      <c r="BO78" s="12" t="b">
        <v>1</v>
      </c>
      <c r="BP78" s="5" cm="1">
        <f t="array" aca="1" ref="BP78" ca="1">INDEX(i.z_prob,$J78,BP$26)</f>
        <v>0.09</v>
      </c>
      <c r="BQ78" s="5" cm="1">
        <f t="array" aca="1" ref="BQ78" ca="1">INDEX(i.z_prob,$J78,BQ$26)</f>
        <v>0.16</v>
      </c>
      <c r="BR78" s="5" cm="1">
        <f t="array" aca="1" ref="BR78" ca="1">INDEX(i.z_prob,$J78,BR$26)</f>
        <v>0.14000000000000001</v>
      </c>
      <c r="BS78" s="5" cm="1">
        <f t="array" aca="1" ref="BS78" ca="1">INDEX(i.z_prob,$J78,BS$26)</f>
        <v>0.11</v>
      </c>
      <c r="BT78" s="5" cm="1">
        <f t="array" aca="1" ref="BT78" ca="1">INDEX(i.z_prob,$J78,BT$26)</f>
        <v>0.11</v>
      </c>
      <c r="BU78" s="5" cm="1">
        <f t="array" aca="1" ref="BU78" ca="1">INDEX(i.z_prob,$J78,BU$26)</f>
        <v>0.14000000000000001</v>
      </c>
      <c r="BV78" s="5" cm="1">
        <f t="array" aca="1" ref="BV78" ca="1">INDEX(i.z_prob,$J78,BV$26)</f>
        <v>0.16</v>
      </c>
      <c r="BW78" s="5" cm="1">
        <f t="array" aca="1" ref="BW78" ca="1">INDEX(i.z_prob,$J78,BW$26)</f>
        <v>0.09</v>
      </c>
      <c r="BX78" s="9"/>
      <c r="BY78" s="19" t="str">
        <f t="shared" ca="1" si="370"/>
        <v>-</v>
      </c>
      <c r="BZ78" s="5">
        <f t="shared" ca="1" si="371"/>
        <v>0</v>
      </c>
      <c r="CA78" s="5">
        <f t="shared" ca="1" si="372"/>
        <v>0</v>
      </c>
      <c r="CB78" s="5">
        <f t="shared" ca="1" si="373"/>
        <v>0</v>
      </c>
      <c r="CC78" s="5">
        <f t="shared" ca="1" si="374"/>
        <v>0</v>
      </c>
      <c r="CD78" s="9"/>
      <c r="CE78" s="19" t="str">
        <f t="shared" ca="1" si="450"/>
        <v>-</v>
      </c>
      <c r="CF78" s="19" t="str">
        <f t="shared" ca="1" si="450"/>
        <v>-</v>
      </c>
      <c r="CG78" s="19" t="str">
        <f t="shared" ca="1" si="450"/>
        <v>-</v>
      </c>
      <c r="CH78" s="19" t="str">
        <f t="shared" ca="1" si="450"/>
        <v>-</v>
      </c>
      <c r="CI78" s="19" t="str">
        <f t="shared" ca="1" si="450"/>
        <v>-</v>
      </c>
      <c r="CJ78" s="19" t="str">
        <f t="shared" ca="1" si="450"/>
        <v>-</v>
      </c>
      <c r="CK78" s="19" t="str">
        <f t="shared" ca="1" si="450"/>
        <v>-</v>
      </c>
      <c r="CL78" s="19" t="str">
        <f t="shared" ca="1" si="450"/>
        <v>-</v>
      </c>
      <c r="CM78" s="19" t="str">
        <f t="shared" ca="1" si="450"/>
        <v>-</v>
      </c>
      <c r="CN78" s="19" t="str">
        <f t="shared" ca="1" si="450"/>
        <v>-</v>
      </c>
      <c r="CO78" s="19" t="str">
        <f t="shared" ca="1" si="440"/>
        <v>-</v>
      </c>
      <c r="CP78" s="19" t="str">
        <f t="shared" ca="1" si="440"/>
        <v>-</v>
      </c>
      <c r="CQ78" s="19" t="str">
        <f t="shared" ca="1" si="440"/>
        <v>-</v>
      </c>
      <c r="CR78" s="19" t="str">
        <f t="shared" ca="1" si="440"/>
        <v>-</v>
      </c>
      <c r="CS78" s="19" t="str">
        <f t="shared" ca="1" si="440"/>
        <v>-</v>
      </c>
      <c r="CT78" s="19" t="str">
        <f t="shared" ca="1" si="440"/>
        <v>-</v>
      </c>
      <c r="CU78" s="19" t="str">
        <f t="shared" ca="1" si="440"/>
        <v>-</v>
      </c>
      <c r="CV78" s="9"/>
      <c r="CW78" s="19" t="b">
        <f t="shared" ca="1" si="451"/>
        <v>1</v>
      </c>
      <c r="CX78" s="19" t="b">
        <f t="shared" ca="1" si="451"/>
        <v>1</v>
      </c>
      <c r="CY78" s="19" t="b">
        <f t="shared" ca="1" si="451"/>
        <v>1</v>
      </c>
      <c r="CZ78" s="574">
        <f t="shared" ca="1" si="425"/>
        <v>32111111</v>
      </c>
      <c r="DA78" s="570" t="b">
        <f t="shared" ca="1" si="461"/>
        <v>0</v>
      </c>
      <c r="DB78" s="570" t="str">
        <f t="shared" ca="1" si="461"/>
        <v>-</v>
      </c>
      <c r="DC78" s="570" t="str">
        <f t="shared" ca="1" si="461"/>
        <v>-</v>
      </c>
      <c r="DD78" s="575">
        <f t="shared" ref="DD78" ca="1" si="469">OFFSET(DD78,-1,0)+IF($DC78=TRUE,1,0)</f>
        <v>32111111</v>
      </c>
      <c r="DE78" s="428">
        <f t="shared" ca="1" si="379"/>
        <v>680</v>
      </c>
      <c r="DF78" s="428">
        <f t="shared" ca="1" si="379"/>
        <v>714</v>
      </c>
      <c r="DG78" s="428">
        <f t="shared" ca="1" si="379"/>
        <v>749</v>
      </c>
      <c r="DH78" s="143">
        <f t="shared" ca="1" si="380"/>
        <v>420</v>
      </c>
      <c r="DI78" s="143">
        <f t="shared" ca="1" si="380"/>
        <v>455</v>
      </c>
      <c r="DJ78" s="143">
        <f t="shared" ca="1" si="380"/>
        <v>490</v>
      </c>
      <c r="DK78" s="19" t="str">
        <f t="shared" ca="1" si="466"/>
        <v>-</v>
      </c>
      <c r="DL78" s="19" t="str">
        <f t="shared" ca="1" si="466"/>
        <v>-</v>
      </c>
      <c r="DM78" s="19" t="str">
        <f t="shared" ca="1" si="466"/>
        <v>-</v>
      </c>
      <c r="DN78" s="19" t="str">
        <f t="shared" ca="1" si="466"/>
        <v>-</v>
      </c>
      <c r="DO78" s="19" t="str">
        <f t="shared" ca="1" si="466"/>
        <v>-</v>
      </c>
      <c r="DP78" s="19" t="str">
        <f t="shared" ca="1" si="466"/>
        <v>-</v>
      </c>
      <c r="DQ78" s="19">
        <f t="shared" ca="1" si="432"/>
        <v>1</v>
      </c>
      <c r="DR78" s="19">
        <f t="shared" ca="1" si="432"/>
        <v>1</v>
      </c>
      <c r="DS78" s="19">
        <f t="shared" ca="1" si="432"/>
        <v>0</v>
      </c>
      <c r="DT78" s="19" t="str">
        <f t="shared" ca="1" si="432"/>
        <v>-</v>
      </c>
      <c r="DU78" s="19" t="str">
        <f t="shared" ca="1" si="432"/>
        <v>-</v>
      </c>
      <c r="DV78" s="19" t="str">
        <f t="shared" ca="1" si="432"/>
        <v>-</v>
      </c>
      <c r="DW78" s="19" t="str">
        <f t="shared" ca="1" si="432"/>
        <v>-</v>
      </c>
      <c r="DX78" s="19" t="str">
        <f t="shared" ca="1" si="432"/>
        <v>-</v>
      </c>
      <c r="DY78" s="19">
        <f t="shared" ca="1" si="432"/>
        <v>0</v>
      </c>
      <c r="DZ78" s="19" t="str">
        <f t="shared" ca="1" si="432"/>
        <v>-</v>
      </c>
      <c r="EA78" s="19" t="str">
        <f t="shared" ca="1" si="432"/>
        <v>-</v>
      </c>
      <c r="EB78" s="19" t="str">
        <f t="shared" ca="1" si="432"/>
        <v>-</v>
      </c>
      <c r="EC78" s="19">
        <f t="shared" ca="1" si="432"/>
        <v>0</v>
      </c>
      <c r="ED78" s="19">
        <f t="shared" ca="1" si="432"/>
        <v>0</v>
      </c>
      <c r="EE78" s="9"/>
      <c r="EF78" s="19" t="str">
        <f t="shared" ca="1" si="452"/>
        <v>-</v>
      </c>
      <c r="EG78" s="19" t="str">
        <f t="shared" ca="1" si="452"/>
        <v>-</v>
      </c>
      <c r="EH78" s="19" t="str">
        <f t="shared" ca="1" si="452"/>
        <v>-</v>
      </c>
      <c r="EI78" s="19" t="str">
        <f t="shared" ca="1" si="452"/>
        <v>-</v>
      </c>
      <c r="EJ78" s="19" t="str">
        <f t="shared" ca="1" si="452"/>
        <v>-</v>
      </c>
      <c r="EK78" s="19" t="str">
        <f t="shared" ca="1" si="452"/>
        <v>-</v>
      </c>
      <c r="EL78" s="19" t="str">
        <f t="shared" ca="1" si="452"/>
        <v>-</v>
      </c>
      <c r="EM78" s="19" t="str">
        <f t="shared" ca="1" si="452"/>
        <v>-</v>
      </c>
      <c r="EN78" s="19" t="str">
        <f t="shared" ca="1" si="452"/>
        <v>-</v>
      </c>
      <c r="EO78" s="19" t="str">
        <f t="shared" ca="1" si="452"/>
        <v>-</v>
      </c>
      <c r="EP78" s="19" t="str">
        <f t="shared" ca="1" si="452"/>
        <v>-</v>
      </c>
      <c r="EQ78" s="19" t="str">
        <f t="shared" ca="1" si="452"/>
        <v>-</v>
      </c>
      <c r="ER78" s="19">
        <f t="shared" ca="1" si="452"/>
        <v>0</v>
      </c>
      <c r="ES78" s="19">
        <f t="shared" ca="1" si="452"/>
        <v>0</v>
      </c>
      <c r="ET78" s="19">
        <f t="shared" ca="1" si="452"/>
        <v>0</v>
      </c>
      <c r="EU78" s="19">
        <f t="shared" ca="1" si="452"/>
        <v>0</v>
      </c>
      <c r="EV78" s="19">
        <f t="shared" ca="1" si="446"/>
        <v>0</v>
      </c>
      <c r="EW78" s="19">
        <f t="shared" ca="1" si="446"/>
        <v>0</v>
      </c>
      <c r="EX78" s="19">
        <f t="shared" ca="1" si="446"/>
        <v>0</v>
      </c>
      <c r="EY78" s="19">
        <f t="shared" ca="1" si="446"/>
        <v>0</v>
      </c>
      <c r="EZ78" s="19">
        <f t="shared" ca="1" si="446"/>
        <v>0</v>
      </c>
      <c r="FA78" s="19">
        <f t="shared" ca="1" si="446"/>
        <v>0</v>
      </c>
      <c r="FB78" s="19">
        <f t="shared" ca="1" si="446"/>
        <v>0</v>
      </c>
      <c r="FC78" s="19">
        <f t="shared" ca="1" si="446"/>
        <v>0</v>
      </c>
      <c r="FD78" s="19">
        <f t="shared" ca="1" si="446"/>
        <v>0</v>
      </c>
      <c r="FE78" s="19">
        <f t="shared" ca="1" si="446"/>
        <v>0</v>
      </c>
      <c r="FF78" s="19">
        <f t="shared" ca="1" si="446"/>
        <v>0</v>
      </c>
      <c r="FG78" s="19">
        <f t="shared" ca="1" si="446"/>
        <v>0</v>
      </c>
      <c r="FH78" s="19">
        <f t="shared" ca="1" si="446"/>
        <v>0</v>
      </c>
      <c r="FI78" s="19">
        <f t="shared" ca="1" si="446"/>
        <v>0</v>
      </c>
      <c r="FJ78" s="19">
        <f t="shared" ca="1" si="446"/>
        <v>0</v>
      </c>
      <c r="FK78" s="19">
        <f t="shared" ca="1" si="446"/>
        <v>0</v>
      </c>
      <c r="FL78" s="19">
        <f t="shared" ca="1" si="446"/>
        <v>0</v>
      </c>
      <c r="FM78" s="19">
        <f t="shared" ca="1" si="446"/>
        <v>0</v>
      </c>
      <c r="FN78" s="19">
        <f t="shared" ca="1" si="446"/>
        <v>0</v>
      </c>
      <c r="FO78" s="19">
        <f t="shared" ca="1" si="446"/>
        <v>0</v>
      </c>
      <c r="FP78" s="19">
        <f t="shared" ca="1" si="446"/>
        <v>0</v>
      </c>
      <c r="FQ78" s="19">
        <f t="shared" ca="1" si="446"/>
        <v>0</v>
      </c>
      <c r="FR78" s="19">
        <f t="shared" ca="1" si="446"/>
        <v>0</v>
      </c>
      <c r="FS78" s="19">
        <f t="shared" ca="1" si="467"/>
        <v>0</v>
      </c>
      <c r="FT78" s="19">
        <f t="shared" ca="1" si="467"/>
        <v>0</v>
      </c>
      <c r="FU78" s="19">
        <f t="shared" ca="1" si="467"/>
        <v>0</v>
      </c>
      <c r="FV78" s="19">
        <f t="shared" ca="1" si="467"/>
        <v>0</v>
      </c>
      <c r="FW78" s="19">
        <f t="shared" ca="1" si="467"/>
        <v>0</v>
      </c>
      <c r="FX78" s="19">
        <f t="shared" ca="1" si="467"/>
        <v>0</v>
      </c>
      <c r="FY78" s="19">
        <f t="shared" ca="1" si="467"/>
        <v>0</v>
      </c>
      <c r="FZ78" s="19">
        <f t="shared" ca="1" si="467"/>
        <v>0</v>
      </c>
      <c r="GA78" s="19">
        <f t="shared" ca="1" si="467"/>
        <v>0</v>
      </c>
      <c r="GB78" s="19">
        <f t="shared" ca="1" si="467"/>
        <v>0</v>
      </c>
      <c r="GC78" s="19">
        <f t="shared" ca="1" si="467"/>
        <v>0</v>
      </c>
      <c r="GD78" s="19">
        <f t="shared" ca="1" si="467"/>
        <v>0</v>
      </c>
      <c r="GE78" s="19">
        <f t="shared" ca="1" si="467"/>
        <v>0</v>
      </c>
      <c r="GF78" s="19">
        <f t="shared" ca="1" si="467"/>
        <v>0</v>
      </c>
      <c r="GG78" s="19">
        <f t="shared" ca="1" si="467"/>
        <v>0</v>
      </c>
      <c r="GH78" s="19">
        <f t="shared" ca="1" si="467"/>
        <v>0</v>
      </c>
      <c r="GI78" s="19">
        <f t="shared" ca="1" si="467"/>
        <v>0</v>
      </c>
      <c r="GJ78" s="19">
        <f t="shared" ca="1" si="467"/>
        <v>0</v>
      </c>
      <c r="GK78" s="19">
        <f t="shared" ca="1" si="467"/>
        <v>0</v>
      </c>
      <c r="GL78" s="19">
        <f t="shared" ca="1" si="467"/>
        <v>0</v>
      </c>
      <c r="GM78" s="19">
        <f t="shared" ca="1" si="467"/>
        <v>0</v>
      </c>
      <c r="GN78" s="19">
        <f t="shared" ca="1" si="467"/>
        <v>0</v>
      </c>
      <c r="GO78" s="19">
        <f t="shared" ca="1" si="467"/>
        <v>0</v>
      </c>
      <c r="GP78" s="19">
        <f t="shared" ca="1" si="467"/>
        <v>0</v>
      </c>
      <c r="GQ78" s="19">
        <f t="shared" ca="1" si="467"/>
        <v>0</v>
      </c>
      <c r="GR78" s="19">
        <f t="shared" ca="1" si="467"/>
        <v>0</v>
      </c>
      <c r="GS78" s="19">
        <f t="shared" ca="1" si="467"/>
        <v>0</v>
      </c>
      <c r="GT78" s="19">
        <f t="shared" ca="1" si="467"/>
        <v>0</v>
      </c>
      <c r="GU78" s="19">
        <f t="shared" ca="1" si="467"/>
        <v>0</v>
      </c>
      <c r="GV78" s="19">
        <f t="shared" ca="1" si="467"/>
        <v>0</v>
      </c>
      <c r="GW78" s="19">
        <f t="shared" ca="1" si="467"/>
        <v>0</v>
      </c>
      <c r="GX78" s="19">
        <f t="shared" ca="1" si="467"/>
        <v>0</v>
      </c>
      <c r="GY78" s="19">
        <f t="shared" ca="1" si="467"/>
        <v>0</v>
      </c>
      <c r="GZ78" s="19">
        <f t="shared" ca="1" si="467"/>
        <v>0</v>
      </c>
      <c r="HA78" s="19">
        <f t="shared" ca="1" si="467"/>
        <v>0</v>
      </c>
      <c r="HB78" s="19">
        <f t="shared" ca="1" si="467"/>
        <v>0</v>
      </c>
      <c r="HC78" s="19">
        <f t="shared" ca="1" si="467"/>
        <v>0</v>
      </c>
      <c r="HD78" s="19">
        <f t="shared" ca="1" si="467"/>
        <v>0</v>
      </c>
      <c r="HE78" s="19">
        <f t="shared" ca="1" si="467"/>
        <v>0</v>
      </c>
      <c r="HF78" s="19">
        <f t="shared" ca="1" si="467"/>
        <v>0</v>
      </c>
      <c r="HG78" s="19">
        <f t="shared" ca="1" si="467"/>
        <v>0</v>
      </c>
      <c r="HH78" s="19">
        <f t="shared" ca="1" si="467"/>
        <v>0</v>
      </c>
      <c r="HI78" s="19">
        <f t="shared" ca="1" si="467"/>
        <v>0</v>
      </c>
      <c r="HJ78" s="19">
        <f t="shared" ca="1" si="467"/>
        <v>0</v>
      </c>
      <c r="HK78" s="19">
        <f t="shared" ca="1" si="467"/>
        <v>0</v>
      </c>
      <c r="HL78" s="19">
        <f t="shared" ca="1" si="467"/>
        <v>0</v>
      </c>
      <c r="HM78" s="19">
        <f t="shared" ca="1" si="467"/>
        <v>0</v>
      </c>
      <c r="HN78" s="19">
        <f t="shared" ca="1" si="467"/>
        <v>0</v>
      </c>
      <c r="HO78" s="19">
        <f t="shared" ca="1" si="467"/>
        <v>0</v>
      </c>
      <c r="HP78" s="19">
        <f t="shared" ca="1" si="467"/>
        <v>0</v>
      </c>
      <c r="HQ78" s="19">
        <f t="shared" ca="1" si="467"/>
        <v>0</v>
      </c>
      <c r="HR78" s="19">
        <f t="shared" ca="1" si="467"/>
        <v>0</v>
      </c>
      <c r="HS78" s="19">
        <f t="shared" ca="1" si="467"/>
        <v>0</v>
      </c>
      <c r="HT78" s="19">
        <f t="shared" ca="1" si="467"/>
        <v>0</v>
      </c>
      <c r="HU78" s="19">
        <f t="shared" ca="1" si="467"/>
        <v>0</v>
      </c>
      <c r="HV78" s="19">
        <f t="shared" ca="1" si="467"/>
        <v>0</v>
      </c>
      <c r="HW78" s="19">
        <f t="shared" ca="1" si="467"/>
        <v>0</v>
      </c>
      <c r="HX78" s="19">
        <f t="shared" ca="1" si="467"/>
        <v>0</v>
      </c>
      <c r="HY78" s="19">
        <f t="shared" ca="1" si="467"/>
        <v>0</v>
      </c>
      <c r="HZ78" s="19">
        <f t="shared" ca="1" si="467"/>
        <v>0</v>
      </c>
      <c r="IA78" s="19">
        <f t="shared" ca="1" si="467"/>
        <v>0</v>
      </c>
      <c r="IB78" s="19">
        <f t="shared" ca="1" si="467"/>
        <v>0</v>
      </c>
      <c r="IC78" s="19">
        <f t="shared" ca="1" si="467"/>
        <v>0</v>
      </c>
      <c r="ID78" s="19">
        <f t="shared" ca="1" si="463"/>
        <v>0</v>
      </c>
      <c r="IE78" s="19">
        <f t="shared" ca="1" si="463"/>
        <v>0</v>
      </c>
      <c r="IF78" s="19">
        <f t="shared" ca="1" si="463"/>
        <v>0</v>
      </c>
      <c r="IG78" s="19">
        <f t="shared" ca="1" si="463"/>
        <v>0</v>
      </c>
      <c r="IH78" s="19">
        <f t="shared" ca="1" si="463"/>
        <v>0</v>
      </c>
      <c r="II78" s="19">
        <f t="shared" ca="1" si="463"/>
        <v>0</v>
      </c>
      <c r="IJ78" s="19">
        <f t="shared" ca="1" si="463"/>
        <v>0</v>
      </c>
      <c r="IK78" s="19">
        <f t="shared" ca="1" si="463"/>
        <v>0</v>
      </c>
      <c r="IL78" s="19">
        <f t="shared" ca="1" si="463"/>
        <v>0</v>
      </c>
      <c r="IM78" s="19">
        <f t="shared" ca="1" si="463"/>
        <v>0</v>
      </c>
      <c r="IN78" s="19">
        <f t="shared" ca="1" si="464"/>
        <v>0</v>
      </c>
      <c r="IO78" s="19">
        <f t="shared" ca="1" si="464"/>
        <v>0</v>
      </c>
      <c r="IP78" s="19">
        <f t="shared" ca="1" si="464"/>
        <v>0</v>
      </c>
      <c r="IQ78" s="19">
        <f t="shared" ca="1" si="464"/>
        <v>0</v>
      </c>
      <c r="IR78" s="19">
        <f t="shared" ca="1" si="464"/>
        <v>0</v>
      </c>
      <c r="IS78" s="19">
        <f t="shared" ca="1" si="464"/>
        <v>0</v>
      </c>
      <c r="IT78" s="19">
        <f t="shared" ca="1" si="464"/>
        <v>0</v>
      </c>
      <c r="IU78" s="19">
        <f t="shared" ca="1" si="464"/>
        <v>0</v>
      </c>
      <c r="IV78" s="19">
        <f t="shared" ca="1" si="464"/>
        <v>0</v>
      </c>
      <c r="IW78" s="19">
        <f t="shared" ca="1" si="464"/>
        <v>0</v>
      </c>
      <c r="IX78" s="19">
        <f t="shared" ca="1" si="464"/>
        <v>0</v>
      </c>
      <c r="IY78" s="19">
        <f t="shared" ca="1" si="464"/>
        <v>0</v>
      </c>
      <c r="IZ78" s="19">
        <f t="shared" ca="1" si="464"/>
        <v>0</v>
      </c>
      <c r="JA78" s="19">
        <f t="shared" ca="1" si="434"/>
        <v>0</v>
      </c>
      <c r="JB78" s="19">
        <f t="shared" ca="1" si="434"/>
        <v>0</v>
      </c>
      <c r="JC78" s="19">
        <f t="shared" ca="1" si="434"/>
        <v>0</v>
      </c>
      <c r="JD78" s="19">
        <f t="shared" ca="1" si="434"/>
        <v>0</v>
      </c>
      <c r="JE78" s="19">
        <f t="shared" ca="1" si="434"/>
        <v>0</v>
      </c>
      <c r="JF78" s="19">
        <f t="shared" ca="1" si="434"/>
        <v>0</v>
      </c>
      <c r="JG78" s="19">
        <f t="shared" ca="1" si="434"/>
        <v>0</v>
      </c>
      <c r="JH78" s="19">
        <f t="shared" ca="1" si="434"/>
        <v>0</v>
      </c>
      <c r="JI78" s="19">
        <f t="shared" ca="1" si="434"/>
        <v>0</v>
      </c>
      <c r="JJ78" s="19">
        <f t="shared" ca="1" si="434"/>
        <v>0</v>
      </c>
      <c r="JK78" s="19">
        <f t="shared" ca="1" si="434"/>
        <v>0</v>
      </c>
      <c r="JL78" s="19">
        <f t="shared" ca="1" si="434"/>
        <v>0</v>
      </c>
      <c r="JM78" s="5">
        <f t="shared" ca="1" si="387"/>
        <v>19</v>
      </c>
      <c r="JN78" s="9"/>
      <c r="JO78" s="5">
        <f t="shared" ca="1" si="388"/>
        <v>1</v>
      </c>
      <c r="JP78" s="5" t="b">
        <f t="shared" ca="1" si="388"/>
        <v>0</v>
      </c>
      <c r="JQ78" s="19">
        <f t="shared" ca="1" si="435"/>
        <v>0</v>
      </c>
      <c r="JR78" s="5">
        <f t="shared" ca="1" si="390"/>
        <v>0</v>
      </c>
      <c r="JS78" s="5">
        <f t="shared" ca="1" si="391"/>
        <v>0.01</v>
      </c>
      <c r="JT78" s="19">
        <f t="shared" ca="1" si="392"/>
        <v>0</v>
      </c>
      <c r="JU78" s="19">
        <f t="shared" ca="1" si="392"/>
        <v>0</v>
      </c>
      <c r="JV78" s="19" t="str">
        <f t="shared" ca="1" si="392"/>
        <v>-</v>
      </c>
      <c r="JW78" s="19">
        <f t="shared" ca="1" si="428"/>
        <v>1</v>
      </c>
      <c r="JX78" s="19">
        <f t="shared" ca="1" si="435"/>
        <v>1</v>
      </c>
      <c r="JY78" s="19">
        <f t="shared" ca="1" si="428"/>
        <v>1</v>
      </c>
      <c r="JZ78" s="19">
        <f t="shared" ca="1" si="428"/>
        <v>1</v>
      </c>
      <c r="KA78" s="19">
        <f t="shared" ca="1" si="428"/>
        <v>1</v>
      </c>
      <c r="KB78" s="19">
        <f t="shared" ca="1" si="428"/>
        <v>1</v>
      </c>
      <c r="KC78" s="19">
        <f t="shared" ca="1" si="428"/>
        <v>0</v>
      </c>
      <c r="KD78" s="19">
        <f t="shared" ca="1" si="428"/>
        <v>0</v>
      </c>
      <c r="KE78" s="19">
        <f t="shared" ca="1" si="454"/>
        <v>1</v>
      </c>
      <c r="KF78" s="19">
        <f t="shared" ca="1" si="454"/>
        <v>0</v>
      </c>
      <c r="KG78" s="19">
        <f t="shared" ca="1" si="454"/>
        <v>0</v>
      </c>
      <c r="KH78" s="19">
        <f t="shared" ca="1" si="454"/>
        <v>0</v>
      </c>
      <c r="KI78" s="19">
        <f t="shared" ca="1" si="454"/>
        <v>1</v>
      </c>
      <c r="KJ78" s="19">
        <f t="shared" ca="1" si="454"/>
        <v>0</v>
      </c>
      <c r="KK78" s="19">
        <f t="shared" ca="1" si="454"/>
        <v>1</v>
      </c>
      <c r="KL78" s="19">
        <f t="shared" ca="1" si="435"/>
        <v>0</v>
      </c>
      <c r="KM78" s="19">
        <f t="shared" ca="1" si="435"/>
        <v>0</v>
      </c>
      <c r="KN78" s="19">
        <f t="shared" ca="1" si="435"/>
        <v>0</v>
      </c>
      <c r="KO78" s="19">
        <f t="shared" ca="1" si="435"/>
        <v>0</v>
      </c>
      <c r="KP78" s="19">
        <f t="shared" ca="1" si="435"/>
        <v>0</v>
      </c>
      <c r="KQ78" s="19">
        <f t="shared" ca="1" si="435"/>
        <v>0</v>
      </c>
      <c r="KR78" s="19">
        <f t="shared" ca="1" si="435"/>
        <v>0</v>
      </c>
      <c r="KS78" s="19">
        <f t="shared" ca="1" si="435"/>
        <v>0</v>
      </c>
      <c r="KT78" s="19">
        <f t="shared" ca="1" si="435"/>
        <v>0</v>
      </c>
      <c r="KU78" s="19">
        <f t="shared" ca="1" si="435"/>
        <v>0</v>
      </c>
      <c r="KV78" s="19">
        <f t="shared" ca="1" si="435"/>
        <v>0</v>
      </c>
      <c r="KW78" s="19">
        <f t="shared" ca="1" si="435"/>
        <v>0</v>
      </c>
      <c r="KX78" s="19">
        <f t="shared" ca="1" si="435"/>
        <v>0</v>
      </c>
      <c r="KY78" s="19">
        <f t="shared" ca="1" si="436"/>
        <v>0</v>
      </c>
      <c r="KZ78" s="19">
        <f t="shared" ca="1" si="436"/>
        <v>0</v>
      </c>
      <c r="LA78" s="19">
        <f t="shared" ca="1" si="436"/>
        <v>0</v>
      </c>
      <c r="LB78" s="19">
        <f t="shared" ca="1" si="436"/>
        <v>0</v>
      </c>
      <c r="LC78" s="19">
        <f t="shared" ca="1" si="436"/>
        <v>0</v>
      </c>
      <c r="LD78" s="19">
        <f t="shared" ca="1" si="436"/>
        <v>0</v>
      </c>
      <c r="LE78" s="19">
        <f t="shared" ca="1" si="436"/>
        <v>0</v>
      </c>
      <c r="LF78" s="19">
        <f t="shared" ca="1" si="436"/>
        <v>0</v>
      </c>
      <c r="LG78" s="5">
        <f t="shared" ca="1" si="396"/>
        <v>0</v>
      </c>
      <c r="LH78" s="5">
        <f t="shared" ca="1" si="396"/>
        <v>0</v>
      </c>
      <c r="LI78" s="5">
        <f t="shared" ca="1" si="396"/>
        <v>0.05</v>
      </c>
      <c r="LJ78" s="5">
        <f t="shared" ca="1" si="396"/>
        <v>0.05</v>
      </c>
      <c r="LK78" s="19">
        <f t="shared" ca="1" si="437"/>
        <v>0</v>
      </c>
      <c r="LL78" s="19">
        <f t="shared" ca="1" si="437"/>
        <v>0</v>
      </c>
      <c r="LM78" s="19">
        <f t="shared" ca="1" si="437"/>
        <v>0</v>
      </c>
      <c r="LN78" s="19">
        <f t="shared" ca="1" si="437"/>
        <v>0</v>
      </c>
      <c r="LO78" s="19">
        <f t="shared" ca="1" si="438"/>
        <v>0</v>
      </c>
      <c r="LP78" s="19">
        <f t="shared" ca="1" si="437"/>
        <v>0</v>
      </c>
      <c r="LQ78" s="19">
        <f t="shared" ca="1" si="437"/>
        <v>0</v>
      </c>
      <c r="LR78" s="19">
        <f t="shared" ca="1" si="437"/>
        <v>1</v>
      </c>
      <c r="LS78" s="19">
        <f t="shared" ca="1" si="437"/>
        <v>0</v>
      </c>
      <c r="LT78" s="19">
        <f t="shared" ca="1" si="437"/>
        <v>0</v>
      </c>
      <c r="LU78" s="19">
        <f t="shared" ca="1" si="437"/>
        <v>0</v>
      </c>
      <c r="LV78" s="19">
        <f t="shared" ca="1" si="437"/>
        <v>0</v>
      </c>
      <c r="LW78" s="19">
        <f t="shared" ca="1" si="437"/>
        <v>1</v>
      </c>
      <c r="LX78" s="9"/>
      <c r="LY78" s="5" t="b">
        <f t="shared" ca="1" si="398"/>
        <v>0</v>
      </c>
      <c r="LZ78" s="19" t="str">
        <f t="shared" ca="1" si="242"/>
        <v>-</v>
      </c>
      <c r="MA78" s="19" t="str">
        <f t="shared" ca="1" si="242"/>
        <v>-</v>
      </c>
      <c r="MB78" s="19" t="str">
        <f t="shared" ca="1" si="242"/>
        <v>-</v>
      </c>
      <c r="MC78" s="5" t="b">
        <f t="shared" ca="1" si="399"/>
        <v>1</v>
      </c>
      <c r="MD78" s="5" t="b">
        <f t="shared" ca="1" si="399"/>
        <v>0</v>
      </c>
      <c r="ME78" s="5" t="b">
        <f t="shared" ca="1" si="399"/>
        <v>0</v>
      </c>
      <c r="MF78" s="135">
        <f t="shared" ca="1" si="400"/>
        <v>1</v>
      </c>
      <c r="MG78" s="135">
        <f t="shared" ca="1" si="400"/>
        <v>1</v>
      </c>
      <c r="MH78" s="5" t="b">
        <f t="shared" ca="1" si="455"/>
        <v>0</v>
      </c>
      <c r="MI78" s="5" t="b">
        <f t="shared" ca="1" si="455"/>
        <v>0</v>
      </c>
      <c r="MJ78" s="5" t="b">
        <f t="shared" ca="1" si="455"/>
        <v>1</v>
      </c>
      <c r="MK78" s="5" t="b">
        <f t="shared" ca="1" si="455"/>
        <v>0</v>
      </c>
      <c r="ML78" s="5">
        <f t="shared" ca="1" si="456"/>
        <v>1</v>
      </c>
      <c r="MM78" s="5">
        <f t="shared" ca="1" si="456"/>
        <v>0.66</v>
      </c>
      <c r="MN78" s="5" t="b">
        <f t="shared" ca="1" si="457"/>
        <v>1</v>
      </c>
      <c r="MO78" s="5" t="str" cm="1">
        <f t="array" aca="1" ref="MO78" ca="1">IF(OR(MP78:MP78&lt;&gt;"-"),TRUE,"-")</f>
        <v>-</v>
      </c>
      <c r="MP78" s="19" t="str">
        <f t="shared" ca="1" si="403"/>
        <v>-</v>
      </c>
      <c r="MQ78" s="5" t="str">
        <f t="array" aca="1" ref="MQ78" ca="1">IF(OR(MR78:MX78&lt;&gt;"-"),TRUE,"-")</f>
        <v>-</v>
      </c>
      <c r="MR78" s="19" t="str">
        <f t="shared" ca="1" si="404"/>
        <v>-</v>
      </c>
      <c r="MS78" s="19" t="str">
        <f t="shared" ca="1" si="404"/>
        <v>-</v>
      </c>
      <c r="MT78" s="19" t="str">
        <f t="shared" ca="1" si="404"/>
        <v>-</v>
      </c>
      <c r="MU78" s="19" t="str">
        <f t="shared" ca="1" si="404"/>
        <v>-</v>
      </c>
      <c r="MV78" s="19" t="str">
        <f t="shared" ca="1" si="404"/>
        <v>-</v>
      </c>
      <c r="MW78" s="19" t="str">
        <f t="shared" ca="1" si="404"/>
        <v>-</v>
      </c>
      <c r="MX78" s="19" t="str">
        <f t="shared" ca="1" si="404"/>
        <v>-</v>
      </c>
      <c r="MY78" s="5" t="str">
        <f t="array" aca="1" ref="MY78" ca="1">IF(OR(MZ78:NA78&lt;&gt;"-"),TRUE,"-")</f>
        <v>-</v>
      </c>
      <c r="MZ78" s="19" t="str">
        <f t="shared" ca="1" si="462"/>
        <v>-</v>
      </c>
      <c r="NA78" s="19" t="str">
        <f t="shared" ca="1" si="462"/>
        <v>-</v>
      </c>
      <c r="NB78" s="19" t="b">
        <f t="shared" ca="1" si="462"/>
        <v>1</v>
      </c>
      <c r="NC78" s="19">
        <f t="shared" ca="1" si="462"/>
        <v>0</v>
      </c>
      <c r="ND78" s="5" t="str">
        <f t="shared" ca="1" si="406"/>
        <v>-</v>
      </c>
      <c r="NE78" s="5" t="str">
        <f t="shared" ca="1" si="406"/>
        <v>-</v>
      </c>
      <c r="NF78" s="5" t="str">
        <f t="shared" ca="1" si="406"/>
        <v>-</v>
      </c>
      <c r="NG78" s="5" t="str">
        <f t="shared" ca="1" si="406"/>
        <v>-</v>
      </c>
      <c r="NH78" s="19" t="str">
        <f t="shared" ca="1" si="468"/>
        <v>-</v>
      </c>
      <c r="NI78" s="19" t="str">
        <f t="shared" ca="1" si="468"/>
        <v>-</v>
      </c>
      <c r="NJ78" s="19" t="str">
        <f t="shared" ca="1" si="468"/>
        <v>-</v>
      </c>
      <c r="NK78" s="19" t="str">
        <f t="shared" ca="1" si="468"/>
        <v>-</v>
      </c>
      <c r="NL78" s="19" t="str">
        <f t="shared" ca="1" si="468"/>
        <v>-</v>
      </c>
      <c r="NM78" s="19" t="str">
        <f t="shared" ca="1" si="468"/>
        <v>-</v>
      </c>
      <c r="NN78" s="5" t="str">
        <f t="shared" ca="1" si="459"/>
        <v>-</v>
      </c>
      <c r="NO78" s="5">
        <f t="shared" ca="1" si="459"/>
        <v>500</v>
      </c>
      <c r="NP78" s="5">
        <f t="shared" ca="1" si="459"/>
        <v>500</v>
      </c>
      <c r="NQ78" s="5" t="str">
        <f t="shared" ca="1" si="459"/>
        <v>-</v>
      </c>
      <c r="NR78" s="5" t="str">
        <f t="shared" ca="1" si="459"/>
        <v>-</v>
      </c>
      <c r="NS78" s="5" t="str">
        <f t="shared" ca="1" si="459"/>
        <v>-</v>
      </c>
      <c r="NT78" s="5">
        <f t="shared" ca="1" si="408"/>
        <v>1</v>
      </c>
      <c r="NU78" s="9"/>
      <c r="NV78" s="19">
        <f t="shared" ca="1" si="420"/>
        <v>70</v>
      </c>
      <c r="NW78" s="19">
        <f t="shared" ca="1" si="431"/>
        <v>50</v>
      </c>
      <c r="NX78" s="19">
        <f t="shared" ca="1" si="431"/>
        <v>65</v>
      </c>
      <c r="NY78" s="19">
        <f t="shared" ca="1" si="431"/>
        <v>65</v>
      </c>
      <c r="NZ78" s="19">
        <f t="shared" ca="1" si="431"/>
        <v>1</v>
      </c>
      <c r="OA78" s="5">
        <f t="shared" ca="1" si="410"/>
        <v>1</v>
      </c>
      <c r="OB78" s="19">
        <f t="shared" ca="1" si="255"/>
        <v>1</v>
      </c>
      <c r="OC78" s="9"/>
      <c r="OD78" s="19" t="b">
        <f t="shared" ca="1" si="431"/>
        <v>0</v>
      </c>
      <c r="OE78" s="19" t="b">
        <f t="shared" ca="1" si="431"/>
        <v>0</v>
      </c>
      <c r="OF78" s="19">
        <f t="shared" ca="1" si="431"/>
        <v>1</v>
      </c>
      <c r="OG78" s="19">
        <f t="shared" ca="1" si="431"/>
        <v>1</v>
      </c>
      <c r="OH78" s="19">
        <f t="shared" ca="1" si="431"/>
        <v>1</v>
      </c>
      <c r="OI78" s="19">
        <f t="shared" ca="1" si="431"/>
        <v>1</v>
      </c>
      <c r="OJ78" s="19">
        <f t="shared" ca="1" si="431"/>
        <v>1</v>
      </c>
      <c r="OK78" s="19">
        <f t="shared" ca="1" si="431"/>
        <v>1</v>
      </c>
      <c r="OL78" s="19">
        <f t="shared" ca="1" si="431"/>
        <v>1</v>
      </c>
      <c r="OM78" s="19">
        <f t="shared" ca="1" si="431"/>
        <v>1</v>
      </c>
      <c r="ON78" s="19">
        <f t="shared" ca="1" si="431"/>
        <v>1</v>
      </c>
      <c r="OO78" s="9"/>
      <c r="OP78" s="5" t="str" cm="1">
        <f t="array" aca="1" ref="OP78" ca="1">INDEX(i.LMU_Area,$K78,OP$26)</f>
        <v>-</v>
      </c>
      <c r="OQ78" s="5" t="str" cm="1">
        <f t="array" aca="1" ref="OQ78" ca="1">INDEX(i.LMU_Area,$K78,OQ$26)</f>
        <v>-</v>
      </c>
      <c r="OR78" s="5" t="str" cm="1">
        <f t="array" aca="1" ref="OR78" ca="1">INDEX(i.LMU_Area,$K78,OR$26)</f>
        <v>-</v>
      </c>
      <c r="OS78" s="5" t="str" cm="1">
        <f t="array" aca="1" ref="OS78" ca="1">INDEX(i.LMU_Area,$K78,OS$26)</f>
        <v>-</v>
      </c>
      <c r="OT78" s="5" t="str" cm="1">
        <f t="array" aca="1" ref="OT78" ca="1">INDEX(i.LMU_Area,$K78,OT$26)</f>
        <v>-</v>
      </c>
      <c r="OU78" s="5" t="str" cm="1">
        <f t="array" aca="1" ref="OU78" ca="1">INDEX(i.LMU_Area,$K78,OU$26)</f>
        <v>-</v>
      </c>
      <c r="OV78" s="5" t="str" cm="1">
        <f t="array" aca="1" ref="OV78" ca="1">INDEX(i.LMU_Area,$K78,OV$26)</f>
        <v>-</v>
      </c>
      <c r="OW78" s="5" t="str" cm="1">
        <f t="array" aca="1" ref="OW78" ca="1">INDEX(i.LMU_Area,$K78,OW$26)</f>
        <v>-</v>
      </c>
      <c r="OX78" s="5" t="str" cm="1">
        <f t="array" aca="1" ref="OX78" ca="1">INDEX(i.LMU_Area,$K78,OX$26)</f>
        <v>-</v>
      </c>
      <c r="OY78" s="5" t="str" cm="1">
        <f t="array" aca="1" ref="OY78" ca="1">INDEX(i.LMU_Area,$K78,OY$26)</f>
        <v>-</v>
      </c>
      <c r="OZ78" s="5" t="str" cm="1">
        <f t="array" aca="1" ref="OZ78" ca="1">INDEX(i.LMU_Area,$K78,OZ$26)</f>
        <v>-</v>
      </c>
      <c r="PA78" s="5" t="str" cm="1">
        <f t="array" aca="1" ref="PA78" ca="1">INDEX(i.LMU_Area,$K78,PA$26)</f>
        <v>-</v>
      </c>
      <c r="PB78" s="5" t="str" cm="1">
        <f t="array" aca="1" ref="PB78" ca="1">INDEX(i.LMU_Area,$K78,PB$26)</f>
        <v>-</v>
      </c>
      <c r="PC78" s="5" t="str" cm="1">
        <f t="array" aca="1" ref="PC78" ca="1">INDEX(i.LMU_Area,$K78,PC$26)</f>
        <v>-</v>
      </c>
      <c r="PD78" s="5" t="str" cm="1">
        <f t="array" aca="1" ref="PD78" ca="1">INDEX(i.LMU_Area,$K78,PD$26)</f>
        <v>-</v>
      </c>
      <c r="PE78" s="5" t="str" cm="1">
        <f t="array" aca="1" ref="PE78" ca="1">INDEX(i.LMU_Area,$K78,PE$26)</f>
        <v>-</v>
      </c>
      <c r="PF78" s="5" t="str" cm="1">
        <f t="array" aca="1" ref="PF78" ca="1">INDEX(i.LMU_Area,$K78,PF$26)</f>
        <v>-</v>
      </c>
      <c r="PG78" s="5" t="str" cm="1">
        <f t="array" aca="1" ref="PG78" ca="1">INDEX(i.LMU_Area,$K78,PG$26)</f>
        <v>-</v>
      </c>
      <c r="PH78" s="5" t="str" cm="1">
        <f t="array" aca="1" ref="PH78" ca="1">INDEX(i.LMU_Area,$K78,PH$26)</f>
        <v>-</v>
      </c>
      <c r="PI78" s="5" t="str" cm="1">
        <f t="array" aca="1" ref="PI78" ca="1">INDEX(i.LMU_Area,$K78,PI$26)</f>
        <v>-</v>
      </c>
      <c r="PJ78" s="5" t="str" cm="1">
        <f t="array" aca="1" ref="PJ78" ca="1">INDEX(i.LMU_Area,$K78,PJ$26)</f>
        <v>-</v>
      </c>
      <c r="PK78" s="5" t="str" cm="1">
        <f t="array" aca="1" ref="PK78" ca="1">INDEX(i.LMU_Area,$K78,PK$26)</f>
        <v>-</v>
      </c>
      <c r="PL78" s="5" t="str" cm="1">
        <f t="array" aca="1" ref="PL78" ca="1">INDEX(i.LMU_Area,$K78,PL$26)</f>
        <v>-</v>
      </c>
      <c r="PM78" s="5" t="str" cm="1">
        <f t="array" aca="1" ref="PM78" ca="1">INDEX(i.LMU_Area,$K78,PM$26)</f>
        <v>-</v>
      </c>
      <c r="PN78" s="5" t="str" cm="1">
        <f t="array" aca="1" ref="PN78" ca="1">INDEX(i.LMU_Area,$K78,PN$26)</f>
        <v>-</v>
      </c>
      <c r="PO78" s="5" t="str" cm="1">
        <f t="array" aca="1" ref="PO78" ca="1">INDEX(i.LMU_Area,$K78,PO$26)</f>
        <v>-</v>
      </c>
      <c r="PP78" s="5" t="str" cm="1">
        <f t="array" aca="1" ref="PP78" ca="1">INDEX(i.LMU_Area,$K78,PP$26)</f>
        <v>-</v>
      </c>
      <c r="PQ78" s="5" t="str" cm="1">
        <f t="array" aca="1" ref="PQ78" ca="1">INDEX(i.LMU_Area,$K78,PQ$26)</f>
        <v>-</v>
      </c>
      <c r="PR78" s="5" t="str" cm="1">
        <f t="array" aca="1" ref="PR78" ca="1">INDEX(i.LMU_Area,$K78,PR$26)</f>
        <v>-</v>
      </c>
      <c r="PS78" s="5" t="str" cm="1">
        <f t="array" aca="1" ref="PS78" ca="1">INDEX(i.LMU_Area,$K78,PS$26)</f>
        <v>-</v>
      </c>
      <c r="PT78" s="5" t="str" cm="1">
        <f t="array" aca="1" ref="PT78" ca="1">INDEX(i.LMU_Area,$K78,PT$26)</f>
        <v>-</v>
      </c>
      <c r="PU78" s="5" t="str" cm="1">
        <f t="array" aca="1" ref="PU78" ca="1">INDEX(i.LMU_Area,$K78,PU$26)</f>
        <v>-</v>
      </c>
      <c r="PV78" s="5" t="str" cm="1">
        <f t="array" aca="1" ref="PV78" ca="1">INDEX(i.LMU_Area,$K78,PV$26)</f>
        <v>-</v>
      </c>
      <c r="PW78" s="5" t="str" cm="1">
        <f t="array" aca="1" ref="PW78" ca="1">INDEX(i.LMU_Area,$K78,PW$26)</f>
        <v>-</v>
      </c>
      <c r="PX78" s="5" t="str" cm="1">
        <f t="array" aca="1" ref="PX78" ca="1">INDEX(i.LMU_Area,$K78,PX$26)</f>
        <v>-</v>
      </c>
      <c r="PY78" s="5" t="str" cm="1">
        <f t="array" aca="1" ref="PY78" ca="1">INDEX(i.LMU_Area,$K78,PY$26)</f>
        <v>-</v>
      </c>
      <c r="PZ78" s="5" t="str" cm="1">
        <f t="array" aca="1" ref="PZ78" ca="1">INDEX(i.LMU_Area,$K78,PZ$26)</f>
        <v>-</v>
      </c>
      <c r="QA78" s="5" t="str" cm="1">
        <f t="array" aca="1" ref="QA78" ca="1">INDEX(i.LMU_Area,$K78,QA$26)</f>
        <v>-</v>
      </c>
      <c r="QB78" s="5" t="str" cm="1">
        <f t="array" aca="1" ref="QB78" ca="1">INDEX(i.LMU_Area,$K78,QB$26)</f>
        <v>-</v>
      </c>
      <c r="QC78" s="5" t="str" cm="1">
        <f t="array" aca="1" ref="QC78" ca="1">INDEX(i.LMU_Area,$K78,QC$26)</f>
        <v>-</v>
      </c>
      <c r="QD78" s="5" t="str" cm="1">
        <f t="array" aca="1" ref="QD78" ca="1">INDEX(i.LMU_Area,$K78,QD$26)</f>
        <v>-</v>
      </c>
      <c r="QE78" s="5" t="str" cm="1">
        <f t="array" aca="1" ref="QE78" ca="1">INDEX(i.LMU_Area,$K78,QE$26)</f>
        <v>-</v>
      </c>
      <c r="QF78" s="5" t="str" cm="1">
        <f t="array" aca="1" ref="QF78" ca="1">INDEX(i.LMU_Area,$K78,QF$26)</f>
        <v>-</v>
      </c>
      <c r="QG78" s="5" t="str" cm="1">
        <f t="array" aca="1" ref="QG78" ca="1">INDEX(i.LMU_Area,$K78,QG$26)</f>
        <v>-</v>
      </c>
      <c r="QH78" s="5" t="str" cm="1">
        <f t="array" aca="1" ref="QH78" ca="1">INDEX(i.LMU_Area,$K78,QH$26)</f>
        <v>-</v>
      </c>
      <c r="QI78" s="5" t="str" cm="1">
        <f t="array" aca="1" ref="QI78" ca="1">INDEX(i.LMU_Area,$K78,QI$26)</f>
        <v>-</v>
      </c>
      <c r="QJ78" s="5" t="str" cm="1">
        <f t="array" aca="1" ref="QJ78" ca="1">INDEX(i.LMU_Area,$K78,QJ$26)</f>
        <v>-</v>
      </c>
      <c r="QK78" s="5" t="str" cm="1">
        <f t="array" aca="1" ref="QK78" ca="1">INDEX(i.LMU_Area,$K78,QK$26)</f>
        <v>-</v>
      </c>
      <c r="QL78" s="5" t="str" cm="1">
        <f t="array" aca="1" ref="QL78" ca="1">INDEX(i.LMU_Area,$K78,QL$26)</f>
        <v>-</v>
      </c>
      <c r="QM78" s="5" t="str" cm="1">
        <f t="array" aca="1" ref="QM78" ca="1">INDEX(i.LMU_Area,$K78,QM$26)</f>
        <v>-</v>
      </c>
      <c r="QN78" s="5" t="str" cm="1">
        <f t="array" aca="1" ref="QN78" ca="1">INDEX(i.LMU_Area,$K78,QN$26)</f>
        <v>-</v>
      </c>
      <c r="QO78" s="5" t="str" cm="1">
        <f t="array" aca="1" ref="QO78" ca="1">INDEX(i.LMU_Area,$K78,QO$26)</f>
        <v>-</v>
      </c>
      <c r="QP78" s="5" t="str" cm="1">
        <f t="array" aca="1" ref="QP78" ca="1">INDEX(i.LMU_Area,$K78,QP$26)</f>
        <v>-</v>
      </c>
      <c r="QQ78" s="5" t="str" cm="1">
        <f t="array" aca="1" ref="QQ78" ca="1">INDEX(i.LMU_Area,$K78,QQ$26)</f>
        <v>-</v>
      </c>
      <c r="QR78" s="5" t="str" cm="1">
        <f t="array" aca="1" ref="QR78" ca="1">INDEX(i.LMU_Area,$K78,QR$26)</f>
        <v>-</v>
      </c>
      <c r="QS78" s="5" t="str" cm="1">
        <f t="array" aca="1" ref="QS78" ca="1">INDEX(i.LMU_Area,$K78,QS$26)</f>
        <v>-</v>
      </c>
      <c r="QT78" s="5" t="str" cm="1">
        <f t="array" aca="1" ref="QT78" ca="1">INDEX(i.LMU_Area,$K78,QT$26)</f>
        <v>-</v>
      </c>
      <c r="QU78" s="5" t="str" cm="1">
        <f t="array" aca="1" ref="QU78" ca="1">INDEX(i.LMU_Area,$K78,QU$26)</f>
        <v>-</v>
      </c>
      <c r="QV78" s="5" t="str" cm="1">
        <f t="array" aca="1" ref="QV78" ca="1">INDEX(i.LMU_Area,$K78,QV$26)</f>
        <v>-</v>
      </c>
      <c r="QW78" s="5" t="str" cm="1">
        <f t="array" aca="1" ref="QW78" ca="1">INDEX(i.LMU_Area,$K78,QW$26)</f>
        <v>-</v>
      </c>
      <c r="QX78" s="5" t="str" cm="1">
        <f t="array" aca="1" ref="QX78" ca="1">INDEX(i.LMU_Area,$K78,QX$26)</f>
        <v>-</v>
      </c>
      <c r="QY78" s="5" t="str" cm="1">
        <f t="array" aca="1" ref="QY78" ca="1">INDEX(i.LMU_Area,$K78,QY$26)</f>
        <v>-</v>
      </c>
      <c r="QZ78" s="5" t="str" cm="1">
        <f t="array" aca="1" ref="QZ78" ca="1">INDEX(i.LMU_Area,$K78,QZ$26)</f>
        <v>-</v>
      </c>
      <c r="RA78" s="5" t="str" cm="1">
        <f t="array" aca="1" ref="RA78" ca="1">INDEX(i.LMU_Area,$K78,RA$26)</f>
        <v>-</v>
      </c>
      <c r="RB78" s="5" t="str" cm="1">
        <f t="array" aca="1" ref="RB78" ca="1">INDEX(i.LMU_Area,$K78,RB$26)</f>
        <v>-</v>
      </c>
      <c r="RC78" s="5" t="str" cm="1">
        <f t="array" aca="1" ref="RC78" ca="1">INDEX(i.LMU_Area,$K78,RC$26)</f>
        <v>-</v>
      </c>
      <c r="RD78" s="5" t="str" cm="1">
        <f t="array" aca="1" ref="RD78" ca="1">INDEX(i.LMU_Area,$K78,RD$26)</f>
        <v>-</v>
      </c>
      <c r="RE78" s="5" t="str" cm="1">
        <f t="array" aca="1" ref="RE78" ca="1">INDEX(i.LMU_Area,$K78,RE$26)</f>
        <v>-</v>
      </c>
      <c r="RF78" s="5" t="str" cm="1">
        <f t="array" aca="1" ref="RF78" ca="1">INDEX(i.LMU_Area,$K78,RF$26)</f>
        <v>-</v>
      </c>
      <c r="RG78" s="5" t="str" cm="1">
        <f t="array" aca="1" ref="RG78" ca="1">INDEX(i.LMU_Area,$K78,RG$26)</f>
        <v>-</v>
      </c>
      <c r="RH78" s="5" t="str" cm="1">
        <f t="array" aca="1" ref="RH78" ca="1">INDEX(i.LMU_Area,$K78,RH$26)</f>
        <v>-</v>
      </c>
      <c r="RI78" s="5" t="str" cm="1">
        <f t="array" aca="1" ref="RI78" ca="1">INDEX(i.LMU_Area,$K78,RI$26)</f>
        <v>-</v>
      </c>
      <c r="RJ78" s="5" t="str" cm="1">
        <f t="array" aca="1" ref="RJ78" ca="1">INDEX(i.LMU_Area,$K78,RJ$26)</f>
        <v>-</v>
      </c>
      <c r="RK78" s="5" t="str" cm="1">
        <f t="array" aca="1" ref="RK78" ca="1">INDEX(i.LMU_Area,$K78,RK$26)</f>
        <v>-</v>
      </c>
      <c r="RL78" s="5" t="str" cm="1">
        <f t="array" aca="1" ref="RL78" ca="1">INDEX(i.LMU_Area,$K78,RL$26)</f>
        <v>-</v>
      </c>
      <c r="RM78" s="5" t="str" cm="1">
        <f t="array" aca="1" ref="RM78" ca="1">INDEX(i.LMU_Area,$K78,RM$26)</f>
        <v>-</v>
      </c>
      <c r="RN78" s="5" t="str" cm="1">
        <f t="array" aca="1" ref="RN78" ca="1">INDEX(i.LMU_Area,$K78,RN$26)</f>
        <v>-</v>
      </c>
      <c r="RO78" s="5" t="str" cm="1">
        <f t="array" aca="1" ref="RO78" ca="1">INDEX(i.LMU_Area,$K78,RO$26)</f>
        <v>-</v>
      </c>
      <c r="RP78" s="5" t="str" cm="1">
        <f t="array" aca="1" ref="RP78" ca="1">INDEX(i.LMU_Area,$K78,RP$26)</f>
        <v>-</v>
      </c>
      <c r="RQ78" s="5" t="str" cm="1">
        <f t="array" aca="1" ref="RQ78" ca="1">INDEX(i.LMU_Area,$K78,RQ$26)</f>
        <v>-</v>
      </c>
      <c r="RR78" s="5" t="str" cm="1">
        <f t="array" aca="1" ref="RR78" ca="1">INDEX(i.LMU_Area,$K78,RR$26)</f>
        <v>-</v>
      </c>
      <c r="RS78" s="5" t="str" cm="1">
        <f t="array" aca="1" ref="RS78" ca="1">INDEX(i.LMU_Area,$K78,RS$26)</f>
        <v>-</v>
      </c>
      <c r="RT78" s="5" t="str" cm="1">
        <f t="array" aca="1" ref="RT78" ca="1">INDEX(i.LMU_Area,$K78,RT$26)</f>
        <v>-</v>
      </c>
      <c r="RU78" s="5" t="str" cm="1">
        <f t="array" aca="1" ref="RU78" ca="1">INDEX(i.LMU_Area,$K78,RU$26)</f>
        <v>-</v>
      </c>
      <c r="RV78" s="5" t="str" cm="1">
        <f t="array" aca="1" ref="RV78" ca="1">INDEX(i.LMU_Area,$K78,RV$26)</f>
        <v>-</v>
      </c>
      <c r="RW78" s="5" t="str" cm="1">
        <f t="array" aca="1" ref="RW78" ca="1">INDEX(i.LMU_Area,$K78,RW$26)</f>
        <v>-</v>
      </c>
      <c r="RX78" s="5" t="str" cm="1">
        <f t="array" aca="1" ref="RX78" ca="1">INDEX(i.LMU_Area,$K78,RX$26)</f>
        <v>-</v>
      </c>
      <c r="RY78" s="5" t="str" cm="1">
        <f t="array" aca="1" ref="RY78" ca="1">INDEX(i.LMU_Area,$K78,RY$26)</f>
        <v>-</v>
      </c>
      <c r="RZ78" s="5" t="str" cm="1">
        <f t="array" aca="1" ref="RZ78" ca="1">INDEX(i.LMU_Area,$K78,RZ$26)</f>
        <v>-</v>
      </c>
      <c r="SA78" s="5" t="str" cm="1">
        <f t="array" aca="1" ref="SA78" ca="1">INDEX(i.LMU_Area,$K78,SA$26)</f>
        <v>-</v>
      </c>
      <c r="SB78" s="5" t="str" cm="1">
        <f t="array" aca="1" ref="SB78" ca="1">INDEX(i.LMU_Area,$K78,SB$26)</f>
        <v>-</v>
      </c>
      <c r="SC78" s="5" t="str" cm="1">
        <f t="array" aca="1" ref="SC78" ca="1">INDEX(i.LMU_Area,$K78,SC$26)</f>
        <v>-</v>
      </c>
      <c r="SD78" s="5" t="str" cm="1">
        <f t="array" aca="1" ref="SD78" ca="1">INDEX(i.LMU_Area,$K78,SD$26)</f>
        <v>-</v>
      </c>
      <c r="SE78" s="5" t="str" cm="1">
        <f t="array" aca="1" ref="SE78" ca="1">INDEX(i.LMU_Area,$K78,SE$26)</f>
        <v>-</v>
      </c>
      <c r="SF78" s="5" t="str" cm="1">
        <f t="array" aca="1" ref="SF78" ca="1">INDEX(i.LMU_Area,$K78,SF$26)</f>
        <v>-</v>
      </c>
      <c r="SG78" s="5" t="str" cm="1">
        <f t="array" aca="1" ref="SG78" ca="1">INDEX(i.LMU_Area,$K78,SG$26)</f>
        <v>-</v>
      </c>
      <c r="SH78" s="5" t="str" cm="1">
        <f t="array" aca="1" ref="SH78" ca="1">INDEX(i.LMU_Area,$K78,SH$26)</f>
        <v>-</v>
      </c>
      <c r="SI78" s="5" t="str" cm="1">
        <f t="array" aca="1" ref="SI78" ca="1">INDEX(i.LMU_Area,$K78,SI$26)</f>
        <v>-</v>
      </c>
      <c r="SJ78" s="5" t="str" cm="1">
        <f t="array" aca="1" ref="SJ78" ca="1">INDEX(i.LMU_Area,$K78,SJ$26)</f>
        <v>-</v>
      </c>
      <c r="SK78" s="5" t="str" cm="1">
        <f t="array" aca="1" ref="SK78" ca="1">INDEX(i.LMU_Area,$K78,SK$26)</f>
        <v>-</v>
      </c>
      <c r="SL78" s="5" t="str" cm="1">
        <f t="array" aca="1" ref="SL78" ca="1">INDEX(i.LMU_Area,$K78,SL$26)</f>
        <v>-</v>
      </c>
      <c r="SM78" s="5" t="str" cm="1">
        <f t="array" aca="1" ref="SM78" ca="1">INDEX(i.LMU_Area,$K78,SM$26)</f>
        <v>-</v>
      </c>
      <c r="SN78" s="5" t="str" cm="1">
        <f t="array" aca="1" ref="SN78" ca="1">INDEX(i.LMU_Area,$K78,SN$26)</f>
        <v>-</v>
      </c>
      <c r="SO78" s="5" t="str" cm="1">
        <f t="array" aca="1" ref="SO78" ca="1">INDEX(i.LMU_Area,$K78,SO$26)</f>
        <v>-</v>
      </c>
      <c r="SP78" s="5" t="str" cm="1">
        <f t="array" aca="1" ref="SP78" ca="1">INDEX(i.LMU_Area,$K78,SP$26)</f>
        <v>-</v>
      </c>
      <c r="SQ78" s="5" t="str" cm="1">
        <f t="array" aca="1" ref="SQ78" ca="1">INDEX(i.LMU_Area,$K78,SQ$26)</f>
        <v>-</v>
      </c>
      <c r="SR78" s="5" t="str" cm="1">
        <f t="array" aca="1" ref="SR78" ca="1">INDEX(i.LMU_Area,$K78,SR$26)</f>
        <v>-</v>
      </c>
      <c r="SS78" s="5" t="str" cm="1">
        <f t="array" aca="1" ref="SS78" ca="1">INDEX(i.LMU_Area,$K78,SS$26)</f>
        <v>-</v>
      </c>
      <c r="ST78" s="5" t="str" cm="1">
        <f t="array" aca="1" ref="ST78" ca="1">INDEX(i.LMU_Area,$K78,ST$26)</f>
        <v>-</v>
      </c>
      <c r="SU78" s="5" t="str" cm="1">
        <f t="array" aca="1" ref="SU78" ca="1">INDEX(i.LMU_Area,$K78,SU$26)</f>
        <v>-</v>
      </c>
      <c r="SV78" s="5" t="str" cm="1">
        <f t="array" aca="1" ref="SV78" ca="1">INDEX(i.LMU_Area,$K78,SV$26)</f>
        <v>-</v>
      </c>
      <c r="SW78" s="5" t="str" cm="1">
        <f t="array" aca="1" ref="SW78" ca="1">INDEX(i.LMU_Area,$K78,SW$26)</f>
        <v>-</v>
      </c>
      <c r="SX78" s="5" t="str" cm="1">
        <f t="array" aca="1" ref="SX78" ca="1">INDEX(i.LMU_Area,$K78,SX$26)</f>
        <v>-</v>
      </c>
      <c r="SY78" s="5" t="str" cm="1">
        <f t="array" aca="1" ref="SY78" ca="1">INDEX(i.LMU_Area,$K78,SY$26)</f>
        <v>-</v>
      </c>
      <c r="SZ78" s="5" t="str" cm="1">
        <f t="array" aca="1" ref="SZ78" ca="1">INDEX(i.LMU_Area,$K78,SZ$26)</f>
        <v>-</v>
      </c>
      <c r="TA78" s="5" t="str" cm="1">
        <f t="array" aca="1" ref="TA78" ca="1">INDEX(i.LMU_Area,$K78,TA$26)</f>
        <v>-</v>
      </c>
      <c r="TB78" s="5" t="str" cm="1">
        <f t="array" aca="1" ref="TB78" ca="1">INDEX(i.LMU_Area,$K78,TB$26)</f>
        <v>-</v>
      </c>
      <c r="TC78" s="5" t="str" cm="1">
        <f t="array" aca="1" ref="TC78" ca="1">INDEX(i.LMU_Area,$K78,TC$26)</f>
        <v>-</v>
      </c>
      <c r="TD78" s="5" t="str" cm="1">
        <f t="array" aca="1" ref="TD78" ca="1">INDEX(i.LMU_Area,$K78,TD$26)</f>
        <v>-</v>
      </c>
      <c r="TE78" s="5" t="str" cm="1">
        <f t="array" aca="1" ref="TE78" ca="1">INDEX(i.LMU_Area,$K78,TE$26)</f>
        <v>-</v>
      </c>
      <c r="TF78" s="19">
        <f t="shared" ca="1" si="423"/>
        <v>1</v>
      </c>
      <c r="TG78" s="587">
        <v>0</v>
      </c>
    </row>
    <row r="79" spans="1:527" outlineLevel="1">
      <c r="A79" s="21">
        <f t="shared" si="358"/>
        <v>74</v>
      </c>
      <c r="B79" s="21"/>
      <c r="D79" s="14"/>
      <c r="E79" t="b">
        <v>0</v>
      </c>
      <c r="I79" s="21"/>
      <c r="J79" s="21"/>
      <c r="K79" s="21"/>
      <c r="L79" s="21"/>
      <c r="M79" s="21"/>
      <c r="N79" s="21"/>
      <c r="O79" s="21"/>
      <c r="P79" s="21"/>
      <c r="Q79" s="21"/>
      <c r="R79" s="21"/>
      <c r="S79" s="21"/>
      <c r="T79" s="21"/>
      <c r="U79" s="21"/>
      <c r="V79" s="21"/>
      <c r="W79" s="21"/>
      <c r="X79" s="21"/>
      <c r="Y79" s="21"/>
      <c r="Z79" s="21"/>
      <c r="AA79" s="209"/>
      <c r="AB79" s="209"/>
      <c r="AC79" s="209"/>
      <c r="AD79" s="209"/>
      <c r="AE79" s="209"/>
      <c r="AF79" s="21"/>
      <c r="AG79" s="209"/>
      <c r="AH79" s="209"/>
      <c r="AI79" s="209"/>
      <c r="AJ79" s="209"/>
      <c r="AK79" s="209"/>
      <c r="AL79" s="310" t="e">
        <f>INDEX(CHOOSE($P79,DataAutumn!i.OptLTWAdj,DataWinter!i.OptLTWAdj,DataSpring!i.OptLTWAdj),AL$26+($AS79-1)*3+($AF79-1)*15,$Z79+($O79-1)*4)</f>
        <v>#VALUE!</v>
      </c>
      <c r="AM79" s="209"/>
      <c r="AN79" s="209"/>
      <c r="AW79" s="224" t="str">
        <f ca="1">"blank "&amp;TEXT(RAND(),"0.000")</f>
        <v>blank 0.191</v>
      </c>
      <c r="AX79" s="9" t="str">
        <f ca="1">IF(COUNTIF(AW$5:AW79,AW79)=1,"-","Dup")</f>
        <v>-</v>
      </c>
      <c r="AY79" s="9"/>
      <c r="AZ79" s="14"/>
      <c r="BA79" s="14"/>
      <c r="BB79" s="14"/>
      <c r="BC79" s="14"/>
      <c r="BD79" s="14"/>
      <c r="BE79" s="14"/>
      <c r="BF79" s="14"/>
      <c r="BG79" s="14"/>
      <c r="BH79" s="9"/>
      <c r="BI79" s="14"/>
      <c r="BJ79" s="14"/>
      <c r="BK79" s="14"/>
      <c r="BL79" s="14"/>
      <c r="BM79" s="14"/>
      <c r="BN79" s="14"/>
      <c r="BO79" s="14"/>
      <c r="BP79" s="555"/>
      <c r="BQ79" s="555"/>
      <c r="BR79" s="555"/>
      <c r="BS79" s="555"/>
      <c r="BT79" s="555"/>
      <c r="BU79" s="555"/>
      <c r="BV79" s="555"/>
      <c r="BW79" s="555"/>
      <c r="BX79" s="9"/>
      <c r="BY79" s="14"/>
      <c r="BZ79" s="14"/>
      <c r="CA79" s="14"/>
      <c r="CB79" s="14"/>
      <c r="CC79" s="14"/>
      <c r="CD79" s="9"/>
      <c r="CE79" s="14"/>
      <c r="CF79" s="14"/>
      <c r="CG79" s="14"/>
      <c r="CH79" s="14"/>
      <c r="CI79" s="14"/>
      <c r="CJ79" s="14"/>
      <c r="CK79" s="14"/>
      <c r="CL79" s="14"/>
      <c r="CM79" s="14"/>
      <c r="CN79" s="14"/>
      <c r="CO79" s="14"/>
      <c r="CP79" s="14"/>
      <c r="CQ79" s="14"/>
      <c r="CR79" s="14"/>
      <c r="CS79" s="14"/>
      <c r="CT79" s="14"/>
      <c r="CU79" s="14"/>
      <c r="CV79" s="9"/>
      <c r="CW79" s="14"/>
      <c r="CX79" s="14"/>
      <c r="CY79" s="14"/>
      <c r="CZ79" s="567"/>
      <c r="DA79" s="14"/>
      <c r="DB79" s="14"/>
      <c r="DC79" s="14"/>
      <c r="DD79" s="567"/>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9"/>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9"/>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9"/>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9"/>
      <c r="NV79" s="14"/>
      <c r="NW79" s="14"/>
      <c r="NX79" s="14"/>
      <c r="NY79" s="14"/>
      <c r="NZ79" s="14"/>
      <c r="OA79" s="14"/>
      <c r="OB79" s="14"/>
      <c r="OC79" s="9"/>
      <c r="OD79" s="14"/>
      <c r="OE79" s="14"/>
      <c r="OF79" s="14"/>
      <c r="OG79" s="14"/>
      <c r="OH79" s="14"/>
      <c r="OI79" s="14"/>
      <c r="OJ79" s="14"/>
      <c r="OK79" s="14"/>
      <c r="OL79" s="14"/>
      <c r="OM79" s="14"/>
      <c r="ON79" s="14"/>
      <c r="OO79" s="9"/>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587">
        <v>0</v>
      </c>
    </row>
    <row r="80" spans="1:527">
      <c r="A80" s="21">
        <f>ROW(A80)-5</f>
        <v>75</v>
      </c>
      <c r="B80" s="21"/>
      <c r="D80" s="499"/>
      <c r="E80" t="b">
        <v>0</v>
      </c>
      <c r="G80" s="29" t="s">
        <v>1823</v>
      </c>
      <c r="AA80" s="209"/>
      <c r="AB80" s="209"/>
      <c r="AC80" s="209"/>
      <c r="AD80" s="209"/>
      <c r="AE80" s="209"/>
      <c r="AG80" s="209"/>
      <c r="AH80" s="209"/>
      <c r="AI80" s="209"/>
      <c r="AJ80" s="209"/>
      <c r="AK80" s="209"/>
      <c r="AL80" s="209"/>
      <c r="AM80" s="209"/>
      <c r="AN80" s="209"/>
      <c r="AU80" s="264">
        <v>1</v>
      </c>
      <c r="AV80" s="209"/>
      <c r="AW80" s="26" t="s">
        <v>1995</v>
      </c>
      <c r="AX80" s="9" t="str">
        <f ca="1">IF(COUNTIF(AW$5:AW80,AW80)=1,"-","Dup")</f>
        <v>-</v>
      </c>
      <c r="AY80" s="9"/>
      <c r="AZ80" s="499"/>
      <c r="BA80" s="499"/>
      <c r="BB80" s="499"/>
      <c r="BC80" s="499"/>
      <c r="BD80" s="499"/>
      <c r="BE80" s="499"/>
      <c r="BF80" s="499"/>
      <c r="BG80" s="499"/>
      <c r="BH80" s="9"/>
      <c r="BI80" s="499"/>
      <c r="BJ80" s="499"/>
      <c r="BK80" s="499"/>
      <c r="BL80" s="499"/>
      <c r="BM80" s="499"/>
      <c r="BN80" s="499"/>
      <c r="BO80" s="499"/>
      <c r="BP80" s="555"/>
      <c r="BQ80" s="555"/>
      <c r="BR80" s="555"/>
      <c r="BS80" s="555"/>
      <c r="BT80" s="555"/>
      <c r="BU80" s="555"/>
      <c r="BV80" s="555"/>
      <c r="BW80" s="555"/>
      <c r="BX80" s="9"/>
      <c r="BY80" s="499"/>
      <c r="BZ80" s="499"/>
      <c r="CA80" s="499"/>
      <c r="CB80" s="499"/>
      <c r="CC80" s="499"/>
      <c r="CD80" s="9"/>
      <c r="CE80" s="499"/>
      <c r="CF80" s="499"/>
      <c r="CG80" s="499"/>
      <c r="CH80" s="499"/>
      <c r="CI80" s="499"/>
      <c r="CJ80" s="499"/>
      <c r="CK80" s="499"/>
      <c r="CL80" s="499"/>
      <c r="CM80" s="499"/>
      <c r="CN80" s="499"/>
      <c r="CO80" s="499"/>
      <c r="CP80" s="499"/>
      <c r="CQ80" s="499"/>
      <c r="CR80" s="499"/>
      <c r="CS80" s="499"/>
      <c r="CT80" s="499"/>
      <c r="CU80" s="499"/>
      <c r="CV80" s="9"/>
      <c r="CW80" s="499"/>
      <c r="CX80" s="499"/>
      <c r="CY80" s="499"/>
      <c r="CZ80" s="572"/>
      <c r="DA80" s="499"/>
      <c r="DB80" s="499"/>
      <c r="DC80" s="499"/>
      <c r="DD80" s="572"/>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9"/>
      <c r="EF80" s="499"/>
      <c r="EG80" s="499"/>
      <c r="EH80" s="499"/>
      <c r="EI80" s="499"/>
      <c r="EJ80" s="499"/>
      <c r="EK80" s="499"/>
      <c r="EL80" s="499"/>
      <c r="EM80" s="499"/>
      <c r="EN80" s="499"/>
      <c r="EO80" s="499"/>
      <c r="EP80" s="499"/>
      <c r="EQ80" s="499"/>
      <c r="ER80" s="500"/>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9"/>
      <c r="JM80" s="499"/>
      <c r="JN80" s="9"/>
      <c r="JO80" s="499"/>
      <c r="JP80" s="499"/>
      <c r="JQ80" s="499"/>
      <c r="JR80" s="499"/>
      <c r="JS80" s="499"/>
      <c r="JT80" s="499"/>
      <c r="JU80" s="499"/>
      <c r="JV80" s="499"/>
      <c r="JW80" s="499"/>
      <c r="JX80" s="499"/>
      <c r="JY80" s="499"/>
      <c r="JZ80" s="499"/>
      <c r="KA80" s="499"/>
      <c r="KB80" s="499"/>
      <c r="KC80" s="499"/>
      <c r="KD80" s="499"/>
      <c r="KE80" s="499"/>
      <c r="KF80" s="499"/>
      <c r="KG80" s="499"/>
      <c r="KH80" s="499"/>
      <c r="KI80" s="499"/>
      <c r="KJ80" s="499"/>
      <c r="KK80" s="499"/>
      <c r="KL80" s="499"/>
      <c r="KM80" s="499"/>
      <c r="KN80" s="499"/>
      <c r="KO80" s="499"/>
      <c r="KP80" s="499"/>
      <c r="KQ80" s="499"/>
      <c r="KR80" s="499"/>
      <c r="KS80" s="499"/>
      <c r="KT80" s="499"/>
      <c r="KU80" s="499"/>
      <c r="KV80" s="499"/>
      <c r="KW80" s="499"/>
      <c r="KX80" s="499"/>
      <c r="KY80" s="499"/>
      <c r="KZ80" s="499"/>
      <c r="LA80" s="499"/>
      <c r="LB80" s="499"/>
      <c r="LC80" s="499"/>
      <c r="LD80" s="499"/>
      <c r="LE80" s="499"/>
      <c r="LF80" s="499"/>
      <c r="LG80" s="499"/>
      <c r="LH80" s="499"/>
      <c r="LI80" s="499"/>
      <c r="LJ80" s="499"/>
      <c r="LK80" s="499"/>
      <c r="LL80" s="499"/>
      <c r="LM80" s="499"/>
      <c r="LN80" s="499"/>
      <c r="LO80" s="499"/>
      <c r="LP80" s="499"/>
      <c r="LQ80" s="499"/>
      <c r="LR80" s="499"/>
      <c r="LS80" s="499"/>
      <c r="LT80" s="499"/>
      <c r="LU80" s="499"/>
      <c r="LV80" s="499"/>
      <c r="LW80" s="499"/>
      <c r="LX80" s="9"/>
      <c r="LY80" s="499"/>
      <c r="LZ80" s="499"/>
      <c r="MA80" s="499"/>
      <c r="MB80" s="499"/>
      <c r="MC80" s="499"/>
      <c r="MD80" s="499"/>
      <c r="ME80" s="499"/>
      <c r="MF80" s="499"/>
      <c r="MG80" s="499"/>
      <c r="MH80" s="499"/>
      <c r="MI80" s="499"/>
      <c r="MJ80" s="499"/>
      <c r="MK80" s="499"/>
      <c r="ML80" s="499"/>
      <c r="MM80" s="499"/>
      <c r="MN80" s="499"/>
      <c r="MO80" s="499"/>
      <c r="MP80" s="499"/>
      <c r="MQ80" s="499"/>
      <c r="MR80" s="499"/>
      <c r="MS80" s="499"/>
      <c r="MT80" s="499"/>
      <c r="MU80" s="499"/>
      <c r="MV80" s="499"/>
      <c r="MW80" s="499"/>
      <c r="MX80" s="499"/>
      <c r="MY80" s="499"/>
      <c r="MZ80" s="499"/>
      <c r="NA80" s="499"/>
      <c r="NB80" s="499"/>
      <c r="NC80" s="499"/>
      <c r="ND80" s="499"/>
      <c r="NE80" s="499"/>
      <c r="NF80" s="499"/>
      <c r="NG80" s="499"/>
      <c r="NH80" s="499"/>
      <c r="NI80" s="499"/>
      <c r="NJ80" s="499"/>
      <c r="NK80" s="499"/>
      <c r="NL80" s="499"/>
      <c r="NM80" s="499"/>
      <c r="NN80" s="499"/>
      <c r="NO80" s="499"/>
      <c r="NP80" s="499"/>
      <c r="NQ80" s="499"/>
      <c r="NR80" s="499"/>
      <c r="NS80" s="499"/>
      <c r="NT80" s="499"/>
      <c r="NU80" s="9"/>
      <c r="NV80" s="499"/>
      <c r="NW80" s="499"/>
      <c r="NX80" s="499"/>
      <c r="NY80" s="499"/>
      <c r="NZ80" s="499"/>
      <c r="OA80" s="499"/>
      <c r="OB80" s="499"/>
      <c r="OC80" s="9"/>
      <c r="OD80" s="499"/>
      <c r="OE80" s="499"/>
      <c r="OF80" s="499"/>
      <c r="OG80" s="499"/>
      <c r="OH80" s="499"/>
      <c r="OI80" s="499"/>
      <c r="OJ80" s="499"/>
      <c r="OK80" s="499"/>
      <c r="OL80" s="499"/>
      <c r="OM80" s="499"/>
      <c r="ON80" s="499"/>
      <c r="OO80" s="9"/>
      <c r="OP80" s="499"/>
      <c r="OQ80" s="499"/>
      <c r="OR80" s="499"/>
      <c r="OS80" s="499"/>
      <c r="OT80" s="499"/>
      <c r="OU80" s="499"/>
      <c r="OV80" s="499"/>
      <c r="OW80" s="499"/>
      <c r="OX80" s="499"/>
      <c r="OY80" s="499"/>
      <c r="OZ80" s="499"/>
      <c r="PA80" s="499"/>
      <c r="PB80" s="499"/>
      <c r="PC80" s="499"/>
      <c r="PD80" s="499"/>
      <c r="PE80" s="499"/>
      <c r="PF80" s="499"/>
      <c r="PG80" s="499"/>
      <c r="PH80" s="499"/>
      <c r="PI80" s="499"/>
      <c r="PJ80" s="499"/>
      <c r="PK80" s="499"/>
      <c r="PL80" s="499"/>
      <c r="PM80" s="499"/>
      <c r="PN80" s="499"/>
      <c r="PO80" s="499"/>
      <c r="PP80" s="499"/>
      <c r="PQ80" s="499"/>
      <c r="PR80" s="499"/>
      <c r="PS80" s="499"/>
      <c r="PT80" s="499"/>
      <c r="PU80" s="499"/>
      <c r="PV80" s="499"/>
      <c r="PW80" s="499"/>
      <c r="PX80" s="499"/>
      <c r="PY80" s="499"/>
      <c r="PZ80" s="499"/>
      <c r="QA80" s="499"/>
      <c r="QB80" s="499"/>
      <c r="QC80" s="499"/>
      <c r="QD80" s="499"/>
      <c r="QE80" s="499"/>
      <c r="QF80" s="499"/>
      <c r="QG80" s="499"/>
      <c r="QH80" s="499"/>
      <c r="QI80" s="499"/>
      <c r="QJ80" s="499"/>
      <c r="QK80" s="499"/>
      <c r="QL80" s="499"/>
      <c r="QM80" s="499"/>
      <c r="QN80" s="499"/>
      <c r="QO80" s="499"/>
      <c r="QP80" s="499"/>
      <c r="QQ80" s="499"/>
      <c r="QR80" s="499"/>
      <c r="QS80" s="499"/>
      <c r="QT80" s="499"/>
      <c r="QU80" s="499"/>
      <c r="QV80" s="499"/>
      <c r="QW80" s="499"/>
      <c r="QX80" s="499"/>
      <c r="QY80" s="499"/>
      <c r="QZ80" s="499"/>
      <c r="RA80" s="499"/>
      <c r="RB80" s="499"/>
      <c r="RC80" s="499"/>
      <c r="RD80" s="499"/>
      <c r="RE80" s="499"/>
      <c r="RF80" s="499"/>
      <c r="RG80" s="499"/>
      <c r="RH80" s="499"/>
      <c r="RI80" s="499"/>
      <c r="RJ80" s="499"/>
      <c r="RK80" s="499"/>
      <c r="RL80" s="499"/>
      <c r="RM80" s="499"/>
      <c r="RN80" s="499"/>
      <c r="RO80" s="499"/>
      <c r="RP80" s="499"/>
      <c r="RQ80" s="499"/>
      <c r="RR80" s="499"/>
      <c r="RS80" s="499"/>
      <c r="RT80" s="499"/>
      <c r="RU80" s="499"/>
      <c r="RV80" s="499"/>
      <c r="RW80" s="499"/>
      <c r="RX80" s="499"/>
      <c r="RY80" s="499"/>
      <c r="RZ80" s="499"/>
      <c r="SA80" s="499"/>
      <c r="SB80" s="499"/>
      <c r="SC80" s="499"/>
      <c r="SD80" s="499"/>
      <c r="SE80" s="499"/>
      <c r="SF80" s="499"/>
      <c r="SG80" s="499"/>
      <c r="SH80" s="499"/>
      <c r="SI80" s="499"/>
      <c r="SJ80" s="499"/>
      <c r="SK80" s="499"/>
      <c r="SL80" s="499"/>
      <c r="SM80" s="499"/>
      <c r="SN80" s="499"/>
      <c r="SO80" s="499"/>
      <c r="SP80" s="499"/>
      <c r="SQ80" s="499"/>
      <c r="SR80" s="499"/>
      <c r="SS80" s="499"/>
      <c r="ST80" s="499"/>
      <c r="SU80" s="499"/>
      <c r="SV80" s="499"/>
      <c r="SW80" s="499"/>
      <c r="SX80" s="499"/>
      <c r="SY80" s="499"/>
      <c r="SZ80" s="499"/>
      <c r="TA80" s="499"/>
      <c r="TB80" s="499"/>
      <c r="TC80" s="499"/>
      <c r="TD80" s="499"/>
      <c r="TE80" s="499"/>
      <c r="TF80" s="499"/>
      <c r="TG80" s="587">
        <v>0</v>
      </c>
    </row>
    <row r="81" spans="1:527" outlineLevel="2">
      <c r="A81" s="21">
        <f>ROW(A81)-5</f>
        <v>76</v>
      </c>
      <c r="B81" s="21"/>
      <c r="D81" s="499"/>
      <c r="E81" t="b">
        <v>0</v>
      </c>
      <c r="G81" s="29" t="s">
        <v>1713</v>
      </c>
      <c r="AA81" s="209"/>
      <c r="AB81" s="209"/>
      <c r="AC81" s="209"/>
      <c r="AD81" s="209"/>
      <c r="AE81" s="209"/>
      <c r="AG81" s="209"/>
      <c r="AH81" s="209"/>
      <c r="AI81" s="209"/>
      <c r="AJ81" s="209"/>
      <c r="AK81" s="209"/>
      <c r="AL81" s="209"/>
      <c r="AM81" s="209"/>
      <c r="AN81" s="209"/>
      <c r="AU81" s="264">
        <v>1</v>
      </c>
      <c r="AV81">
        <f>PRODUCT($H80:$AV80)</f>
        <v>1</v>
      </c>
      <c r="AW81" s="541" t="str">
        <f>AW80&amp;" "&amp;$AV81&amp;" trials (if complete)"</f>
        <v>SE NoFeedSupply 1 trials (if complete)</v>
      </c>
      <c r="AX81" s="9" t="str">
        <f ca="1">IF(COUNTIF(AW$5:AW81,AW81)=1,"-","Dup")</f>
        <v>-</v>
      </c>
      <c r="AY81" s="9"/>
      <c r="AZ81" s="499"/>
      <c r="BA81" s="499"/>
      <c r="BB81" s="499"/>
      <c r="BC81" s="499"/>
      <c r="BD81" s="499"/>
      <c r="BE81" s="499"/>
      <c r="BF81" s="499"/>
      <c r="BG81" s="499"/>
      <c r="BH81" s="9"/>
      <c r="BI81" s="499"/>
      <c r="BJ81" s="499"/>
      <c r="BK81" s="499"/>
      <c r="BL81" s="499"/>
      <c r="BM81" s="499"/>
      <c r="BN81" s="499"/>
      <c r="BO81" s="499"/>
      <c r="BP81" s="555"/>
      <c r="BQ81" s="555"/>
      <c r="BR81" s="555"/>
      <c r="BS81" s="555"/>
      <c r="BT81" s="555"/>
      <c r="BU81" s="555"/>
      <c r="BV81" s="555"/>
      <c r="BW81" s="555"/>
      <c r="BX81" s="9"/>
      <c r="BY81" s="499"/>
      <c r="BZ81" s="499"/>
      <c r="CA81" s="499"/>
      <c r="CB81" s="499"/>
      <c r="CC81" s="499"/>
      <c r="CD81" s="9"/>
      <c r="CE81" s="499"/>
      <c r="CF81" s="499"/>
      <c r="CG81" s="499"/>
      <c r="CH81" s="499"/>
      <c r="CI81" s="499"/>
      <c r="CJ81" s="499"/>
      <c r="CK81" s="499"/>
      <c r="CL81" s="499"/>
      <c r="CM81" s="499"/>
      <c r="CN81" s="499"/>
      <c r="CO81" s="499"/>
      <c r="CP81" s="499"/>
      <c r="CQ81" s="499"/>
      <c r="CR81" s="499"/>
      <c r="CS81" s="499"/>
      <c r="CT81" s="499"/>
      <c r="CU81" s="499"/>
      <c r="CV81" s="9"/>
      <c r="CW81" s="499"/>
      <c r="CX81" s="499"/>
      <c r="CY81" s="499"/>
      <c r="CZ81" s="572"/>
      <c r="DA81" s="499"/>
      <c r="DB81" s="499"/>
      <c r="DC81" s="499"/>
      <c r="DD81" s="572"/>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9"/>
      <c r="EF81" s="499"/>
      <c r="EG81" s="499"/>
      <c r="EH81" s="499"/>
      <c r="EI81" s="499"/>
      <c r="EJ81" s="499"/>
      <c r="EK81" s="499"/>
      <c r="EL81" s="499"/>
      <c r="EM81" s="499"/>
      <c r="EN81" s="499"/>
      <c r="EO81" s="499"/>
      <c r="EP81" s="499"/>
      <c r="EQ81" s="499"/>
      <c r="ER81" s="500"/>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9"/>
      <c r="JM81" s="499"/>
      <c r="JN81" s="9"/>
      <c r="JO81" s="499"/>
      <c r="JP81" s="499"/>
      <c r="JQ81" s="499"/>
      <c r="JR81" s="499"/>
      <c r="JS81" s="499"/>
      <c r="JT81" s="499"/>
      <c r="JU81" s="499"/>
      <c r="JV81" s="499"/>
      <c r="JW81" s="499"/>
      <c r="JX81" s="499"/>
      <c r="JY81" s="499"/>
      <c r="JZ81" s="499"/>
      <c r="KA81" s="499"/>
      <c r="KB81" s="499"/>
      <c r="KC81" s="499"/>
      <c r="KD81" s="499"/>
      <c r="KE81" s="499"/>
      <c r="KF81" s="499"/>
      <c r="KG81" s="499"/>
      <c r="KH81" s="499"/>
      <c r="KI81" s="499"/>
      <c r="KJ81" s="499"/>
      <c r="KK81" s="499"/>
      <c r="KL81" s="499"/>
      <c r="KM81" s="499"/>
      <c r="KN81" s="499"/>
      <c r="KO81" s="499"/>
      <c r="KP81" s="499"/>
      <c r="KQ81" s="499"/>
      <c r="KR81" s="499"/>
      <c r="KS81" s="499"/>
      <c r="KT81" s="499"/>
      <c r="KU81" s="499"/>
      <c r="KV81" s="499"/>
      <c r="KW81" s="499"/>
      <c r="KX81" s="499"/>
      <c r="KY81" s="499"/>
      <c r="KZ81" s="499"/>
      <c r="LA81" s="499"/>
      <c r="LB81" s="499"/>
      <c r="LC81" s="499"/>
      <c r="LD81" s="499"/>
      <c r="LE81" s="499"/>
      <c r="LF81" s="499"/>
      <c r="LG81" s="499"/>
      <c r="LH81" s="499"/>
      <c r="LI81" s="499"/>
      <c r="LJ81" s="499"/>
      <c r="LK81" s="499"/>
      <c r="LL81" s="499"/>
      <c r="LM81" s="499"/>
      <c r="LN81" s="499"/>
      <c r="LO81" s="499"/>
      <c r="LP81" s="499"/>
      <c r="LQ81" s="499"/>
      <c r="LR81" s="499"/>
      <c r="LS81" s="499"/>
      <c r="LT81" s="499"/>
      <c r="LU81" s="499"/>
      <c r="LV81" s="499"/>
      <c r="LW81" s="499"/>
      <c r="LX81" s="9"/>
      <c r="LY81" s="499"/>
      <c r="LZ81" s="499"/>
      <c r="MA81" s="499"/>
      <c r="MB81" s="499"/>
      <c r="MC81" s="499"/>
      <c r="MD81" s="499"/>
      <c r="ME81" s="499"/>
      <c r="MF81" s="499"/>
      <c r="MG81" s="499"/>
      <c r="MH81" s="499"/>
      <c r="MI81" s="499"/>
      <c r="MJ81" s="499"/>
      <c r="MK81" s="499"/>
      <c r="ML81" s="499"/>
      <c r="MM81" s="499"/>
      <c r="MN81" s="499"/>
      <c r="MO81" s="499"/>
      <c r="MP81" s="499"/>
      <c r="MQ81" s="499"/>
      <c r="MR81" s="499"/>
      <c r="MS81" s="499"/>
      <c r="MT81" s="499"/>
      <c r="MU81" s="499"/>
      <c r="MV81" s="499"/>
      <c r="MW81" s="499"/>
      <c r="MX81" s="499"/>
      <c r="MY81" s="499"/>
      <c r="MZ81" s="499"/>
      <c r="NA81" s="499"/>
      <c r="NB81" s="499"/>
      <c r="NC81" s="499"/>
      <c r="ND81" s="499"/>
      <c r="NE81" s="499"/>
      <c r="NF81" s="499"/>
      <c r="NG81" s="499"/>
      <c r="NH81" s="499"/>
      <c r="NI81" s="499"/>
      <c r="NJ81" s="499"/>
      <c r="NK81" s="499"/>
      <c r="NL81" s="499"/>
      <c r="NM81" s="499"/>
      <c r="NN81" s="499"/>
      <c r="NO81" s="499"/>
      <c r="NP81" s="499"/>
      <c r="NQ81" s="499"/>
      <c r="NR81" s="499"/>
      <c r="NS81" s="499"/>
      <c r="NT81" s="499"/>
      <c r="NU81" s="9"/>
      <c r="NV81" s="499"/>
      <c r="NW81" s="499"/>
      <c r="NX81" s="499"/>
      <c r="NY81" s="499"/>
      <c r="NZ81" s="499"/>
      <c r="OA81" s="499"/>
      <c r="OB81" s="499"/>
      <c r="OC81" s="9"/>
      <c r="OD81" s="499"/>
      <c r="OE81" s="499"/>
      <c r="OF81" s="499"/>
      <c r="OG81" s="499"/>
      <c r="OH81" s="499"/>
      <c r="OI81" s="499"/>
      <c r="OJ81" s="499"/>
      <c r="OK81" s="499"/>
      <c r="OL81" s="499"/>
      <c r="OM81" s="499"/>
      <c r="ON81" s="499"/>
      <c r="OO81" s="9"/>
      <c r="OP81" s="499"/>
      <c r="OQ81" s="499"/>
      <c r="OR81" s="499"/>
      <c r="OS81" s="499"/>
      <c r="OT81" s="499"/>
      <c r="OU81" s="499"/>
      <c r="OV81" s="499"/>
      <c r="OW81" s="499"/>
      <c r="OX81" s="499"/>
      <c r="OY81" s="499"/>
      <c r="OZ81" s="499"/>
      <c r="PA81" s="499"/>
      <c r="PB81" s="499"/>
      <c r="PC81" s="499"/>
      <c r="PD81" s="499"/>
      <c r="PE81" s="499"/>
      <c r="PF81" s="499"/>
      <c r="PG81" s="499"/>
      <c r="PH81" s="499"/>
      <c r="PI81" s="499"/>
      <c r="PJ81" s="499"/>
      <c r="PK81" s="499"/>
      <c r="PL81" s="499"/>
      <c r="PM81" s="499"/>
      <c r="PN81" s="499"/>
      <c r="PO81" s="499"/>
      <c r="PP81" s="499"/>
      <c r="PQ81" s="499"/>
      <c r="PR81" s="499"/>
      <c r="PS81" s="499"/>
      <c r="PT81" s="499"/>
      <c r="PU81" s="499"/>
      <c r="PV81" s="499"/>
      <c r="PW81" s="499"/>
      <c r="PX81" s="499"/>
      <c r="PY81" s="499"/>
      <c r="PZ81" s="499"/>
      <c r="QA81" s="499"/>
      <c r="QB81" s="499"/>
      <c r="QC81" s="499"/>
      <c r="QD81" s="499"/>
      <c r="QE81" s="499"/>
      <c r="QF81" s="499"/>
      <c r="QG81" s="499"/>
      <c r="QH81" s="499"/>
      <c r="QI81" s="499"/>
      <c r="QJ81" s="499"/>
      <c r="QK81" s="499"/>
      <c r="QL81" s="499"/>
      <c r="QM81" s="499"/>
      <c r="QN81" s="499"/>
      <c r="QO81" s="499"/>
      <c r="QP81" s="499"/>
      <c r="QQ81" s="499"/>
      <c r="QR81" s="499"/>
      <c r="QS81" s="499"/>
      <c r="QT81" s="499"/>
      <c r="QU81" s="499"/>
      <c r="QV81" s="499"/>
      <c r="QW81" s="499"/>
      <c r="QX81" s="499"/>
      <c r="QY81" s="499"/>
      <c r="QZ81" s="499"/>
      <c r="RA81" s="499"/>
      <c r="RB81" s="499"/>
      <c r="RC81" s="499"/>
      <c r="RD81" s="499"/>
      <c r="RE81" s="499"/>
      <c r="RF81" s="499"/>
      <c r="RG81" s="499"/>
      <c r="RH81" s="499"/>
      <c r="RI81" s="499"/>
      <c r="RJ81" s="499"/>
      <c r="RK81" s="499"/>
      <c r="RL81" s="499"/>
      <c r="RM81" s="499"/>
      <c r="RN81" s="499"/>
      <c r="RO81" s="499"/>
      <c r="RP81" s="499"/>
      <c r="RQ81" s="499"/>
      <c r="RR81" s="499"/>
      <c r="RS81" s="499"/>
      <c r="RT81" s="499"/>
      <c r="RU81" s="499"/>
      <c r="RV81" s="499"/>
      <c r="RW81" s="499"/>
      <c r="RX81" s="499"/>
      <c r="RY81" s="499"/>
      <c r="RZ81" s="499"/>
      <c r="SA81" s="499"/>
      <c r="SB81" s="499"/>
      <c r="SC81" s="499"/>
      <c r="SD81" s="499"/>
      <c r="SE81" s="499"/>
      <c r="SF81" s="499"/>
      <c r="SG81" s="499"/>
      <c r="SH81" s="499"/>
      <c r="SI81" s="499"/>
      <c r="SJ81" s="499"/>
      <c r="SK81" s="499"/>
      <c r="SL81" s="499"/>
      <c r="SM81" s="499"/>
      <c r="SN81" s="499"/>
      <c r="SO81" s="499"/>
      <c r="SP81" s="499"/>
      <c r="SQ81" s="499"/>
      <c r="SR81" s="499"/>
      <c r="SS81" s="499"/>
      <c r="ST81" s="499"/>
      <c r="SU81" s="499"/>
      <c r="SV81" s="499"/>
      <c r="SW81" s="499"/>
      <c r="SX81" s="499"/>
      <c r="SY81" s="499"/>
      <c r="SZ81" s="499"/>
      <c r="TA81" s="499"/>
      <c r="TB81" s="499"/>
      <c r="TC81" s="499"/>
      <c r="TD81" s="499"/>
      <c r="TE81" s="499"/>
      <c r="TF81" s="499"/>
      <c r="TG81" s="587">
        <v>0</v>
      </c>
    </row>
    <row r="82" spans="1:527" outlineLevel="1">
      <c r="A82" s="21">
        <f t="shared" si="85"/>
        <v>77</v>
      </c>
      <c r="B82" s="26">
        <f>$A$34</f>
        <v>29</v>
      </c>
      <c r="C82">
        <v>101</v>
      </c>
      <c r="D82" s="135" t="s">
        <v>1990</v>
      </c>
      <c r="E82" t="b">
        <v>0</v>
      </c>
      <c r="F82" t="b">
        <v>0</v>
      </c>
      <c r="G82" t="b">
        <f t="shared" ref="G82" si="470">E82</f>
        <v>0</v>
      </c>
      <c r="H82" s="26">
        <v>0</v>
      </c>
      <c r="I82" s="19">
        <f t="shared" ref="I82:Z89" ca="1" si="471">OFFSET(I$5,$B82,0)</f>
        <v>1</v>
      </c>
      <c r="J82" s="19">
        <f t="shared" ca="1" si="471"/>
        <v>1</v>
      </c>
      <c r="K82" s="19">
        <f t="shared" ca="1" si="471"/>
        <v>1</v>
      </c>
      <c r="L82" s="19">
        <f t="shared" ca="1" si="471"/>
        <v>1</v>
      </c>
      <c r="M82" s="19">
        <f t="shared" ca="1" si="471"/>
        <v>2</v>
      </c>
      <c r="N82" s="19">
        <f t="shared" ca="1" si="471"/>
        <v>3</v>
      </c>
      <c r="O82" s="19">
        <f t="shared" ca="1" si="471"/>
        <v>2</v>
      </c>
      <c r="P82" s="19">
        <f t="shared" ca="1" si="471"/>
        <v>1</v>
      </c>
      <c r="Q82" s="19">
        <f t="shared" ca="1" si="471"/>
        <v>1</v>
      </c>
      <c r="R82" s="19">
        <f t="shared" ca="1" si="471"/>
        <v>0</v>
      </c>
      <c r="S82" s="19">
        <f t="shared" ca="1" si="471"/>
        <v>0</v>
      </c>
      <c r="T82" s="19">
        <f t="shared" ca="1" si="471"/>
        <v>0</v>
      </c>
      <c r="U82" s="19">
        <f t="shared" ca="1" si="471"/>
        <v>0</v>
      </c>
      <c r="V82" s="19">
        <f t="shared" ca="1" si="471"/>
        <v>0</v>
      </c>
      <c r="W82" s="19">
        <f t="shared" ca="1" si="471"/>
        <v>0</v>
      </c>
      <c r="X82" s="19">
        <f t="shared" ca="1" si="471"/>
        <v>1</v>
      </c>
      <c r="Y82" s="19">
        <f t="shared" ca="1" si="471"/>
        <v>1</v>
      </c>
      <c r="Z82" s="19">
        <f t="shared" ca="1" si="471"/>
        <v>1</v>
      </c>
      <c r="AA82" s="209"/>
      <c r="AB82" s="209"/>
      <c r="AC82" s="209"/>
      <c r="AD82" s="209"/>
      <c r="AE82" s="209"/>
      <c r="AF82" s="19">
        <f ca="1">OFFSET(AF$5,$B82,0)</f>
        <v>0</v>
      </c>
      <c r="AG82" s="209"/>
      <c r="AH82" s="209"/>
      <c r="AI82" s="209"/>
      <c r="AJ82" s="209"/>
      <c r="AK82" s="209"/>
      <c r="AL82" s="209"/>
      <c r="AM82" s="209"/>
      <c r="AN82" s="209"/>
      <c r="AO82" s="135">
        <f t="shared" ref="AO82:AO89" ca="1" si="472">INDEX(i.StdELMan,($N82-1)*12+($O82-1)*3+$P82,AO$27)</f>
        <v>2</v>
      </c>
      <c r="AP82" s="135">
        <f ca="1">INDEX(CHOOSE($P82,DataAutumn!i.AdultDrys,DataWinter!i.AdultDrys,DataSpring!i.AdultDrys),1,$O82)</f>
        <v>4</v>
      </c>
      <c r="AQ82" s="5">
        <f t="shared" ref="AQ82:AR89" ca="1" si="473">INDEX(i.FlkStrctr,$O82,AQ$26)</f>
        <v>2</v>
      </c>
      <c r="AR82" s="5">
        <f t="shared" ca="1" si="473"/>
        <v>0</v>
      </c>
      <c r="AS82" s="5">
        <f t="shared" ref="AS82:AS89" ca="1" si="474">INDEX(i.StdELMan,($N82-1)*12+($O82-1)*3+$P82,AS$26)</f>
        <v>5</v>
      </c>
      <c r="AT82" s="209"/>
      <c r="AU82" s="209"/>
      <c r="AV82" s="209"/>
      <c r="AW82" s="351" t="str" cm="1">
        <f t="array" aca="1" ref="AW82" ca="1">LEFT(OFFSET(AW82,-1,0),LEN($AW$91))        &amp; TEXT($H82," 00000 ")
&amp; $D82   &amp;" "&amp;$AV82     &amp; IF($JO82=0," FWM","")&amp;IF($JO82=1," MWM","")&amp;IF($JO82=5," Mat","")&amp;IF($JP82=TRUE,"&amp;BBT","    ")    &amp; INDEX(DataMaster!$B$49:$B$51,Experiment!$I82)    &amp; " Climate"&amp;$J82
        &amp; CHOOSE($R82+1," PICCC"," BC")
&amp; " GP"&amp;TEXT($OB82,"?00%")        &amp; " WP"&amp;TEXT($NZ82,"?00%")        &amp; " MP"&amp;TEXT($OA82,"?00%")
&amp; " T_" &amp; IF(AND($CW82,$CY82),"TRUE")        &amp; " (F"&amp;3+COUNTIF($DL82:$DO82,TRUE)&amp;3&amp;"N"&amp;$DQ82&amp;$DR82&amp;")"</f>
        <v>SE N 00000 EWW  MWM    SE Climate1 PICCC GP100% WP100% MP100% T_TRUE (F33N11)</v>
      </c>
      <c r="AX82" s="9" t="str">
        <f ca="1">IF(COUNTIF(AW$5:AW82,AW82)=1,"-","Dup")</f>
        <v>-</v>
      </c>
      <c r="AY82" s="9"/>
      <c r="AZ82" s="461" t="b">
        <v>1</v>
      </c>
      <c r="BA82" s="461" t="b">
        <v>1</v>
      </c>
      <c r="BB82" s="461" t="b">
        <v>1</v>
      </c>
      <c r="BC82" s="461" t="b">
        <v>1</v>
      </c>
      <c r="BD82" s="461" t="b">
        <v>1</v>
      </c>
      <c r="BE82" s="461" t="b">
        <v>1</v>
      </c>
      <c r="BF82" s="461" t="b">
        <v>1</v>
      </c>
      <c r="BG82" s="461" t="b">
        <v>1</v>
      </c>
      <c r="BH82" s="9"/>
      <c r="BI82" s="5" t="b">
        <f t="shared" ref="BI82:BN89" ca="1" si="475">INDEX(i.model_structure,$I82,BI$26)</f>
        <v>1</v>
      </c>
      <c r="BJ82" s="5" t="str">
        <f t="shared" ca="1" si="475"/>
        <v>-</v>
      </c>
      <c r="BK82" s="5" t="str">
        <f t="shared" ca="1" si="475"/>
        <v>-</v>
      </c>
      <c r="BL82" s="5" t="str">
        <f t="shared" ca="1" si="475"/>
        <v>-</v>
      </c>
      <c r="BM82" s="5" t="b">
        <f t="shared" ca="1" si="475"/>
        <v>1</v>
      </c>
      <c r="BN82" s="135">
        <f t="shared" ca="1" si="475"/>
        <v>0</v>
      </c>
      <c r="BO82" s="12" t="b">
        <v>1</v>
      </c>
      <c r="BP82" s="5" cm="1">
        <f t="array" aca="1" ref="BP82" ca="1">INDEX(i.z_prob,$J82,BP$26)</f>
        <v>0.09</v>
      </c>
      <c r="BQ82" s="5" cm="1">
        <f t="array" aca="1" ref="BQ82" ca="1">INDEX(i.z_prob,$J82,BQ$26)</f>
        <v>0.16</v>
      </c>
      <c r="BR82" s="5" cm="1">
        <f t="array" aca="1" ref="BR82" ca="1">INDEX(i.z_prob,$J82,BR$26)</f>
        <v>0.14000000000000001</v>
      </c>
      <c r="BS82" s="5" cm="1">
        <f t="array" aca="1" ref="BS82" ca="1">INDEX(i.z_prob,$J82,BS$26)</f>
        <v>0.11</v>
      </c>
      <c r="BT82" s="5" cm="1">
        <f t="array" aca="1" ref="BT82" ca="1">INDEX(i.z_prob,$J82,BT$26)</f>
        <v>0.11</v>
      </c>
      <c r="BU82" s="5" cm="1">
        <f t="array" aca="1" ref="BU82" ca="1">INDEX(i.z_prob,$J82,BU$26)</f>
        <v>0.14000000000000001</v>
      </c>
      <c r="BV82" s="5" cm="1">
        <f t="array" aca="1" ref="BV82" ca="1">INDEX(i.z_prob,$J82,BV$26)</f>
        <v>0.16</v>
      </c>
      <c r="BW82" s="5" cm="1">
        <f t="array" aca="1" ref="BW82" ca="1">INDEX(i.z_prob,$J82,BW$26)</f>
        <v>0.09</v>
      </c>
      <c r="BX82" s="9"/>
      <c r="BY82" s="19" t="str">
        <f t="shared" ref="BY82:BY89" ca="1" si="476">OFFSET(BY$5,$B82,0)</f>
        <v>-</v>
      </c>
      <c r="BZ82" s="5">
        <f t="shared" ref="BZ82:BZ89" ca="1" si="477">$R82</f>
        <v>0</v>
      </c>
      <c r="CA82" s="5">
        <f t="shared" ref="CA82:CA89" ca="1" si="478">$R82</f>
        <v>0</v>
      </c>
      <c r="CB82" s="5">
        <f t="shared" ref="CB82:CB89" ca="1" si="479">$R82</f>
        <v>0</v>
      </c>
      <c r="CC82" s="5">
        <f t="shared" ref="CC82:CC89" ca="1" si="480">$R82</f>
        <v>0</v>
      </c>
      <c r="CD82" s="9"/>
      <c r="CE82" s="5" t="b">
        <f t="shared" ref="CE82:CE89" ca="1" si="481">$K82&lt;0</f>
        <v>0</v>
      </c>
      <c r="CF82" s="12">
        <f t="shared" ref="CF82:CF89" ca="1" si="482">VALUE($N82&amp;$O82&amp;$P82&amp;$Q82&amp;VALUE($R82)&amp;$Z82&amp;$W82)</f>
        <v>3211010</v>
      </c>
      <c r="CG82" s="19" t="str">
        <f t="shared" ref="CG82:CU89" ca="1" si="483">OFFSET(CG$5,$B82,0)</f>
        <v>-</v>
      </c>
      <c r="CH82" s="19" t="str">
        <f t="shared" ca="1" si="483"/>
        <v>-</v>
      </c>
      <c r="CI82" s="19" t="str">
        <f t="shared" ca="1" si="483"/>
        <v>-</v>
      </c>
      <c r="CJ82" s="19" t="str">
        <f t="shared" ca="1" si="483"/>
        <v>-</v>
      </c>
      <c r="CK82" s="19" t="str">
        <f t="shared" ca="1" si="483"/>
        <v>-</v>
      </c>
      <c r="CL82" s="19" t="str">
        <f t="shared" ca="1" si="483"/>
        <v>-</v>
      </c>
      <c r="CM82" s="19" t="str">
        <f t="shared" ca="1" si="483"/>
        <v>-</v>
      </c>
      <c r="CN82" s="19" t="str">
        <f t="shared" ca="1" si="483"/>
        <v>-</v>
      </c>
      <c r="CO82" s="19" t="str">
        <f t="shared" ca="1" si="483"/>
        <v>-</v>
      </c>
      <c r="CP82" s="19" t="str">
        <f t="shared" ca="1" si="483"/>
        <v>-</v>
      </c>
      <c r="CQ82" s="19" t="str">
        <f t="shared" ca="1" si="483"/>
        <v>-</v>
      </c>
      <c r="CR82" s="19" t="str">
        <f t="shared" ca="1" si="483"/>
        <v>-</v>
      </c>
      <c r="CS82" s="19" t="str">
        <f t="shared" ca="1" si="483"/>
        <v>-</v>
      </c>
      <c r="CT82" s="19" t="str">
        <f t="shared" ca="1" si="483"/>
        <v>-</v>
      </c>
      <c r="CU82" s="19" t="str">
        <f t="shared" ca="1" si="483"/>
        <v>-</v>
      </c>
      <c r="CV82" s="9"/>
      <c r="CW82" s="571" t="b">
        <v>1</v>
      </c>
      <c r="CX82" s="571" t="b">
        <v>1</v>
      </c>
      <c r="CY82" s="571" t="b">
        <v>1</v>
      </c>
      <c r="CZ82" s="571">
        <f ca="1">VALUE($N82&amp;$O82&amp;$P82&amp;$Q82&amp;IFERROR(VALUE($I82),0)&amp;$Z82&amp;IF($JX82=1,1,2)&amp;1)</f>
        <v>32111111</v>
      </c>
      <c r="DA82" s="19" t="b">
        <f t="shared" ref="DA82:ED89" ca="1" si="484">OFFSET(DA$5,$B82,0)</f>
        <v>1</v>
      </c>
      <c r="DB82" s="19">
        <f t="shared" ca="1" si="484"/>
        <v>0</v>
      </c>
      <c r="DC82" s="19" t="str">
        <f t="shared" ca="1" si="484"/>
        <v>-</v>
      </c>
      <c r="DD82" s="570" t="str">
        <f t="shared" ca="1" si="484"/>
        <v>-</v>
      </c>
      <c r="DE82" s="428">
        <f t="shared" ref="DE82:DG89" ca="1" si="485">INDEX(i.UserPeriod0,$AS82,DE$26)</f>
        <v>680</v>
      </c>
      <c r="DF82" s="428">
        <f t="shared" ca="1" si="485"/>
        <v>714</v>
      </c>
      <c r="DG82" s="428">
        <f t="shared" ca="1" si="485"/>
        <v>749</v>
      </c>
      <c r="DH82" s="143">
        <f t="shared" ref="DH82:DJ89" ca="1" si="486">7*INDEX(i.end_joining,1,DH$26+($AS82-1)*3)</f>
        <v>420</v>
      </c>
      <c r="DI82" s="143">
        <f t="shared" ca="1" si="486"/>
        <v>455</v>
      </c>
      <c r="DJ82" s="143">
        <f t="shared" ca="1" si="486"/>
        <v>490</v>
      </c>
      <c r="DK82" s="19" t="str">
        <f t="shared" ref="DK82:EA89" ca="1" si="487">OFFSET(DK$5,$B82,0)</f>
        <v>-</v>
      </c>
      <c r="DL82" s="19" t="str">
        <f t="shared" ca="1" si="487"/>
        <v>-</v>
      </c>
      <c r="DM82" s="19" t="str">
        <f t="shared" ca="1" si="487"/>
        <v>-</v>
      </c>
      <c r="DN82" s="19" t="str">
        <f t="shared" ca="1" si="487"/>
        <v>-</v>
      </c>
      <c r="DO82" s="19" t="str">
        <f t="shared" ca="1" si="487"/>
        <v>-</v>
      </c>
      <c r="DP82" s="19" t="str">
        <f t="shared" ca="1" si="487"/>
        <v>-</v>
      </c>
      <c r="DQ82" s="12">
        <v>1</v>
      </c>
      <c r="DR82" s="12">
        <v>1</v>
      </c>
      <c r="DS82" s="19">
        <f t="shared" ca="1" si="487"/>
        <v>0</v>
      </c>
      <c r="DT82" s="19" t="str">
        <f t="shared" ca="1" si="487"/>
        <v>-</v>
      </c>
      <c r="DU82" s="19" t="str">
        <f t="shared" ca="1" si="487"/>
        <v>-</v>
      </c>
      <c r="DV82" s="19" t="str">
        <f t="shared" ca="1" si="487"/>
        <v>-</v>
      </c>
      <c r="DW82" s="19" t="str">
        <f t="shared" ca="1" si="487"/>
        <v>-</v>
      </c>
      <c r="DX82" s="19" t="str">
        <f t="shared" ca="1" si="487"/>
        <v>-</v>
      </c>
      <c r="DY82" s="19">
        <f t="shared" ca="1" si="487"/>
        <v>0</v>
      </c>
      <c r="DZ82" s="19" t="str">
        <f t="shared" ca="1" si="487"/>
        <v>-</v>
      </c>
      <c r="EA82" s="19" t="str">
        <f t="shared" ca="1" si="487"/>
        <v>-</v>
      </c>
      <c r="EB82" s="19" t="str">
        <f t="shared" ca="1" si="484"/>
        <v>-</v>
      </c>
      <c r="EC82" s="19">
        <f t="shared" ca="1" si="484"/>
        <v>0</v>
      </c>
      <c r="ED82" s="19">
        <f t="shared" ca="1" si="484"/>
        <v>0</v>
      </c>
      <c r="EE82" s="9"/>
      <c r="EF82" s="19" t="str">
        <f t="shared" ref="EF82:ER89" ca="1" si="488">OFFSET(EF$5,$B82,0)</f>
        <v>-</v>
      </c>
      <c r="EG82" s="19" t="str">
        <f t="shared" ca="1" si="488"/>
        <v>-</v>
      </c>
      <c r="EH82" s="19" t="str">
        <f t="shared" ca="1" si="488"/>
        <v>-</v>
      </c>
      <c r="EI82" s="19" t="str">
        <f t="shared" ca="1" si="488"/>
        <v>-</v>
      </c>
      <c r="EJ82" s="19" t="str">
        <f t="shared" ca="1" si="488"/>
        <v>-</v>
      </c>
      <c r="EK82" s="19" t="str">
        <f t="shared" ca="1" si="488"/>
        <v>-</v>
      </c>
      <c r="EL82" s="19" t="str">
        <f t="shared" ca="1" si="488"/>
        <v>-</v>
      </c>
      <c r="EM82" s="19" t="str">
        <f t="shared" ca="1" si="488"/>
        <v>-</v>
      </c>
      <c r="EN82" s="19" t="str">
        <f t="shared" ca="1" si="488"/>
        <v>-</v>
      </c>
      <c r="EO82" s="19" t="str">
        <f t="shared" ca="1" si="488"/>
        <v>-</v>
      </c>
      <c r="EP82" s="19" t="str">
        <f t="shared" ca="1" si="488"/>
        <v>-</v>
      </c>
      <c r="EQ82" s="19" t="str">
        <f t="shared" ca="1" si="488"/>
        <v>-</v>
      </c>
      <c r="ER82" s="19">
        <f t="shared" ca="1" si="488"/>
        <v>0</v>
      </c>
      <c r="ES82" s="428">
        <f t="shared" ref="ES82:ET89" ca="1" si="489">IF(AND($P82=ES$30,$AH82&lt;&gt;0,$AS82=ES$32),INDEX(i.LTWFeedLevels,$AH82,MOD(ES$26-1,7)+1),0)</f>
        <v>0</v>
      </c>
      <c r="ET82" s="428">
        <f t="shared" ca="1" si="489"/>
        <v>0</v>
      </c>
      <c r="EU82" s="115">
        <f t="shared" ref="EU82:EY89" ca="1" si="490">IF(AND($N82=EU$28,$P82=EU$30,$AK82=EU$27,OR($Q82=EU$31,EU$31=1),$AS82=EU$32),INDEX(i.FS_Strategy,$AL82+1,$AK82),0)</f>
        <v>0</v>
      </c>
      <c r="EV82" s="115">
        <f t="shared" ca="1" si="490"/>
        <v>0</v>
      </c>
      <c r="EW82" s="115">
        <f t="shared" ca="1" si="490"/>
        <v>0</v>
      </c>
      <c r="EX82" s="115">
        <f t="shared" ca="1" si="490"/>
        <v>0</v>
      </c>
      <c r="EY82" s="115">
        <f t="shared" ca="1" si="490"/>
        <v>0</v>
      </c>
      <c r="EZ82" s="530">
        <f t="shared" ref="EZ82:EZ89" ca="1" si="491">IF(AND($N82=EZ$28,$P82=EZ$30,$AK82=EZ$27,OR($Q82=EZ$31,EZ$31=1),$AS82=EZ$32),INDEX(i.FS_Strategy,$AM82+1,$AK82),0)</f>
        <v>0</v>
      </c>
      <c r="FA82" s="115">
        <f t="shared" ref="FA82:FE89" ca="1" si="492">IF(AND($N82=FA$28,$P82=FA$30,$AK82=FA$27,OR($Q82=FA$31,FA$31=1),$AS82=FA$32),INDEX(i.FS_Strategy,$AL82+1,$AK82),0)</f>
        <v>0</v>
      </c>
      <c r="FB82" s="115">
        <f t="shared" ca="1" si="492"/>
        <v>0</v>
      </c>
      <c r="FC82" s="115">
        <f t="shared" ca="1" si="492"/>
        <v>0</v>
      </c>
      <c r="FD82" s="115">
        <f t="shared" ca="1" si="492"/>
        <v>0</v>
      </c>
      <c r="FE82" s="115">
        <f t="shared" ca="1" si="492"/>
        <v>0</v>
      </c>
      <c r="FF82" s="530">
        <f t="shared" ref="FF82:FF89" ca="1" si="493">IF(AND($N82=FF$28,$P82=FF$30,$AK82=FF$27,OR($Q82=FF$31,FF$31=1),$AS82=FF$32),INDEX(i.FS_Strategy,$AM82+1,$AK82),0)</f>
        <v>0</v>
      </c>
      <c r="FG82" s="115">
        <f t="shared" ref="FG82:FK89" ca="1" si="494">IF(AND($N82=FG$28,$P82=FG$30,$AK82=FG$27,OR($Q82=FG$31,FG$31=1),$AS82=FG$32),INDEX(i.FS_Strategy,$AL82+1,$AK82),0)</f>
        <v>0</v>
      </c>
      <c r="FH82" s="115">
        <f t="shared" ca="1" si="494"/>
        <v>0</v>
      </c>
      <c r="FI82" s="115">
        <f t="shared" ca="1" si="494"/>
        <v>0</v>
      </c>
      <c r="FJ82" s="115">
        <f t="shared" ca="1" si="494"/>
        <v>0</v>
      </c>
      <c r="FK82" s="115">
        <f t="shared" ca="1" si="494"/>
        <v>0</v>
      </c>
      <c r="FL82" s="530">
        <f t="shared" ref="FL82:FL89" ca="1" si="495">IF(AND($N82=FL$28,$P82=FL$30,$AK82=FL$27,OR($Q82=FL$31,FL$31=1),$AS82=FL$32),INDEX(i.FS_Strategy,$AM82+1,$AK82),0)</f>
        <v>0</v>
      </c>
      <c r="FM82" s="115">
        <f t="shared" ref="FM82:FQ89" ca="1" si="496">IF(AND($N82=FM$28,$P82=FM$30,$AK82=FM$27,OR($Q82=FM$31,FM$31=1),$AS82=FM$32),INDEX(i.FS_Strategy,$AL82+1,$AK82),0)</f>
        <v>0</v>
      </c>
      <c r="FN82" s="115">
        <f t="shared" ca="1" si="496"/>
        <v>0</v>
      </c>
      <c r="FO82" s="115">
        <f t="shared" ca="1" si="496"/>
        <v>0</v>
      </c>
      <c r="FP82" s="115">
        <f t="shared" ca="1" si="496"/>
        <v>0</v>
      </c>
      <c r="FQ82" s="115">
        <f t="shared" ca="1" si="496"/>
        <v>0</v>
      </c>
      <c r="FR82" s="530">
        <f t="shared" ref="FR82:FR89" ca="1" si="497">IF(AND($N82=FR$28,$P82=FR$30,$AK82=FR$27,OR($Q82=FR$31,FR$31=1),$AS82=FR$32),INDEX(i.FS_Strategy,$AM82+1,$AK82),0)</f>
        <v>0</v>
      </c>
      <c r="FS82" s="115">
        <f t="shared" ref="FS82:FW89" ca="1" si="498">IF(AND($N82=FS$28,$P82=FS$30,$AK82=FS$27,OR($Q82=FS$31,FS$31=1),$AS82=FS$32),INDEX(i.FS_Strategy,$AL82+1,$AK82),0)</f>
        <v>0</v>
      </c>
      <c r="FT82" s="115">
        <f t="shared" ca="1" si="498"/>
        <v>0</v>
      </c>
      <c r="FU82" s="115">
        <f t="shared" ca="1" si="498"/>
        <v>0</v>
      </c>
      <c r="FV82" s="115">
        <f t="shared" ca="1" si="498"/>
        <v>0</v>
      </c>
      <c r="FW82" s="115">
        <f t="shared" ca="1" si="498"/>
        <v>0</v>
      </c>
      <c r="FX82" s="530">
        <f t="shared" ref="FX82:FX89" ca="1" si="499">IF(AND($N82=FX$28,$P82=FX$30,$AK82=FX$27,OR($Q82=FX$31,FX$31=1),$AS82=FX$32),INDEX(i.FS_Strategy,$AM82+1,$AK82),0)</f>
        <v>0</v>
      </c>
      <c r="FY82" s="115">
        <f t="shared" ref="FY82:GC89" ca="1" si="500">IF(AND($N82=FY$28,$P82=FY$30,$AK82=FY$27,OR($Q82=FY$31,FY$31=1),$AS82=FY$32),INDEX(i.FS_Strategy,$AL82+1,$AK82),0)</f>
        <v>0</v>
      </c>
      <c r="FZ82" s="115">
        <f t="shared" ca="1" si="500"/>
        <v>0</v>
      </c>
      <c r="GA82" s="115">
        <f t="shared" ca="1" si="500"/>
        <v>0</v>
      </c>
      <c r="GB82" s="115">
        <f t="shared" ca="1" si="500"/>
        <v>0</v>
      </c>
      <c r="GC82" s="115">
        <f t="shared" ca="1" si="500"/>
        <v>0</v>
      </c>
      <c r="GD82" s="530">
        <f t="shared" ref="GD82:GD89" ca="1" si="501">IF(AND($N82=GD$28,$P82=GD$30,$AK82=GD$27,OR($Q82=GD$31,GD$31=1),$AS82=GD$32),INDEX(i.FS_Strategy,$AM82+1,$AK82),0)</f>
        <v>0</v>
      </c>
      <c r="GE82" s="116">
        <f t="shared" ref="GE82:GH89" ca="1" si="502">IF(AND($N82=GE$28,$P82=GE$30,$AK82=GE$27,OR($Q82=GE$31,GE$31=1)),INDEX(i.FS_Strategy,$AM82+1,$AK82),0)</f>
        <v>0</v>
      </c>
      <c r="GF82" s="116">
        <f t="shared" ca="1" si="502"/>
        <v>0</v>
      </c>
      <c r="GG82" s="116">
        <f t="shared" ca="1" si="502"/>
        <v>0</v>
      </c>
      <c r="GH82" s="116">
        <f t="shared" ca="1" si="502"/>
        <v>0</v>
      </c>
      <c r="GI82" s="545">
        <f t="shared" ref="GI82:GX89" ca="1" si="503">IF(AND($N82=GI$28,$P82=GI$30,$AK82=GI$27,OR($Q82=GI$31,GI$31=1)),INDEX(i.FS_Strategy,$AN82+1,$AK82),0)</f>
        <v>0</v>
      </c>
      <c r="GJ82" s="545">
        <f t="shared" ca="1" si="503"/>
        <v>0</v>
      </c>
      <c r="GK82" s="545">
        <f t="shared" ca="1" si="503"/>
        <v>0</v>
      </c>
      <c r="GL82" s="545">
        <f t="shared" ca="1" si="503"/>
        <v>0</v>
      </c>
      <c r="GM82" s="545">
        <f t="shared" ca="1" si="503"/>
        <v>0</v>
      </c>
      <c r="GN82" s="545">
        <f t="shared" ca="1" si="503"/>
        <v>0</v>
      </c>
      <c r="GO82" s="545">
        <f t="shared" ca="1" si="503"/>
        <v>0</v>
      </c>
      <c r="GP82" s="545">
        <f t="shared" ca="1" si="503"/>
        <v>0</v>
      </c>
      <c r="GQ82" s="545">
        <f t="shared" ca="1" si="503"/>
        <v>0</v>
      </c>
      <c r="GR82" s="545">
        <f t="shared" ca="1" si="503"/>
        <v>0</v>
      </c>
      <c r="GS82" s="545">
        <f t="shared" ca="1" si="503"/>
        <v>0</v>
      </c>
      <c r="GT82" s="545">
        <f t="shared" ca="1" si="503"/>
        <v>0</v>
      </c>
      <c r="GU82" s="545">
        <f t="shared" ca="1" si="503"/>
        <v>0</v>
      </c>
      <c r="GV82" s="545">
        <f t="shared" ca="1" si="503"/>
        <v>0</v>
      </c>
      <c r="GW82" s="545">
        <f t="shared" ca="1" si="503"/>
        <v>0</v>
      </c>
      <c r="GX82" s="545">
        <f t="shared" ca="1" si="503"/>
        <v>0</v>
      </c>
      <c r="GY82" s="545">
        <f t="shared" ref="GY82:HB89" ca="1" si="504">IF(AND($N82=GY$28,$P82=GY$30,$AK82=GY$27,OR($Q82=GY$31,GY$31=1)),INDEX(i.FS_Strategy,$AN82+1,$AK82),0)</f>
        <v>0</v>
      </c>
      <c r="GZ82" s="545">
        <f t="shared" ca="1" si="504"/>
        <v>0</v>
      </c>
      <c r="HA82" s="545">
        <f t="shared" ca="1" si="504"/>
        <v>0</v>
      </c>
      <c r="HB82" s="545">
        <f t="shared" ca="1" si="504"/>
        <v>0</v>
      </c>
      <c r="HC82" s="19">
        <f t="shared" ref="HC82:HC89" ca="1" si="505">OFFSET(HC$5,$B82,0)</f>
        <v>0</v>
      </c>
      <c r="HD82" s="115">
        <f t="shared" ref="HD82:HH89" ca="1" si="506">IF(AND($N82=HD$28,$P82=HD$30,$AK82=HD$27,OR($Q82=HD$31,HD$31=1),$AS82=HD$32),INDEX(i.FS_Strategy,$AL82+1,$AK82),0)</f>
        <v>0</v>
      </c>
      <c r="HE82" s="115">
        <f t="shared" ca="1" si="506"/>
        <v>0</v>
      </c>
      <c r="HF82" s="115">
        <f t="shared" ca="1" si="506"/>
        <v>0</v>
      </c>
      <c r="HG82" s="115">
        <f t="shared" ca="1" si="506"/>
        <v>0</v>
      </c>
      <c r="HH82" s="115">
        <f t="shared" ca="1" si="506"/>
        <v>0</v>
      </c>
      <c r="HI82" s="530">
        <f t="shared" ref="HI82:HI89" ca="1" si="507">IF(AND($N82=HI$28,$P82=HI$30,$AK82=HI$27,OR($Q82=HI$31,HI$31=1),$AS82=HI$32),INDEX(i.FS_Strategy,$AM82+1,$AK82),0)</f>
        <v>0</v>
      </c>
      <c r="HJ82" s="115">
        <f t="shared" ref="HJ82:HN89" ca="1" si="508">IF(AND($N82=HJ$28,$P82=HJ$30,$AK82=HJ$27,OR($Q82=HJ$31,HJ$31=1),$AS82=HJ$32),INDEX(i.FS_Strategy,$AL82+1,$AK82),0)</f>
        <v>0</v>
      </c>
      <c r="HK82" s="115">
        <f t="shared" ca="1" si="508"/>
        <v>0</v>
      </c>
      <c r="HL82" s="115">
        <f t="shared" ca="1" si="508"/>
        <v>0</v>
      </c>
      <c r="HM82" s="115">
        <f t="shared" ca="1" si="508"/>
        <v>0</v>
      </c>
      <c r="HN82" s="115">
        <f t="shared" ca="1" si="508"/>
        <v>0</v>
      </c>
      <c r="HO82" s="530">
        <f t="shared" ref="HO82:HO89" ca="1" si="509">IF(AND($N82=HO$28,$P82=HO$30,$AK82=HO$27,OR($Q82=HO$31,HO$31=1),$AS82=HO$32),INDEX(i.FS_Strategy,$AM82+1,$AK82),0)</f>
        <v>0</v>
      </c>
      <c r="HP82" s="115">
        <f t="shared" ref="HP82:HT89" ca="1" si="510">IF(AND($N82=HP$28,$P82=HP$30,$AK82=HP$27,OR($Q82=HP$31,HP$31=1),$AS82=HP$32),INDEX(i.FS_Strategy,$AL82+1,$AK82),0)</f>
        <v>0</v>
      </c>
      <c r="HQ82" s="115">
        <f t="shared" ca="1" si="510"/>
        <v>0</v>
      </c>
      <c r="HR82" s="115">
        <f t="shared" ca="1" si="510"/>
        <v>0</v>
      </c>
      <c r="HS82" s="115">
        <f t="shared" ca="1" si="510"/>
        <v>0</v>
      </c>
      <c r="HT82" s="115">
        <f t="shared" ca="1" si="510"/>
        <v>0</v>
      </c>
      <c r="HU82" s="530">
        <f t="shared" ref="HU82:HU89" ca="1" si="511">IF(AND($N82=HU$28,$P82=HU$30,$AK82=HU$27,OR($Q82=HU$31,HU$31=1),$AS82=HU$32),INDEX(i.FS_Strategy,$AM82+1,$AK82),0)</f>
        <v>0</v>
      </c>
      <c r="HV82" s="115">
        <f t="shared" ref="HV82:HZ89" ca="1" si="512">IF(AND($N82=HV$28,$P82=HV$30,$AK82=HV$27,OR($Q82=HV$31,HV$31=1),$AS82=HV$32),INDEX(i.FS_Strategy,$AL82+1,$AK82),0)</f>
        <v>0</v>
      </c>
      <c r="HW82" s="115">
        <f t="shared" ca="1" si="512"/>
        <v>0</v>
      </c>
      <c r="HX82" s="115">
        <f t="shared" ca="1" si="512"/>
        <v>0</v>
      </c>
      <c r="HY82" s="115">
        <f t="shared" ca="1" si="512"/>
        <v>0</v>
      </c>
      <c r="HZ82" s="115">
        <f t="shared" ca="1" si="512"/>
        <v>0</v>
      </c>
      <c r="IA82" s="530">
        <f t="shared" ref="IA82:IA89" ca="1" si="513">IF(AND($N82=IA$28,$P82=IA$30,$AK82=IA$27,OR($Q82=IA$31,IA$31=1),$AS82=IA$32),INDEX(i.FS_Strategy,$AM82+1,$AK82),0)</f>
        <v>0</v>
      </c>
      <c r="IB82" s="115">
        <f t="shared" ref="IB82:IF89" ca="1" si="514">IF(AND($N82=IB$28,$P82=IB$30,$AK82=IB$27,OR($Q82=IB$31,IB$31=1),$AS82=IB$32),INDEX(i.FS_Strategy,$AL82+1,$AK82),0)</f>
        <v>0</v>
      </c>
      <c r="IC82" s="115">
        <f t="shared" ca="1" si="514"/>
        <v>0</v>
      </c>
      <c r="ID82" s="115">
        <f t="shared" ca="1" si="514"/>
        <v>0</v>
      </c>
      <c r="IE82" s="115">
        <f t="shared" ca="1" si="514"/>
        <v>0</v>
      </c>
      <c r="IF82" s="115">
        <f t="shared" ca="1" si="514"/>
        <v>0</v>
      </c>
      <c r="IG82" s="530">
        <f t="shared" ref="IG82:IG89" ca="1" si="515">IF(AND($N82=IG$28,$P82=IG$30,$AK82=IG$27,OR($Q82=IG$31,IG$31=1),$AS82=IG$32),INDEX(i.FS_Strategy,$AM82+1,$AK82),0)</f>
        <v>0</v>
      </c>
      <c r="IH82" s="115">
        <f t="shared" ref="IH82:IL89" ca="1" si="516">IF(AND($N82=IH$28,$P82=IH$30,$AK82=IH$27,OR($Q82=IH$31,IH$31=1),$AS82=IH$32),INDEX(i.FS_Strategy,$AL82+1,$AK82),0)</f>
        <v>0</v>
      </c>
      <c r="II82" s="115">
        <f t="shared" ca="1" si="516"/>
        <v>0</v>
      </c>
      <c r="IJ82" s="115">
        <f t="shared" ca="1" si="516"/>
        <v>0</v>
      </c>
      <c r="IK82" s="115">
        <f t="shared" ca="1" si="516"/>
        <v>0</v>
      </c>
      <c r="IL82" s="115">
        <f t="shared" ca="1" si="516"/>
        <v>0</v>
      </c>
      <c r="IM82" s="530">
        <f t="shared" ref="IM82:IM89" ca="1" si="517">IF(AND($N82=IM$28,$P82=IM$30,$AK82=IM$27,OR($Q82=IM$31,IM$31=1),$AS82=IM$32),INDEX(i.FS_Strategy,$AM82+1,$AK82),0)</f>
        <v>0</v>
      </c>
      <c r="IN82" s="116">
        <f t="shared" ref="IN82:IQ89" ca="1" si="518">IF(AND($N82=IN$28,$P82=IN$30,$AK82=IN$27,OR($Q82=IN$31,IN$31=1)),INDEX(i.FS_Strategy,$AM82+1,$AK82),0)</f>
        <v>0</v>
      </c>
      <c r="IO82" s="116">
        <f t="shared" ca="1" si="518"/>
        <v>0</v>
      </c>
      <c r="IP82" s="116">
        <f t="shared" ca="1" si="518"/>
        <v>0</v>
      </c>
      <c r="IQ82" s="116">
        <f t="shared" ca="1" si="518"/>
        <v>0</v>
      </c>
      <c r="IR82" s="545">
        <f t="shared" ref="IR82:JG89" ca="1" si="519">IF(AND($N82=IR$28,$P82=IR$30,$AK82=IR$27,OR($Q82=IR$31,IR$31=1)),INDEX(i.FS_Strategy,$AN82+1,$AK82),0)</f>
        <v>0</v>
      </c>
      <c r="IS82" s="545">
        <f t="shared" ca="1" si="519"/>
        <v>0</v>
      </c>
      <c r="IT82" s="545">
        <f t="shared" ca="1" si="519"/>
        <v>0</v>
      </c>
      <c r="IU82" s="545">
        <f t="shared" ca="1" si="519"/>
        <v>0</v>
      </c>
      <c r="IV82" s="545">
        <f t="shared" ca="1" si="519"/>
        <v>0</v>
      </c>
      <c r="IW82" s="545">
        <f t="shared" ca="1" si="519"/>
        <v>0</v>
      </c>
      <c r="IX82" s="545">
        <f t="shared" ca="1" si="519"/>
        <v>0</v>
      </c>
      <c r="IY82" s="545">
        <f t="shared" ca="1" si="519"/>
        <v>0</v>
      </c>
      <c r="IZ82" s="545">
        <f t="shared" ca="1" si="519"/>
        <v>0</v>
      </c>
      <c r="JA82" s="545">
        <f t="shared" ca="1" si="519"/>
        <v>0</v>
      </c>
      <c r="JB82" s="545">
        <f t="shared" ca="1" si="519"/>
        <v>0</v>
      </c>
      <c r="JC82" s="545">
        <f t="shared" ca="1" si="519"/>
        <v>0</v>
      </c>
      <c r="JD82" s="545">
        <f t="shared" ca="1" si="519"/>
        <v>0</v>
      </c>
      <c r="JE82" s="545">
        <f t="shared" ca="1" si="519"/>
        <v>0</v>
      </c>
      <c r="JF82" s="545">
        <f t="shared" ca="1" si="519"/>
        <v>0</v>
      </c>
      <c r="JG82" s="545">
        <f t="shared" ca="1" si="519"/>
        <v>0</v>
      </c>
      <c r="JH82" s="545">
        <f t="shared" ref="JH82:JK89" ca="1" si="520">IF(AND($N82=JH$28,$P82=JH$30,$AK82=JH$27,OR($Q82=JH$31,JH$31=1)),INDEX(i.FS_Strategy,$AN82+1,$AK82),0)</f>
        <v>0</v>
      </c>
      <c r="JI82" s="545">
        <f t="shared" ca="1" si="520"/>
        <v>0</v>
      </c>
      <c r="JJ82" s="545">
        <f t="shared" ca="1" si="520"/>
        <v>0</v>
      </c>
      <c r="JK82" s="545">
        <f t="shared" ca="1" si="520"/>
        <v>0</v>
      </c>
      <c r="JL82" s="19">
        <f t="shared" ref="JL82:JL89" ca="1" si="521">OFFSET(JL$5,$B82,0)</f>
        <v>0</v>
      </c>
      <c r="JM82" s="5">
        <f t="shared" ref="JM82:JM89" ca="1" si="522">INDEX(i.TOL,$P82,JM$26)</f>
        <v>19</v>
      </c>
      <c r="JN82" s="9"/>
      <c r="JO82" s="5">
        <f t="shared" ref="JO82:JP89" ca="1" si="523">INDEX(i.FlkStrctr,$O82,JO$26)</f>
        <v>1</v>
      </c>
      <c r="JP82" s="5" t="b">
        <f t="shared" ca="1" si="523"/>
        <v>0</v>
      </c>
      <c r="JQ82" s="19">
        <f t="shared" ref="JQ82:LW87" ca="1" si="524">OFFSET(JQ$5,$B82,0)</f>
        <v>0</v>
      </c>
      <c r="JR82" s="5">
        <f t="shared" ref="JR82:JR89" ca="1" si="525">IF($W82=0,JR$5,INDEX(i.RR_scenario,$W82,$O82))</f>
        <v>0</v>
      </c>
      <c r="JS82" s="5">
        <f t="shared" ref="JS82:JS89" ca="1" si="526">INDEX(i.dryman,($AP82-1)*4+$AO82,JS$26)</f>
        <v>0.01</v>
      </c>
      <c r="JT82" s="5">
        <f t="shared" ref="JT82:JT89" si="527">INDEX(i.Triplets_mortality,$AE82+1,JT$26)</f>
        <v>0</v>
      </c>
      <c r="JU82" s="19">
        <f t="shared" ca="1" si="524"/>
        <v>0</v>
      </c>
      <c r="JV82" s="5">
        <f t="shared" ref="JV82:JV89" ca="1" si="528">INDEX(i.FlkStrctr,$O82,JV$26)</f>
        <v>60</v>
      </c>
      <c r="JW82" s="5">
        <f t="shared" ref="JW82:JW89" si="529">INDEX(i.Triplet_pi_yatf,$AG82+1,JW$26)</f>
        <v>1</v>
      </c>
      <c r="JX82" s="19">
        <f t="shared" ca="1" si="524"/>
        <v>1</v>
      </c>
      <c r="JY82" s="19">
        <f t="shared" ca="1" si="524"/>
        <v>1</v>
      </c>
      <c r="JZ82" s="19">
        <f t="shared" ca="1" si="524"/>
        <v>1</v>
      </c>
      <c r="KA82" s="19">
        <f t="shared" ca="1" si="524"/>
        <v>1</v>
      </c>
      <c r="KB82" s="19">
        <f t="shared" ca="1" si="524"/>
        <v>1</v>
      </c>
      <c r="KC82" s="19">
        <f t="shared" ca="1" si="524"/>
        <v>0</v>
      </c>
      <c r="KD82" s="19">
        <f t="shared" ca="1" si="524"/>
        <v>0</v>
      </c>
      <c r="KE82" s="19">
        <f t="shared" ca="1" si="524"/>
        <v>1</v>
      </c>
      <c r="KF82" s="19">
        <f t="shared" ca="1" si="524"/>
        <v>0</v>
      </c>
      <c r="KG82" s="19">
        <f t="shared" ca="1" si="524"/>
        <v>0</v>
      </c>
      <c r="KH82" s="19">
        <f t="shared" ca="1" si="524"/>
        <v>0</v>
      </c>
      <c r="KI82" s="19">
        <f t="shared" ca="1" si="524"/>
        <v>1</v>
      </c>
      <c r="KJ82" s="19">
        <f t="shared" ca="1" si="524"/>
        <v>0</v>
      </c>
      <c r="KK82" s="19">
        <f t="shared" ca="1" si="524"/>
        <v>1</v>
      </c>
      <c r="KL82" s="19">
        <f t="shared" ca="1" si="524"/>
        <v>0</v>
      </c>
      <c r="KM82" s="19">
        <f t="shared" ca="1" si="524"/>
        <v>0</v>
      </c>
      <c r="KN82" s="19">
        <f t="shared" ca="1" si="524"/>
        <v>0</v>
      </c>
      <c r="KO82" s="19">
        <f t="shared" ca="1" si="524"/>
        <v>0</v>
      </c>
      <c r="KP82" s="19">
        <f t="shared" ca="1" si="524"/>
        <v>0</v>
      </c>
      <c r="KQ82" s="19">
        <f t="shared" ca="1" si="524"/>
        <v>0</v>
      </c>
      <c r="KR82" s="19">
        <f t="shared" ca="1" si="524"/>
        <v>0</v>
      </c>
      <c r="KS82" s="19">
        <f t="shared" ca="1" si="524"/>
        <v>0</v>
      </c>
      <c r="KT82" s="19">
        <f t="shared" ca="1" si="524"/>
        <v>0</v>
      </c>
      <c r="KU82" s="19">
        <f t="shared" ca="1" si="524"/>
        <v>0</v>
      </c>
      <c r="KV82" s="19">
        <f t="shared" ca="1" si="524"/>
        <v>0</v>
      </c>
      <c r="KW82" s="19">
        <f t="shared" ca="1" si="524"/>
        <v>0</v>
      </c>
      <c r="KX82" s="19">
        <f t="shared" ca="1" si="524"/>
        <v>0</v>
      </c>
      <c r="KY82" s="19">
        <f t="shared" ca="1" si="524"/>
        <v>0</v>
      </c>
      <c r="KZ82" s="19">
        <f t="shared" ca="1" si="524"/>
        <v>0</v>
      </c>
      <c r="LA82" s="19">
        <f t="shared" ca="1" si="524"/>
        <v>0</v>
      </c>
      <c r="LB82" s="19">
        <f t="shared" ca="1" si="524"/>
        <v>0</v>
      </c>
      <c r="LC82" s="19">
        <f t="shared" ca="1" si="524"/>
        <v>0</v>
      </c>
      <c r="LD82" s="19">
        <f t="shared" ca="1" si="524"/>
        <v>0</v>
      </c>
      <c r="LE82" s="19">
        <f t="shared" ca="1" si="524"/>
        <v>0</v>
      </c>
      <c r="LF82" s="19">
        <f t="shared" ca="1" si="524"/>
        <v>0</v>
      </c>
      <c r="LG82" s="5">
        <f t="shared" ref="LG82:LJ89" ca="1" si="530">INDEX(i.dryman,($AP82-1)*4+$AO82,LG$27)</f>
        <v>0</v>
      </c>
      <c r="LH82" s="5">
        <f t="shared" ca="1" si="530"/>
        <v>0</v>
      </c>
      <c r="LI82" s="5">
        <f t="shared" ca="1" si="530"/>
        <v>0.05</v>
      </c>
      <c r="LJ82" s="5">
        <f t="shared" ca="1" si="530"/>
        <v>0.05</v>
      </c>
      <c r="LK82" s="19">
        <f t="shared" ca="1" si="524"/>
        <v>0</v>
      </c>
      <c r="LL82" s="19">
        <f t="shared" ca="1" si="524"/>
        <v>0</v>
      </c>
      <c r="LM82" s="19">
        <f t="shared" ca="1" si="524"/>
        <v>0</v>
      </c>
      <c r="LN82" s="19">
        <f t="shared" ca="1" si="524"/>
        <v>0</v>
      </c>
      <c r="LO82" s="19">
        <f t="shared" ca="1" si="524"/>
        <v>0</v>
      </c>
      <c r="LP82" s="19">
        <f t="shared" ca="1" si="524"/>
        <v>0</v>
      </c>
      <c r="LQ82" s="19">
        <f t="shared" ca="1" si="524"/>
        <v>0</v>
      </c>
      <c r="LR82" s="19">
        <f t="shared" ca="1" si="524"/>
        <v>1</v>
      </c>
      <c r="LS82" s="19">
        <f t="shared" ca="1" si="524"/>
        <v>0</v>
      </c>
      <c r="LT82" s="19">
        <f t="shared" ca="1" si="524"/>
        <v>0</v>
      </c>
      <c r="LU82" s="19">
        <f t="shared" ca="1" si="524"/>
        <v>0</v>
      </c>
      <c r="LV82" s="19">
        <f t="shared" ca="1" si="524"/>
        <v>0</v>
      </c>
      <c r="LW82" s="19">
        <f t="shared" ca="1" si="524"/>
        <v>1</v>
      </c>
      <c r="LX82" s="9"/>
      <c r="LY82" s="5" t="b">
        <f t="shared" ref="LY82:LY89" ca="1" si="531">IF($M82&lt;&gt;0,INDEX(i.cropgraze_inc,$M82,LY$26),OFFSET(LY$5,$B82,0))</f>
        <v>0</v>
      </c>
      <c r="LZ82" s="461" t="str">
        <f t="shared" ref="LZ82:MB88" ca="1" si="532">OFFSET(LZ$5,$B82,0)</f>
        <v>-</v>
      </c>
      <c r="MA82" s="461" t="str">
        <f t="shared" ca="1" si="532"/>
        <v>-</v>
      </c>
      <c r="MB82" s="461" t="str">
        <f t="shared" ca="1" si="532"/>
        <v>-</v>
      </c>
      <c r="MC82" s="5" t="b">
        <f t="shared" ref="MC82:ME89" ca="1" si="533">($P82=MC$30)</f>
        <v>1</v>
      </c>
      <c r="MD82" s="5" t="b">
        <f t="shared" ca="1" si="533"/>
        <v>0</v>
      </c>
      <c r="ME82" s="5" t="b">
        <f t="shared" ca="1" si="533"/>
        <v>0</v>
      </c>
      <c r="MF82" s="135">
        <f t="shared" ref="MF82:MG89" ca="1" si="534">$Q82</f>
        <v>1</v>
      </c>
      <c r="MG82" s="135">
        <f t="shared" ca="1" si="534"/>
        <v>1</v>
      </c>
      <c r="MH82" s="5" t="b">
        <f t="shared" ref="MH82:MK89" ca="1" si="535">INDEX(i.dryman,($AP82-1)*4+$AO82,MH$26)</f>
        <v>0</v>
      </c>
      <c r="MI82" s="5" t="b">
        <f t="shared" ca="1" si="535"/>
        <v>0</v>
      </c>
      <c r="MJ82" s="5" t="b">
        <f t="shared" ca="1" si="535"/>
        <v>1</v>
      </c>
      <c r="MK82" s="5" t="b">
        <f t="shared" ca="1" si="535"/>
        <v>0</v>
      </c>
      <c r="ML82" s="5">
        <f t="shared" ref="ML82:MM89" ca="1" si="536">INDEX(i.dryman,($AP82-1)*4+$AO82,ML$26+$O82-1)</f>
        <v>1</v>
      </c>
      <c r="MM82" s="5">
        <f t="shared" ca="1" si="536"/>
        <v>0.66</v>
      </c>
      <c r="MN82" s="5" t="b">
        <f t="shared" ref="MN82:MN89" ca="1" si="537">AND(INDEX(i.dryman,($AP82-1)*4+$AO82,MN$26),($MG82&gt;0))</f>
        <v>1</v>
      </c>
      <c r="MO82" s="5" t="str" cm="1">
        <f t="array" aca="1" ref="MO82" ca="1">IF(OR(MP82:MP82&lt;&gt;"-"),TRUE,"-")</f>
        <v>-</v>
      </c>
      <c r="MP82" s="19" t="str">
        <f t="shared" ref="MP82:MP89" ca="1" si="538">OFFSET(MP$5,$B82,0)</f>
        <v>-</v>
      </c>
      <c r="MQ82" s="5" t="str">
        <f t="array" aca="1" ref="MQ82" ca="1">IF(OR(MR82:MX82&lt;&gt;"-"),TRUE,"-")</f>
        <v>-</v>
      </c>
      <c r="MR82" s="19" t="str">
        <f t="shared" ref="MR82:NA89" ca="1" si="539">OFFSET(MR$5,$B82,0)</f>
        <v>-</v>
      </c>
      <c r="MS82" s="19" t="str">
        <f t="shared" ca="1" si="539"/>
        <v>-</v>
      </c>
      <c r="MT82" s="19" t="str">
        <f t="shared" ca="1" si="539"/>
        <v>-</v>
      </c>
      <c r="MU82" s="19" t="str">
        <f t="shared" ca="1" si="539"/>
        <v>-</v>
      </c>
      <c r="MV82" s="19" t="str">
        <f t="shared" ca="1" si="539"/>
        <v>-</v>
      </c>
      <c r="MW82" s="19" t="str">
        <f t="shared" ca="1" si="539"/>
        <v>-</v>
      </c>
      <c r="MX82" s="19" t="str">
        <f t="shared" ca="1" si="539"/>
        <v>-</v>
      </c>
      <c r="MY82" s="19" t="str">
        <f t="shared" ca="1" si="539"/>
        <v>-</v>
      </c>
      <c r="MZ82" s="19" t="str">
        <f ca="1">OFFSET(MZ$5,$B82,0)</f>
        <v>-</v>
      </c>
      <c r="NA82" s="19" t="str">
        <f ca="1">OFFSET(NA$5,$B82,0)</f>
        <v>-</v>
      </c>
      <c r="NB82" s="19" t="b">
        <f t="shared" ref="NB82:NC89" ca="1" si="540">OFFSET(NB$5,$B82,0)</f>
        <v>1</v>
      </c>
      <c r="NC82" s="19">
        <f t="shared" ca="1" si="540"/>
        <v>0</v>
      </c>
      <c r="ND82" s="5" t="str">
        <f t="shared" ref="ND82:NG89" ca="1" si="541">INDEX(i.FlkStrctr,$O82,ND$26)</f>
        <v>-</v>
      </c>
      <c r="NE82" s="5" t="str">
        <f t="shared" ca="1" si="541"/>
        <v>-</v>
      </c>
      <c r="NF82" s="5" t="str">
        <f t="shared" ca="1" si="541"/>
        <v>-</v>
      </c>
      <c r="NG82" s="5" t="str">
        <f t="shared" ca="1" si="541"/>
        <v>-</v>
      </c>
      <c r="NH82" s="19" t="str">
        <f t="shared" ref="NH82:NW89" ca="1" si="542">OFFSET(NH$5,$B82,0)</f>
        <v>-</v>
      </c>
      <c r="NI82" s="19" t="str">
        <f t="shared" ca="1" si="542"/>
        <v>-</v>
      </c>
      <c r="NJ82" s="19" t="str">
        <f t="shared" ca="1" si="542"/>
        <v>-</v>
      </c>
      <c r="NK82" s="19" t="str">
        <f t="shared" ca="1" si="542"/>
        <v>-</v>
      </c>
      <c r="NL82" s="19" t="str">
        <f t="shared" ca="1" si="542"/>
        <v>-</v>
      </c>
      <c r="NM82" s="19" t="str">
        <f t="shared" ca="1" si="542"/>
        <v>-</v>
      </c>
      <c r="NN82" s="5" t="str">
        <f t="shared" ref="NN82:NS89" ca="1" si="543">INDEX(i.FlkStrctr,$O82,NN$26)</f>
        <v>-</v>
      </c>
      <c r="NO82" s="5">
        <f t="shared" ca="1" si="543"/>
        <v>500</v>
      </c>
      <c r="NP82" s="5">
        <f t="shared" ca="1" si="543"/>
        <v>500</v>
      </c>
      <c r="NQ82" s="5" t="str">
        <f t="shared" ca="1" si="543"/>
        <v>-</v>
      </c>
      <c r="NR82" s="5" t="str">
        <f t="shared" ca="1" si="543"/>
        <v>-</v>
      </c>
      <c r="NS82" s="5" t="str">
        <f t="shared" ca="1" si="543"/>
        <v>-</v>
      </c>
      <c r="NT82" s="5">
        <f t="shared" ref="NT82:NT89" ca="1" si="544">INDEX(i.conservation,$AF82+1,$P82)</f>
        <v>1</v>
      </c>
      <c r="NU82" s="9"/>
      <c r="NV82" s="19">
        <f t="shared" ca="1" si="542"/>
        <v>70</v>
      </c>
      <c r="NW82" s="19">
        <f t="shared" ca="1" si="542"/>
        <v>50</v>
      </c>
      <c r="NX82" s="19">
        <f t="shared" ref="NX82:TF89" ca="1" si="545">OFFSET(NX$5,$B82,0)</f>
        <v>65</v>
      </c>
      <c r="NY82" s="19">
        <f t="shared" ca="1" si="545"/>
        <v>65</v>
      </c>
      <c r="NZ82" s="5">
        <f t="shared" ref="NZ82:NZ89" ca="1" si="546">INDEX(i.WoolPrices,$Y82,NZ$26)</f>
        <v>1</v>
      </c>
      <c r="OA82" s="5">
        <f t="shared" ref="OA82:OA89" ca="1" si="547">INDEX(i.MeatPrices,$Z82,OA$26)</f>
        <v>1</v>
      </c>
      <c r="OB82" s="5">
        <f t="shared" ref="OB82:OB89" ca="1" si="548">INDEX(i.GrainPrices,$X82,OB$26)</f>
        <v>1</v>
      </c>
      <c r="OC82" s="9"/>
      <c r="OD82" s="19" t="b">
        <f t="shared" ref="OD82:OE89" ca="1" si="549">OFFSET(OD$5,$B82,0)</f>
        <v>0</v>
      </c>
      <c r="OE82" s="19" t="b">
        <f t="shared" ca="1" si="549"/>
        <v>0</v>
      </c>
      <c r="OF82" s="19">
        <f t="shared" ca="1" si="545"/>
        <v>1</v>
      </c>
      <c r="OG82" s="135">
        <f t="shared" ref="OG82:ON89" ca="1" si="550">INDEX(i.PGRscalar,1,($N82-1)*10+OG$26)</f>
        <v>1</v>
      </c>
      <c r="OH82" s="135">
        <f t="shared" ca="1" si="550"/>
        <v>1</v>
      </c>
      <c r="OI82" s="135">
        <f t="shared" ca="1" si="550"/>
        <v>1</v>
      </c>
      <c r="OJ82" s="135">
        <f t="shared" ca="1" si="550"/>
        <v>1</v>
      </c>
      <c r="OK82" s="135">
        <f t="shared" ca="1" si="550"/>
        <v>1</v>
      </c>
      <c r="OL82" s="135">
        <f t="shared" ca="1" si="550"/>
        <v>1</v>
      </c>
      <c r="OM82" s="135">
        <f t="shared" ca="1" si="550"/>
        <v>1</v>
      </c>
      <c r="ON82" s="135">
        <f t="shared" ca="1" si="550"/>
        <v>1</v>
      </c>
      <c r="OO82" s="9"/>
      <c r="OP82" s="5" t="str" cm="1">
        <f t="array" aca="1" ref="OP82" ca="1">INDEX(i.LMU_Area,$K82,OP$26)</f>
        <v>-</v>
      </c>
      <c r="OQ82" s="5" t="str" cm="1">
        <f t="array" aca="1" ref="OQ82" ca="1">INDEX(i.LMU_Area,$K82,OQ$26)</f>
        <v>-</v>
      </c>
      <c r="OR82" s="5" t="str" cm="1">
        <f t="array" aca="1" ref="OR82" ca="1">INDEX(i.LMU_Area,$K82,OR$26)</f>
        <v>-</v>
      </c>
      <c r="OS82" s="5" t="str" cm="1">
        <f t="array" aca="1" ref="OS82" ca="1">INDEX(i.LMU_Area,$K82,OS$26)</f>
        <v>-</v>
      </c>
      <c r="OT82" s="5" t="str" cm="1">
        <f t="array" aca="1" ref="OT82" ca="1">INDEX(i.LMU_Area,$K82,OT$26)</f>
        <v>-</v>
      </c>
      <c r="OU82" s="5" t="str" cm="1">
        <f t="array" aca="1" ref="OU82" ca="1">INDEX(i.LMU_Area,$K82,OU$26)</f>
        <v>-</v>
      </c>
      <c r="OV82" s="5" t="str" cm="1">
        <f t="array" aca="1" ref="OV82" ca="1">INDEX(i.LMU_Area,$K82,OV$26)</f>
        <v>-</v>
      </c>
      <c r="OW82" s="5" t="str" cm="1">
        <f t="array" aca="1" ref="OW82" ca="1">INDEX(i.LMU_Area,$K82,OW$26)</f>
        <v>-</v>
      </c>
      <c r="OX82" s="5" t="str" cm="1">
        <f t="array" aca="1" ref="OX82" ca="1">INDEX(i.LMU_Area,$K82,OX$26)</f>
        <v>-</v>
      </c>
      <c r="OY82" s="5" t="str" cm="1">
        <f t="array" aca="1" ref="OY82" ca="1">INDEX(i.LMU_Area,$K82,OY$26)</f>
        <v>-</v>
      </c>
      <c r="OZ82" s="5" t="str" cm="1">
        <f t="array" aca="1" ref="OZ82" ca="1">INDEX(i.LMU_Area,$K82,OZ$26)</f>
        <v>-</v>
      </c>
      <c r="PA82" s="5" t="str" cm="1">
        <f t="array" aca="1" ref="PA82" ca="1">INDEX(i.LMU_Area,$K82,PA$26)</f>
        <v>-</v>
      </c>
      <c r="PB82" s="5" t="str" cm="1">
        <f t="array" aca="1" ref="PB82" ca="1">INDEX(i.LMU_Area,$K82,PB$26)</f>
        <v>-</v>
      </c>
      <c r="PC82" s="5" t="str" cm="1">
        <f t="array" aca="1" ref="PC82" ca="1">INDEX(i.LMU_Area,$K82,PC$26)</f>
        <v>-</v>
      </c>
      <c r="PD82" s="5" t="str" cm="1">
        <f t="array" aca="1" ref="PD82" ca="1">INDEX(i.LMU_Area,$K82,PD$26)</f>
        <v>-</v>
      </c>
      <c r="PE82" s="5" t="str" cm="1">
        <f t="array" aca="1" ref="PE82" ca="1">INDEX(i.LMU_Area,$K82,PE$26)</f>
        <v>-</v>
      </c>
      <c r="PF82" s="5" t="str" cm="1">
        <f t="array" aca="1" ref="PF82" ca="1">INDEX(i.LMU_Area,$K82,PF$26)</f>
        <v>-</v>
      </c>
      <c r="PG82" s="5" t="str" cm="1">
        <f t="array" aca="1" ref="PG82" ca="1">INDEX(i.LMU_Area,$K82,PG$26)</f>
        <v>-</v>
      </c>
      <c r="PH82" s="5" t="str" cm="1">
        <f t="array" aca="1" ref="PH82" ca="1">INDEX(i.LMU_Area,$K82,PH$26)</f>
        <v>-</v>
      </c>
      <c r="PI82" s="5" t="str" cm="1">
        <f t="array" aca="1" ref="PI82" ca="1">INDEX(i.LMU_Area,$K82,PI$26)</f>
        <v>-</v>
      </c>
      <c r="PJ82" s="5" t="str" cm="1">
        <f t="array" aca="1" ref="PJ82" ca="1">INDEX(i.LMU_Area,$K82,PJ$26)</f>
        <v>-</v>
      </c>
      <c r="PK82" s="5" t="str" cm="1">
        <f t="array" aca="1" ref="PK82" ca="1">INDEX(i.LMU_Area,$K82,PK$26)</f>
        <v>-</v>
      </c>
      <c r="PL82" s="5" t="str" cm="1">
        <f t="array" aca="1" ref="PL82" ca="1">INDEX(i.LMU_Area,$K82,PL$26)</f>
        <v>-</v>
      </c>
      <c r="PM82" s="5" t="str" cm="1">
        <f t="array" aca="1" ref="PM82" ca="1">INDEX(i.LMU_Area,$K82,PM$26)</f>
        <v>-</v>
      </c>
      <c r="PN82" s="5" t="str" cm="1">
        <f t="array" aca="1" ref="PN82" ca="1">INDEX(i.LMU_Area,$K82,PN$26)</f>
        <v>-</v>
      </c>
      <c r="PO82" s="5" t="str" cm="1">
        <f t="array" aca="1" ref="PO82" ca="1">INDEX(i.LMU_Area,$K82,PO$26)</f>
        <v>-</v>
      </c>
      <c r="PP82" s="5" t="str" cm="1">
        <f t="array" aca="1" ref="PP82" ca="1">INDEX(i.LMU_Area,$K82,PP$26)</f>
        <v>-</v>
      </c>
      <c r="PQ82" s="5" t="str" cm="1">
        <f t="array" aca="1" ref="PQ82" ca="1">INDEX(i.LMU_Area,$K82,PQ$26)</f>
        <v>-</v>
      </c>
      <c r="PR82" s="5" t="str" cm="1">
        <f t="array" aca="1" ref="PR82" ca="1">INDEX(i.LMU_Area,$K82,PR$26)</f>
        <v>-</v>
      </c>
      <c r="PS82" s="5" t="str" cm="1">
        <f t="array" aca="1" ref="PS82" ca="1">INDEX(i.LMU_Area,$K82,PS$26)</f>
        <v>-</v>
      </c>
      <c r="PT82" s="5" t="str" cm="1">
        <f t="array" aca="1" ref="PT82" ca="1">INDEX(i.LMU_Area,$K82,PT$26)</f>
        <v>-</v>
      </c>
      <c r="PU82" s="5" t="str" cm="1">
        <f t="array" aca="1" ref="PU82" ca="1">INDEX(i.LMU_Area,$K82,PU$26)</f>
        <v>-</v>
      </c>
      <c r="PV82" s="5" t="str" cm="1">
        <f t="array" aca="1" ref="PV82" ca="1">INDEX(i.LMU_Area,$K82,PV$26)</f>
        <v>-</v>
      </c>
      <c r="PW82" s="5" t="str" cm="1">
        <f t="array" aca="1" ref="PW82" ca="1">INDEX(i.LMU_Area,$K82,PW$26)</f>
        <v>-</v>
      </c>
      <c r="PX82" s="5" t="str" cm="1">
        <f t="array" aca="1" ref="PX82" ca="1">INDEX(i.LMU_Area,$K82,PX$26)</f>
        <v>-</v>
      </c>
      <c r="PY82" s="5" t="str" cm="1">
        <f t="array" aca="1" ref="PY82" ca="1">INDEX(i.LMU_Area,$K82,PY$26)</f>
        <v>-</v>
      </c>
      <c r="PZ82" s="5" t="str" cm="1">
        <f t="array" aca="1" ref="PZ82" ca="1">INDEX(i.LMU_Area,$K82,PZ$26)</f>
        <v>-</v>
      </c>
      <c r="QA82" s="5" t="str" cm="1">
        <f t="array" aca="1" ref="QA82" ca="1">INDEX(i.LMU_Area,$K82,QA$26)</f>
        <v>-</v>
      </c>
      <c r="QB82" s="5" t="str" cm="1">
        <f t="array" aca="1" ref="QB82" ca="1">INDEX(i.LMU_Area,$K82,QB$26)</f>
        <v>-</v>
      </c>
      <c r="QC82" s="5" t="str" cm="1">
        <f t="array" aca="1" ref="QC82" ca="1">INDEX(i.LMU_Area,$K82,QC$26)</f>
        <v>-</v>
      </c>
      <c r="QD82" s="5" t="str" cm="1">
        <f t="array" aca="1" ref="QD82" ca="1">INDEX(i.LMU_Area,$K82,QD$26)</f>
        <v>-</v>
      </c>
      <c r="QE82" s="5" t="str" cm="1">
        <f t="array" aca="1" ref="QE82" ca="1">INDEX(i.LMU_Area,$K82,QE$26)</f>
        <v>-</v>
      </c>
      <c r="QF82" s="5" t="str" cm="1">
        <f t="array" aca="1" ref="QF82" ca="1">INDEX(i.LMU_Area,$K82,QF$26)</f>
        <v>-</v>
      </c>
      <c r="QG82" s="5" t="str" cm="1">
        <f t="array" aca="1" ref="QG82" ca="1">INDEX(i.LMU_Area,$K82,QG$26)</f>
        <v>-</v>
      </c>
      <c r="QH82" s="5" t="str" cm="1">
        <f t="array" aca="1" ref="QH82" ca="1">INDEX(i.LMU_Area,$K82,QH$26)</f>
        <v>-</v>
      </c>
      <c r="QI82" s="5" t="str" cm="1">
        <f t="array" aca="1" ref="QI82" ca="1">INDEX(i.LMU_Area,$K82,QI$26)</f>
        <v>-</v>
      </c>
      <c r="QJ82" s="5" t="str" cm="1">
        <f t="array" aca="1" ref="QJ82" ca="1">INDEX(i.LMU_Area,$K82,QJ$26)</f>
        <v>-</v>
      </c>
      <c r="QK82" s="5" t="str" cm="1">
        <f t="array" aca="1" ref="QK82" ca="1">INDEX(i.LMU_Area,$K82,QK$26)</f>
        <v>-</v>
      </c>
      <c r="QL82" s="5" t="str" cm="1">
        <f t="array" aca="1" ref="QL82" ca="1">INDEX(i.LMU_Area,$K82,QL$26)</f>
        <v>-</v>
      </c>
      <c r="QM82" s="5" t="str" cm="1">
        <f t="array" aca="1" ref="QM82" ca="1">INDEX(i.LMU_Area,$K82,QM$26)</f>
        <v>-</v>
      </c>
      <c r="QN82" s="5" t="str" cm="1">
        <f t="array" aca="1" ref="QN82" ca="1">INDEX(i.LMU_Area,$K82,QN$26)</f>
        <v>-</v>
      </c>
      <c r="QO82" s="5" t="str" cm="1">
        <f t="array" aca="1" ref="QO82" ca="1">INDEX(i.LMU_Area,$K82,QO$26)</f>
        <v>-</v>
      </c>
      <c r="QP82" s="5" t="str" cm="1">
        <f t="array" aca="1" ref="QP82" ca="1">INDEX(i.LMU_Area,$K82,QP$26)</f>
        <v>-</v>
      </c>
      <c r="QQ82" s="5" t="str" cm="1">
        <f t="array" aca="1" ref="QQ82" ca="1">INDEX(i.LMU_Area,$K82,QQ$26)</f>
        <v>-</v>
      </c>
      <c r="QR82" s="5" t="str" cm="1">
        <f t="array" aca="1" ref="QR82" ca="1">INDEX(i.LMU_Area,$K82,QR$26)</f>
        <v>-</v>
      </c>
      <c r="QS82" s="5" t="str" cm="1">
        <f t="array" aca="1" ref="QS82" ca="1">INDEX(i.LMU_Area,$K82,QS$26)</f>
        <v>-</v>
      </c>
      <c r="QT82" s="5" t="str" cm="1">
        <f t="array" aca="1" ref="QT82" ca="1">INDEX(i.LMU_Area,$K82,QT$26)</f>
        <v>-</v>
      </c>
      <c r="QU82" s="5" t="str" cm="1">
        <f t="array" aca="1" ref="QU82" ca="1">INDEX(i.LMU_Area,$K82,QU$26)</f>
        <v>-</v>
      </c>
      <c r="QV82" s="5" t="str" cm="1">
        <f t="array" aca="1" ref="QV82" ca="1">INDEX(i.LMU_Area,$K82,QV$26)</f>
        <v>-</v>
      </c>
      <c r="QW82" s="5" t="str" cm="1">
        <f t="array" aca="1" ref="QW82" ca="1">INDEX(i.LMU_Area,$K82,QW$26)</f>
        <v>-</v>
      </c>
      <c r="QX82" s="5" t="str" cm="1">
        <f t="array" aca="1" ref="QX82" ca="1">INDEX(i.LMU_Area,$K82,QX$26)</f>
        <v>-</v>
      </c>
      <c r="QY82" s="5" t="str" cm="1">
        <f t="array" aca="1" ref="QY82" ca="1">INDEX(i.LMU_Area,$K82,QY$26)</f>
        <v>-</v>
      </c>
      <c r="QZ82" s="5" t="str" cm="1">
        <f t="array" aca="1" ref="QZ82" ca="1">INDEX(i.LMU_Area,$K82,QZ$26)</f>
        <v>-</v>
      </c>
      <c r="RA82" s="5" t="str" cm="1">
        <f t="array" aca="1" ref="RA82" ca="1">INDEX(i.LMU_Area,$K82,RA$26)</f>
        <v>-</v>
      </c>
      <c r="RB82" s="5" t="str" cm="1">
        <f t="array" aca="1" ref="RB82" ca="1">INDEX(i.LMU_Area,$K82,RB$26)</f>
        <v>-</v>
      </c>
      <c r="RC82" s="5" t="str" cm="1">
        <f t="array" aca="1" ref="RC82" ca="1">INDEX(i.LMU_Area,$K82,RC$26)</f>
        <v>-</v>
      </c>
      <c r="RD82" s="5" t="str" cm="1">
        <f t="array" aca="1" ref="RD82" ca="1">INDEX(i.LMU_Area,$K82,RD$26)</f>
        <v>-</v>
      </c>
      <c r="RE82" s="5" t="str" cm="1">
        <f t="array" aca="1" ref="RE82" ca="1">INDEX(i.LMU_Area,$K82,RE$26)</f>
        <v>-</v>
      </c>
      <c r="RF82" s="5" t="str" cm="1">
        <f t="array" aca="1" ref="RF82" ca="1">INDEX(i.LMU_Area,$K82,RF$26)</f>
        <v>-</v>
      </c>
      <c r="RG82" s="5" t="str" cm="1">
        <f t="array" aca="1" ref="RG82" ca="1">INDEX(i.LMU_Area,$K82,RG$26)</f>
        <v>-</v>
      </c>
      <c r="RH82" s="5" t="str" cm="1">
        <f t="array" aca="1" ref="RH82" ca="1">INDEX(i.LMU_Area,$K82,RH$26)</f>
        <v>-</v>
      </c>
      <c r="RI82" s="5" t="str" cm="1">
        <f t="array" aca="1" ref="RI82" ca="1">INDEX(i.LMU_Area,$K82,RI$26)</f>
        <v>-</v>
      </c>
      <c r="RJ82" s="5" t="str" cm="1">
        <f t="array" aca="1" ref="RJ82" ca="1">INDEX(i.LMU_Area,$K82,RJ$26)</f>
        <v>-</v>
      </c>
      <c r="RK82" s="5" t="str" cm="1">
        <f t="array" aca="1" ref="RK82" ca="1">INDEX(i.LMU_Area,$K82,RK$26)</f>
        <v>-</v>
      </c>
      <c r="RL82" s="5" t="str" cm="1">
        <f t="array" aca="1" ref="RL82" ca="1">INDEX(i.LMU_Area,$K82,RL$26)</f>
        <v>-</v>
      </c>
      <c r="RM82" s="5" t="str" cm="1">
        <f t="array" aca="1" ref="RM82" ca="1">INDEX(i.LMU_Area,$K82,RM$26)</f>
        <v>-</v>
      </c>
      <c r="RN82" s="5" t="str" cm="1">
        <f t="array" aca="1" ref="RN82" ca="1">INDEX(i.LMU_Area,$K82,RN$26)</f>
        <v>-</v>
      </c>
      <c r="RO82" s="5" t="str" cm="1">
        <f t="array" aca="1" ref="RO82" ca="1">INDEX(i.LMU_Area,$K82,RO$26)</f>
        <v>-</v>
      </c>
      <c r="RP82" s="5" t="str" cm="1">
        <f t="array" aca="1" ref="RP82" ca="1">INDEX(i.LMU_Area,$K82,RP$26)</f>
        <v>-</v>
      </c>
      <c r="RQ82" s="5" t="str" cm="1">
        <f t="array" aca="1" ref="RQ82" ca="1">INDEX(i.LMU_Area,$K82,RQ$26)</f>
        <v>-</v>
      </c>
      <c r="RR82" s="5" t="str" cm="1">
        <f t="array" aca="1" ref="RR82" ca="1">INDEX(i.LMU_Area,$K82,RR$26)</f>
        <v>-</v>
      </c>
      <c r="RS82" s="5" t="str" cm="1">
        <f t="array" aca="1" ref="RS82" ca="1">INDEX(i.LMU_Area,$K82,RS$26)</f>
        <v>-</v>
      </c>
      <c r="RT82" s="5" t="str" cm="1">
        <f t="array" aca="1" ref="RT82" ca="1">INDEX(i.LMU_Area,$K82,RT$26)</f>
        <v>-</v>
      </c>
      <c r="RU82" s="5" t="str" cm="1">
        <f t="array" aca="1" ref="RU82" ca="1">INDEX(i.LMU_Area,$K82,RU$26)</f>
        <v>-</v>
      </c>
      <c r="RV82" s="5" t="str" cm="1">
        <f t="array" aca="1" ref="RV82" ca="1">INDEX(i.LMU_Area,$K82,RV$26)</f>
        <v>-</v>
      </c>
      <c r="RW82" s="5" t="str" cm="1">
        <f t="array" aca="1" ref="RW82" ca="1">INDEX(i.LMU_Area,$K82,RW$26)</f>
        <v>-</v>
      </c>
      <c r="RX82" s="5" t="str" cm="1">
        <f t="array" aca="1" ref="RX82" ca="1">INDEX(i.LMU_Area,$K82,RX$26)</f>
        <v>-</v>
      </c>
      <c r="RY82" s="5" t="str" cm="1">
        <f t="array" aca="1" ref="RY82" ca="1">INDEX(i.LMU_Area,$K82,RY$26)</f>
        <v>-</v>
      </c>
      <c r="RZ82" s="5" t="str" cm="1">
        <f t="array" aca="1" ref="RZ82" ca="1">INDEX(i.LMU_Area,$K82,RZ$26)</f>
        <v>-</v>
      </c>
      <c r="SA82" s="5" t="str" cm="1">
        <f t="array" aca="1" ref="SA82" ca="1">INDEX(i.LMU_Area,$K82,SA$26)</f>
        <v>-</v>
      </c>
      <c r="SB82" s="5" t="str" cm="1">
        <f t="array" aca="1" ref="SB82" ca="1">INDEX(i.LMU_Area,$K82,SB$26)</f>
        <v>-</v>
      </c>
      <c r="SC82" s="5" t="str" cm="1">
        <f t="array" aca="1" ref="SC82" ca="1">INDEX(i.LMU_Area,$K82,SC$26)</f>
        <v>-</v>
      </c>
      <c r="SD82" s="5" t="str" cm="1">
        <f t="array" aca="1" ref="SD82" ca="1">INDEX(i.LMU_Area,$K82,SD$26)</f>
        <v>-</v>
      </c>
      <c r="SE82" s="5" t="str" cm="1">
        <f t="array" aca="1" ref="SE82" ca="1">INDEX(i.LMU_Area,$K82,SE$26)</f>
        <v>-</v>
      </c>
      <c r="SF82" s="5" t="str" cm="1">
        <f t="array" aca="1" ref="SF82" ca="1">INDEX(i.LMU_Area,$K82,SF$26)</f>
        <v>-</v>
      </c>
      <c r="SG82" s="5" t="str" cm="1">
        <f t="array" aca="1" ref="SG82" ca="1">INDEX(i.LMU_Area,$K82,SG$26)</f>
        <v>-</v>
      </c>
      <c r="SH82" s="5" t="str" cm="1">
        <f t="array" aca="1" ref="SH82" ca="1">INDEX(i.LMU_Area,$K82,SH$26)</f>
        <v>-</v>
      </c>
      <c r="SI82" s="5" t="str" cm="1">
        <f t="array" aca="1" ref="SI82" ca="1">INDEX(i.LMU_Area,$K82,SI$26)</f>
        <v>-</v>
      </c>
      <c r="SJ82" s="5" t="str" cm="1">
        <f t="array" aca="1" ref="SJ82" ca="1">INDEX(i.LMU_Area,$K82,SJ$26)</f>
        <v>-</v>
      </c>
      <c r="SK82" s="5" t="str" cm="1">
        <f t="array" aca="1" ref="SK82" ca="1">INDEX(i.LMU_Area,$K82,SK$26)</f>
        <v>-</v>
      </c>
      <c r="SL82" s="5" t="str" cm="1">
        <f t="array" aca="1" ref="SL82" ca="1">INDEX(i.LMU_Area,$K82,SL$26)</f>
        <v>-</v>
      </c>
      <c r="SM82" s="5" t="str" cm="1">
        <f t="array" aca="1" ref="SM82" ca="1">INDEX(i.LMU_Area,$K82,SM$26)</f>
        <v>-</v>
      </c>
      <c r="SN82" s="5" t="str" cm="1">
        <f t="array" aca="1" ref="SN82" ca="1">INDEX(i.LMU_Area,$K82,SN$26)</f>
        <v>-</v>
      </c>
      <c r="SO82" s="5" t="str" cm="1">
        <f t="array" aca="1" ref="SO82" ca="1">INDEX(i.LMU_Area,$K82,SO$26)</f>
        <v>-</v>
      </c>
      <c r="SP82" s="5" t="str" cm="1">
        <f t="array" aca="1" ref="SP82" ca="1">INDEX(i.LMU_Area,$K82,SP$26)</f>
        <v>-</v>
      </c>
      <c r="SQ82" s="5" t="str" cm="1">
        <f t="array" aca="1" ref="SQ82" ca="1">INDEX(i.LMU_Area,$K82,SQ$26)</f>
        <v>-</v>
      </c>
      <c r="SR82" s="5" t="str" cm="1">
        <f t="array" aca="1" ref="SR82" ca="1">INDEX(i.LMU_Area,$K82,SR$26)</f>
        <v>-</v>
      </c>
      <c r="SS82" s="5" t="str" cm="1">
        <f t="array" aca="1" ref="SS82" ca="1">INDEX(i.LMU_Area,$K82,SS$26)</f>
        <v>-</v>
      </c>
      <c r="ST82" s="5" t="str" cm="1">
        <f t="array" aca="1" ref="ST82" ca="1">INDEX(i.LMU_Area,$K82,ST$26)</f>
        <v>-</v>
      </c>
      <c r="SU82" s="5" t="str" cm="1">
        <f t="array" aca="1" ref="SU82" ca="1">INDEX(i.LMU_Area,$K82,SU$26)</f>
        <v>-</v>
      </c>
      <c r="SV82" s="5" t="str" cm="1">
        <f t="array" aca="1" ref="SV82" ca="1">INDEX(i.LMU_Area,$K82,SV$26)</f>
        <v>-</v>
      </c>
      <c r="SW82" s="5" t="str" cm="1">
        <f t="array" aca="1" ref="SW82" ca="1">INDEX(i.LMU_Area,$K82,SW$26)</f>
        <v>-</v>
      </c>
      <c r="SX82" s="5" t="str" cm="1">
        <f t="array" aca="1" ref="SX82" ca="1">INDEX(i.LMU_Area,$K82,SX$26)</f>
        <v>-</v>
      </c>
      <c r="SY82" s="5" t="str" cm="1">
        <f t="array" aca="1" ref="SY82" ca="1">INDEX(i.LMU_Area,$K82,SY$26)</f>
        <v>-</v>
      </c>
      <c r="SZ82" s="5" t="str" cm="1">
        <f t="array" aca="1" ref="SZ82" ca="1">INDEX(i.LMU_Area,$K82,SZ$26)</f>
        <v>-</v>
      </c>
      <c r="TA82" s="5" t="str" cm="1">
        <f t="array" aca="1" ref="TA82" ca="1">INDEX(i.LMU_Area,$K82,TA$26)</f>
        <v>-</v>
      </c>
      <c r="TB82" s="5" t="str" cm="1">
        <f t="array" aca="1" ref="TB82" ca="1">INDEX(i.LMU_Area,$K82,TB$26)</f>
        <v>-</v>
      </c>
      <c r="TC82" s="5" t="str" cm="1">
        <f t="array" aca="1" ref="TC82" ca="1">INDEX(i.LMU_Area,$K82,TC$26)</f>
        <v>-</v>
      </c>
      <c r="TD82" s="5" t="str" cm="1">
        <f t="array" aca="1" ref="TD82" ca="1">INDEX(i.LMU_Area,$K82,TD$26)</f>
        <v>-</v>
      </c>
      <c r="TE82" s="5" t="str" cm="1">
        <f t="array" aca="1" ref="TE82" ca="1">INDEX(i.LMU_Area,$K82,TE$26)</f>
        <v>-</v>
      </c>
      <c r="TF82" s="19">
        <f t="shared" ca="1" si="545"/>
        <v>1</v>
      </c>
      <c r="TG82" s="587">
        <v>0</v>
      </c>
    </row>
    <row r="83" spans="1:527" outlineLevel="1">
      <c r="A83" s="21">
        <f t="shared" si="85"/>
        <v>78</v>
      </c>
      <c r="B83" s="26">
        <f>$A$34</f>
        <v>29</v>
      </c>
      <c r="C83">
        <v>101</v>
      </c>
      <c r="D83" s="135" t="s">
        <v>1990</v>
      </c>
      <c r="E83" t="b">
        <v>1</v>
      </c>
      <c r="F83" t="b">
        <v>0</v>
      </c>
      <c r="G83" t="b">
        <f t="shared" ref="G83" si="551">E83</f>
        <v>1</v>
      </c>
      <c r="H83" s="213">
        <f t="shared" ref="H83:H89" ca="1" si="552">OFFSET(H83,-1,0)+1</f>
        <v>1</v>
      </c>
      <c r="I83" s="19">
        <f t="shared" ca="1" si="471"/>
        <v>1</v>
      </c>
      <c r="J83" s="19">
        <f t="shared" ca="1" si="471"/>
        <v>1</v>
      </c>
      <c r="K83" s="19">
        <f t="shared" ca="1" si="471"/>
        <v>1</v>
      </c>
      <c r="L83" s="19">
        <f t="shared" ca="1" si="471"/>
        <v>1</v>
      </c>
      <c r="M83" s="19">
        <f t="shared" ca="1" si="471"/>
        <v>2</v>
      </c>
      <c r="N83" s="19">
        <f t="shared" ca="1" si="471"/>
        <v>3</v>
      </c>
      <c r="O83" s="19">
        <f t="shared" ca="1" si="471"/>
        <v>2</v>
      </c>
      <c r="P83" s="19">
        <f t="shared" ca="1" si="471"/>
        <v>1</v>
      </c>
      <c r="Q83" s="19">
        <f t="shared" ca="1" si="471"/>
        <v>1</v>
      </c>
      <c r="R83" s="19">
        <f t="shared" ca="1" si="471"/>
        <v>0</v>
      </c>
      <c r="S83" s="19">
        <f t="shared" ca="1" si="471"/>
        <v>0</v>
      </c>
      <c r="T83" s="19">
        <f t="shared" ca="1" si="471"/>
        <v>0</v>
      </c>
      <c r="U83" s="19">
        <f t="shared" ca="1" si="471"/>
        <v>0</v>
      </c>
      <c r="V83" s="19">
        <f t="shared" ca="1" si="471"/>
        <v>0</v>
      </c>
      <c r="W83" s="19">
        <f t="shared" ca="1" si="471"/>
        <v>0</v>
      </c>
      <c r="X83" s="19">
        <f t="shared" ca="1" si="471"/>
        <v>1</v>
      </c>
      <c r="Y83" s="19">
        <f t="shared" ca="1" si="471"/>
        <v>1</v>
      </c>
      <c r="Z83" s="19">
        <f t="shared" ca="1" si="471"/>
        <v>1</v>
      </c>
      <c r="AA83" s="209"/>
      <c r="AB83" s="209"/>
      <c r="AC83" s="209"/>
      <c r="AD83" s="209"/>
      <c r="AE83" s="209"/>
      <c r="AF83" s="19">
        <f ca="1">OFFSET(AF$5,$B83,0)</f>
        <v>0</v>
      </c>
      <c r="AG83" s="209"/>
      <c r="AH83" s="209"/>
      <c r="AI83" s="209"/>
      <c r="AJ83" s="209"/>
      <c r="AK83" s="209"/>
      <c r="AL83" s="209"/>
      <c r="AM83" s="209"/>
      <c r="AN83" s="209"/>
      <c r="AO83" s="135">
        <f t="shared" ca="1" si="472"/>
        <v>2</v>
      </c>
      <c r="AP83" s="135">
        <f ca="1">INDEX(CHOOSE($P83,DataAutumn!i.AdultDrys,DataWinter!i.AdultDrys,DataSpring!i.AdultDrys),1,$O83)</f>
        <v>4</v>
      </c>
      <c r="AQ83" s="5">
        <f t="shared" ca="1" si="473"/>
        <v>2</v>
      </c>
      <c r="AR83" s="5">
        <f t="shared" ca="1" si="473"/>
        <v>0</v>
      </c>
      <c r="AS83" s="5">
        <f t="shared" ca="1" si="474"/>
        <v>5</v>
      </c>
      <c r="AT83" s="209"/>
      <c r="AU83" s="209"/>
      <c r="AV83" s="209"/>
      <c r="AW83" s="351" t="str" cm="1">
        <f t="array" aca="1" ref="AW83" ca="1">LEFT(OFFSET(AW83,-1,0),LEN($AW$91))        &amp; TEXT($H83," 00000 ")
&amp; $D83   &amp;" "&amp;$AV83     &amp; IF($JO83=0," FWM","")&amp;IF($JO83=1," MWM","")&amp;IF($JO83=5," Mat","")&amp;IF($JP83=TRUE,"&amp;BBT","    ")    &amp; INDEX(DataMaster!$B$49:$B$51,Experiment!$I83)    &amp; " Climate"&amp;$J83
        &amp; CHOOSE($R83+1," PICCC"," BC")
&amp; " GP"&amp;TEXT($OB83,"?00%")        &amp; " WP"&amp;TEXT($NZ83,"?00%")        &amp; " MP"&amp;TEXT($OA83,"?00%")
&amp; " T_" &amp; IF(AND($CW83,$CY83),"TRUE")        &amp; " (F"&amp;3+COUNTIF($DL83:$DO83,TRUE)&amp;3&amp;"N"&amp;$DQ83&amp;$DR83&amp;")"</f>
        <v>SE N 00001 EWW  MWM    SE Climate1 PICCC GP100% WP100% MP100% T_TRUE (F33N11)</v>
      </c>
      <c r="AX83" s="9" t="str">
        <f ca="1">IF(COUNTIF(AW$5:AW83,AW83)=1,"-","Dup")</f>
        <v>-</v>
      </c>
      <c r="AY83" s="9"/>
      <c r="AZ83" s="461" t="b">
        <v>1</v>
      </c>
      <c r="BA83" s="461" t="b">
        <v>1</v>
      </c>
      <c r="BB83" s="461" t="b">
        <v>1</v>
      </c>
      <c r="BC83" s="461" t="b">
        <v>1</v>
      </c>
      <c r="BD83" s="461" t="b">
        <v>1</v>
      </c>
      <c r="BE83" s="461" t="b">
        <v>1</v>
      </c>
      <c r="BF83" s="461" t="b">
        <v>1</v>
      </c>
      <c r="BG83" s="461" t="b">
        <v>1</v>
      </c>
      <c r="BH83" s="9"/>
      <c r="BI83" s="5" t="b">
        <f t="shared" ca="1" si="475"/>
        <v>1</v>
      </c>
      <c r="BJ83" s="5" t="str">
        <f t="shared" ca="1" si="475"/>
        <v>-</v>
      </c>
      <c r="BK83" s="5" t="str">
        <f t="shared" ca="1" si="475"/>
        <v>-</v>
      </c>
      <c r="BL83" s="5" t="str">
        <f t="shared" ca="1" si="475"/>
        <v>-</v>
      </c>
      <c r="BM83" s="5" t="b">
        <f t="shared" ca="1" si="475"/>
        <v>1</v>
      </c>
      <c r="BN83" s="135">
        <f t="shared" ca="1" si="475"/>
        <v>0</v>
      </c>
      <c r="BO83" s="12" t="b">
        <v>1</v>
      </c>
      <c r="BP83" s="5" cm="1">
        <f t="array" aca="1" ref="BP83" ca="1">INDEX(i.z_prob,$J83,BP$26)</f>
        <v>0.09</v>
      </c>
      <c r="BQ83" s="5" cm="1">
        <f t="array" aca="1" ref="BQ83" ca="1">INDEX(i.z_prob,$J83,BQ$26)</f>
        <v>0.16</v>
      </c>
      <c r="BR83" s="5" cm="1">
        <f t="array" aca="1" ref="BR83" ca="1">INDEX(i.z_prob,$J83,BR$26)</f>
        <v>0.14000000000000001</v>
      </c>
      <c r="BS83" s="5" cm="1">
        <f t="array" aca="1" ref="BS83" ca="1">INDEX(i.z_prob,$J83,BS$26)</f>
        <v>0.11</v>
      </c>
      <c r="BT83" s="5" cm="1">
        <f t="array" aca="1" ref="BT83" ca="1">INDEX(i.z_prob,$J83,BT$26)</f>
        <v>0.11</v>
      </c>
      <c r="BU83" s="5" cm="1">
        <f t="array" aca="1" ref="BU83" ca="1">INDEX(i.z_prob,$J83,BU$26)</f>
        <v>0.14000000000000001</v>
      </c>
      <c r="BV83" s="5" cm="1">
        <f t="array" aca="1" ref="BV83" ca="1">INDEX(i.z_prob,$J83,BV$26)</f>
        <v>0.16</v>
      </c>
      <c r="BW83" s="5" cm="1">
        <f t="array" aca="1" ref="BW83" ca="1">INDEX(i.z_prob,$J83,BW$26)</f>
        <v>0.09</v>
      </c>
      <c r="BX83" s="9"/>
      <c r="BY83" s="19" t="str">
        <f t="shared" ca="1" si="476"/>
        <v>-</v>
      </c>
      <c r="BZ83" s="5">
        <f t="shared" ca="1" si="477"/>
        <v>0</v>
      </c>
      <c r="CA83" s="5">
        <f t="shared" ca="1" si="478"/>
        <v>0</v>
      </c>
      <c r="CB83" s="5">
        <f t="shared" ca="1" si="479"/>
        <v>0</v>
      </c>
      <c r="CC83" s="5">
        <f t="shared" ca="1" si="480"/>
        <v>0</v>
      </c>
      <c r="CD83" s="9"/>
      <c r="CE83" s="5" t="b">
        <f t="shared" ca="1" si="481"/>
        <v>0</v>
      </c>
      <c r="CF83" s="12">
        <f t="shared" ca="1" si="482"/>
        <v>3211010</v>
      </c>
      <c r="CG83" s="19" t="str">
        <f t="shared" ca="1" si="483"/>
        <v>-</v>
      </c>
      <c r="CH83" s="19" t="str">
        <f t="shared" ca="1" si="483"/>
        <v>-</v>
      </c>
      <c r="CI83" s="19" t="str">
        <f t="shared" ca="1" si="483"/>
        <v>-</v>
      </c>
      <c r="CJ83" s="19" t="str">
        <f t="shared" ca="1" si="483"/>
        <v>-</v>
      </c>
      <c r="CK83" s="19" t="str">
        <f t="shared" ca="1" si="483"/>
        <v>-</v>
      </c>
      <c r="CL83" s="19" t="str">
        <f t="shared" ca="1" si="483"/>
        <v>-</v>
      </c>
      <c r="CM83" s="19" t="str">
        <f t="shared" ca="1" si="483"/>
        <v>-</v>
      </c>
      <c r="CN83" s="19" t="str">
        <f t="shared" ca="1" si="483"/>
        <v>-</v>
      </c>
      <c r="CO83" s="19" t="str">
        <f t="shared" ca="1" si="483"/>
        <v>-</v>
      </c>
      <c r="CP83" s="19" t="str">
        <f t="shared" ca="1" si="483"/>
        <v>-</v>
      </c>
      <c r="CQ83" s="19" t="str">
        <f t="shared" ca="1" si="483"/>
        <v>-</v>
      </c>
      <c r="CR83" s="19" t="str">
        <f t="shared" ca="1" si="483"/>
        <v>-</v>
      </c>
      <c r="CS83" s="19" t="str">
        <f t="shared" ca="1" si="483"/>
        <v>-</v>
      </c>
      <c r="CT83" s="19" t="str">
        <f t="shared" ca="1" si="483"/>
        <v>-</v>
      </c>
      <c r="CU83" s="19" t="str">
        <f t="shared" ca="1" si="483"/>
        <v>-</v>
      </c>
      <c r="CV83" s="9"/>
      <c r="CW83" s="571" t="b">
        <v>1</v>
      </c>
      <c r="CX83" s="571" t="b">
        <v>1</v>
      </c>
      <c r="CY83" s="571" t="b">
        <v>1</v>
      </c>
      <c r="CZ83" s="571">
        <f ca="1">VALUE($N83&amp;$O83&amp;$P83&amp;$Q83&amp;IFERROR(VALUE($I83),0)&amp;$Z83&amp;IF($JX83=1,1,2)&amp;1)</f>
        <v>32111111</v>
      </c>
      <c r="DA83" s="19" t="b">
        <f t="shared" ca="1" si="484"/>
        <v>1</v>
      </c>
      <c r="DB83" s="19">
        <f t="shared" ca="1" si="484"/>
        <v>0</v>
      </c>
      <c r="DC83" s="19" t="str">
        <f t="shared" ca="1" si="484"/>
        <v>-</v>
      </c>
      <c r="DD83" s="570" t="str">
        <f t="shared" ca="1" si="484"/>
        <v>-</v>
      </c>
      <c r="DE83" s="428">
        <f t="shared" ca="1" si="485"/>
        <v>680</v>
      </c>
      <c r="DF83" s="428">
        <f t="shared" ca="1" si="485"/>
        <v>714</v>
      </c>
      <c r="DG83" s="428">
        <f t="shared" ca="1" si="485"/>
        <v>749</v>
      </c>
      <c r="DH83" s="143">
        <f t="shared" ca="1" si="486"/>
        <v>420</v>
      </c>
      <c r="DI83" s="143">
        <f t="shared" ca="1" si="486"/>
        <v>455</v>
      </c>
      <c r="DJ83" s="143">
        <f t="shared" ca="1" si="486"/>
        <v>490</v>
      </c>
      <c r="DK83" s="19" t="str">
        <f t="shared" ca="1" si="487"/>
        <v>-</v>
      </c>
      <c r="DL83" s="19" t="str">
        <f t="shared" ca="1" si="487"/>
        <v>-</v>
      </c>
      <c r="DM83" s="19" t="str">
        <f t="shared" ca="1" si="487"/>
        <v>-</v>
      </c>
      <c r="DN83" s="19" t="str">
        <f t="shared" ca="1" si="487"/>
        <v>-</v>
      </c>
      <c r="DO83" s="19" t="str">
        <f t="shared" ca="1" si="487"/>
        <v>-</v>
      </c>
      <c r="DP83" s="19" t="str">
        <f t="shared" ca="1" si="487"/>
        <v>-</v>
      </c>
      <c r="DQ83" s="12">
        <v>1</v>
      </c>
      <c r="DR83" s="12">
        <v>1</v>
      </c>
      <c r="DS83" s="19">
        <f t="shared" ca="1" si="487"/>
        <v>0</v>
      </c>
      <c r="DT83" s="19" t="str">
        <f t="shared" ca="1" si="487"/>
        <v>-</v>
      </c>
      <c r="DU83" s="19" t="str">
        <f t="shared" ca="1" si="487"/>
        <v>-</v>
      </c>
      <c r="DV83" s="19" t="str">
        <f t="shared" ca="1" si="487"/>
        <v>-</v>
      </c>
      <c r="DW83" s="19" t="str">
        <f t="shared" ca="1" si="487"/>
        <v>-</v>
      </c>
      <c r="DX83" s="19" t="str">
        <f t="shared" ca="1" si="487"/>
        <v>-</v>
      </c>
      <c r="DY83" s="19">
        <f t="shared" ca="1" si="487"/>
        <v>0</v>
      </c>
      <c r="DZ83" s="19" t="str">
        <f t="shared" ca="1" si="487"/>
        <v>-</v>
      </c>
      <c r="EA83" s="19" t="str">
        <f t="shared" ca="1" si="487"/>
        <v>-</v>
      </c>
      <c r="EB83" s="19" t="str">
        <f t="shared" ca="1" si="484"/>
        <v>-</v>
      </c>
      <c r="EC83" s="19">
        <f t="shared" ca="1" si="484"/>
        <v>0</v>
      </c>
      <c r="ED83" s="19">
        <f t="shared" ca="1" si="484"/>
        <v>0</v>
      </c>
      <c r="EE83" s="9"/>
      <c r="EF83" s="19" t="str">
        <f t="shared" ca="1" si="488"/>
        <v>-</v>
      </c>
      <c r="EG83" s="19" t="str">
        <f t="shared" ca="1" si="488"/>
        <v>-</v>
      </c>
      <c r="EH83" s="19" t="str">
        <f t="shared" ca="1" si="488"/>
        <v>-</v>
      </c>
      <c r="EI83" s="19" t="str">
        <f t="shared" ca="1" si="488"/>
        <v>-</v>
      </c>
      <c r="EJ83" s="19" t="str">
        <f t="shared" ca="1" si="488"/>
        <v>-</v>
      </c>
      <c r="EK83" s="19" t="str">
        <f t="shared" ca="1" si="488"/>
        <v>-</v>
      </c>
      <c r="EL83" s="19" t="str">
        <f t="shared" ca="1" si="488"/>
        <v>-</v>
      </c>
      <c r="EM83" s="19" t="str">
        <f t="shared" ca="1" si="488"/>
        <v>-</v>
      </c>
      <c r="EN83" s="19" t="str">
        <f t="shared" ca="1" si="488"/>
        <v>-</v>
      </c>
      <c r="EO83" s="19" t="str">
        <f t="shared" ca="1" si="488"/>
        <v>-</v>
      </c>
      <c r="EP83" s="19" t="str">
        <f t="shared" ca="1" si="488"/>
        <v>-</v>
      </c>
      <c r="EQ83" s="19" t="str">
        <f t="shared" ca="1" si="488"/>
        <v>-</v>
      </c>
      <c r="ER83" s="19">
        <f t="shared" ca="1" si="488"/>
        <v>0</v>
      </c>
      <c r="ES83" s="428">
        <f t="shared" ca="1" si="489"/>
        <v>0</v>
      </c>
      <c r="ET83" s="428">
        <f t="shared" ca="1" si="489"/>
        <v>0</v>
      </c>
      <c r="EU83" s="115">
        <f t="shared" ca="1" si="490"/>
        <v>0</v>
      </c>
      <c r="EV83" s="115">
        <f t="shared" ca="1" si="490"/>
        <v>0</v>
      </c>
      <c r="EW83" s="115">
        <f t="shared" ca="1" si="490"/>
        <v>0</v>
      </c>
      <c r="EX83" s="115">
        <f t="shared" ca="1" si="490"/>
        <v>0</v>
      </c>
      <c r="EY83" s="115">
        <f t="shared" ca="1" si="490"/>
        <v>0</v>
      </c>
      <c r="EZ83" s="530">
        <f t="shared" ca="1" si="491"/>
        <v>0</v>
      </c>
      <c r="FA83" s="115">
        <f t="shared" ca="1" si="492"/>
        <v>0</v>
      </c>
      <c r="FB83" s="115">
        <f t="shared" ca="1" si="492"/>
        <v>0</v>
      </c>
      <c r="FC83" s="115">
        <f t="shared" ca="1" si="492"/>
        <v>0</v>
      </c>
      <c r="FD83" s="115">
        <f t="shared" ca="1" si="492"/>
        <v>0</v>
      </c>
      <c r="FE83" s="115">
        <f t="shared" ca="1" si="492"/>
        <v>0</v>
      </c>
      <c r="FF83" s="530">
        <f t="shared" ca="1" si="493"/>
        <v>0</v>
      </c>
      <c r="FG83" s="115">
        <f t="shared" ca="1" si="494"/>
        <v>0</v>
      </c>
      <c r="FH83" s="115">
        <f t="shared" ca="1" si="494"/>
        <v>0</v>
      </c>
      <c r="FI83" s="115">
        <f t="shared" ca="1" si="494"/>
        <v>0</v>
      </c>
      <c r="FJ83" s="115">
        <f t="shared" ca="1" si="494"/>
        <v>0</v>
      </c>
      <c r="FK83" s="115">
        <f t="shared" ca="1" si="494"/>
        <v>0</v>
      </c>
      <c r="FL83" s="530">
        <f t="shared" ca="1" si="495"/>
        <v>0</v>
      </c>
      <c r="FM83" s="115">
        <f t="shared" ca="1" si="496"/>
        <v>0</v>
      </c>
      <c r="FN83" s="115">
        <f t="shared" ca="1" si="496"/>
        <v>0</v>
      </c>
      <c r="FO83" s="115">
        <f t="shared" ca="1" si="496"/>
        <v>0</v>
      </c>
      <c r="FP83" s="115">
        <f t="shared" ca="1" si="496"/>
        <v>0</v>
      </c>
      <c r="FQ83" s="115">
        <f t="shared" ca="1" si="496"/>
        <v>0</v>
      </c>
      <c r="FR83" s="530">
        <f t="shared" ca="1" si="497"/>
        <v>0</v>
      </c>
      <c r="FS83" s="115">
        <f t="shared" ca="1" si="498"/>
        <v>0</v>
      </c>
      <c r="FT83" s="115">
        <f t="shared" ca="1" si="498"/>
        <v>0</v>
      </c>
      <c r="FU83" s="115">
        <f t="shared" ca="1" si="498"/>
        <v>0</v>
      </c>
      <c r="FV83" s="115">
        <f t="shared" ca="1" si="498"/>
        <v>0</v>
      </c>
      <c r="FW83" s="115">
        <f t="shared" ca="1" si="498"/>
        <v>0</v>
      </c>
      <c r="FX83" s="530">
        <f t="shared" ca="1" si="499"/>
        <v>0</v>
      </c>
      <c r="FY83" s="115">
        <f t="shared" ca="1" si="500"/>
        <v>0</v>
      </c>
      <c r="FZ83" s="115">
        <f t="shared" ca="1" si="500"/>
        <v>0</v>
      </c>
      <c r="GA83" s="115">
        <f t="shared" ca="1" si="500"/>
        <v>0</v>
      </c>
      <c r="GB83" s="115">
        <f t="shared" ca="1" si="500"/>
        <v>0</v>
      </c>
      <c r="GC83" s="115">
        <f t="shared" ca="1" si="500"/>
        <v>0</v>
      </c>
      <c r="GD83" s="530">
        <f t="shared" ca="1" si="501"/>
        <v>0</v>
      </c>
      <c r="GE83" s="116">
        <f t="shared" ca="1" si="502"/>
        <v>0</v>
      </c>
      <c r="GF83" s="116">
        <f t="shared" ca="1" si="502"/>
        <v>0</v>
      </c>
      <c r="GG83" s="116">
        <f t="shared" ca="1" si="502"/>
        <v>0</v>
      </c>
      <c r="GH83" s="116">
        <f t="shared" ca="1" si="502"/>
        <v>0</v>
      </c>
      <c r="GI83" s="545">
        <f t="shared" ca="1" si="503"/>
        <v>0</v>
      </c>
      <c r="GJ83" s="545">
        <f t="shared" ca="1" si="503"/>
        <v>0</v>
      </c>
      <c r="GK83" s="545">
        <f t="shared" ca="1" si="503"/>
        <v>0</v>
      </c>
      <c r="GL83" s="545">
        <f t="shared" ca="1" si="503"/>
        <v>0</v>
      </c>
      <c r="GM83" s="545">
        <f t="shared" ca="1" si="503"/>
        <v>0</v>
      </c>
      <c r="GN83" s="545">
        <f t="shared" ca="1" si="503"/>
        <v>0</v>
      </c>
      <c r="GO83" s="545">
        <f t="shared" ca="1" si="503"/>
        <v>0</v>
      </c>
      <c r="GP83" s="545">
        <f t="shared" ca="1" si="503"/>
        <v>0</v>
      </c>
      <c r="GQ83" s="545">
        <f t="shared" ca="1" si="503"/>
        <v>0</v>
      </c>
      <c r="GR83" s="545">
        <f t="shared" ca="1" si="503"/>
        <v>0</v>
      </c>
      <c r="GS83" s="545">
        <f t="shared" ca="1" si="503"/>
        <v>0</v>
      </c>
      <c r="GT83" s="545">
        <f t="shared" ca="1" si="503"/>
        <v>0</v>
      </c>
      <c r="GU83" s="545">
        <f t="shared" ca="1" si="503"/>
        <v>0</v>
      </c>
      <c r="GV83" s="545">
        <f t="shared" ca="1" si="503"/>
        <v>0</v>
      </c>
      <c r="GW83" s="545">
        <f t="shared" ca="1" si="503"/>
        <v>0</v>
      </c>
      <c r="GX83" s="545">
        <f t="shared" ca="1" si="503"/>
        <v>0</v>
      </c>
      <c r="GY83" s="545">
        <f t="shared" ca="1" si="504"/>
        <v>0</v>
      </c>
      <c r="GZ83" s="545">
        <f t="shared" ca="1" si="504"/>
        <v>0</v>
      </c>
      <c r="HA83" s="545">
        <f t="shared" ca="1" si="504"/>
        <v>0</v>
      </c>
      <c r="HB83" s="545">
        <f t="shared" ca="1" si="504"/>
        <v>0</v>
      </c>
      <c r="HC83" s="19">
        <f t="shared" ca="1" si="505"/>
        <v>0</v>
      </c>
      <c r="HD83" s="115">
        <f t="shared" ca="1" si="506"/>
        <v>0</v>
      </c>
      <c r="HE83" s="115">
        <f t="shared" ca="1" si="506"/>
        <v>0</v>
      </c>
      <c r="HF83" s="115">
        <f t="shared" ca="1" si="506"/>
        <v>0</v>
      </c>
      <c r="HG83" s="115">
        <f t="shared" ca="1" si="506"/>
        <v>0</v>
      </c>
      <c r="HH83" s="115">
        <f t="shared" ca="1" si="506"/>
        <v>0</v>
      </c>
      <c r="HI83" s="530">
        <f t="shared" ca="1" si="507"/>
        <v>0</v>
      </c>
      <c r="HJ83" s="115">
        <f t="shared" ca="1" si="508"/>
        <v>0</v>
      </c>
      <c r="HK83" s="115">
        <f t="shared" ca="1" si="508"/>
        <v>0</v>
      </c>
      <c r="HL83" s="115">
        <f t="shared" ca="1" si="508"/>
        <v>0</v>
      </c>
      <c r="HM83" s="115">
        <f t="shared" ca="1" si="508"/>
        <v>0</v>
      </c>
      <c r="HN83" s="115">
        <f t="shared" ca="1" si="508"/>
        <v>0</v>
      </c>
      <c r="HO83" s="530">
        <f t="shared" ca="1" si="509"/>
        <v>0</v>
      </c>
      <c r="HP83" s="115">
        <f t="shared" ca="1" si="510"/>
        <v>0</v>
      </c>
      <c r="HQ83" s="115">
        <f t="shared" ca="1" si="510"/>
        <v>0</v>
      </c>
      <c r="HR83" s="115">
        <f t="shared" ca="1" si="510"/>
        <v>0</v>
      </c>
      <c r="HS83" s="115">
        <f t="shared" ca="1" si="510"/>
        <v>0</v>
      </c>
      <c r="HT83" s="115">
        <f t="shared" ca="1" si="510"/>
        <v>0</v>
      </c>
      <c r="HU83" s="530">
        <f t="shared" ca="1" si="511"/>
        <v>0</v>
      </c>
      <c r="HV83" s="115">
        <f t="shared" ca="1" si="512"/>
        <v>0</v>
      </c>
      <c r="HW83" s="115">
        <f t="shared" ca="1" si="512"/>
        <v>0</v>
      </c>
      <c r="HX83" s="115">
        <f t="shared" ca="1" si="512"/>
        <v>0</v>
      </c>
      <c r="HY83" s="115">
        <f t="shared" ca="1" si="512"/>
        <v>0</v>
      </c>
      <c r="HZ83" s="115">
        <f t="shared" ca="1" si="512"/>
        <v>0</v>
      </c>
      <c r="IA83" s="530">
        <f t="shared" ca="1" si="513"/>
        <v>0</v>
      </c>
      <c r="IB83" s="115">
        <f t="shared" ca="1" si="514"/>
        <v>0</v>
      </c>
      <c r="IC83" s="115">
        <f t="shared" ca="1" si="514"/>
        <v>0</v>
      </c>
      <c r="ID83" s="115">
        <f t="shared" ca="1" si="514"/>
        <v>0</v>
      </c>
      <c r="IE83" s="115">
        <f t="shared" ca="1" si="514"/>
        <v>0</v>
      </c>
      <c r="IF83" s="115">
        <f t="shared" ca="1" si="514"/>
        <v>0</v>
      </c>
      <c r="IG83" s="530">
        <f t="shared" ca="1" si="515"/>
        <v>0</v>
      </c>
      <c r="IH83" s="115">
        <f t="shared" ca="1" si="516"/>
        <v>0</v>
      </c>
      <c r="II83" s="115">
        <f t="shared" ca="1" si="516"/>
        <v>0</v>
      </c>
      <c r="IJ83" s="115">
        <f t="shared" ca="1" si="516"/>
        <v>0</v>
      </c>
      <c r="IK83" s="115">
        <f t="shared" ca="1" si="516"/>
        <v>0</v>
      </c>
      <c r="IL83" s="115">
        <f t="shared" ca="1" si="516"/>
        <v>0</v>
      </c>
      <c r="IM83" s="530">
        <f t="shared" ca="1" si="517"/>
        <v>0</v>
      </c>
      <c r="IN83" s="116">
        <f t="shared" ca="1" si="518"/>
        <v>0</v>
      </c>
      <c r="IO83" s="116">
        <f t="shared" ca="1" si="518"/>
        <v>0</v>
      </c>
      <c r="IP83" s="116">
        <f t="shared" ca="1" si="518"/>
        <v>0</v>
      </c>
      <c r="IQ83" s="116">
        <f t="shared" ca="1" si="518"/>
        <v>0</v>
      </c>
      <c r="IR83" s="545">
        <f t="shared" ca="1" si="519"/>
        <v>0</v>
      </c>
      <c r="IS83" s="545">
        <f t="shared" ca="1" si="519"/>
        <v>0</v>
      </c>
      <c r="IT83" s="545">
        <f t="shared" ca="1" si="519"/>
        <v>0</v>
      </c>
      <c r="IU83" s="545">
        <f t="shared" ca="1" si="519"/>
        <v>0</v>
      </c>
      <c r="IV83" s="545">
        <f t="shared" ca="1" si="519"/>
        <v>0</v>
      </c>
      <c r="IW83" s="545">
        <f t="shared" ca="1" si="519"/>
        <v>0</v>
      </c>
      <c r="IX83" s="545">
        <f t="shared" ca="1" si="519"/>
        <v>0</v>
      </c>
      <c r="IY83" s="545">
        <f t="shared" ca="1" si="519"/>
        <v>0</v>
      </c>
      <c r="IZ83" s="545">
        <f t="shared" ca="1" si="519"/>
        <v>0</v>
      </c>
      <c r="JA83" s="545">
        <f t="shared" ca="1" si="519"/>
        <v>0</v>
      </c>
      <c r="JB83" s="545">
        <f t="shared" ca="1" si="519"/>
        <v>0</v>
      </c>
      <c r="JC83" s="545">
        <f t="shared" ca="1" si="519"/>
        <v>0</v>
      </c>
      <c r="JD83" s="545">
        <f t="shared" ca="1" si="519"/>
        <v>0</v>
      </c>
      <c r="JE83" s="545">
        <f t="shared" ca="1" si="519"/>
        <v>0</v>
      </c>
      <c r="JF83" s="545">
        <f t="shared" ca="1" si="519"/>
        <v>0</v>
      </c>
      <c r="JG83" s="545">
        <f t="shared" ca="1" si="519"/>
        <v>0</v>
      </c>
      <c r="JH83" s="545">
        <f t="shared" ca="1" si="520"/>
        <v>0</v>
      </c>
      <c r="JI83" s="545">
        <f t="shared" ca="1" si="520"/>
        <v>0</v>
      </c>
      <c r="JJ83" s="545">
        <f t="shared" ca="1" si="520"/>
        <v>0</v>
      </c>
      <c r="JK83" s="545">
        <f t="shared" ca="1" si="520"/>
        <v>0</v>
      </c>
      <c r="JL83" s="19">
        <f t="shared" ca="1" si="521"/>
        <v>0</v>
      </c>
      <c r="JM83" s="5">
        <f t="shared" ca="1" si="522"/>
        <v>19</v>
      </c>
      <c r="JN83" s="9"/>
      <c r="JO83" s="5">
        <f t="shared" ca="1" si="523"/>
        <v>1</v>
      </c>
      <c r="JP83" s="5" t="b">
        <f t="shared" ca="1" si="523"/>
        <v>0</v>
      </c>
      <c r="JQ83" s="19">
        <f t="shared" ca="1" si="524"/>
        <v>0</v>
      </c>
      <c r="JR83" s="5">
        <f t="shared" ca="1" si="525"/>
        <v>0</v>
      </c>
      <c r="JS83" s="5">
        <f t="shared" ca="1" si="526"/>
        <v>0.01</v>
      </c>
      <c r="JT83" s="5">
        <f t="shared" si="527"/>
        <v>0</v>
      </c>
      <c r="JU83" s="19">
        <f t="shared" ca="1" si="524"/>
        <v>0</v>
      </c>
      <c r="JV83" s="5">
        <f t="shared" ca="1" si="528"/>
        <v>60</v>
      </c>
      <c r="JW83" s="5">
        <f t="shared" si="529"/>
        <v>1</v>
      </c>
      <c r="JX83" s="19">
        <f t="shared" ca="1" si="524"/>
        <v>1</v>
      </c>
      <c r="JY83" s="19">
        <f t="shared" ca="1" si="524"/>
        <v>1</v>
      </c>
      <c r="JZ83" s="19">
        <f t="shared" ca="1" si="524"/>
        <v>1</v>
      </c>
      <c r="KA83" s="19">
        <f t="shared" ca="1" si="524"/>
        <v>1</v>
      </c>
      <c r="KB83" s="19">
        <f t="shared" ca="1" si="524"/>
        <v>1</v>
      </c>
      <c r="KC83" s="19">
        <f t="shared" ca="1" si="524"/>
        <v>0</v>
      </c>
      <c r="KD83" s="19">
        <f t="shared" ca="1" si="524"/>
        <v>0</v>
      </c>
      <c r="KE83" s="19">
        <f t="shared" ca="1" si="524"/>
        <v>1</v>
      </c>
      <c r="KF83" s="19">
        <f t="shared" ca="1" si="524"/>
        <v>0</v>
      </c>
      <c r="KG83" s="19">
        <f t="shared" ca="1" si="524"/>
        <v>0</v>
      </c>
      <c r="KH83" s="19">
        <f t="shared" ca="1" si="524"/>
        <v>0</v>
      </c>
      <c r="KI83" s="19">
        <f t="shared" ca="1" si="524"/>
        <v>1</v>
      </c>
      <c r="KJ83" s="19">
        <f t="shared" ca="1" si="524"/>
        <v>0</v>
      </c>
      <c r="KK83" s="19">
        <f t="shared" ca="1" si="524"/>
        <v>1</v>
      </c>
      <c r="KL83" s="19">
        <f t="shared" ca="1" si="524"/>
        <v>0</v>
      </c>
      <c r="KM83" s="19">
        <f t="shared" ca="1" si="524"/>
        <v>0</v>
      </c>
      <c r="KN83" s="19">
        <f t="shared" ca="1" si="524"/>
        <v>0</v>
      </c>
      <c r="KO83" s="19">
        <f t="shared" ca="1" si="524"/>
        <v>0</v>
      </c>
      <c r="KP83" s="19">
        <f t="shared" ca="1" si="524"/>
        <v>0</v>
      </c>
      <c r="KQ83" s="19">
        <f t="shared" ca="1" si="524"/>
        <v>0</v>
      </c>
      <c r="KR83" s="19">
        <f t="shared" ca="1" si="524"/>
        <v>0</v>
      </c>
      <c r="KS83" s="19">
        <f t="shared" ca="1" si="524"/>
        <v>0</v>
      </c>
      <c r="KT83" s="19">
        <f t="shared" ca="1" si="524"/>
        <v>0</v>
      </c>
      <c r="KU83" s="19">
        <f t="shared" ca="1" si="524"/>
        <v>0</v>
      </c>
      <c r="KV83" s="19">
        <f t="shared" ca="1" si="524"/>
        <v>0</v>
      </c>
      <c r="KW83" s="19">
        <f t="shared" ca="1" si="524"/>
        <v>0</v>
      </c>
      <c r="KX83" s="19">
        <f t="shared" ca="1" si="524"/>
        <v>0</v>
      </c>
      <c r="KY83" s="19">
        <f t="shared" ca="1" si="524"/>
        <v>0</v>
      </c>
      <c r="KZ83" s="19">
        <f t="shared" ca="1" si="524"/>
        <v>0</v>
      </c>
      <c r="LA83" s="19">
        <f t="shared" ca="1" si="524"/>
        <v>0</v>
      </c>
      <c r="LB83" s="19">
        <f t="shared" ca="1" si="524"/>
        <v>0</v>
      </c>
      <c r="LC83" s="19">
        <f t="shared" ca="1" si="524"/>
        <v>0</v>
      </c>
      <c r="LD83" s="19">
        <f t="shared" ca="1" si="524"/>
        <v>0</v>
      </c>
      <c r="LE83" s="19">
        <f t="shared" ca="1" si="524"/>
        <v>0</v>
      </c>
      <c r="LF83" s="19">
        <f t="shared" ca="1" si="524"/>
        <v>0</v>
      </c>
      <c r="LG83" s="5">
        <f t="shared" ca="1" si="530"/>
        <v>0</v>
      </c>
      <c r="LH83" s="5">
        <f t="shared" ca="1" si="530"/>
        <v>0</v>
      </c>
      <c r="LI83" s="5">
        <f t="shared" ca="1" si="530"/>
        <v>0.05</v>
      </c>
      <c r="LJ83" s="5">
        <f t="shared" ca="1" si="530"/>
        <v>0.05</v>
      </c>
      <c r="LK83" s="19">
        <f t="shared" ca="1" si="524"/>
        <v>0</v>
      </c>
      <c r="LL83" s="19">
        <f t="shared" ca="1" si="524"/>
        <v>0</v>
      </c>
      <c r="LM83" s="19">
        <f t="shared" ca="1" si="524"/>
        <v>0</v>
      </c>
      <c r="LN83" s="19">
        <f t="shared" ca="1" si="524"/>
        <v>0</v>
      </c>
      <c r="LO83" s="19">
        <f t="shared" ca="1" si="524"/>
        <v>0</v>
      </c>
      <c r="LP83" s="19">
        <f t="shared" ca="1" si="524"/>
        <v>0</v>
      </c>
      <c r="LQ83" s="19">
        <f t="shared" ca="1" si="524"/>
        <v>0</v>
      </c>
      <c r="LR83" s="19">
        <f t="shared" ca="1" si="524"/>
        <v>1</v>
      </c>
      <c r="LS83" s="19">
        <f t="shared" ca="1" si="524"/>
        <v>0</v>
      </c>
      <c r="LT83" s="19">
        <f t="shared" ca="1" si="524"/>
        <v>0</v>
      </c>
      <c r="LU83" s="19">
        <f t="shared" ca="1" si="524"/>
        <v>0</v>
      </c>
      <c r="LV83" s="19">
        <f t="shared" ca="1" si="524"/>
        <v>0</v>
      </c>
      <c r="LW83" s="19">
        <f t="shared" ca="1" si="524"/>
        <v>1</v>
      </c>
      <c r="LX83" s="9"/>
      <c r="LY83" s="5" t="b">
        <f t="shared" ca="1" si="531"/>
        <v>0</v>
      </c>
      <c r="LZ83" s="461" t="str">
        <f t="shared" ca="1" si="532"/>
        <v>-</v>
      </c>
      <c r="MA83" s="461" t="str">
        <f t="shared" ca="1" si="532"/>
        <v>-</v>
      </c>
      <c r="MB83" s="461" t="str">
        <f t="shared" ca="1" si="532"/>
        <v>-</v>
      </c>
      <c r="MC83" s="5" t="b">
        <f t="shared" ca="1" si="533"/>
        <v>1</v>
      </c>
      <c r="MD83" s="5" t="b">
        <f t="shared" ca="1" si="533"/>
        <v>0</v>
      </c>
      <c r="ME83" s="5" t="b">
        <f t="shared" ca="1" si="533"/>
        <v>0</v>
      </c>
      <c r="MF83" s="135">
        <f t="shared" ca="1" si="534"/>
        <v>1</v>
      </c>
      <c r="MG83" s="135">
        <f t="shared" ca="1" si="534"/>
        <v>1</v>
      </c>
      <c r="MH83" s="5" t="b">
        <f t="shared" ca="1" si="535"/>
        <v>0</v>
      </c>
      <c r="MI83" s="5" t="b">
        <f t="shared" ca="1" si="535"/>
        <v>0</v>
      </c>
      <c r="MJ83" s="5" t="b">
        <f t="shared" ca="1" si="535"/>
        <v>1</v>
      </c>
      <c r="MK83" s="5" t="b">
        <f t="shared" ca="1" si="535"/>
        <v>0</v>
      </c>
      <c r="ML83" s="5">
        <f t="shared" ca="1" si="536"/>
        <v>1</v>
      </c>
      <c r="MM83" s="5">
        <f t="shared" ca="1" si="536"/>
        <v>0.66</v>
      </c>
      <c r="MN83" s="5" t="b">
        <f t="shared" ca="1" si="537"/>
        <v>1</v>
      </c>
      <c r="MO83" s="5" t="str" cm="1">
        <f t="array" aca="1" ref="MO83" ca="1">IF(OR(MP83:MP83&lt;&gt;"-"),TRUE,"-")</f>
        <v>-</v>
      </c>
      <c r="MP83" s="19" t="str">
        <f t="shared" ca="1" si="538"/>
        <v>-</v>
      </c>
      <c r="MQ83" s="5" t="str">
        <f t="array" aca="1" ref="MQ83" ca="1">IF(OR(MR83:MX83&lt;&gt;"-"),TRUE,"-")</f>
        <v>-</v>
      </c>
      <c r="MR83" s="19" t="str">
        <f t="shared" ca="1" si="539"/>
        <v>-</v>
      </c>
      <c r="MS83" s="19" t="str">
        <f t="shared" ca="1" si="539"/>
        <v>-</v>
      </c>
      <c r="MT83" s="19" t="str">
        <f t="shared" ca="1" si="539"/>
        <v>-</v>
      </c>
      <c r="MU83" s="19" t="str">
        <f t="shared" ca="1" si="539"/>
        <v>-</v>
      </c>
      <c r="MV83" s="19" t="str">
        <f t="shared" ca="1" si="539"/>
        <v>-</v>
      </c>
      <c r="MW83" s="19" t="str">
        <f t="shared" ca="1" si="539"/>
        <v>-</v>
      </c>
      <c r="MX83" s="19" t="str">
        <f t="shared" ca="1" si="539"/>
        <v>-</v>
      </c>
      <c r="MY83" s="19" t="str">
        <f t="shared" ca="1" si="539"/>
        <v>-</v>
      </c>
      <c r="MZ83" s="19" t="str">
        <f ca="1">OFFSET(MZ$5,$B83,0)</f>
        <v>-</v>
      </c>
      <c r="NA83" s="19" t="str">
        <f ca="1">OFFSET(NA$5,$B83,0)</f>
        <v>-</v>
      </c>
      <c r="NB83" s="19" t="b">
        <f t="shared" ca="1" si="540"/>
        <v>1</v>
      </c>
      <c r="NC83" s="19">
        <f t="shared" ca="1" si="540"/>
        <v>0</v>
      </c>
      <c r="ND83" s="5" t="str">
        <f t="shared" ca="1" si="541"/>
        <v>-</v>
      </c>
      <c r="NE83" s="5" t="str">
        <f t="shared" ca="1" si="541"/>
        <v>-</v>
      </c>
      <c r="NF83" s="5" t="str">
        <f t="shared" ca="1" si="541"/>
        <v>-</v>
      </c>
      <c r="NG83" s="5" t="str">
        <f t="shared" ca="1" si="541"/>
        <v>-</v>
      </c>
      <c r="NH83" s="19" t="str">
        <f t="shared" ca="1" si="542"/>
        <v>-</v>
      </c>
      <c r="NI83" s="19" t="str">
        <f t="shared" ca="1" si="542"/>
        <v>-</v>
      </c>
      <c r="NJ83" s="19" t="str">
        <f t="shared" ca="1" si="542"/>
        <v>-</v>
      </c>
      <c r="NK83" s="19" t="str">
        <f t="shared" ca="1" si="542"/>
        <v>-</v>
      </c>
      <c r="NL83" s="19" t="str">
        <f t="shared" ca="1" si="542"/>
        <v>-</v>
      </c>
      <c r="NM83" s="19" t="str">
        <f t="shared" ca="1" si="542"/>
        <v>-</v>
      </c>
      <c r="NN83" s="5" t="str">
        <f t="shared" ca="1" si="543"/>
        <v>-</v>
      </c>
      <c r="NO83" s="5">
        <f t="shared" ca="1" si="543"/>
        <v>500</v>
      </c>
      <c r="NP83" s="5">
        <f t="shared" ca="1" si="543"/>
        <v>500</v>
      </c>
      <c r="NQ83" s="5" t="str">
        <f t="shared" ca="1" si="543"/>
        <v>-</v>
      </c>
      <c r="NR83" s="5" t="str">
        <f t="shared" ca="1" si="543"/>
        <v>-</v>
      </c>
      <c r="NS83" s="5" t="str">
        <f t="shared" ca="1" si="543"/>
        <v>-</v>
      </c>
      <c r="NT83" s="5">
        <f t="shared" ca="1" si="544"/>
        <v>1</v>
      </c>
      <c r="NU83" s="9"/>
      <c r="NV83" s="19">
        <f t="shared" ca="1" si="542"/>
        <v>70</v>
      </c>
      <c r="NW83" s="19">
        <f t="shared" ca="1" si="542"/>
        <v>50</v>
      </c>
      <c r="NX83" s="19">
        <f t="shared" ca="1" si="545"/>
        <v>65</v>
      </c>
      <c r="NY83" s="19">
        <f t="shared" ca="1" si="545"/>
        <v>65</v>
      </c>
      <c r="NZ83" s="5">
        <f t="shared" ca="1" si="546"/>
        <v>1</v>
      </c>
      <c r="OA83" s="5">
        <f t="shared" ca="1" si="547"/>
        <v>1</v>
      </c>
      <c r="OB83" s="5">
        <f t="shared" ca="1" si="548"/>
        <v>1</v>
      </c>
      <c r="OC83" s="9"/>
      <c r="OD83" s="19" t="b">
        <f t="shared" ca="1" si="549"/>
        <v>0</v>
      </c>
      <c r="OE83" s="19" t="b">
        <f t="shared" ca="1" si="549"/>
        <v>0</v>
      </c>
      <c r="OF83" s="19">
        <f t="shared" ca="1" si="545"/>
        <v>1</v>
      </c>
      <c r="OG83" s="135">
        <f t="shared" ca="1" si="550"/>
        <v>1</v>
      </c>
      <c r="OH83" s="135">
        <f t="shared" ca="1" si="550"/>
        <v>1</v>
      </c>
      <c r="OI83" s="135">
        <f t="shared" ca="1" si="550"/>
        <v>1</v>
      </c>
      <c r="OJ83" s="135">
        <f t="shared" ca="1" si="550"/>
        <v>1</v>
      </c>
      <c r="OK83" s="135">
        <f t="shared" ca="1" si="550"/>
        <v>1</v>
      </c>
      <c r="OL83" s="135">
        <f t="shared" ca="1" si="550"/>
        <v>1</v>
      </c>
      <c r="OM83" s="135">
        <f t="shared" ca="1" si="550"/>
        <v>1</v>
      </c>
      <c r="ON83" s="135">
        <f t="shared" ca="1" si="550"/>
        <v>1</v>
      </c>
      <c r="OO83" s="9"/>
      <c r="OP83" s="5" t="str" cm="1">
        <f t="array" aca="1" ref="OP83" ca="1">INDEX(i.LMU_Area,$K83,OP$26)</f>
        <v>-</v>
      </c>
      <c r="OQ83" s="5" t="str" cm="1">
        <f t="array" aca="1" ref="OQ83" ca="1">INDEX(i.LMU_Area,$K83,OQ$26)</f>
        <v>-</v>
      </c>
      <c r="OR83" s="5" t="str" cm="1">
        <f t="array" aca="1" ref="OR83" ca="1">INDEX(i.LMU_Area,$K83,OR$26)</f>
        <v>-</v>
      </c>
      <c r="OS83" s="5" t="str" cm="1">
        <f t="array" aca="1" ref="OS83" ca="1">INDEX(i.LMU_Area,$K83,OS$26)</f>
        <v>-</v>
      </c>
      <c r="OT83" s="5" t="str" cm="1">
        <f t="array" aca="1" ref="OT83" ca="1">INDEX(i.LMU_Area,$K83,OT$26)</f>
        <v>-</v>
      </c>
      <c r="OU83" s="5" t="str" cm="1">
        <f t="array" aca="1" ref="OU83" ca="1">INDEX(i.LMU_Area,$K83,OU$26)</f>
        <v>-</v>
      </c>
      <c r="OV83" s="5" t="str" cm="1">
        <f t="array" aca="1" ref="OV83" ca="1">INDEX(i.LMU_Area,$K83,OV$26)</f>
        <v>-</v>
      </c>
      <c r="OW83" s="5" t="str" cm="1">
        <f t="array" aca="1" ref="OW83" ca="1">INDEX(i.LMU_Area,$K83,OW$26)</f>
        <v>-</v>
      </c>
      <c r="OX83" s="5" t="str" cm="1">
        <f t="array" aca="1" ref="OX83" ca="1">INDEX(i.LMU_Area,$K83,OX$26)</f>
        <v>-</v>
      </c>
      <c r="OY83" s="5" t="str" cm="1">
        <f t="array" aca="1" ref="OY83" ca="1">INDEX(i.LMU_Area,$K83,OY$26)</f>
        <v>-</v>
      </c>
      <c r="OZ83" s="5" t="str" cm="1">
        <f t="array" aca="1" ref="OZ83" ca="1">INDEX(i.LMU_Area,$K83,OZ$26)</f>
        <v>-</v>
      </c>
      <c r="PA83" s="5" t="str" cm="1">
        <f t="array" aca="1" ref="PA83" ca="1">INDEX(i.LMU_Area,$K83,PA$26)</f>
        <v>-</v>
      </c>
      <c r="PB83" s="5" t="str" cm="1">
        <f t="array" aca="1" ref="PB83" ca="1">INDEX(i.LMU_Area,$K83,PB$26)</f>
        <v>-</v>
      </c>
      <c r="PC83" s="5" t="str" cm="1">
        <f t="array" aca="1" ref="PC83" ca="1">INDEX(i.LMU_Area,$K83,PC$26)</f>
        <v>-</v>
      </c>
      <c r="PD83" s="5" t="str" cm="1">
        <f t="array" aca="1" ref="PD83" ca="1">INDEX(i.LMU_Area,$K83,PD$26)</f>
        <v>-</v>
      </c>
      <c r="PE83" s="5" t="str" cm="1">
        <f t="array" aca="1" ref="PE83" ca="1">INDEX(i.LMU_Area,$K83,PE$26)</f>
        <v>-</v>
      </c>
      <c r="PF83" s="5" t="str" cm="1">
        <f t="array" aca="1" ref="PF83" ca="1">INDEX(i.LMU_Area,$K83,PF$26)</f>
        <v>-</v>
      </c>
      <c r="PG83" s="5" t="str" cm="1">
        <f t="array" aca="1" ref="PG83" ca="1">INDEX(i.LMU_Area,$K83,PG$26)</f>
        <v>-</v>
      </c>
      <c r="PH83" s="5" t="str" cm="1">
        <f t="array" aca="1" ref="PH83" ca="1">INDEX(i.LMU_Area,$K83,PH$26)</f>
        <v>-</v>
      </c>
      <c r="PI83" s="5" t="str" cm="1">
        <f t="array" aca="1" ref="PI83" ca="1">INDEX(i.LMU_Area,$K83,PI$26)</f>
        <v>-</v>
      </c>
      <c r="PJ83" s="5" t="str" cm="1">
        <f t="array" aca="1" ref="PJ83" ca="1">INDEX(i.LMU_Area,$K83,PJ$26)</f>
        <v>-</v>
      </c>
      <c r="PK83" s="5" t="str" cm="1">
        <f t="array" aca="1" ref="PK83" ca="1">INDEX(i.LMU_Area,$K83,PK$26)</f>
        <v>-</v>
      </c>
      <c r="PL83" s="5" t="str" cm="1">
        <f t="array" aca="1" ref="PL83" ca="1">INDEX(i.LMU_Area,$K83,PL$26)</f>
        <v>-</v>
      </c>
      <c r="PM83" s="5" t="str" cm="1">
        <f t="array" aca="1" ref="PM83" ca="1">INDEX(i.LMU_Area,$K83,PM$26)</f>
        <v>-</v>
      </c>
      <c r="PN83" s="5" t="str" cm="1">
        <f t="array" aca="1" ref="PN83" ca="1">INDEX(i.LMU_Area,$K83,PN$26)</f>
        <v>-</v>
      </c>
      <c r="PO83" s="5" t="str" cm="1">
        <f t="array" aca="1" ref="PO83" ca="1">INDEX(i.LMU_Area,$K83,PO$26)</f>
        <v>-</v>
      </c>
      <c r="PP83" s="5" t="str" cm="1">
        <f t="array" aca="1" ref="PP83" ca="1">INDEX(i.LMU_Area,$K83,PP$26)</f>
        <v>-</v>
      </c>
      <c r="PQ83" s="5" t="str" cm="1">
        <f t="array" aca="1" ref="PQ83" ca="1">INDEX(i.LMU_Area,$K83,PQ$26)</f>
        <v>-</v>
      </c>
      <c r="PR83" s="5" t="str" cm="1">
        <f t="array" aca="1" ref="PR83" ca="1">INDEX(i.LMU_Area,$K83,PR$26)</f>
        <v>-</v>
      </c>
      <c r="PS83" s="5" t="str" cm="1">
        <f t="array" aca="1" ref="PS83" ca="1">INDEX(i.LMU_Area,$K83,PS$26)</f>
        <v>-</v>
      </c>
      <c r="PT83" s="5" t="str" cm="1">
        <f t="array" aca="1" ref="PT83" ca="1">INDEX(i.LMU_Area,$K83,PT$26)</f>
        <v>-</v>
      </c>
      <c r="PU83" s="5" t="str" cm="1">
        <f t="array" aca="1" ref="PU83" ca="1">INDEX(i.LMU_Area,$K83,PU$26)</f>
        <v>-</v>
      </c>
      <c r="PV83" s="5" t="str" cm="1">
        <f t="array" aca="1" ref="PV83" ca="1">INDEX(i.LMU_Area,$K83,PV$26)</f>
        <v>-</v>
      </c>
      <c r="PW83" s="5" t="str" cm="1">
        <f t="array" aca="1" ref="PW83" ca="1">INDEX(i.LMU_Area,$K83,PW$26)</f>
        <v>-</v>
      </c>
      <c r="PX83" s="5" t="str" cm="1">
        <f t="array" aca="1" ref="PX83" ca="1">INDEX(i.LMU_Area,$K83,PX$26)</f>
        <v>-</v>
      </c>
      <c r="PY83" s="5" t="str" cm="1">
        <f t="array" aca="1" ref="PY83" ca="1">INDEX(i.LMU_Area,$K83,PY$26)</f>
        <v>-</v>
      </c>
      <c r="PZ83" s="5" t="str" cm="1">
        <f t="array" aca="1" ref="PZ83" ca="1">INDEX(i.LMU_Area,$K83,PZ$26)</f>
        <v>-</v>
      </c>
      <c r="QA83" s="5" t="str" cm="1">
        <f t="array" aca="1" ref="QA83" ca="1">INDEX(i.LMU_Area,$K83,QA$26)</f>
        <v>-</v>
      </c>
      <c r="QB83" s="5" t="str" cm="1">
        <f t="array" aca="1" ref="QB83" ca="1">INDEX(i.LMU_Area,$K83,QB$26)</f>
        <v>-</v>
      </c>
      <c r="QC83" s="5" t="str" cm="1">
        <f t="array" aca="1" ref="QC83" ca="1">INDEX(i.LMU_Area,$K83,QC$26)</f>
        <v>-</v>
      </c>
      <c r="QD83" s="5" t="str" cm="1">
        <f t="array" aca="1" ref="QD83" ca="1">INDEX(i.LMU_Area,$K83,QD$26)</f>
        <v>-</v>
      </c>
      <c r="QE83" s="5" t="str" cm="1">
        <f t="array" aca="1" ref="QE83" ca="1">INDEX(i.LMU_Area,$K83,QE$26)</f>
        <v>-</v>
      </c>
      <c r="QF83" s="5" t="str" cm="1">
        <f t="array" aca="1" ref="QF83" ca="1">INDEX(i.LMU_Area,$K83,QF$26)</f>
        <v>-</v>
      </c>
      <c r="QG83" s="5" t="str" cm="1">
        <f t="array" aca="1" ref="QG83" ca="1">INDEX(i.LMU_Area,$K83,QG$26)</f>
        <v>-</v>
      </c>
      <c r="QH83" s="5" t="str" cm="1">
        <f t="array" aca="1" ref="QH83" ca="1">INDEX(i.LMU_Area,$K83,QH$26)</f>
        <v>-</v>
      </c>
      <c r="QI83" s="5" t="str" cm="1">
        <f t="array" aca="1" ref="QI83" ca="1">INDEX(i.LMU_Area,$K83,QI$26)</f>
        <v>-</v>
      </c>
      <c r="QJ83" s="5" t="str" cm="1">
        <f t="array" aca="1" ref="QJ83" ca="1">INDEX(i.LMU_Area,$K83,QJ$26)</f>
        <v>-</v>
      </c>
      <c r="QK83" s="5" t="str" cm="1">
        <f t="array" aca="1" ref="QK83" ca="1">INDEX(i.LMU_Area,$K83,QK$26)</f>
        <v>-</v>
      </c>
      <c r="QL83" s="5" t="str" cm="1">
        <f t="array" aca="1" ref="QL83" ca="1">INDEX(i.LMU_Area,$K83,QL$26)</f>
        <v>-</v>
      </c>
      <c r="QM83" s="5" t="str" cm="1">
        <f t="array" aca="1" ref="QM83" ca="1">INDEX(i.LMU_Area,$K83,QM$26)</f>
        <v>-</v>
      </c>
      <c r="QN83" s="5" t="str" cm="1">
        <f t="array" aca="1" ref="QN83" ca="1">INDEX(i.LMU_Area,$K83,QN$26)</f>
        <v>-</v>
      </c>
      <c r="QO83" s="5" t="str" cm="1">
        <f t="array" aca="1" ref="QO83" ca="1">INDEX(i.LMU_Area,$K83,QO$26)</f>
        <v>-</v>
      </c>
      <c r="QP83" s="5" t="str" cm="1">
        <f t="array" aca="1" ref="QP83" ca="1">INDEX(i.LMU_Area,$K83,QP$26)</f>
        <v>-</v>
      </c>
      <c r="QQ83" s="5" t="str" cm="1">
        <f t="array" aca="1" ref="QQ83" ca="1">INDEX(i.LMU_Area,$K83,QQ$26)</f>
        <v>-</v>
      </c>
      <c r="QR83" s="5" t="str" cm="1">
        <f t="array" aca="1" ref="QR83" ca="1">INDEX(i.LMU_Area,$K83,QR$26)</f>
        <v>-</v>
      </c>
      <c r="QS83" s="5" t="str" cm="1">
        <f t="array" aca="1" ref="QS83" ca="1">INDEX(i.LMU_Area,$K83,QS$26)</f>
        <v>-</v>
      </c>
      <c r="QT83" s="5" t="str" cm="1">
        <f t="array" aca="1" ref="QT83" ca="1">INDEX(i.LMU_Area,$K83,QT$26)</f>
        <v>-</v>
      </c>
      <c r="QU83" s="5" t="str" cm="1">
        <f t="array" aca="1" ref="QU83" ca="1">INDEX(i.LMU_Area,$K83,QU$26)</f>
        <v>-</v>
      </c>
      <c r="QV83" s="5" t="str" cm="1">
        <f t="array" aca="1" ref="QV83" ca="1">INDEX(i.LMU_Area,$K83,QV$26)</f>
        <v>-</v>
      </c>
      <c r="QW83" s="5" t="str" cm="1">
        <f t="array" aca="1" ref="QW83" ca="1">INDEX(i.LMU_Area,$K83,QW$26)</f>
        <v>-</v>
      </c>
      <c r="QX83" s="5" t="str" cm="1">
        <f t="array" aca="1" ref="QX83" ca="1">INDEX(i.LMU_Area,$K83,QX$26)</f>
        <v>-</v>
      </c>
      <c r="QY83" s="5" t="str" cm="1">
        <f t="array" aca="1" ref="QY83" ca="1">INDEX(i.LMU_Area,$K83,QY$26)</f>
        <v>-</v>
      </c>
      <c r="QZ83" s="5" t="str" cm="1">
        <f t="array" aca="1" ref="QZ83" ca="1">INDEX(i.LMU_Area,$K83,QZ$26)</f>
        <v>-</v>
      </c>
      <c r="RA83" s="5" t="str" cm="1">
        <f t="array" aca="1" ref="RA83" ca="1">INDEX(i.LMU_Area,$K83,RA$26)</f>
        <v>-</v>
      </c>
      <c r="RB83" s="5" t="str" cm="1">
        <f t="array" aca="1" ref="RB83" ca="1">INDEX(i.LMU_Area,$K83,RB$26)</f>
        <v>-</v>
      </c>
      <c r="RC83" s="5" t="str" cm="1">
        <f t="array" aca="1" ref="RC83" ca="1">INDEX(i.LMU_Area,$K83,RC$26)</f>
        <v>-</v>
      </c>
      <c r="RD83" s="5" t="str" cm="1">
        <f t="array" aca="1" ref="RD83" ca="1">INDEX(i.LMU_Area,$K83,RD$26)</f>
        <v>-</v>
      </c>
      <c r="RE83" s="5" t="str" cm="1">
        <f t="array" aca="1" ref="RE83" ca="1">INDEX(i.LMU_Area,$K83,RE$26)</f>
        <v>-</v>
      </c>
      <c r="RF83" s="5" t="str" cm="1">
        <f t="array" aca="1" ref="RF83" ca="1">INDEX(i.LMU_Area,$K83,RF$26)</f>
        <v>-</v>
      </c>
      <c r="RG83" s="5" t="str" cm="1">
        <f t="array" aca="1" ref="RG83" ca="1">INDEX(i.LMU_Area,$K83,RG$26)</f>
        <v>-</v>
      </c>
      <c r="RH83" s="5" t="str" cm="1">
        <f t="array" aca="1" ref="RH83" ca="1">INDEX(i.LMU_Area,$K83,RH$26)</f>
        <v>-</v>
      </c>
      <c r="RI83" s="5" t="str" cm="1">
        <f t="array" aca="1" ref="RI83" ca="1">INDEX(i.LMU_Area,$K83,RI$26)</f>
        <v>-</v>
      </c>
      <c r="RJ83" s="5" t="str" cm="1">
        <f t="array" aca="1" ref="RJ83" ca="1">INDEX(i.LMU_Area,$K83,RJ$26)</f>
        <v>-</v>
      </c>
      <c r="RK83" s="5" t="str" cm="1">
        <f t="array" aca="1" ref="RK83" ca="1">INDEX(i.LMU_Area,$K83,RK$26)</f>
        <v>-</v>
      </c>
      <c r="RL83" s="5" t="str" cm="1">
        <f t="array" aca="1" ref="RL83" ca="1">INDEX(i.LMU_Area,$K83,RL$26)</f>
        <v>-</v>
      </c>
      <c r="RM83" s="5" t="str" cm="1">
        <f t="array" aca="1" ref="RM83" ca="1">INDEX(i.LMU_Area,$K83,RM$26)</f>
        <v>-</v>
      </c>
      <c r="RN83" s="5" t="str" cm="1">
        <f t="array" aca="1" ref="RN83" ca="1">INDEX(i.LMU_Area,$K83,RN$26)</f>
        <v>-</v>
      </c>
      <c r="RO83" s="5" t="str" cm="1">
        <f t="array" aca="1" ref="RO83" ca="1">INDEX(i.LMU_Area,$K83,RO$26)</f>
        <v>-</v>
      </c>
      <c r="RP83" s="5" t="str" cm="1">
        <f t="array" aca="1" ref="RP83" ca="1">INDEX(i.LMU_Area,$K83,RP$26)</f>
        <v>-</v>
      </c>
      <c r="RQ83" s="5" t="str" cm="1">
        <f t="array" aca="1" ref="RQ83" ca="1">INDEX(i.LMU_Area,$K83,RQ$26)</f>
        <v>-</v>
      </c>
      <c r="RR83" s="5" t="str" cm="1">
        <f t="array" aca="1" ref="RR83" ca="1">INDEX(i.LMU_Area,$K83,RR$26)</f>
        <v>-</v>
      </c>
      <c r="RS83" s="5" t="str" cm="1">
        <f t="array" aca="1" ref="RS83" ca="1">INDEX(i.LMU_Area,$K83,RS$26)</f>
        <v>-</v>
      </c>
      <c r="RT83" s="5" t="str" cm="1">
        <f t="array" aca="1" ref="RT83" ca="1">INDEX(i.LMU_Area,$K83,RT$26)</f>
        <v>-</v>
      </c>
      <c r="RU83" s="5" t="str" cm="1">
        <f t="array" aca="1" ref="RU83" ca="1">INDEX(i.LMU_Area,$K83,RU$26)</f>
        <v>-</v>
      </c>
      <c r="RV83" s="5" t="str" cm="1">
        <f t="array" aca="1" ref="RV83" ca="1">INDEX(i.LMU_Area,$K83,RV$26)</f>
        <v>-</v>
      </c>
      <c r="RW83" s="5" t="str" cm="1">
        <f t="array" aca="1" ref="RW83" ca="1">INDEX(i.LMU_Area,$K83,RW$26)</f>
        <v>-</v>
      </c>
      <c r="RX83" s="5" t="str" cm="1">
        <f t="array" aca="1" ref="RX83" ca="1">INDEX(i.LMU_Area,$K83,RX$26)</f>
        <v>-</v>
      </c>
      <c r="RY83" s="5" t="str" cm="1">
        <f t="array" aca="1" ref="RY83" ca="1">INDEX(i.LMU_Area,$K83,RY$26)</f>
        <v>-</v>
      </c>
      <c r="RZ83" s="5" t="str" cm="1">
        <f t="array" aca="1" ref="RZ83" ca="1">INDEX(i.LMU_Area,$K83,RZ$26)</f>
        <v>-</v>
      </c>
      <c r="SA83" s="5" t="str" cm="1">
        <f t="array" aca="1" ref="SA83" ca="1">INDEX(i.LMU_Area,$K83,SA$26)</f>
        <v>-</v>
      </c>
      <c r="SB83" s="5" t="str" cm="1">
        <f t="array" aca="1" ref="SB83" ca="1">INDEX(i.LMU_Area,$K83,SB$26)</f>
        <v>-</v>
      </c>
      <c r="SC83" s="5" t="str" cm="1">
        <f t="array" aca="1" ref="SC83" ca="1">INDEX(i.LMU_Area,$K83,SC$26)</f>
        <v>-</v>
      </c>
      <c r="SD83" s="5" t="str" cm="1">
        <f t="array" aca="1" ref="SD83" ca="1">INDEX(i.LMU_Area,$K83,SD$26)</f>
        <v>-</v>
      </c>
      <c r="SE83" s="5" t="str" cm="1">
        <f t="array" aca="1" ref="SE83" ca="1">INDEX(i.LMU_Area,$K83,SE$26)</f>
        <v>-</v>
      </c>
      <c r="SF83" s="5" t="str" cm="1">
        <f t="array" aca="1" ref="SF83" ca="1">INDEX(i.LMU_Area,$K83,SF$26)</f>
        <v>-</v>
      </c>
      <c r="SG83" s="5" t="str" cm="1">
        <f t="array" aca="1" ref="SG83" ca="1">INDEX(i.LMU_Area,$K83,SG$26)</f>
        <v>-</v>
      </c>
      <c r="SH83" s="5" t="str" cm="1">
        <f t="array" aca="1" ref="SH83" ca="1">INDEX(i.LMU_Area,$K83,SH$26)</f>
        <v>-</v>
      </c>
      <c r="SI83" s="5" t="str" cm="1">
        <f t="array" aca="1" ref="SI83" ca="1">INDEX(i.LMU_Area,$K83,SI$26)</f>
        <v>-</v>
      </c>
      <c r="SJ83" s="5" t="str" cm="1">
        <f t="array" aca="1" ref="SJ83" ca="1">INDEX(i.LMU_Area,$K83,SJ$26)</f>
        <v>-</v>
      </c>
      <c r="SK83" s="5" t="str" cm="1">
        <f t="array" aca="1" ref="SK83" ca="1">INDEX(i.LMU_Area,$K83,SK$26)</f>
        <v>-</v>
      </c>
      <c r="SL83" s="5" t="str" cm="1">
        <f t="array" aca="1" ref="SL83" ca="1">INDEX(i.LMU_Area,$K83,SL$26)</f>
        <v>-</v>
      </c>
      <c r="SM83" s="5" t="str" cm="1">
        <f t="array" aca="1" ref="SM83" ca="1">INDEX(i.LMU_Area,$K83,SM$26)</f>
        <v>-</v>
      </c>
      <c r="SN83" s="5" t="str" cm="1">
        <f t="array" aca="1" ref="SN83" ca="1">INDEX(i.LMU_Area,$K83,SN$26)</f>
        <v>-</v>
      </c>
      <c r="SO83" s="5" t="str" cm="1">
        <f t="array" aca="1" ref="SO83" ca="1">INDEX(i.LMU_Area,$K83,SO$26)</f>
        <v>-</v>
      </c>
      <c r="SP83" s="5" t="str" cm="1">
        <f t="array" aca="1" ref="SP83" ca="1">INDEX(i.LMU_Area,$K83,SP$26)</f>
        <v>-</v>
      </c>
      <c r="SQ83" s="5" t="str" cm="1">
        <f t="array" aca="1" ref="SQ83" ca="1">INDEX(i.LMU_Area,$K83,SQ$26)</f>
        <v>-</v>
      </c>
      <c r="SR83" s="5" t="str" cm="1">
        <f t="array" aca="1" ref="SR83" ca="1">INDEX(i.LMU_Area,$K83,SR$26)</f>
        <v>-</v>
      </c>
      <c r="SS83" s="5" t="str" cm="1">
        <f t="array" aca="1" ref="SS83" ca="1">INDEX(i.LMU_Area,$K83,SS$26)</f>
        <v>-</v>
      </c>
      <c r="ST83" s="5" t="str" cm="1">
        <f t="array" aca="1" ref="ST83" ca="1">INDEX(i.LMU_Area,$K83,ST$26)</f>
        <v>-</v>
      </c>
      <c r="SU83" s="5" t="str" cm="1">
        <f t="array" aca="1" ref="SU83" ca="1">INDEX(i.LMU_Area,$K83,SU$26)</f>
        <v>-</v>
      </c>
      <c r="SV83" s="5" t="str" cm="1">
        <f t="array" aca="1" ref="SV83" ca="1">INDEX(i.LMU_Area,$K83,SV$26)</f>
        <v>-</v>
      </c>
      <c r="SW83" s="5" t="str" cm="1">
        <f t="array" aca="1" ref="SW83" ca="1">INDEX(i.LMU_Area,$K83,SW$26)</f>
        <v>-</v>
      </c>
      <c r="SX83" s="5" t="str" cm="1">
        <f t="array" aca="1" ref="SX83" ca="1">INDEX(i.LMU_Area,$K83,SX$26)</f>
        <v>-</v>
      </c>
      <c r="SY83" s="5" t="str" cm="1">
        <f t="array" aca="1" ref="SY83" ca="1">INDEX(i.LMU_Area,$K83,SY$26)</f>
        <v>-</v>
      </c>
      <c r="SZ83" s="5" t="str" cm="1">
        <f t="array" aca="1" ref="SZ83" ca="1">INDEX(i.LMU_Area,$K83,SZ$26)</f>
        <v>-</v>
      </c>
      <c r="TA83" s="5" t="str" cm="1">
        <f t="array" aca="1" ref="TA83" ca="1">INDEX(i.LMU_Area,$K83,TA$26)</f>
        <v>-</v>
      </c>
      <c r="TB83" s="5" t="str" cm="1">
        <f t="array" aca="1" ref="TB83" ca="1">INDEX(i.LMU_Area,$K83,TB$26)</f>
        <v>-</v>
      </c>
      <c r="TC83" s="5" t="str" cm="1">
        <f t="array" aca="1" ref="TC83" ca="1">INDEX(i.LMU_Area,$K83,TC$26)</f>
        <v>-</v>
      </c>
      <c r="TD83" s="5" t="str" cm="1">
        <f t="array" aca="1" ref="TD83" ca="1">INDEX(i.LMU_Area,$K83,TD$26)</f>
        <v>-</v>
      </c>
      <c r="TE83" s="5" t="str" cm="1">
        <f t="array" aca="1" ref="TE83" ca="1">INDEX(i.LMU_Area,$K83,TE$26)</f>
        <v>-</v>
      </c>
      <c r="TF83" s="19">
        <f t="shared" ca="1" si="545"/>
        <v>1</v>
      </c>
      <c r="TG83" s="587">
        <v>0</v>
      </c>
    </row>
    <row r="84" spans="1:527" outlineLevel="1">
      <c r="A84" s="21">
        <f t="shared" si="85"/>
        <v>79</v>
      </c>
      <c r="B84" s="26">
        <f t="shared" ref="B84:B89" si="553">$A$34</f>
        <v>29</v>
      </c>
      <c r="C84">
        <v>101</v>
      </c>
      <c r="D84" s="135" t="s">
        <v>1990</v>
      </c>
      <c r="E84" t="b">
        <v>1</v>
      </c>
      <c r="F84" t="b">
        <v>0</v>
      </c>
      <c r="G84" t="b">
        <f t="shared" ref="G84:G88" si="554">E84</f>
        <v>1</v>
      </c>
      <c r="H84" s="213">
        <f t="shared" ca="1" si="552"/>
        <v>2</v>
      </c>
      <c r="I84" s="19">
        <f t="shared" ca="1" si="471"/>
        <v>1</v>
      </c>
      <c r="J84" s="19">
        <f t="shared" ca="1" si="471"/>
        <v>1</v>
      </c>
      <c r="K84" s="19">
        <f t="shared" ca="1" si="471"/>
        <v>1</v>
      </c>
      <c r="L84" s="19">
        <f t="shared" ca="1" si="471"/>
        <v>1</v>
      </c>
      <c r="M84" s="19">
        <f t="shared" ca="1" si="471"/>
        <v>2</v>
      </c>
      <c r="N84" s="19">
        <f t="shared" ca="1" si="471"/>
        <v>3</v>
      </c>
      <c r="O84" s="19">
        <f t="shared" ca="1" si="471"/>
        <v>2</v>
      </c>
      <c r="P84" s="19">
        <f t="shared" ca="1" si="471"/>
        <v>1</v>
      </c>
      <c r="Q84" s="19">
        <f t="shared" ca="1" si="471"/>
        <v>1</v>
      </c>
      <c r="R84" s="19">
        <f t="shared" ca="1" si="471"/>
        <v>0</v>
      </c>
      <c r="S84" s="19">
        <f t="shared" ca="1" si="471"/>
        <v>0</v>
      </c>
      <c r="T84" s="19">
        <f t="shared" ca="1" si="471"/>
        <v>0</v>
      </c>
      <c r="U84" s="19">
        <f t="shared" ca="1" si="471"/>
        <v>0</v>
      </c>
      <c r="V84" s="19">
        <f t="shared" ca="1" si="471"/>
        <v>0</v>
      </c>
      <c r="W84" s="19">
        <f t="shared" ca="1" si="471"/>
        <v>0</v>
      </c>
      <c r="X84" s="19">
        <f t="shared" ca="1" si="471"/>
        <v>1</v>
      </c>
      <c r="Y84" s="19">
        <f t="shared" ca="1" si="471"/>
        <v>1</v>
      </c>
      <c r="Z84" s="19">
        <f t="shared" ca="1" si="471"/>
        <v>1</v>
      </c>
      <c r="AA84" s="209"/>
      <c r="AB84" s="209"/>
      <c r="AC84" s="209"/>
      <c r="AD84" s="209"/>
      <c r="AE84" s="209"/>
      <c r="AF84" s="19">
        <f t="shared" ref="AF84:AF89" ca="1" si="555">OFFSET(AF$5,$B84,0)</f>
        <v>0</v>
      </c>
      <c r="AG84" s="209"/>
      <c r="AH84" s="209"/>
      <c r="AI84" s="209"/>
      <c r="AJ84" s="209"/>
      <c r="AK84" s="209"/>
      <c r="AL84" s="209"/>
      <c r="AM84" s="209"/>
      <c r="AN84" s="209"/>
      <c r="AO84" s="135">
        <f t="shared" ca="1" si="472"/>
        <v>2</v>
      </c>
      <c r="AP84" s="135">
        <f ca="1">INDEX(CHOOSE($P84,DataAutumn!i.AdultDrys,DataWinter!i.AdultDrys,DataSpring!i.AdultDrys),1,$O84)</f>
        <v>4</v>
      </c>
      <c r="AQ84" s="5">
        <f t="shared" ca="1" si="473"/>
        <v>2</v>
      </c>
      <c r="AR84" s="5">
        <f t="shared" ca="1" si="473"/>
        <v>0</v>
      </c>
      <c r="AS84" s="5">
        <f t="shared" ca="1" si="474"/>
        <v>5</v>
      </c>
      <c r="AT84" s="209"/>
      <c r="AU84" s="209"/>
      <c r="AV84" s="209" t="s">
        <v>2011</v>
      </c>
      <c r="AW84" s="351" t="str" cm="1">
        <f t="array" aca="1" ref="AW84" ca="1">LEFT(OFFSET(AW84,-1,0),LEN($AW$91))        &amp; TEXT($H84," 00000 ")
&amp; $D84   &amp;" "&amp;$AV84     &amp; IF($JO84=0," FWM","")&amp;IF($JO84=1," MWM","")&amp;IF($JO84=5," Mat","")&amp;IF($JP84=TRUE,"&amp;BBT","    ")    &amp; INDEX(DataMaster!$B$49:$B$51,Experiment!$I84)    &amp; " Climate"&amp;$J84
        &amp; CHOOSE($R84+1," PICCC"," BC")
&amp; " GP"&amp;TEXT($OB84,"?00%")        &amp; " WP"&amp;TEXT($NZ84,"?00%")        &amp; " MP"&amp;TEXT($OA84,"?00%")
&amp; " T_" &amp; IF(AND($CW84,$CY84),"TRUE")        &amp; " (F"&amp;3+COUNTIF($DL84:$DO84,TRUE)&amp;3&amp;"N"&amp;$DQ84&amp;$DR84&amp;")"</f>
        <v>SE N 00002 EWW bnd_SR_PAS MWM    SE Climate1 PICCC GP100% WP100% MP100% T_TRUE (F33N11)</v>
      </c>
      <c r="AX84" s="9" t="str">
        <f ca="1">IF(COUNTIF(AW$5:AW84,AW84)=1,"-","Dup")</f>
        <v>-</v>
      </c>
      <c r="AY84" s="9"/>
      <c r="AZ84" s="461" t="b">
        <v>1</v>
      </c>
      <c r="BA84" s="461" t="b">
        <v>1</v>
      </c>
      <c r="BB84" s="461" t="b">
        <v>1</v>
      </c>
      <c r="BC84" s="461" t="b">
        <v>1</v>
      </c>
      <c r="BD84" s="461" t="b">
        <v>1</v>
      </c>
      <c r="BE84" s="461" t="b">
        <v>1</v>
      </c>
      <c r="BF84" s="461" t="b">
        <v>1</v>
      </c>
      <c r="BG84" s="461" t="b">
        <v>1</v>
      </c>
      <c r="BH84" s="9"/>
      <c r="BI84" s="5" t="b">
        <f t="shared" ca="1" si="475"/>
        <v>1</v>
      </c>
      <c r="BJ84" s="5" t="str">
        <f t="shared" ca="1" si="475"/>
        <v>-</v>
      </c>
      <c r="BK84" s="5" t="str">
        <f t="shared" ca="1" si="475"/>
        <v>-</v>
      </c>
      <c r="BL84" s="5" t="str">
        <f t="shared" ca="1" si="475"/>
        <v>-</v>
      </c>
      <c r="BM84" s="5" t="b">
        <f t="shared" ca="1" si="475"/>
        <v>1</v>
      </c>
      <c r="BN84" s="135">
        <f t="shared" ca="1" si="475"/>
        <v>0</v>
      </c>
      <c r="BO84" s="12" t="b">
        <v>1</v>
      </c>
      <c r="BP84" s="5" cm="1">
        <f t="array" aca="1" ref="BP84" ca="1">INDEX(i.z_prob,$J84,BP$26)</f>
        <v>0.09</v>
      </c>
      <c r="BQ84" s="5" cm="1">
        <f t="array" aca="1" ref="BQ84" ca="1">INDEX(i.z_prob,$J84,BQ$26)</f>
        <v>0.16</v>
      </c>
      <c r="BR84" s="5" cm="1">
        <f t="array" aca="1" ref="BR84" ca="1">INDEX(i.z_prob,$J84,BR$26)</f>
        <v>0.14000000000000001</v>
      </c>
      <c r="BS84" s="5" cm="1">
        <f t="array" aca="1" ref="BS84" ca="1">INDEX(i.z_prob,$J84,BS$26)</f>
        <v>0.11</v>
      </c>
      <c r="BT84" s="5" cm="1">
        <f t="array" aca="1" ref="BT84" ca="1">INDEX(i.z_prob,$J84,BT$26)</f>
        <v>0.11</v>
      </c>
      <c r="BU84" s="5" cm="1">
        <f t="array" aca="1" ref="BU84" ca="1">INDEX(i.z_prob,$J84,BU$26)</f>
        <v>0.14000000000000001</v>
      </c>
      <c r="BV84" s="5" cm="1">
        <f t="array" aca="1" ref="BV84" ca="1">INDEX(i.z_prob,$J84,BV$26)</f>
        <v>0.16</v>
      </c>
      <c r="BW84" s="5" cm="1">
        <f t="array" aca="1" ref="BW84" ca="1">INDEX(i.z_prob,$J84,BW$26)</f>
        <v>0.09</v>
      </c>
      <c r="BX84" s="9"/>
      <c r="BY84" s="19" t="str">
        <f t="shared" ca="1" si="476"/>
        <v>-</v>
      </c>
      <c r="BZ84" s="5">
        <f t="shared" ca="1" si="477"/>
        <v>0</v>
      </c>
      <c r="CA84" s="5">
        <f t="shared" ca="1" si="478"/>
        <v>0</v>
      </c>
      <c r="CB84" s="5">
        <f t="shared" ca="1" si="479"/>
        <v>0</v>
      </c>
      <c r="CC84" s="5">
        <f t="shared" ca="1" si="480"/>
        <v>0</v>
      </c>
      <c r="CD84" s="9"/>
      <c r="CE84" s="5" t="b">
        <f t="shared" ca="1" si="481"/>
        <v>0</v>
      </c>
      <c r="CF84" s="12">
        <f t="shared" ca="1" si="482"/>
        <v>3211010</v>
      </c>
      <c r="CG84" s="19" t="str">
        <f t="shared" ca="1" si="483"/>
        <v>-</v>
      </c>
      <c r="CH84" s="19" t="str">
        <f t="shared" ca="1" si="483"/>
        <v>-</v>
      </c>
      <c r="CI84" s="19" t="str">
        <f t="shared" ca="1" si="483"/>
        <v>-</v>
      </c>
      <c r="CJ84" s="19" t="str">
        <f t="shared" ca="1" si="483"/>
        <v>-</v>
      </c>
      <c r="CK84" s="19" t="str">
        <f t="shared" ca="1" si="483"/>
        <v>-</v>
      </c>
      <c r="CL84" s="19" t="str">
        <f t="shared" ca="1" si="483"/>
        <v>-</v>
      </c>
      <c r="CM84" s="19" t="str">
        <f t="shared" ca="1" si="483"/>
        <v>-</v>
      </c>
      <c r="CN84" s="19" t="str">
        <f t="shared" ca="1" si="483"/>
        <v>-</v>
      </c>
      <c r="CO84" s="19" t="str">
        <f t="shared" ca="1" si="483"/>
        <v>-</v>
      </c>
      <c r="CP84" s="19" t="str">
        <f t="shared" ca="1" si="483"/>
        <v>-</v>
      </c>
      <c r="CQ84" s="19" t="str">
        <f t="shared" ca="1" si="483"/>
        <v>-</v>
      </c>
      <c r="CR84" s="19" t="str">
        <f t="shared" ca="1" si="483"/>
        <v>-</v>
      </c>
      <c r="CS84" s="19" t="str">
        <f t="shared" ca="1" si="483"/>
        <v>-</v>
      </c>
      <c r="CT84" s="19" t="str">
        <f t="shared" ca="1" si="483"/>
        <v>-</v>
      </c>
      <c r="CU84" s="19" t="str">
        <f t="shared" ca="1" si="483"/>
        <v>-</v>
      </c>
      <c r="CV84" s="9"/>
      <c r="CW84" s="571" t="b">
        <v>1</v>
      </c>
      <c r="CX84" s="571" t="b">
        <v>1</v>
      </c>
      <c r="CY84" s="571" t="b">
        <v>1</v>
      </c>
      <c r="CZ84" s="571">
        <f t="shared" ref="CZ84:CZ88" ca="1" si="556">VALUE($N84&amp;$O84&amp;$P84&amp;$Q84&amp;IFERROR(VALUE($I84),0)&amp;$Z84&amp;IF($JX84=1,1,2)&amp;1)</f>
        <v>32111111</v>
      </c>
      <c r="DA84" s="19" t="b">
        <f t="shared" ca="1" si="484"/>
        <v>1</v>
      </c>
      <c r="DB84" s="19">
        <f t="shared" ca="1" si="484"/>
        <v>0</v>
      </c>
      <c r="DC84" s="19" t="str">
        <f t="shared" ca="1" si="484"/>
        <v>-</v>
      </c>
      <c r="DD84" s="570" t="str">
        <f t="shared" ca="1" si="484"/>
        <v>-</v>
      </c>
      <c r="DE84" s="428">
        <f t="shared" ca="1" si="485"/>
        <v>680</v>
      </c>
      <c r="DF84" s="428">
        <f t="shared" ca="1" si="485"/>
        <v>714</v>
      </c>
      <c r="DG84" s="428">
        <f t="shared" ca="1" si="485"/>
        <v>749</v>
      </c>
      <c r="DH84" s="143">
        <f t="shared" ca="1" si="486"/>
        <v>420</v>
      </c>
      <c r="DI84" s="143">
        <f t="shared" ca="1" si="486"/>
        <v>455</v>
      </c>
      <c r="DJ84" s="143">
        <f t="shared" ca="1" si="486"/>
        <v>490</v>
      </c>
      <c r="DK84" s="19" t="str">
        <f t="shared" ca="1" si="487"/>
        <v>-</v>
      </c>
      <c r="DL84" s="19" t="str">
        <f t="shared" ca="1" si="487"/>
        <v>-</v>
      </c>
      <c r="DM84" s="19" t="str">
        <f t="shared" ca="1" si="487"/>
        <v>-</v>
      </c>
      <c r="DN84" s="19" t="str">
        <f t="shared" ca="1" si="487"/>
        <v>-</v>
      </c>
      <c r="DO84" s="19" t="str">
        <f t="shared" ca="1" si="487"/>
        <v>-</v>
      </c>
      <c r="DP84" s="19" t="str">
        <f t="shared" ca="1" si="487"/>
        <v>-</v>
      </c>
      <c r="DQ84" s="12">
        <v>1</v>
      </c>
      <c r="DR84" s="12">
        <v>1</v>
      </c>
      <c r="DS84" s="19">
        <f t="shared" ca="1" si="487"/>
        <v>0</v>
      </c>
      <c r="DT84" s="19" t="str">
        <f t="shared" ca="1" si="487"/>
        <v>-</v>
      </c>
      <c r="DU84" s="19" t="str">
        <f t="shared" ca="1" si="487"/>
        <v>-</v>
      </c>
      <c r="DV84" s="19" t="str">
        <f t="shared" ca="1" si="487"/>
        <v>-</v>
      </c>
      <c r="DW84" s="19" t="str">
        <f t="shared" ca="1" si="487"/>
        <v>-</v>
      </c>
      <c r="DX84" s="19" t="str">
        <f t="shared" ca="1" si="487"/>
        <v>-</v>
      </c>
      <c r="DY84" s="19">
        <f t="shared" ca="1" si="487"/>
        <v>0</v>
      </c>
      <c r="DZ84" s="19" t="str">
        <f t="shared" ca="1" si="487"/>
        <v>-</v>
      </c>
      <c r="EA84" s="19" t="str">
        <f t="shared" ca="1" si="487"/>
        <v>-</v>
      </c>
      <c r="EB84" s="19" t="str">
        <f t="shared" ca="1" si="484"/>
        <v>-</v>
      </c>
      <c r="EC84" s="19">
        <f t="shared" ca="1" si="484"/>
        <v>0</v>
      </c>
      <c r="ED84" s="19">
        <f t="shared" ca="1" si="484"/>
        <v>0</v>
      </c>
      <c r="EE84" s="9"/>
      <c r="EF84" s="19" t="str">
        <f t="shared" ca="1" si="488"/>
        <v>-</v>
      </c>
      <c r="EG84" s="19" t="str">
        <f t="shared" ca="1" si="488"/>
        <v>-</v>
      </c>
      <c r="EH84" s="19" t="str">
        <f t="shared" ca="1" si="488"/>
        <v>-</v>
      </c>
      <c r="EI84" s="19" t="str">
        <f t="shared" ca="1" si="488"/>
        <v>-</v>
      </c>
      <c r="EJ84" s="19" t="str">
        <f t="shared" ca="1" si="488"/>
        <v>-</v>
      </c>
      <c r="EK84" s="19" t="str">
        <f t="shared" ca="1" si="488"/>
        <v>-</v>
      </c>
      <c r="EL84" s="19" t="str">
        <f t="shared" ca="1" si="488"/>
        <v>-</v>
      </c>
      <c r="EM84" s="19" t="str">
        <f t="shared" ca="1" si="488"/>
        <v>-</v>
      </c>
      <c r="EN84" s="19" t="str">
        <f t="shared" ca="1" si="488"/>
        <v>-</v>
      </c>
      <c r="EO84" s="19" t="str">
        <f t="shared" ca="1" si="488"/>
        <v>-</v>
      </c>
      <c r="EP84" s="19" t="str">
        <f t="shared" ca="1" si="488"/>
        <v>-</v>
      </c>
      <c r="EQ84" s="19" t="str">
        <f t="shared" ca="1" si="488"/>
        <v>-</v>
      </c>
      <c r="ER84" s="19">
        <f t="shared" ca="1" si="488"/>
        <v>0</v>
      </c>
      <c r="ES84" s="428">
        <f t="shared" ca="1" si="489"/>
        <v>0</v>
      </c>
      <c r="ET84" s="428">
        <f t="shared" ca="1" si="489"/>
        <v>0</v>
      </c>
      <c r="EU84" s="115">
        <f t="shared" ca="1" si="490"/>
        <v>0</v>
      </c>
      <c r="EV84" s="115">
        <f t="shared" ca="1" si="490"/>
        <v>0</v>
      </c>
      <c r="EW84" s="115">
        <f t="shared" ca="1" si="490"/>
        <v>0</v>
      </c>
      <c r="EX84" s="115">
        <f t="shared" ca="1" si="490"/>
        <v>0</v>
      </c>
      <c r="EY84" s="115">
        <f t="shared" ca="1" si="490"/>
        <v>0</v>
      </c>
      <c r="EZ84" s="530">
        <f t="shared" ca="1" si="491"/>
        <v>0</v>
      </c>
      <c r="FA84" s="115">
        <f t="shared" ca="1" si="492"/>
        <v>0</v>
      </c>
      <c r="FB84" s="115">
        <f t="shared" ca="1" si="492"/>
        <v>0</v>
      </c>
      <c r="FC84" s="115">
        <f t="shared" ca="1" si="492"/>
        <v>0</v>
      </c>
      <c r="FD84" s="115">
        <f t="shared" ca="1" si="492"/>
        <v>0</v>
      </c>
      <c r="FE84" s="115">
        <f t="shared" ca="1" si="492"/>
        <v>0</v>
      </c>
      <c r="FF84" s="530">
        <f t="shared" ca="1" si="493"/>
        <v>0</v>
      </c>
      <c r="FG84" s="115">
        <f t="shared" ca="1" si="494"/>
        <v>0</v>
      </c>
      <c r="FH84" s="115">
        <f t="shared" ca="1" si="494"/>
        <v>0</v>
      </c>
      <c r="FI84" s="115">
        <f t="shared" ca="1" si="494"/>
        <v>0</v>
      </c>
      <c r="FJ84" s="115">
        <f t="shared" ca="1" si="494"/>
        <v>0</v>
      </c>
      <c r="FK84" s="115">
        <f t="shared" ca="1" si="494"/>
        <v>0</v>
      </c>
      <c r="FL84" s="530">
        <f t="shared" ca="1" si="495"/>
        <v>0</v>
      </c>
      <c r="FM84" s="115">
        <f t="shared" ca="1" si="496"/>
        <v>0</v>
      </c>
      <c r="FN84" s="115">
        <f t="shared" ca="1" si="496"/>
        <v>0</v>
      </c>
      <c r="FO84" s="115">
        <f t="shared" ca="1" si="496"/>
        <v>0</v>
      </c>
      <c r="FP84" s="115">
        <f t="shared" ca="1" si="496"/>
        <v>0</v>
      </c>
      <c r="FQ84" s="115">
        <f t="shared" ca="1" si="496"/>
        <v>0</v>
      </c>
      <c r="FR84" s="530">
        <f t="shared" ca="1" si="497"/>
        <v>0</v>
      </c>
      <c r="FS84" s="115">
        <f t="shared" ca="1" si="498"/>
        <v>0</v>
      </c>
      <c r="FT84" s="115">
        <f t="shared" ca="1" si="498"/>
        <v>0</v>
      </c>
      <c r="FU84" s="115">
        <f t="shared" ca="1" si="498"/>
        <v>0</v>
      </c>
      <c r="FV84" s="115">
        <f t="shared" ca="1" si="498"/>
        <v>0</v>
      </c>
      <c r="FW84" s="115">
        <f t="shared" ca="1" si="498"/>
        <v>0</v>
      </c>
      <c r="FX84" s="530">
        <f t="shared" ca="1" si="499"/>
        <v>0</v>
      </c>
      <c r="FY84" s="115">
        <f t="shared" ca="1" si="500"/>
        <v>0</v>
      </c>
      <c r="FZ84" s="115">
        <f t="shared" ca="1" si="500"/>
        <v>0</v>
      </c>
      <c r="GA84" s="115">
        <f t="shared" ca="1" si="500"/>
        <v>0</v>
      </c>
      <c r="GB84" s="115">
        <f t="shared" ca="1" si="500"/>
        <v>0</v>
      </c>
      <c r="GC84" s="115">
        <f t="shared" ca="1" si="500"/>
        <v>0</v>
      </c>
      <c r="GD84" s="530">
        <f t="shared" ca="1" si="501"/>
        <v>0</v>
      </c>
      <c r="GE84" s="116">
        <f t="shared" ca="1" si="502"/>
        <v>0</v>
      </c>
      <c r="GF84" s="116">
        <f t="shared" ca="1" si="502"/>
        <v>0</v>
      </c>
      <c r="GG84" s="116">
        <f t="shared" ca="1" si="502"/>
        <v>0</v>
      </c>
      <c r="GH84" s="116">
        <f t="shared" ca="1" si="502"/>
        <v>0</v>
      </c>
      <c r="GI84" s="545">
        <f t="shared" ca="1" si="503"/>
        <v>0</v>
      </c>
      <c r="GJ84" s="545">
        <f t="shared" ca="1" si="503"/>
        <v>0</v>
      </c>
      <c r="GK84" s="545">
        <f t="shared" ca="1" si="503"/>
        <v>0</v>
      </c>
      <c r="GL84" s="545">
        <f t="shared" ca="1" si="503"/>
        <v>0</v>
      </c>
      <c r="GM84" s="545">
        <f t="shared" ca="1" si="503"/>
        <v>0</v>
      </c>
      <c r="GN84" s="545">
        <f t="shared" ca="1" si="503"/>
        <v>0</v>
      </c>
      <c r="GO84" s="545">
        <f t="shared" ca="1" si="503"/>
        <v>0</v>
      </c>
      <c r="GP84" s="545">
        <f t="shared" ca="1" si="503"/>
        <v>0</v>
      </c>
      <c r="GQ84" s="545">
        <f t="shared" ca="1" si="503"/>
        <v>0</v>
      </c>
      <c r="GR84" s="545">
        <f t="shared" ca="1" si="503"/>
        <v>0</v>
      </c>
      <c r="GS84" s="545">
        <f t="shared" ca="1" si="503"/>
        <v>0</v>
      </c>
      <c r="GT84" s="545">
        <f t="shared" ca="1" si="503"/>
        <v>0</v>
      </c>
      <c r="GU84" s="545">
        <f t="shared" ca="1" si="503"/>
        <v>0</v>
      </c>
      <c r="GV84" s="545">
        <f t="shared" ca="1" si="503"/>
        <v>0</v>
      </c>
      <c r="GW84" s="545">
        <f t="shared" ca="1" si="503"/>
        <v>0</v>
      </c>
      <c r="GX84" s="545">
        <f t="shared" ca="1" si="503"/>
        <v>0</v>
      </c>
      <c r="GY84" s="545">
        <f t="shared" ca="1" si="504"/>
        <v>0</v>
      </c>
      <c r="GZ84" s="545">
        <f t="shared" ca="1" si="504"/>
        <v>0</v>
      </c>
      <c r="HA84" s="545">
        <f t="shared" ca="1" si="504"/>
        <v>0</v>
      </c>
      <c r="HB84" s="545">
        <f t="shared" ca="1" si="504"/>
        <v>0</v>
      </c>
      <c r="HC84" s="19">
        <f t="shared" ca="1" si="505"/>
        <v>0</v>
      </c>
      <c r="HD84" s="115">
        <f t="shared" ca="1" si="506"/>
        <v>0</v>
      </c>
      <c r="HE84" s="115">
        <f t="shared" ca="1" si="506"/>
        <v>0</v>
      </c>
      <c r="HF84" s="115">
        <f t="shared" ca="1" si="506"/>
        <v>0</v>
      </c>
      <c r="HG84" s="115">
        <f t="shared" ca="1" si="506"/>
        <v>0</v>
      </c>
      <c r="HH84" s="115">
        <f t="shared" ca="1" si="506"/>
        <v>0</v>
      </c>
      <c r="HI84" s="530">
        <f t="shared" ca="1" si="507"/>
        <v>0</v>
      </c>
      <c r="HJ84" s="115">
        <f t="shared" ca="1" si="508"/>
        <v>0</v>
      </c>
      <c r="HK84" s="115">
        <f t="shared" ca="1" si="508"/>
        <v>0</v>
      </c>
      <c r="HL84" s="115">
        <f t="shared" ca="1" si="508"/>
        <v>0</v>
      </c>
      <c r="HM84" s="115">
        <f t="shared" ca="1" si="508"/>
        <v>0</v>
      </c>
      <c r="HN84" s="115">
        <f t="shared" ca="1" si="508"/>
        <v>0</v>
      </c>
      <c r="HO84" s="530">
        <f t="shared" ca="1" si="509"/>
        <v>0</v>
      </c>
      <c r="HP84" s="115">
        <f t="shared" ca="1" si="510"/>
        <v>0</v>
      </c>
      <c r="HQ84" s="115">
        <f t="shared" ca="1" si="510"/>
        <v>0</v>
      </c>
      <c r="HR84" s="115">
        <f t="shared" ca="1" si="510"/>
        <v>0</v>
      </c>
      <c r="HS84" s="115">
        <f t="shared" ca="1" si="510"/>
        <v>0</v>
      </c>
      <c r="HT84" s="115">
        <f t="shared" ca="1" si="510"/>
        <v>0</v>
      </c>
      <c r="HU84" s="530">
        <f t="shared" ca="1" si="511"/>
        <v>0</v>
      </c>
      <c r="HV84" s="115">
        <f t="shared" ca="1" si="512"/>
        <v>0</v>
      </c>
      <c r="HW84" s="115">
        <f t="shared" ca="1" si="512"/>
        <v>0</v>
      </c>
      <c r="HX84" s="115">
        <f t="shared" ca="1" si="512"/>
        <v>0</v>
      </c>
      <c r="HY84" s="115">
        <f t="shared" ca="1" si="512"/>
        <v>0</v>
      </c>
      <c r="HZ84" s="115">
        <f t="shared" ca="1" si="512"/>
        <v>0</v>
      </c>
      <c r="IA84" s="530">
        <f t="shared" ca="1" si="513"/>
        <v>0</v>
      </c>
      <c r="IB84" s="115">
        <f t="shared" ca="1" si="514"/>
        <v>0</v>
      </c>
      <c r="IC84" s="115">
        <f t="shared" ca="1" si="514"/>
        <v>0</v>
      </c>
      <c r="ID84" s="115">
        <f t="shared" ca="1" si="514"/>
        <v>0</v>
      </c>
      <c r="IE84" s="115">
        <f t="shared" ca="1" si="514"/>
        <v>0</v>
      </c>
      <c r="IF84" s="115">
        <f t="shared" ca="1" si="514"/>
        <v>0</v>
      </c>
      <c r="IG84" s="530">
        <f t="shared" ca="1" si="515"/>
        <v>0</v>
      </c>
      <c r="IH84" s="115">
        <f t="shared" ca="1" si="516"/>
        <v>0</v>
      </c>
      <c r="II84" s="115">
        <f t="shared" ca="1" si="516"/>
        <v>0</v>
      </c>
      <c r="IJ84" s="115">
        <f t="shared" ca="1" si="516"/>
        <v>0</v>
      </c>
      <c r="IK84" s="115">
        <f t="shared" ca="1" si="516"/>
        <v>0</v>
      </c>
      <c r="IL84" s="115">
        <f t="shared" ca="1" si="516"/>
        <v>0</v>
      </c>
      <c r="IM84" s="530">
        <f t="shared" ca="1" si="517"/>
        <v>0</v>
      </c>
      <c r="IN84" s="116">
        <f t="shared" ca="1" si="518"/>
        <v>0</v>
      </c>
      <c r="IO84" s="116">
        <f t="shared" ca="1" si="518"/>
        <v>0</v>
      </c>
      <c r="IP84" s="116">
        <f t="shared" ca="1" si="518"/>
        <v>0</v>
      </c>
      <c r="IQ84" s="116">
        <f t="shared" ca="1" si="518"/>
        <v>0</v>
      </c>
      <c r="IR84" s="545">
        <f t="shared" ca="1" si="519"/>
        <v>0</v>
      </c>
      <c r="IS84" s="545">
        <f t="shared" ca="1" si="519"/>
        <v>0</v>
      </c>
      <c r="IT84" s="545">
        <f t="shared" ca="1" si="519"/>
        <v>0</v>
      </c>
      <c r="IU84" s="545">
        <f t="shared" ca="1" si="519"/>
        <v>0</v>
      </c>
      <c r="IV84" s="545">
        <f t="shared" ca="1" si="519"/>
        <v>0</v>
      </c>
      <c r="IW84" s="545">
        <f t="shared" ca="1" si="519"/>
        <v>0</v>
      </c>
      <c r="IX84" s="545">
        <f t="shared" ca="1" si="519"/>
        <v>0</v>
      </c>
      <c r="IY84" s="545">
        <f t="shared" ca="1" si="519"/>
        <v>0</v>
      </c>
      <c r="IZ84" s="545">
        <f t="shared" ca="1" si="519"/>
        <v>0</v>
      </c>
      <c r="JA84" s="545">
        <f t="shared" ca="1" si="519"/>
        <v>0</v>
      </c>
      <c r="JB84" s="545">
        <f t="shared" ca="1" si="519"/>
        <v>0</v>
      </c>
      <c r="JC84" s="545">
        <f t="shared" ca="1" si="519"/>
        <v>0</v>
      </c>
      <c r="JD84" s="545">
        <f t="shared" ca="1" si="519"/>
        <v>0</v>
      </c>
      <c r="JE84" s="545">
        <f t="shared" ca="1" si="519"/>
        <v>0</v>
      </c>
      <c r="JF84" s="545">
        <f t="shared" ca="1" si="519"/>
        <v>0</v>
      </c>
      <c r="JG84" s="545">
        <f t="shared" ca="1" si="519"/>
        <v>0</v>
      </c>
      <c r="JH84" s="545">
        <f t="shared" ca="1" si="520"/>
        <v>0</v>
      </c>
      <c r="JI84" s="545">
        <f t="shared" ca="1" si="520"/>
        <v>0</v>
      </c>
      <c r="JJ84" s="545">
        <f t="shared" ca="1" si="520"/>
        <v>0</v>
      </c>
      <c r="JK84" s="545">
        <f t="shared" ca="1" si="520"/>
        <v>0</v>
      </c>
      <c r="JL84" s="19">
        <f t="shared" ca="1" si="521"/>
        <v>0</v>
      </c>
      <c r="JM84" s="5">
        <f t="shared" ca="1" si="522"/>
        <v>19</v>
      </c>
      <c r="JN84" s="9"/>
      <c r="JO84" s="5">
        <f t="shared" ca="1" si="523"/>
        <v>1</v>
      </c>
      <c r="JP84" s="5" t="b">
        <f t="shared" ca="1" si="523"/>
        <v>0</v>
      </c>
      <c r="JQ84" s="19">
        <f t="shared" ca="1" si="524"/>
        <v>0</v>
      </c>
      <c r="JR84" s="5">
        <f t="shared" ca="1" si="525"/>
        <v>0</v>
      </c>
      <c r="JS84" s="5">
        <f t="shared" ca="1" si="526"/>
        <v>0.01</v>
      </c>
      <c r="JT84" s="5">
        <f t="shared" si="527"/>
        <v>0</v>
      </c>
      <c r="JU84" s="19">
        <f t="shared" ca="1" si="524"/>
        <v>0</v>
      </c>
      <c r="JV84" s="5">
        <f t="shared" ca="1" si="528"/>
        <v>60</v>
      </c>
      <c r="JW84" s="5">
        <f t="shared" si="529"/>
        <v>1</v>
      </c>
      <c r="JX84" s="19">
        <f t="shared" ca="1" si="524"/>
        <v>1</v>
      </c>
      <c r="JY84" s="19">
        <f t="shared" ca="1" si="524"/>
        <v>1</v>
      </c>
      <c r="JZ84" s="19">
        <f t="shared" ca="1" si="524"/>
        <v>1</v>
      </c>
      <c r="KA84" s="19">
        <f t="shared" ca="1" si="524"/>
        <v>1</v>
      </c>
      <c r="KB84" s="19">
        <f t="shared" ca="1" si="524"/>
        <v>1</v>
      </c>
      <c r="KC84" s="19">
        <f t="shared" ca="1" si="524"/>
        <v>0</v>
      </c>
      <c r="KD84" s="19">
        <f t="shared" ca="1" si="524"/>
        <v>0</v>
      </c>
      <c r="KE84" s="19">
        <f t="shared" ca="1" si="524"/>
        <v>1</v>
      </c>
      <c r="KF84" s="19">
        <f t="shared" ca="1" si="524"/>
        <v>0</v>
      </c>
      <c r="KG84" s="19">
        <f t="shared" ca="1" si="524"/>
        <v>0</v>
      </c>
      <c r="KH84" s="19">
        <f t="shared" ca="1" si="524"/>
        <v>0</v>
      </c>
      <c r="KI84" s="19">
        <f t="shared" ca="1" si="524"/>
        <v>1</v>
      </c>
      <c r="KJ84" s="19">
        <f t="shared" ca="1" si="524"/>
        <v>0</v>
      </c>
      <c r="KK84" s="19">
        <f t="shared" ca="1" si="524"/>
        <v>1</v>
      </c>
      <c r="KL84" s="19">
        <f t="shared" ca="1" si="524"/>
        <v>0</v>
      </c>
      <c r="KM84" s="19">
        <f t="shared" ca="1" si="524"/>
        <v>0</v>
      </c>
      <c r="KN84" s="19">
        <f t="shared" ca="1" si="524"/>
        <v>0</v>
      </c>
      <c r="KO84" s="19">
        <f t="shared" ca="1" si="524"/>
        <v>0</v>
      </c>
      <c r="KP84" s="19">
        <f t="shared" ca="1" si="524"/>
        <v>0</v>
      </c>
      <c r="KQ84" s="19">
        <f t="shared" ca="1" si="524"/>
        <v>0</v>
      </c>
      <c r="KR84" s="19">
        <f t="shared" ca="1" si="524"/>
        <v>0</v>
      </c>
      <c r="KS84" s="19">
        <f t="shared" ca="1" si="524"/>
        <v>0</v>
      </c>
      <c r="KT84" s="19">
        <f t="shared" ca="1" si="524"/>
        <v>0</v>
      </c>
      <c r="KU84" s="19">
        <f t="shared" ca="1" si="524"/>
        <v>0</v>
      </c>
      <c r="KV84" s="19">
        <f t="shared" ca="1" si="524"/>
        <v>0</v>
      </c>
      <c r="KW84" s="19">
        <f t="shared" ca="1" si="524"/>
        <v>0</v>
      </c>
      <c r="KX84" s="19">
        <f t="shared" ca="1" si="524"/>
        <v>0</v>
      </c>
      <c r="KY84" s="19">
        <f t="shared" ca="1" si="524"/>
        <v>0</v>
      </c>
      <c r="KZ84" s="19">
        <f t="shared" ca="1" si="524"/>
        <v>0</v>
      </c>
      <c r="LA84" s="19">
        <f t="shared" ca="1" si="524"/>
        <v>0</v>
      </c>
      <c r="LB84" s="19">
        <f t="shared" ca="1" si="524"/>
        <v>0</v>
      </c>
      <c r="LC84" s="19">
        <f t="shared" ca="1" si="524"/>
        <v>0</v>
      </c>
      <c r="LD84" s="19">
        <f t="shared" ca="1" si="524"/>
        <v>0</v>
      </c>
      <c r="LE84" s="19">
        <f t="shared" ca="1" si="524"/>
        <v>0</v>
      </c>
      <c r="LF84" s="19">
        <f t="shared" ca="1" si="524"/>
        <v>0</v>
      </c>
      <c r="LG84" s="5">
        <f t="shared" ca="1" si="530"/>
        <v>0</v>
      </c>
      <c r="LH84" s="5">
        <f t="shared" ca="1" si="530"/>
        <v>0</v>
      </c>
      <c r="LI84" s="5">
        <f t="shared" ca="1" si="530"/>
        <v>0.05</v>
      </c>
      <c r="LJ84" s="5">
        <f t="shared" ca="1" si="530"/>
        <v>0.05</v>
      </c>
      <c r="LK84" s="19">
        <f t="shared" ca="1" si="524"/>
        <v>0</v>
      </c>
      <c r="LL84" s="19">
        <f t="shared" ca="1" si="524"/>
        <v>0</v>
      </c>
      <c r="LM84" s="19">
        <f t="shared" ca="1" si="524"/>
        <v>0</v>
      </c>
      <c r="LN84" s="19">
        <f t="shared" ca="1" si="524"/>
        <v>0</v>
      </c>
      <c r="LO84" s="19">
        <f t="shared" ca="1" si="524"/>
        <v>0</v>
      </c>
      <c r="LP84" s="19">
        <f t="shared" ca="1" si="524"/>
        <v>0</v>
      </c>
      <c r="LQ84" s="19">
        <f t="shared" ca="1" si="524"/>
        <v>0</v>
      </c>
      <c r="LR84" s="19">
        <f t="shared" ca="1" si="524"/>
        <v>1</v>
      </c>
      <c r="LS84" s="19">
        <f t="shared" ca="1" si="524"/>
        <v>0</v>
      </c>
      <c r="LT84" s="19">
        <f t="shared" ca="1" si="524"/>
        <v>0</v>
      </c>
      <c r="LU84" s="19">
        <f t="shared" ca="1" si="524"/>
        <v>0</v>
      </c>
      <c r="LV84" s="19">
        <f t="shared" ca="1" si="524"/>
        <v>0</v>
      </c>
      <c r="LW84" s="19">
        <f t="shared" ca="1" si="524"/>
        <v>1</v>
      </c>
      <c r="LX84" s="9"/>
      <c r="LY84" s="5" t="b">
        <f t="shared" ca="1" si="531"/>
        <v>0</v>
      </c>
      <c r="LZ84" s="461">
        <v>2</v>
      </c>
      <c r="MA84" s="608">
        <v>0.23</v>
      </c>
      <c r="MB84" s="461" t="str">
        <f t="shared" ca="1" si="532"/>
        <v>-</v>
      </c>
      <c r="MC84" s="5" t="b">
        <f t="shared" ca="1" si="533"/>
        <v>1</v>
      </c>
      <c r="MD84" s="5" t="b">
        <f t="shared" ca="1" si="533"/>
        <v>0</v>
      </c>
      <c r="ME84" s="5" t="b">
        <f t="shared" ca="1" si="533"/>
        <v>0</v>
      </c>
      <c r="MF84" s="135">
        <f t="shared" ca="1" si="534"/>
        <v>1</v>
      </c>
      <c r="MG84" s="135">
        <f t="shared" ca="1" si="534"/>
        <v>1</v>
      </c>
      <c r="MH84" s="5" t="b">
        <f t="shared" ca="1" si="535"/>
        <v>0</v>
      </c>
      <c r="MI84" s="5" t="b">
        <f t="shared" ca="1" si="535"/>
        <v>0</v>
      </c>
      <c r="MJ84" s="5" t="b">
        <f t="shared" ca="1" si="535"/>
        <v>1</v>
      </c>
      <c r="MK84" s="5" t="b">
        <f t="shared" ca="1" si="535"/>
        <v>0</v>
      </c>
      <c r="ML84" s="5">
        <f t="shared" ca="1" si="536"/>
        <v>1</v>
      </c>
      <c r="MM84" s="5">
        <f t="shared" ca="1" si="536"/>
        <v>0.66</v>
      </c>
      <c r="MN84" s="5" t="b">
        <f t="shared" ca="1" si="537"/>
        <v>1</v>
      </c>
      <c r="MO84" s="5" t="str" cm="1">
        <f t="array" aca="1" ref="MO84" ca="1">IF(OR(MP84:MP84&lt;&gt;"-"),TRUE,"-")</f>
        <v>-</v>
      </c>
      <c r="MP84" s="19" t="str">
        <f t="shared" ca="1" si="538"/>
        <v>-</v>
      </c>
      <c r="MQ84" s="5" t="str">
        <f t="array" aca="1" ref="MQ84" ca="1">IF(OR(MR84:MX84&lt;&gt;"-"),TRUE,"-")</f>
        <v>-</v>
      </c>
      <c r="MR84" s="19" t="str">
        <f t="shared" ca="1" si="539"/>
        <v>-</v>
      </c>
      <c r="MS84" s="19" t="str">
        <f t="shared" ca="1" si="539"/>
        <v>-</v>
      </c>
      <c r="MT84" s="19" t="str">
        <f t="shared" ca="1" si="539"/>
        <v>-</v>
      </c>
      <c r="MU84" s="19" t="str">
        <f t="shared" ca="1" si="539"/>
        <v>-</v>
      </c>
      <c r="MV84" s="19" t="str">
        <f t="shared" ca="1" si="539"/>
        <v>-</v>
      </c>
      <c r="MW84" s="19" t="str">
        <f t="shared" ca="1" si="539"/>
        <v>-</v>
      </c>
      <c r="MX84" s="19" t="str">
        <f t="shared" ca="1" si="539"/>
        <v>-</v>
      </c>
      <c r="MY84" s="19" t="str">
        <f t="shared" ca="1" si="539"/>
        <v>-</v>
      </c>
      <c r="MZ84" s="19" t="str">
        <f t="shared" ca="1" si="539"/>
        <v>-</v>
      </c>
      <c r="NA84" s="19" t="str">
        <f t="shared" ca="1" si="539"/>
        <v>-</v>
      </c>
      <c r="NB84" s="19" t="b">
        <f t="shared" ca="1" si="540"/>
        <v>1</v>
      </c>
      <c r="NC84" s="19">
        <f t="shared" ca="1" si="540"/>
        <v>0</v>
      </c>
      <c r="ND84" s="5" t="str">
        <f t="shared" ca="1" si="541"/>
        <v>-</v>
      </c>
      <c r="NE84" s="5" t="str">
        <f t="shared" ca="1" si="541"/>
        <v>-</v>
      </c>
      <c r="NF84" s="5" t="str">
        <f t="shared" ca="1" si="541"/>
        <v>-</v>
      </c>
      <c r="NG84" s="5" t="str">
        <f t="shared" ca="1" si="541"/>
        <v>-</v>
      </c>
      <c r="NH84" s="19" t="str">
        <f t="shared" ca="1" si="542"/>
        <v>-</v>
      </c>
      <c r="NI84" s="19" t="str">
        <f t="shared" ca="1" si="542"/>
        <v>-</v>
      </c>
      <c r="NJ84" s="19" t="str">
        <f t="shared" ca="1" si="542"/>
        <v>-</v>
      </c>
      <c r="NK84" s="19" t="str">
        <f t="shared" ca="1" si="542"/>
        <v>-</v>
      </c>
      <c r="NL84" s="19" t="str">
        <f t="shared" ca="1" si="542"/>
        <v>-</v>
      </c>
      <c r="NM84" s="19" t="str">
        <f t="shared" ca="1" si="542"/>
        <v>-</v>
      </c>
      <c r="NN84" s="5" t="str">
        <f t="shared" ca="1" si="543"/>
        <v>-</v>
      </c>
      <c r="NO84" s="5">
        <f t="shared" ca="1" si="543"/>
        <v>500</v>
      </c>
      <c r="NP84" s="5">
        <f t="shared" ca="1" si="543"/>
        <v>500</v>
      </c>
      <c r="NQ84" s="5" t="str">
        <f t="shared" ca="1" si="543"/>
        <v>-</v>
      </c>
      <c r="NR84" s="5" t="str">
        <f t="shared" ca="1" si="543"/>
        <v>-</v>
      </c>
      <c r="NS84" s="5" t="str">
        <f t="shared" ca="1" si="543"/>
        <v>-</v>
      </c>
      <c r="NT84" s="5">
        <f t="shared" ca="1" si="544"/>
        <v>1</v>
      </c>
      <c r="NU84" s="9"/>
      <c r="NV84" s="19">
        <f t="shared" ca="1" si="542"/>
        <v>70</v>
      </c>
      <c r="NW84" s="19">
        <f t="shared" ca="1" si="542"/>
        <v>50</v>
      </c>
      <c r="NX84" s="19">
        <f t="shared" ca="1" si="545"/>
        <v>65</v>
      </c>
      <c r="NY84" s="19">
        <f t="shared" ca="1" si="545"/>
        <v>65</v>
      </c>
      <c r="NZ84" s="5">
        <f t="shared" ca="1" si="546"/>
        <v>1</v>
      </c>
      <c r="OA84" s="5">
        <f t="shared" ca="1" si="547"/>
        <v>1</v>
      </c>
      <c r="OB84" s="5">
        <f t="shared" ca="1" si="548"/>
        <v>1</v>
      </c>
      <c r="OC84" s="9"/>
      <c r="OD84" s="19" t="b">
        <f t="shared" ca="1" si="549"/>
        <v>0</v>
      </c>
      <c r="OE84" s="19" t="b">
        <f t="shared" ca="1" si="549"/>
        <v>0</v>
      </c>
      <c r="OF84" s="19">
        <f t="shared" ca="1" si="545"/>
        <v>1</v>
      </c>
      <c r="OG84" s="135">
        <f t="shared" ca="1" si="550"/>
        <v>1</v>
      </c>
      <c r="OH84" s="135">
        <f t="shared" ca="1" si="550"/>
        <v>1</v>
      </c>
      <c r="OI84" s="135">
        <f t="shared" ca="1" si="550"/>
        <v>1</v>
      </c>
      <c r="OJ84" s="135">
        <f t="shared" ca="1" si="550"/>
        <v>1</v>
      </c>
      <c r="OK84" s="135">
        <f t="shared" ca="1" si="550"/>
        <v>1</v>
      </c>
      <c r="OL84" s="135">
        <f t="shared" ca="1" si="550"/>
        <v>1</v>
      </c>
      <c r="OM84" s="135">
        <f t="shared" ca="1" si="550"/>
        <v>1</v>
      </c>
      <c r="ON84" s="135">
        <f t="shared" ca="1" si="550"/>
        <v>1</v>
      </c>
      <c r="OO84" s="9"/>
      <c r="OP84" s="5" t="str" cm="1">
        <f t="array" aca="1" ref="OP84" ca="1">INDEX(i.LMU_Area,$K84,OP$26)</f>
        <v>-</v>
      </c>
      <c r="OQ84" s="5" t="str" cm="1">
        <f t="array" aca="1" ref="OQ84" ca="1">INDEX(i.LMU_Area,$K84,OQ$26)</f>
        <v>-</v>
      </c>
      <c r="OR84" s="5" t="str" cm="1">
        <f t="array" aca="1" ref="OR84" ca="1">INDEX(i.LMU_Area,$K84,OR$26)</f>
        <v>-</v>
      </c>
      <c r="OS84" s="5" t="str" cm="1">
        <f t="array" aca="1" ref="OS84" ca="1">INDEX(i.LMU_Area,$K84,OS$26)</f>
        <v>-</v>
      </c>
      <c r="OT84" s="5" t="str" cm="1">
        <f t="array" aca="1" ref="OT84" ca="1">INDEX(i.LMU_Area,$K84,OT$26)</f>
        <v>-</v>
      </c>
      <c r="OU84" s="5" t="str" cm="1">
        <f t="array" aca="1" ref="OU84" ca="1">INDEX(i.LMU_Area,$K84,OU$26)</f>
        <v>-</v>
      </c>
      <c r="OV84" s="5" t="str" cm="1">
        <f t="array" aca="1" ref="OV84" ca="1">INDEX(i.LMU_Area,$K84,OV$26)</f>
        <v>-</v>
      </c>
      <c r="OW84" s="5" t="str" cm="1">
        <f t="array" aca="1" ref="OW84" ca="1">INDEX(i.LMU_Area,$K84,OW$26)</f>
        <v>-</v>
      </c>
      <c r="OX84" s="5" t="str" cm="1">
        <f t="array" aca="1" ref="OX84" ca="1">INDEX(i.LMU_Area,$K84,OX$26)</f>
        <v>-</v>
      </c>
      <c r="OY84" s="5" t="str" cm="1">
        <f t="array" aca="1" ref="OY84" ca="1">INDEX(i.LMU_Area,$K84,OY$26)</f>
        <v>-</v>
      </c>
      <c r="OZ84" s="5" t="str" cm="1">
        <f t="array" aca="1" ref="OZ84" ca="1">INDEX(i.LMU_Area,$K84,OZ$26)</f>
        <v>-</v>
      </c>
      <c r="PA84" s="5" t="str" cm="1">
        <f t="array" aca="1" ref="PA84" ca="1">INDEX(i.LMU_Area,$K84,PA$26)</f>
        <v>-</v>
      </c>
      <c r="PB84" s="5" t="str" cm="1">
        <f t="array" aca="1" ref="PB84" ca="1">INDEX(i.LMU_Area,$K84,PB$26)</f>
        <v>-</v>
      </c>
      <c r="PC84" s="5" t="str" cm="1">
        <f t="array" aca="1" ref="PC84" ca="1">INDEX(i.LMU_Area,$K84,PC$26)</f>
        <v>-</v>
      </c>
      <c r="PD84" s="5" t="str" cm="1">
        <f t="array" aca="1" ref="PD84" ca="1">INDEX(i.LMU_Area,$K84,PD$26)</f>
        <v>-</v>
      </c>
      <c r="PE84" s="5" t="str" cm="1">
        <f t="array" aca="1" ref="PE84" ca="1">INDEX(i.LMU_Area,$K84,PE$26)</f>
        <v>-</v>
      </c>
      <c r="PF84" s="5" t="str" cm="1">
        <f t="array" aca="1" ref="PF84" ca="1">INDEX(i.LMU_Area,$K84,PF$26)</f>
        <v>-</v>
      </c>
      <c r="PG84" s="5" t="str" cm="1">
        <f t="array" aca="1" ref="PG84" ca="1">INDEX(i.LMU_Area,$K84,PG$26)</f>
        <v>-</v>
      </c>
      <c r="PH84" s="5" t="str" cm="1">
        <f t="array" aca="1" ref="PH84" ca="1">INDEX(i.LMU_Area,$K84,PH$26)</f>
        <v>-</v>
      </c>
      <c r="PI84" s="5" t="str" cm="1">
        <f t="array" aca="1" ref="PI84" ca="1">INDEX(i.LMU_Area,$K84,PI$26)</f>
        <v>-</v>
      </c>
      <c r="PJ84" s="5" t="str" cm="1">
        <f t="array" aca="1" ref="PJ84" ca="1">INDEX(i.LMU_Area,$K84,PJ$26)</f>
        <v>-</v>
      </c>
      <c r="PK84" s="5" t="str" cm="1">
        <f t="array" aca="1" ref="PK84" ca="1">INDEX(i.LMU_Area,$K84,PK$26)</f>
        <v>-</v>
      </c>
      <c r="PL84" s="5" t="str" cm="1">
        <f t="array" aca="1" ref="PL84" ca="1">INDEX(i.LMU_Area,$K84,PL$26)</f>
        <v>-</v>
      </c>
      <c r="PM84" s="5" t="str" cm="1">
        <f t="array" aca="1" ref="PM84" ca="1">INDEX(i.LMU_Area,$K84,PM$26)</f>
        <v>-</v>
      </c>
      <c r="PN84" s="5" t="str" cm="1">
        <f t="array" aca="1" ref="PN84" ca="1">INDEX(i.LMU_Area,$K84,PN$26)</f>
        <v>-</v>
      </c>
      <c r="PO84" s="5" t="str" cm="1">
        <f t="array" aca="1" ref="PO84" ca="1">INDEX(i.LMU_Area,$K84,PO$26)</f>
        <v>-</v>
      </c>
      <c r="PP84" s="5" t="str" cm="1">
        <f t="array" aca="1" ref="PP84" ca="1">INDEX(i.LMU_Area,$K84,PP$26)</f>
        <v>-</v>
      </c>
      <c r="PQ84" s="5" t="str" cm="1">
        <f t="array" aca="1" ref="PQ84" ca="1">INDEX(i.LMU_Area,$K84,PQ$26)</f>
        <v>-</v>
      </c>
      <c r="PR84" s="5" t="str" cm="1">
        <f t="array" aca="1" ref="PR84" ca="1">INDEX(i.LMU_Area,$K84,PR$26)</f>
        <v>-</v>
      </c>
      <c r="PS84" s="5" t="str" cm="1">
        <f t="array" aca="1" ref="PS84" ca="1">INDEX(i.LMU_Area,$K84,PS$26)</f>
        <v>-</v>
      </c>
      <c r="PT84" s="5" t="str" cm="1">
        <f t="array" aca="1" ref="PT84" ca="1">INDEX(i.LMU_Area,$K84,PT$26)</f>
        <v>-</v>
      </c>
      <c r="PU84" s="5" t="str" cm="1">
        <f t="array" aca="1" ref="PU84" ca="1">INDEX(i.LMU_Area,$K84,PU$26)</f>
        <v>-</v>
      </c>
      <c r="PV84" s="5" t="str" cm="1">
        <f t="array" aca="1" ref="PV84" ca="1">INDEX(i.LMU_Area,$K84,PV$26)</f>
        <v>-</v>
      </c>
      <c r="PW84" s="5" t="str" cm="1">
        <f t="array" aca="1" ref="PW84" ca="1">INDEX(i.LMU_Area,$K84,PW$26)</f>
        <v>-</v>
      </c>
      <c r="PX84" s="5" t="str" cm="1">
        <f t="array" aca="1" ref="PX84" ca="1">INDEX(i.LMU_Area,$K84,PX$26)</f>
        <v>-</v>
      </c>
      <c r="PY84" s="5" t="str" cm="1">
        <f t="array" aca="1" ref="PY84" ca="1">INDEX(i.LMU_Area,$K84,PY$26)</f>
        <v>-</v>
      </c>
      <c r="PZ84" s="5" t="str" cm="1">
        <f t="array" aca="1" ref="PZ84" ca="1">INDEX(i.LMU_Area,$K84,PZ$26)</f>
        <v>-</v>
      </c>
      <c r="QA84" s="5" t="str" cm="1">
        <f t="array" aca="1" ref="QA84" ca="1">INDEX(i.LMU_Area,$K84,QA$26)</f>
        <v>-</v>
      </c>
      <c r="QB84" s="5" t="str" cm="1">
        <f t="array" aca="1" ref="QB84" ca="1">INDEX(i.LMU_Area,$K84,QB$26)</f>
        <v>-</v>
      </c>
      <c r="QC84" s="5" t="str" cm="1">
        <f t="array" aca="1" ref="QC84" ca="1">INDEX(i.LMU_Area,$K84,QC$26)</f>
        <v>-</v>
      </c>
      <c r="QD84" s="5" t="str" cm="1">
        <f t="array" aca="1" ref="QD84" ca="1">INDEX(i.LMU_Area,$K84,QD$26)</f>
        <v>-</v>
      </c>
      <c r="QE84" s="5" t="str" cm="1">
        <f t="array" aca="1" ref="QE84" ca="1">INDEX(i.LMU_Area,$K84,QE$26)</f>
        <v>-</v>
      </c>
      <c r="QF84" s="5" t="str" cm="1">
        <f t="array" aca="1" ref="QF84" ca="1">INDEX(i.LMU_Area,$K84,QF$26)</f>
        <v>-</v>
      </c>
      <c r="QG84" s="5" t="str" cm="1">
        <f t="array" aca="1" ref="QG84" ca="1">INDEX(i.LMU_Area,$K84,QG$26)</f>
        <v>-</v>
      </c>
      <c r="QH84" s="5" t="str" cm="1">
        <f t="array" aca="1" ref="QH84" ca="1">INDEX(i.LMU_Area,$K84,QH$26)</f>
        <v>-</v>
      </c>
      <c r="QI84" s="5" t="str" cm="1">
        <f t="array" aca="1" ref="QI84" ca="1">INDEX(i.LMU_Area,$K84,QI$26)</f>
        <v>-</v>
      </c>
      <c r="QJ84" s="5" t="str" cm="1">
        <f t="array" aca="1" ref="QJ84" ca="1">INDEX(i.LMU_Area,$K84,QJ$26)</f>
        <v>-</v>
      </c>
      <c r="QK84" s="5" t="str" cm="1">
        <f t="array" aca="1" ref="QK84" ca="1">INDEX(i.LMU_Area,$K84,QK$26)</f>
        <v>-</v>
      </c>
      <c r="QL84" s="5" t="str" cm="1">
        <f t="array" aca="1" ref="QL84" ca="1">INDEX(i.LMU_Area,$K84,QL$26)</f>
        <v>-</v>
      </c>
      <c r="QM84" s="5" t="str" cm="1">
        <f t="array" aca="1" ref="QM84" ca="1">INDEX(i.LMU_Area,$K84,QM$26)</f>
        <v>-</v>
      </c>
      <c r="QN84" s="5" t="str" cm="1">
        <f t="array" aca="1" ref="QN84" ca="1">INDEX(i.LMU_Area,$K84,QN$26)</f>
        <v>-</v>
      </c>
      <c r="QO84" s="5" t="str" cm="1">
        <f t="array" aca="1" ref="QO84" ca="1">INDEX(i.LMU_Area,$K84,QO$26)</f>
        <v>-</v>
      </c>
      <c r="QP84" s="5" t="str" cm="1">
        <f t="array" aca="1" ref="QP84" ca="1">INDEX(i.LMU_Area,$K84,QP$26)</f>
        <v>-</v>
      </c>
      <c r="QQ84" s="5" t="str" cm="1">
        <f t="array" aca="1" ref="QQ84" ca="1">INDEX(i.LMU_Area,$K84,QQ$26)</f>
        <v>-</v>
      </c>
      <c r="QR84" s="5" t="str" cm="1">
        <f t="array" aca="1" ref="QR84" ca="1">INDEX(i.LMU_Area,$K84,QR$26)</f>
        <v>-</v>
      </c>
      <c r="QS84" s="5" t="str" cm="1">
        <f t="array" aca="1" ref="QS84" ca="1">INDEX(i.LMU_Area,$K84,QS$26)</f>
        <v>-</v>
      </c>
      <c r="QT84" s="5" t="str" cm="1">
        <f t="array" aca="1" ref="QT84" ca="1">INDEX(i.LMU_Area,$K84,QT$26)</f>
        <v>-</v>
      </c>
      <c r="QU84" s="5" t="str" cm="1">
        <f t="array" aca="1" ref="QU84" ca="1">INDEX(i.LMU_Area,$K84,QU$26)</f>
        <v>-</v>
      </c>
      <c r="QV84" s="5" t="str" cm="1">
        <f t="array" aca="1" ref="QV84" ca="1">INDEX(i.LMU_Area,$K84,QV$26)</f>
        <v>-</v>
      </c>
      <c r="QW84" s="5" t="str" cm="1">
        <f t="array" aca="1" ref="QW84" ca="1">INDEX(i.LMU_Area,$K84,QW$26)</f>
        <v>-</v>
      </c>
      <c r="QX84" s="5" t="str" cm="1">
        <f t="array" aca="1" ref="QX84" ca="1">INDEX(i.LMU_Area,$K84,QX$26)</f>
        <v>-</v>
      </c>
      <c r="QY84" s="5" t="str" cm="1">
        <f t="array" aca="1" ref="QY84" ca="1">INDEX(i.LMU_Area,$K84,QY$26)</f>
        <v>-</v>
      </c>
      <c r="QZ84" s="5" t="str" cm="1">
        <f t="array" aca="1" ref="QZ84" ca="1">INDEX(i.LMU_Area,$K84,QZ$26)</f>
        <v>-</v>
      </c>
      <c r="RA84" s="5" t="str" cm="1">
        <f t="array" aca="1" ref="RA84" ca="1">INDEX(i.LMU_Area,$K84,RA$26)</f>
        <v>-</v>
      </c>
      <c r="RB84" s="5" t="str" cm="1">
        <f t="array" aca="1" ref="RB84" ca="1">INDEX(i.LMU_Area,$K84,RB$26)</f>
        <v>-</v>
      </c>
      <c r="RC84" s="5" t="str" cm="1">
        <f t="array" aca="1" ref="RC84" ca="1">INDEX(i.LMU_Area,$K84,RC$26)</f>
        <v>-</v>
      </c>
      <c r="RD84" s="5" t="str" cm="1">
        <f t="array" aca="1" ref="RD84" ca="1">INDEX(i.LMU_Area,$K84,RD$26)</f>
        <v>-</v>
      </c>
      <c r="RE84" s="5" t="str" cm="1">
        <f t="array" aca="1" ref="RE84" ca="1">INDEX(i.LMU_Area,$K84,RE$26)</f>
        <v>-</v>
      </c>
      <c r="RF84" s="5" t="str" cm="1">
        <f t="array" aca="1" ref="RF84" ca="1">INDEX(i.LMU_Area,$K84,RF$26)</f>
        <v>-</v>
      </c>
      <c r="RG84" s="5" t="str" cm="1">
        <f t="array" aca="1" ref="RG84" ca="1">INDEX(i.LMU_Area,$K84,RG$26)</f>
        <v>-</v>
      </c>
      <c r="RH84" s="5" t="str" cm="1">
        <f t="array" aca="1" ref="RH84" ca="1">INDEX(i.LMU_Area,$K84,RH$26)</f>
        <v>-</v>
      </c>
      <c r="RI84" s="5" t="str" cm="1">
        <f t="array" aca="1" ref="RI84" ca="1">INDEX(i.LMU_Area,$K84,RI$26)</f>
        <v>-</v>
      </c>
      <c r="RJ84" s="5" t="str" cm="1">
        <f t="array" aca="1" ref="RJ84" ca="1">INDEX(i.LMU_Area,$K84,RJ$26)</f>
        <v>-</v>
      </c>
      <c r="RK84" s="5" t="str" cm="1">
        <f t="array" aca="1" ref="RK84" ca="1">INDEX(i.LMU_Area,$K84,RK$26)</f>
        <v>-</v>
      </c>
      <c r="RL84" s="5" t="str" cm="1">
        <f t="array" aca="1" ref="RL84" ca="1">INDEX(i.LMU_Area,$K84,RL$26)</f>
        <v>-</v>
      </c>
      <c r="RM84" s="5" t="str" cm="1">
        <f t="array" aca="1" ref="RM84" ca="1">INDEX(i.LMU_Area,$K84,RM$26)</f>
        <v>-</v>
      </c>
      <c r="RN84" s="5" t="str" cm="1">
        <f t="array" aca="1" ref="RN84" ca="1">INDEX(i.LMU_Area,$K84,RN$26)</f>
        <v>-</v>
      </c>
      <c r="RO84" s="5" t="str" cm="1">
        <f t="array" aca="1" ref="RO84" ca="1">INDEX(i.LMU_Area,$K84,RO$26)</f>
        <v>-</v>
      </c>
      <c r="RP84" s="5" t="str" cm="1">
        <f t="array" aca="1" ref="RP84" ca="1">INDEX(i.LMU_Area,$K84,RP$26)</f>
        <v>-</v>
      </c>
      <c r="RQ84" s="5" t="str" cm="1">
        <f t="array" aca="1" ref="RQ84" ca="1">INDEX(i.LMU_Area,$K84,RQ$26)</f>
        <v>-</v>
      </c>
      <c r="RR84" s="5" t="str" cm="1">
        <f t="array" aca="1" ref="RR84" ca="1">INDEX(i.LMU_Area,$K84,RR$26)</f>
        <v>-</v>
      </c>
      <c r="RS84" s="5" t="str" cm="1">
        <f t="array" aca="1" ref="RS84" ca="1">INDEX(i.LMU_Area,$K84,RS$26)</f>
        <v>-</v>
      </c>
      <c r="RT84" s="5" t="str" cm="1">
        <f t="array" aca="1" ref="RT84" ca="1">INDEX(i.LMU_Area,$K84,RT$26)</f>
        <v>-</v>
      </c>
      <c r="RU84" s="5" t="str" cm="1">
        <f t="array" aca="1" ref="RU84" ca="1">INDEX(i.LMU_Area,$K84,RU$26)</f>
        <v>-</v>
      </c>
      <c r="RV84" s="5" t="str" cm="1">
        <f t="array" aca="1" ref="RV84" ca="1">INDEX(i.LMU_Area,$K84,RV$26)</f>
        <v>-</v>
      </c>
      <c r="RW84" s="5" t="str" cm="1">
        <f t="array" aca="1" ref="RW84" ca="1">INDEX(i.LMU_Area,$K84,RW$26)</f>
        <v>-</v>
      </c>
      <c r="RX84" s="5" t="str" cm="1">
        <f t="array" aca="1" ref="RX84" ca="1">INDEX(i.LMU_Area,$K84,RX$26)</f>
        <v>-</v>
      </c>
      <c r="RY84" s="5" t="str" cm="1">
        <f t="array" aca="1" ref="RY84" ca="1">INDEX(i.LMU_Area,$K84,RY$26)</f>
        <v>-</v>
      </c>
      <c r="RZ84" s="5" t="str" cm="1">
        <f t="array" aca="1" ref="RZ84" ca="1">INDEX(i.LMU_Area,$K84,RZ$26)</f>
        <v>-</v>
      </c>
      <c r="SA84" s="5" t="str" cm="1">
        <f t="array" aca="1" ref="SA84" ca="1">INDEX(i.LMU_Area,$K84,SA$26)</f>
        <v>-</v>
      </c>
      <c r="SB84" s="5" t="str" cm="1">
        <f t="array" aca="1" ref="SB84" ca="1">INDEX(i.LMU_Area,$K84,SB$26)</f>
        <v>-</v>
      </c>
      <c r="SC84" s="5" t="str" cm="1">
        <f t="array" aca="1" ref="SC84" ca="1">INDEX(i.LMU_Area,$K84,SC$26)</f>
        <v>-</v>
      </c>
      <c r="SD84" s="5" t="str" cm="1">
        <f t="array" aca="1" ref="SD84" ca="1">INDEX(i.LMU_Area,$K84,SD$26)</f>
        <v>-</v>
      </c>
      <c r="SE84" s="5" t="str" cm="1">
        <f t="array" aca="1" ref="SE84" ca="1">INDEX(i.LMU_Area,$K84,SE$26)</f>
        <v>-</v>
      </c>
      <c r="SF84" s="5" t="str" cm="1">
        <f t="array" aca="1" ref="SF84" ca="1">INDEX(i.LMU_Area,$K84,SF$26)</f>
        <v>-</v>
      </c>
      <c r="SG84" s="5" t="str" cm="1">
        <f t="array" aca="1" ref="SG84" ca="1">INDEX(i.LMU_Area,$K84,SG$26)</f>
        <v>-</v>
      </c>
      <c r="SH84" s="5" t="str" cm="1">
        <f t="array" aca="1" ref="SH84" ca="1">INDEX(i.LMU_Area,$K84,SH$26)</f>
        <v>-</v>
      </c>
      <c r="SI84" s="5" t="str" cm="1">
        <f t="array" aca="1" ref="SI84" ca="1">INDEX(i.LMU_Area,$K84,SI$26)</f>
        <v>-</v>
      </c>
      <c r="SJ84" s="5" t="str" cm="1">
        <f t="array" aca="1" ref="SJ84" ca="1">INDEX(i.LMU_Area,$K84,SJ$26)</f>
        <v>-</v>
      </c>
      <c r="SK84" s="5" t="str" cm="1">
        <f t="array" aca="1" ref="SK84" ca="1">INDEX(i.LMU_Area,$K84,SK$26)</f>
        <v>-</v>
      </c>
      <c r="SL84" s="5" t="str" cm="1">
        <f t="array" aca="1" ref="SL84" ca="1">INDEX(i.LMU_Area,$K84,SL$26)</f>
        <v>-</v>
      </c>
      <c r="SM84" s="5" t="str" cm="1">
        <f t="array" aca="1" ref="SM84" ca="1">INDEX(i.LMU_Area,$K84,SM$26)</f>
        <v>-</v>
      </c>
      <c r="SN84" s="5" t="str" cm="1">
        <f t="array" aca="1" ref="SN84" ca="1">INDEX(i.LMU_Area,$K84,SN$26)</f>
        <v>-</v>
      </c>
      <c r="SO84" s="5" t="str" cm="1">
        <f t="array" aca="1" ref="SO84" ca="1">INDEX(i.LMU_Area,$K84,SO$26)</f>
        <v>-</v>
      </c>
      <c r="SP84" s="5" t="str" cm="1">
        <f t="array" aca="1" ref="SP84" ca="1">INDEX(i.LMU_Area,$K84,SP$26)</f>
        <v>-</v>
      </c>
      <c r="SQ84" s="5" t="str" cm="1">
        <f t="array" aca="1" ref="SQ84" ca="1">INDEX(i.LMU_Area,$K84,SQ$26)</f>
        <v>-</v>
      </c>
      <c r="SR84" s="5" t="str" cm="1">
        <f t="array" aca="1" ref="SR84" ca="1">INDEX(i.LMU_Area,$K84,SR$26)</f>
        <v>-</v>
      </c>
      <c r="SS84" s="5" t="str" cm="1">
        <f t="array" aca="1" ref="SS84" ca="1">INDEX(i.LMU_Area,$K84,SS$26)</f>
        <v>-</v>
      </c>
      <c r="ST84" s="5" t="str" cm="1">
        <f t="array" aca="1" ref="ST84" ca="1">INDEX(i.LMU_Area,$K84,ST$26)</f>
        <v>-</v>
      </c>
      <c r="SU84" s="5" t="str" cm="1">
        <f t="array" aca="1" ref="SU84" ca="1">INDEX(i.LMU_Area,$K84,SU$26)</f>
        <v>-</v>
      </c>
      <c r="SV84" s="5" t="str" cm="1">
        <f t="array" aca="1" ref="SV84" ca="1">INDEX(i.LMU_Area,$K84,SV$26)</f>
        <v>-</v>
      </c>
      <c r="SW84" s="5" t="str" cm="1">
        <f t="array" aca="1" ref="SW84" ca="1">INDEX(i.LMU_Area,$K84,SW$26)</f>
        <v>-</v>
      </c>
      <c r="SX84" s="5" t="str" cm="1">
        <f t="array" aca="1" ref="SX84" ca="1">INDEX(i.LMU_Area,$K84,SX$26)</f>
        <v>-</v>
      </c>
      <c r="SY84" s="5" t="str" cm="1">
        <f t="array" aca="1" ref="SY84" ca="1">INDEX(i.LMU_Area,$K84,SY$26)</f>
        <v>-</v>
      </c>
      <c r="SZ84" s="5" t="str" cm="1">
        <f t="array" aca="1" ref="SZ84" ca="1">INDEX(i.LMU_Area,$K84,SZ$26)</f>
        <v>-</v>
      </c>
      <c r="TA84" s="5" t="str" cm="1">
        <f t="array" aca="1" ref="TA84" ca="1">INDEX(i.LMU_Area,$K84,TA$26)</f>
        <v>-</v>
      </c>
      <c r="TB84" s="5" t="str" cm="1">
        <f t="array" aca="1" ref="TB84" ca="1">INDEX(i.LMU_Area,$K84,TB$26)</f>
        <v>-</v>
      </c>
      <c r="TC84" s="5" t="str" cm="1">
        <f t="array" aca="1" ref="TC84" ca="1">INDEX(i.LMU_Area,$K84,TC$26)</f>
        <v>-</v>
      </c>
      <c r="TD84" s="5" t="str" cm="1">
        <f t="array" aca="1" ref="TD84" ca="1">INDEX(i.LMU_Area,$K84,TD$26)</f>
        <v>-</v>
      </c>
      <c r="TE84" s="5" t="str" cm="1">
        <f t="array" aca="1" ref="TE84" ca="1">INDEX(i.LMU_Area,$K84,TE$26)</f>
        <v>-</v>
      </c>
      <c r="TF84" s="19">
        <f t="shared" ca="1" si="545"/>
        <v>1</v>
      </c>
      <c r="TG84" s="587">
        <v>0</v>
      </c>
    </row>
    <row r="85" spans="1:527" outlineLevel="1">
      <c r="A85" s="21">
        <f t="shared" si="85"/>
        <v>80</v>
      </c>
      <c r="B85" s="26">
        <f t="shared" si="553"/>
        <v>29</v>
      </c>
      <c r="C85">
        <v>101</v>
      </c>
      <c r="D85" s="135" t="s">
        <v>1990</v>
      </c>
      <c r="E85" t="b">
        <v>0</v>
      </c>
      <c r="F85" t="b">
        <v>0</v>
      </c>
      <c r="G85" t="b">
        <f t="shared" si="554"/>
        <v>0</v>
      </c>
      <c r="H85" s="213">
        <f t="shared" ca="1" si="552"/>
        <v>3</v>
      </c>
      <c r="I85" s="19">
        <f t="shared" ca="1" si="471"/>
        <v>1</v>
      </c>
      <c r="J85" s="19">
        <f t="shared" ca="1" si="471"/>
        <v>1</v>
      </c>
      <c r="K85" s="19">
        <f t="shared" ca="1" si="471"/>
        <v>1</v>
      </c>
      <c r="L85" s="19">
        <f t="shared" ca="1" si="471"/>
        <v>1</v>
      </c>
      <c r="M85" s="19">
        <f t="shared" ca="1" si="471"/>
        <v>2</v>
      </c>
      <c r="N85" s="19">
        <f t="shared" ca="1" si="471"/>
        <v>3</v>
      </c>
      <c r="O85" s="19">
        <f t="shared" ca="1" si="471"/>
        <v>2</v>
      </c>
      <c r="P85" s="19">
        <f t="shared" ca="1" si="471"/>
        <v>1</v>
      </c>
      <c r="Q85" s="19">
        <f t="shared" ca="1" si="471"/>
        <v>1</v>
      </c>
      <c r="R85" s="19">
        <f t="shared" ca="1" si="471"/>
        <v>0</v>
      </c>
      <c r="S85" s="19">
        <f t="shared" ca="1" si="471"/>
        <v>0</v>
      </c>
      <c r="T85" s="19">
        <f t="shared" ca="1" si="471"/>
        <v>0</v>
      </c>
      <c r="U85" s="19">
        <f t="shared" ca="1" si="471"/>
        <v>0</v>
      </c>
      <c r="V85" s="19">
        <f t="shared" ca="1" si="471"/>
        <v>0</v>
      </c>
      <c r="W85" s="19">
        <f t="shared" ca="1" si="471"/>
        <v>0</v>
      </c>
      <c r="X85" s="19">
        <f t="shared" ca="1" si="471"/>
        <v>1</v>
      </c>
      <c r="Y85" s="19">
        <f t="shared" ca="1" si="471"/>
        <v>1</v>
      </c>
      <c r="Z85" s="19">
        <f t="shared" ca="1" si="471"/>
        <v>1</v>
      </c>
      <c r="AA85" s="209"/>
      <c r="AB85" s="209"/>
      <c r="AC85" s="209"/>
      <c r="AD85" s="209"/>
      <c r="AE85" s="209"/>
      <c r="AF85" s="19">
        <f t="shared" ca="1" si="555"/>
        <v>0</v>
      </c>
      <c r="AG85" s="209"/>
      <c r="AH85" s="209"/>
      <c r="AI85" s="209"/>
      <c r="AJ85" s="209"/>
      <c r="AK85" s="209"/>
      <c r="AL85" s="209"/>
      <c r="AM85" s="209"/>
      <c r="AN85" s="209"/>
      <c r="AO85" s="135">
        <f t="shared" ca="1" si="472"/>
        <v>2</v>
      </c>
      <c r="AP85" s="135">
        <f ca="1">INDEX(CHOOSE($P85,DataAutumn!i.AdultDrys,DataWinter!i.AdultDrys,DataSpring!i.AdultDrys),1,$O85)</f>
        <v>4</v>
      </c>
      <c r="AQ85" s="5">
        <f t="shared" ca="1" si="473"/>
        <v>2</v>
      </c>
      <c r="AR85" s="5">
        <f t="shared" ca="1" si="473"/>
        <v>0</v>
      </c>
      <c r="AS85" s="5">
        <f t="shared" ca="1" si="474"/>
        <v>5</v>
      </c>
      <c r="AT85" s="209"/>
      <c r="AU85" s="209"/>
      <c r="AV85" s="209">
        <v>80</v>
      </c>
      <c r="AW85" s="351" t="str" cm="1">
        <f t="array" aca="1" ref="AW85" ca="1">LEFT(OFFSET(AW85,-1,0),LEN($AW$91))        &amp; TEXT($H85," 00000 ")
&amp; $D85   &amp;" "&amp;$AV85     &amp; IF($JO85=0," FWM","")&amp;IF($JO85=1," MWM","")&amp;IF($JO85=5," Mat","")&amp;IF($JP85=TRUE,"&amp;BBT","    ")    &amp; INDEX(DataMaster!$B$49:$B$51,Experiment!$I85)    &amp; " Climate"&amp;$J85
        &amp; CHOOSE($R85+1," PICCC"," BC")
&amp; " GP"&amp;TEXT($OB85,"?00%")        &amp; " WP"&amp;TEXT($NZ85,"?00%")        &amp; " MP"&amp;TEXT($OA85,"?00%")
&amp; " T_" &amp; IF(AND($CW85,$CY85),"TRUE")        &amp; " (F"&amp;3+COUNTIF($DL85:$DO85,TRUE)&amp;3&amp;"N"&amp;$DQ85&amp;$DR85&amp;")"</f>
        <v>SE N 00003 EWW 80 MWM    SE Climate1 PICCC GP100% WP100% MP100% T_TRUE (F33N11)</v>
      </c>
      <c r="AX85" s="9" t="str">
        <f ca="1">IF(COUNTIF(AW$5:AW85,AW85)=1,"-","Dup")</f>
        <v>-</v>
      </c>
      <c r="AY85" s="9"/>
      <c r="AZ85" s="461" t="b">
        <v>1</v>
      </c>
      <c r="BA85" s="461" t="b">
        <v>1</v>
      </c>
      <c r="BB85" s="461" t="b">
        <v>1</v>
      </c>
      <c r="BC85" s="461" t="b">
        <v>1</v>
      </c>
      <c r="BD85" s="461" t="b">
        <v>1</v>
      </c>
      <c r="BE85" s="461" t="b">
        <v>1</v>
      </c>
      <c r="BF85" s="461" t="b">
        <v>1</v>
      </c>
      <c r="BG85" s="461" t="b">
        <v>1</v>
      </c>
      <c r="BH85" s="9"/>
      <c r="BI85" s="5" t="b">
        <f t="shared" ca="1" si="475"/>
        <v>1</v>
      </c>
      <c r="BJ85" s="5" t="str">
        <f t="shared" ca="1" si="475"/>
        <v>-</v>
      </c>
      <c r="BK85" s="5" t="str">
        <f t="shared" ca="1" si="475"/>
        <v>-</v>
      </c>
      <c r="BL85" s="5" t="str">
        <f t="shared" ca="1" si="475"/>
        <v>-</v>
      </c>
      <c r="BM85" s="5" t="b">
        <f t="shared" ca="1" si="475"/>
        <v>1</v>
      </c>
      <c r="BN85" s="135">
        <f t="shared" ca="1" si="475"/>
        <v>0</v>
      </c>
      <c r="BO85" s="12" t="b">
        <v>1</v>
      </c>
      <c r="BP85" s="5" cm="1">
        <f t="array" aca="1" ref="BP85" ca="1">INDEX(i.z_prob,$J85,BP$26)</f>
        <v>0.09</v>
      </c>
      <c r="BQ85" s="5" cm="1">
        <f t="array" aca="1" ref="BQ85" ca="1">INDEX(i.z_prob,$J85,BQ$26)</f>
        <v>0.16</v>
      </c>
      <c r="BR85" s="5" cm="1">
        <f t="array" aca="1" ref="BR85" ca="1">INDEX(i.z_prob,$J85,BR$26)</f>
        <v>0.14000000000000001</v>
      </c>
      <c r="BS85" s="5" cm="1">
        <f t="array" aca="1" ref="BS85" ca="1">INDEX(i.z_prob,$J85,BS$26)</f>
        <v>0.11</v>
      </c>
      <c r="BT85" s="5" cm="1">
        <f t="array" aca="1" ref="BT85" ca="1">INDEX(i.z_prob,$J85,BT$26)</f>
        <v>0.11</v>
      </c>
      <c r="BU85" s="5" cm="1">
        <f t="array" aca="1" ref="BU85" ca="1">INDEX(i.z_prob,$J85,BU$26)</f>
        <v>0.14000000000000001</v>
      </c>
      <c r="BV85" s="5" cm="1">
        <f t="array" aca="1" ref="BV85" ca="1">INDEX(i.z_prob,$J85,BV$26)</f>
        <v>0.16</v>
      </c>
      <c r="BW85" s="5" cm="1">
        <f t="array" aca="1" ref="BW85" ca="1">INDEX(i.z_prob,$J85,BW$26)</f>
        <v>0.09</v>
      </c>
      <c r="BX85" s="9"/>
      <c r="BY85" s="19" t="str">
        <f t="shared" ca="1" si="476"/>
        <v>-</v>
      </c>
      <c r="BZ85" s="5">
        <f t="shared" ca="1" si="477"/>
        <v>0</v>
      </c>
      <c r="CA85" s="5">
        <f t="shared" ca="1" si="478"/>
        <v>0</v>
      </c>
      <c r="CB85" s="5">
        <f t="shared" ca="1" si="479"/>
        <v>0</v>
      </c>
      <c r="CC85" s="5">
        <f t="shared" ca="1" si="480"/>
        <v>0</v>
      </c>
      <c r="CD85" s="9"/>
      <c r="CE85" s="5" t="b">
        <f t="shared" ca="1" si="481"/>
        <v>0</v>
      </c>
      <c r="CF85" s="12">
        <f t="shared" ca="1" si="482"/>
        <v>3211010</v>
      </c>
      <c r="CG85" s="19" t="str">
        <f t="shared" ca="1" si="483"/>
        <v>-</v>
      </c>
      <c r="CH85" s="19" t="str">
        <f t="shared" ca="1" si="483"/>
        <v>-</v>
      </c>
      <c r="CI85" s="19" t="str">
        <f t="shared" ca="1" si="483"/>
        <v>-</v>
      </c>
      <c r="CJ85" s="19" t="str">
        <f t="shared" ca="1" si="483"/>
        <v>-</v>
      </c>
      <c r="CK85" s="19" t="str">
        <f t="shared" ca="1" si="483"/>
        <v>-</v>
      </c>
      <c r="CL85" s="19" t="str">
        <f t="shared" ca="1" si="483"/>
        <v>-</v>
      </c>
      <c r="CM85" s="19" t="str">
        <f t="shared" ca="1" si="483"/>
        <v>-</v>
      </c>
      <c r="CN85" s="19" t="str">
        <f t="shared" ca="1" si="483"/>
        <v>-</v>
      </c>
      <c r="CO85" s="19" t="str">
        <f t="shared" ca="1" si="483"/>
        <v>-</v>
      </c>
      <c r="CP85" s="19" t="str">
        <f t="shared" ca="1" si="483"/>
        <v>-</v>
      </c>
      <c r="CQ85" s="19" t="str">
        <f t="shared" ca="1" si="483"/>
        <v>-</v>
      </c>
      <c r="CR85" s="19" t="str">
        <f t="shared" ca="1" si="483"/>
        <v>-</v>
      </c>
      <c r="CS85" s="19" t="str">
        <f t="shared" ca="1" si="483"/>
        <v>-</v>
      </c>
      <c r="CT85" s="19" t="str">
        <f t="shared" ca="1" si="483"/>
        <v>-</v>
      </c>
      <c r="CU85" s="19" t="str">
        <f t="shared" ca="1" si="483"/>
        <v>-</v>
      </c>
      <c r="CV85" s="9"/>
      <c r="CW85" s="571" t="b">
        <v>1</v>
      </c>
      <c r="CX85" s="571" t="b">
        <v>1</v>
      </c>
      <c r="CY85" s="571" t="b">
        <v>1</v>
      </c>
      <c r="CZ85" s="571">
        <f t="shared" ca="1" si="556"/>
        <v>32111111</v>
      </c>
      <c r="DA85" s="19" t="b">
        <f t="shared" ca="1" si="484"/>
        <v>1</v>
      </c>
      <c r="DB85" s="19">
        <f t="shared" ca="1" si="484"/>
        <v>0</v>
      </c>
      <c r="DC85" s="19" t="str">
        <f t="shared" ca="1" si="484"/>
        <v>-</v>
      </c>
      <c r="DD85" s="570" t="str">
        <f t="shared" ca="1" si="484"/>
        <v>-</v>
      </c>
      <c r="DE85" s="428">
        <f t="shared" ca="1" si="485"/>
        <v>680</v>
      </c>
      <c r="DF85" s="428">
        <f t="shared" ca="1" si="485"/>
        <v>714</v>
      </c>
      <c r="DG85" s="428">
        <f t="shared" ca="1" si="485"/>
        <v>749</v>
      </c>
      <c r="DH85" s="143">
        <f t="shared" ca="1" si="486"/>
        <v>420</v>
      </c>
      <c r="DI85" s="143">
        <f t="shared" ca="1" si="486"/>
        <v>455</v>
      </c>
      <c r="DJ85" s="143">
        <f t="shared" ca="1" si="486"/>
        <v>490</v>
      </c>
      <c r="DK85" s="19" t="str">
        <f t="shared" ca="1" si="487"/>
        <v>-</v>
      </c>
      <c r="DL85" s="19" t="str">
        <f t="shared" ca="1" si="487"/>
        <v>-</v>
      </c>
      <c r="DM85" s="19" t="str">
        <f t="shared" ca="1" si="487"/>
        <v>-</v>
      </c>
      <c r="DN85" s="19" t="str">
        <f t="shared" ca="1" si="487"/>
        <v>-</v>
      </c>
      <c r="DO85" s="19" t="str">
        <f t="shared" ca="1" si="487"/>
        <v>-</v>
      </c>
      <c r="DP85" s="19" t="str">
        <f t="shared" ca="1" si="487"/>
        <v>-</v>
      </c>
      <c r="DQ85" s="12">
        <v>1</v>
      </c>
      <c r="DR85" s="12">
        <v>1</v>
      </c>
      <c r="DS85" s="19">
        <f t="shared" ca="1" si="487"/>
        <v>0</v>
      </c>
      <c r="DT85" s="19" t="str">
        <f t="shared" ca="1" si="487"/>
        <v>-</v>
      </c>
      <c r="DU85" s="19" t="str">
        <f t="shared" ca="1" si="487"/>
        <v>-</v>
      </c>
      <c r="DV85" s="19" t="str">
        <f t="shared" ca="1" si="487"/>
        <v>-</v>
      </c>
      <c r="DW85" s="19" t="str">
        <f t="shared" ca="1" si="487"/>
        <v>-</v>
      </c>
      <c r="DX85" s="19" t="str">
        <f t="shared" ca="1" si="487"/>
        <v>-</v>
      </c>
      <c r="DY85" s="19">
        <f t="shared" ca="1" si="487"/>
        <v>0</v>
      </c>
      <c r="DZ85" s="19" t="str">
        <f t="shared" ca="1" si="487"/>
        <v>-</v>
      </c>
      <c r="EA85" s="19" t="str">
        <f t="shared" ca="1" si="487"/>
        <v>-</v>
      </c>
      <c r="EB85" s="19" t="str">
        <f t="shared" ca="1" si="484"/>
        <v>-</v>
      </c>
      <c r="EC85" s="19">
        <f t="shared" ca="1" si="484"/>
        <v>0</v>
      </c>
      <c r="ED85" s="19">
        <f t="shared" ca="1" si="484"/>
        <v>0</v>
      </c>
      <c r="EE85" s="9"/>
      <c r="EF85" s="19" t="str">
        <f t="shared" ca="1" si="488"/>
        <v>-</v>
      </c>
      <c r="EG85" s="19" t="str">
        <f t="shared" ca="1" si="488"/>
        <v>-</v>
      </c>
      <c r="EH85" s="19" t="str">
        <f t="shared" ca="1" si="488"/>
        <v>-</v>
      </c>
      <c r="EI85" s="19" t="str">
        <f t="shared" ca="1" si="488"/>
        <v>-</v>
      </c>
      <c r="EJ85" s="19" t="str">
        <f t="shared" ca="1" si="488"/>
        <v>-</v>
      </c>
      <c r="EK85" s="19" t="str">
        <f t="shared" ca="1" si="488"/>
        <v>-</v>
      </c>
      <c r="EL85" s="19" t="str">
        <f t="shared" ca="1" si="488"/>
        <v>-</v>
      </c>
      <c r="EM85" s="19" t="str">
        <f t="shared" ca="1" si="488"/>
        <v>-</v>
      </c>
      <c r="EN85" s="19" t="str">
        <f t="shared" ca="1" si="488"/>
        <v>-</v>
      </c>
      <c r="EO85" s="19" t="str">
        <f t="shared" ca="1" si="488"/>
        <v>-</v>
      </c>
      <c r="EP85" s="19" t="str">
        <f t="shared" ca="1" si="488"/>
        <v>-</v>
      </c>
      <c r="EQ85" s="19" t="str">
        <f t="shared" ca="1" si="488"/>
        <v>-</v>
      </c>
      <c r="ER85" s="19">
        <f t="shared" ca="1" si="488"/>
        <v>0</v>
      </c>
      <c r="ES85" s="428">
        <f t="shared" ca="1" si="489"/>
        <v>0</v>
      </c>
      <c r="ET85" s="428">
        <f t="shared" ca="1" si="489"/>
        <v>0</v>
      </c>
      <c r="EU85" s="115">
        <f t="shared" ca="1" si="490"/>
        <v>0</v>
      </c>
      <c r="EV85" s="115">
        <f t="shared" ca="1" si="490"/>
        <v>0</v>
      </c>
      <c r="EW85" s="115">
        <f t="shared" ca="1" si="490"/>
        <v>0</v>
      </c>
      <c r="EX85" s="115">
        <f t="shared" ca="1" si="490"/>
        <v>0</v>
      </c>
      <c r="EY85" s="115">
        <f t="shared" ca="1" si="490"/>
        <v>0</v>
      </c>
      <c r="EZ85" s="530">
        <f t="shared" ca="1" si="491"/>
        <v>0</v>
      </c>
      <c r="FA85" s="115">
        <f t="shared" ca="1" si="492"/>
        <v>0</v>
      </c>
      <c r="FB85" s="115">
        <f t="shared" ca="1" si="492"/>
        <v>0</v>
      </c>
      <c r="FC85" s="115">
        <f t="shared" ca="1" si="492"/>
        <v>0</v>
      </c>
      <c r="FD85" s="115">
        <f t="shared" ca="1" si="492"/>
        <v>0</v>
      </c>
      <c r="FE85" s="115">
        <f t="shared" ca="1" si="492"/>
        <v>0</v>
      </c>
      <c r="FF85" s="530">
        <f t="shared" ca="1" si="493"/>
        <v>0</v>
      </c>
      <c r="FG85" s="115">
        <f t="shared" ca="1" si="494"/>
        <v>0</v>
      </c>
      <c r="FH85" s="115">
        <f t="shared" ca="1" si="494"/>
        <v>0</v>
      </c>
      <c r="FI85" s="115">
        <f t="shared" ca="1" si="494"/>
        <v>0</v>
      </c>
      <c r="FJ85" s="115">
        <f t="shared" ca="1" si="494"/>
        <v>0</v>
      </c>
      <c r="FK85" s="115">
        <f t="shared" ca="1" si="494"/>
        <v>0</v>
      </c>
      <c r="FL85" s="530">
        <f t="shared" ca="1" si="495"/>
        <v>0</v>
      </c>
      <c r="FM85" s="115">
        <f t="shared" ca="1" si="496"/>
        <v>0</v>
      </c>
      <c r="FN85" s="115">
        <f t="shared" ca="1" si="496"/>
        <v>0</v>
      </c>
      <c r="FO85" s="115">
        <f t="shared" ca="1" si="496"/>
        <v>0</v>
      </c>
      <c r="FP85" s="115">
        <f t="shared" ca="1" si="496"/>
        <v>0</v>
      </c>
      <c r="FQ85" s="115">
        <f t="shared" ca="1" si="496"/>
        <v>0</v>
      </c>
      <c r="FR85" s="530">
        <f t="shared" ca="1" si="497"/>
        <v>0</v>
      </c>
      <c r="FS85" s="115">
        <f t="shared" ca="1" si="498"/>
        <v>0</v>
      </c>
      <c r="FT85" s="115">
        <f t="shared" ca="1" si="498"/>
        <v>0</v>
      </c>
      <c r="FU85" s="115">
        <f t="shared" ca="1" si="498"/>
        <v>0</v>
      </c>
      <c r="FV85" s="115">
        <f t="shared" ca="1" si="498"/>
        <v>0</v>
      </c>
      <c r="FW85" s="115">
        <f t="shared" ca="1" si="498"/>
        <v>0</v>
      </c>
      <c r="FX85" s="530">
        <f t="shared" ca="1" si="499"/>
        <v>0</v>
      </c>
      <c r="FY85" s="115">
        <f t="shared" ca="1" si="500"/>
        <v>0</v>
      </c>
      <c r="FZ85" s="115">
        <f t="shared" ca="1" si="500"/>
        <v>0</v>
      </c>
      <c r="GA85" s="115">
        <f t="shared" ca="1" si="500"/>
        <v>0</v>
      </c>
      <c r="GB85" s="115">
        <f t="shared" ca="1" si="500"/>
        <v>0</v>
      </c>
      <c r="GC85" s="115">
        <f t="shared" ca="1" si="500"/>
        <v>0</v>
      </c>
      <c r="GD85" s="530">
        <f t="shared" ca="1" si="501"/>
        <v>0</v>
      </c>
      <c r="GE85" s="116">
        <f t="shared" ca="1" si="502"/>
        <v>0</v>
      </c>
      <c r="GF85" s="116">
        <f t="shared" ca="1" si="502"/>
        <v>0</v>
      </c>
      <c r="GG85" s="116">
        <f t="shared" ca="1" si="502"/>
        <v>0</v>
      </c>
      <c r="GH85" s="116">
        <f t="shared" ca="1" si="502"/>
        <v>0</v>
      </c>
      <c r="GI85" s="545">
        <f t="shared" ca="1" si="503"/>
        <v>0</v>
      </c>
      <c r="GJ85" s="545">
        <f t="shared" ca="1" si="503"/>
        <v>0</v>
      </c>
      <c r="GK85" s="545">
        <f t="shared" ca="1" si="503"/>
        <v>0</v>
      </c>
      <c r="GL85" s="545">
        <f t="shared" ca="1" si="503"/>
        <v>0</v>
      </c>
      <c r="GM85" s="545">
        <f t="shared" ca="1" si="503"/>
        <v>0</v>
      </c>
      <c r="GN85" s="545">
        <f t="shared" ca="1" si="503"/>
        <v>0</v>
      </c>
      <c r="GO85" s="545">
        <f t="shared" ca="1" si="503"/>
        <v>0</v>
      </c>
      <c r="GP85" s="545">
        <f t="shared" ca="1" si="503"/>
        <v>0</v>
      </c>
      <c r="GQ85" s="545">
        <f t="shared" ca="1" si="503"/>
        <v>0</v>
      </c>
      <c r="GR85" s="545">
        <f t="shared" ca="1" si="503"/>
        <v>0</v>
      </c>
      <c r="GS85" s="545">
        <f t="shared" ca="1" si="503"/>
        <v>0</v>
      </c>
      <c r="GT85" s="545">
        <f t="shared" ca="1" si="503"/>
        <v>0</v>
      </c>
      <c r="GU85" s="545">
        <f t="shared" ca="1" si="503"/>
        <v>0</v>
      </c>
      <c r="GV85" s="545">
        <f t="shared" ca="1" si="503"/>
        <v>0</v>
      </c>
      <c r="GW85" s="545">
        <f t="shared" ca="1" si="503"/>
        <v>0</v>
      </c>
      <c r="GX85" s="545">
        <f t="shared" ca="1" si="503"/>
        <v>0</v>
      </c>
      <c r="GY85" s="545">
        <f t="shared" ca="1" si="504"/>
        <v>0</v>
      </c>
      <c r="GZ85" s="545">
        <f t="shared" ca="1" si="504"/>
        <v>0</v>
      </c>
      <c r="HA85" s="545">
        <f t="shared" ca="1" si="504"/>
        <v>0</v>
      </c>
      <c r="HB85" s="545">
        <f t="shared" ca="1" si="504"/>
        <v>0</v>
      </c>
      <c r="HC85" s="19">
        <f t="shared" ca="1" si="505"/>
        <v>0</v>
      </c>
      <c r="HD85" s="115">
        <f t="shared" ca="1" si="506"/>
        <v>0</v>
      </c>
      <c r="HE85" s="115">
        <f t="shared" ca="1" si="506"/>
        <v>0</v>
      </c>
      <c r="HF85" s="115">
        <f t="shared" ca="1" si="506"/>
        <v>0</v>
      </c>
      <c r="HG85" s="115">
        <f t="shared" ca="1" si="506"/>
        <v>0</v>
      </c>
      <c r="HH85" s="115">
        <f t="shared" ca="1" si="506"/>
        <v>0</v>
      </c>
      <c r="HI85" s="530">
        <f t="shared" ca="1" si="507"/>
        <v>0</v>
      </c>
      <c r="HJ85" s="115">
        <f t="shared" ca="1" si="508"/>
        <v>0</v>
      </c>
      <c r="HK85" s="115">
        <f t="shared" ca="1" si="508"/>
        <v>0</v>
      </c>
      <c r="HL85" s="115">
        <f t="shared" ca="1" si="508"/>
        <v>0</v>
      </c>
      <c r="HM85" s="115">
        <f t="shared" ca="1" si="508"/>
        <v>0</v>
      </c>
      <c r="HN85" s="115">
        <f t="shared" ca="1" si="508"/>
        <v>0</v>
      </c>
      <c r="HO85" s="530">
        <f t="shared" ca="1" si="509"/>
        <v>0</v>
      </c>
      <c r="HP85" s="115">
        <f t="shared" ca="1" si="510"/>
        <v>0</v>
      </c>
      <c r="HQ85" s="115">
        <f t="shared" ca="1" si="510"/>
        <v>0</v>
      </c>
      <c r="HR85" s="115">
        <f t="shared" ca="1" si="510"/>
        <v>0</v>
      </c>
      <c r="HS85" s="115">
        <f t="shared" ca="1" si="510"/>
        <v>0</v>
      </c>
      <c r="HT85" s="115">
        <f t="shared" ca="1" si="510"/>
        <v>0</v>
      </c>
      <c r="HU85" s="530">
        <f t="shared" ca="1" si="511"/>
        <v>0</v>
      </c>
      <c r="HV85" s="115">
        <f t="shared" ca="1" si="512"/>
        <v>0</v>
      </c>
      <c r="HW85" s="115">
        <f t="shared" ca="1" si="512"/>
        <v>0</v>
      </c>
      <c r="HX85" s="115">
        <f t="shared" ca="1" si="512"/>
        <v>0</v>
      </c>
      <c r="HY85" s="115">
        <f t="shared" ca="1" si="512"/>
        <v>0</v>
      </c>
      <c r="HZ85" s="115">
        <f t="shared" ca="1" si="512"/>
        <v>0</v>
      </c>
      <c r="IA85" s="530">
        <f t="shared" ca="1" si="513"/>
        <v>0</v>
      </c>
      <c r="IB85" s="115">
        <f t="shared" ca="1" si="514"/>
        <v>0</v>
      </c>
      <c r="IC85" s="115">
        <f t="shared" ca="1" si="514"/>
        <v>0</v>
      </c>
      <c r="ID85" s="115">
        <f t="shared" ca="1" si="514"/>
        <v>0</v>
      </c>
      <c r="IE85" s="115">
        <f t="shared" ca="1" si="514"/>
        <v>0</v>
      </c>
      <c r="IF85" s="115">
        <f t="shared" ca="1" si="514"/>
        <v>0</v>
      </c>
      <c r="IG85" s="530">
        <f t="shared" ca="1" si="515"/>
        <v>0</v>
      </c>
      <c r="IH85" s="115">
        <f t="shared" ca="1" si="516"/>
        <v>0</v>
      </c>
      <c r="II85" s="115">
        <f t="shared" ca="1" si="516"/>
        <v>0</v>
      </c>
      <c r="IJ85" s="115">
        <f t="shared" ca="1" si="516"/>
        <v>0</v>
      </c>
      <c r="IK85" s="115">
        <f t="shared" ca="1" si="516"/>
        <v>0</v>
      </c>
      <c r="IL85" s="115">
        <f t="shared" ca="1" si="516"/>
        <v>0</v>
      </c>
      <c r="IM85" s="530">
        <f t="shared" ca="1" si="517"/>
        <v>0</v>
      </c>
      <c r="IN85" s="116">
        <f t="shared" ca="1" si="518"/>
        <v>0</v>
      </c>
      <c r="IO85" s="116">
        <f t="shared" ca="1" si="518"/>
        <v>0</v>
      </c>
      <c r="IP85" s="116">
        <f t="shared" ca="1" si="518"/>
        <v>0</v>
      </c>
      <c r="IQ85" s="116">
        <f t="shared" ca="1" si="518"/>
        <v>0</v>
      </c>
      <c r="IR85" s="545">
        <f t="shared" ca="1" si="519"/>
        <v>0</v>
      </c>
      <c r="IS85" s="545">
        <f t="shared" ca="1" si="519"/>
        <v>0</v>
      </c>
      <c r="IT85" s="545">
        <f t="shared" ca="1" si="519"/>
        <v>0</v>
      </c>
      <c r="IU85" s="545">
        <f t="shared" ca="1" si="519"/>
        <v>0</v>
      </c>
      <c r="IV85" s="545">
        <f t="shared" ca="1" si="519"/>
        <v>0</v>
      </c>
      <c r="IW85" s="545">
        <f t="shared" ca="1" si="519"/>
        <v>0</v>
      </c>
      <c r="IX85" s="545">
        <f t="shared" ca="1" si="519"/>
        <v>0</v>
      </c>
      <c r="IY85" s="545">
        <f t="shared" ca="1" si="519"/>
        <v>0</v>
      </c>
      <c r="IZ85" s="545">
        <f t="shared" ca="1" si="519"/>
        <v>0</v>
      </c>
      <c r="JA85" s="545">
        <f t="shared" ca="1" si="519"/>
        <v>0</v>
      </c>
      <c r="JB85" s="545">
        <f t="shared" ca="1" si="519"/>
        <v>0</v>
      </c>
      <c r="JC85" s="545">
        <f t="shared" ca="1" si="519"/>
        <v>0</v>
      </c>
      <c r="JD85" s="545">
        <f t="shared" ca="1" si="519"/>
        <v>0</v>
      </c>
      <c r="JE85" s="545">
        <f t="shared" ca="1" si="519"/>
        <v>0</v>
      </c>
      <c r="JF85" s="545">
        <f t="shared" ca="1" si="519"/>
        <v>0</v>
      </c>
      <c r="JG85" s="545">
        <f t="shared" ca="1" si="519"/>
        <v>0</v>
      </c>
      <c r="JH85" s="545">
        <f t="shared" ca="1" si="520"/>
        <v>0</v>
      </c>
      <c r="JI85" s="545">
        <f t="shared" ca="1" si="520"/>
        <v>0</v>
      </c>
      <c r="JJ85" s="545">
        <f t="shared" ca="1" si="520"/>
        <v>0</v>
      </c>
      <c r="JK85" s="545">
        <f t="shared" ca="1" si="520"/>
        <v>0</v>
      </c>
      <c r="JL85" s="19">
        <f t="shared" ca="1" si="521"/>
        <v>0</v>
      </c>
      <c r="JM85" s="5">
        <f t="shared" ca="1" si="522"/>
        <v>19</v>
      </c>
      <c r="JN85" s="9"/>
      <c r="JO85" s="5">
        <f t="shared" ca="1" si="523"/>
        <v>1</v>
      </c>
      <c r="JP85" s="5" t="b">
        <f t="shared" ca="1" si="523"/>
        <v>0</v>
      </c>
      <c r="JQ85" s="19">
        <f t="shared" ca="1" si="524"/>
        <v>0</v>
      </c>
      <c r="JR85" s="5">
        <f t="shared" ca="1" si="525"/>
        <v>0</v>
      </c>
      <c r="JS85" s="5">
        <f t="shared" ca="1" si="526"/>
        <v>0.01</v>
      </c>
      <c r="JT85" s="5">
        <f t="shared" si="527"/>
        <v>0</v>
      </c>
      <c r="JU85" s="19">
        <f t="shared" ca="1" si="524"/>
        <v>0</v>
      </c>
      <c r="JV85" s="5">
        <f t="shared" ca="1" si="528"/>
        <v>60</v>
      </c>
      <c r="JW85" s="5">
        <f t="shared" si="529"/>
        <v>1</v>
      </c>
      <c r="JX85" s="19">
        <f t="shared" ca="1" si="524"/>
        <v>1</v>
      </c>
      <c r="JY85" s="19">
        <f t="shared" ca="1" si="524"/>
        <v>1</v>
      </c>
      <c r="JZ85" s="19">
        <f t="shared" ca="1" si="524"/>
        <v>1</v>
      </c>
      <c r="KA85" s="19">
        <f t="shared" ca="1" si="524"/>
        <v>1</v>
      </c>
      <c r="KB85" s="19">
        <f t="shared" ca="1" si="524"/>
        <v>1</v>
      </c>
      <c r="KC85" s="19">
        <f t="shared" ca="1" si="524"/>
        <v>0</v>
      </c>
      <c r="KD85" s="19">
        <f t="shared" ca="1" si="524"/>
        <v>0</v>
      </c>
      <c r="KE85" s="19">
        <f t="shared" ca="1" si="524"/>
        <v>1</v>
      </c>
      <c r="KF85" s="19">
        <f t="shared" ca="1" si="524"/>
        <v>0</v>
      </c>
      <c r="KG85" s="19">
        <f t="shared" ca="1" si="524"/>
        <v>0</v>
      </c>
      <c r="KH85" s="19">
        <f t="shared" ca="1" si="524"/>
        <v>0</v>
      </c>
      <c r="KI85" s="19">
        <f t="shared" ca="1" si="524"/>
        <v>1</v>
      </c>
      <c r="KJ85" s="19">
        <f t="shared" ca="1" si="524"/>
        <v>0</v>
      </c>
      <c r="KK85" s="19">
        <f t="shared" ca="1" si="524"/>
        <v>1</v>
      </c>
      <c r="KL85" s="19">
        <f t="shared" ca="1" si="524"/>
        <v>0</v>
      </c>
      <c r="KM85" s="19">
        <f t="shared" ca="1" si="524"/>
        <v>0</v>
      </c>
      <c r="KN85" s="19">
        <f t="shared" ca="1" si="524"/>
        <v>0</v>
      </c>
      <c r="KO85" s="19">
        <f t="shared" ca="1" si="524"/>
        <v>0</v>
      </c>
      <c r="KP85" s="19">
        <f t="shared" ca="1" si="524"/>
        <v>0</v>
      </c>
      <c r="KQ85" s="19">
        <f t="shared" ca="1" si="524"/>
        <v>0</v>
      </c>
      <c r="KR85" s="19">
        <f t="shared" ca="1" si="524"/>
        <v>0</v>
      </c>
      <c r="KS85" s="19">
        <f t="shared" ca="1" si="524"/>
        <v>0</v>
      </c>
      <c r="KT85" s="19">
        <f t="shared" ca="1" si="524"/>
        <v>0</v>
      </c>
      <c r="KU85" s="19">
        <f t="shared" ca="1" si="524"/>
        <v>0</v>
      </c>
      <c r="KV85" s="19">
        <f t="shared" ca="1" si="524"/>
        <v>0</v>
      </c>
      <c r="KW85" s="19">
        <f t="shared" ca="1" si="524"/>
        <v>0</v>
      </c>
      <c r="KX85" s="19">
        <f t="shared" ca="1" si="524"/>
        <v>0</v>
      </c>
      <c r="KY85" s="19">
        <f t="shared" ca="1" si="524"/>
        <v>0</v>
      </c>
      <c r="KZ85" s="19">
        <f t="shared" ca="1" si="524"/>
        <v>0</v>
      </c>
      <c r="LA85" s="19">
        <f t="shared" ca="1" si="524"/>
        <v>0</v>
      </c>
      <c r="LB85" s="19">
        <f t="shared" ca="1" si="524"/>
        <v>0</v>
      </c>
      <c r="LC85" s="19">
        <f t="shared" ca="1" si="524"/>
        <v>0</v>
      </c>
      <c r="LD85" s="19">
        <f t="shared" ca="1" si="524"/>
        <v>0</v>
      </c>
      <c r="LE85" s="19">
        <f t="shared" ca="1" si="524"/>
        <v>0</v>
      </c>
      <c r="LF85" s="19">
        <f t="shared" ca="1" si="524"/>
        <v>0</v>
      </c>
      <c r="LG85" s="5">
        <f t="shared" ca="1" si="530"/>
        <v>0</v>
      </c>
      <c r="LH85" s="5">
        <f t="shared" ca="1" si="530"/>
        <v>0</v>
      </c>
      <c r="LI85" s="5">
        <f t="shared" ca="1" si="530"/>
        <v>0.05</v>
      </c>
      <c r="LJ85" s="5">
        <f t="shared" ca="1" si="530"/>
        <v>0.05</v>
      </c>
      <c r="LK85" s="19">
        <f t="shared" ca="1" si="524"/>
        <v>0</v>
      </c>
      <c r="LL85" s="19">
        <f t="shared" ca="1" si="524"/>
        <v>0</v>
      </c>
      <c r="LM85" s="19">
        <f t="shared" ca="1" si="524"/>
        <v>0</v>
      </c>
      <c r="LN85" s="19">
        <f t="shared" ca="1" si="524"/>
        <v>0</v>
      </c>
      <c r="LO85" s="19">
        <f t="shared" ca="1" si="524"/>
        <v>0</v>
      </c>
      <c r="LP85" s="19">
        <f t="shared" ca="1" si="524"/>
        <v>0</v>
      </c>
      <c r="LQ85" s="19">
        <f t="shared" ca="1" si="524"/>
        <v>0</v>
      </c>
      <c r="LR85" s="19">
        <f t="shared" ca="1" si="524"/>
        <v>1</v>
      </c>
      <c r="LS85" s="19">
        <f t="shared" ca="1" si="524"/>
        <v>0</v>
      </c>
      <c r="LT85" s="19">
        <f t="shared" ca="1" si="524"/>
        <v>0</v>
      </c>
      <c r="LU85" s="19">
        <f t="shared" ca="1" si="524"/>
        <v>0</v>
      </c>
      <c r="LV85" s="19">
        <f t="shared" ca="1" si="524"/>
        <v>0</v>
      </c>
      <c r="LW85" s="19">
        <f t="shared" ca="1" si="524"/>
        <v>1</v>
      </c>
      <c r="LX85" s="9"/>
      <c r="LY85" s="5" t="b">
        <f t="shared" ca="1" si="531"/>
        <v>0</v>
      </c>
      <c r="LZ85" s="461" t="str">
        <f t="shared" ca="1" si="532"/>
        <v>-</v>
      </c>
      <c r="MA85" s="608">
        <v>0.23</v>
      </c>
      <c r="MB85" s="461" t="str">
        <f t="shared" ca="1" si="532"/>
        <v>-</v>
      </c>
      <c r="MC85" s="5" t="b">
        <f t="shared" ca="1" si="533"/>
        <v>1</v>
      </c>
      <c r="MD85" s="5" t="b">
        <f t="shared" ca="1" si="533"/>
        <v>0</v>
      </c>
      <c r="ME85" s="5" t="b">
        <f t="shared" ca="1" si="533"/>
        <v>0</v>
      </c>
      <c r="MF85" s="135">
        <f t="shared" ca="1" si="534"/>
        <v>1</v>
      </c>
      <c r="MG85" s="135">
        <f t="shared" ca="1" si="534"/>
        <v>1</v>
      </c>
      <c r="MH85" s="5" t="b">
        <f t="shared" ca="1" si="535"/>
        <v>0</v>
      </c>
      <c r="MI85" s="5" t="b">
        <f t="shared" ca="1" si="535"/>
        <v>0</v>
      </c>
      <c r="MJ85" s="5" t="b">
        <f t="shared" ca="1" si="535"/>
        <v>1</v>
      </c>
      <c r="MK85" s="5" t="b">
        <f t="shared" ca="1" si="535"/>
        <v>0</v>
      </c>
      <c r="ML85" s="5">
        <f t="shared" ca="1" si="536"/>
        <v>1</v>
      </c>
      <c r="MM85" s="5">
        <f t="shared" ca="1" si="536"/>
        <v>0.66</v>
      </c>
      <c r="MN85" s="5" t="b">
        <f t="shared" ca="1" si="537"/>
        <v>1</v>
      </c>
      <c r="MO85" s="5" t="str" cm="1">
        <f t="array" aca="1" ref="MO85" ca="1">IF(OR(MP85:MP85&lt;&gt;"-"),TRUE,"-")</f>
        <v>-</v>
      </c>
      <c r="MP85" s="19" t="str">
        <f t="shared" ca="1" si="538"/>
        <v>-</v>
      </c>
      <c r="MQ85" s="5" t="str">
        <f t="array" aca="1" ref="MQ85" ca="1">IF(OR(MR85:MX85&lt;&gt;"-"),TRUE,"-")</f>
        <v>-</v>
      </c>
      <c r="MR85" s="19" t="str">
        <f t="shared" ca="1" si="539"/>
        <v>-</v>
      </c>
      <c r="MS85" s="19" t="str">
        <f t="shared" ca="1" si="539"/>
        <v>-</v>
      </c>
      <c r="MT85" s="19" t="str">
        <f t="shared" ca="1" si="539"/>
        <v>-</v>
      </c>
      <c r="MU85" s="19" t="str">
        <f t="shared" ca="1" si="539"/>
        <v>-</v>
      </c>
      <c r="MV85" s="19" t="str">
        <f t="shared" ca="1" si="539"/>
        <v>-</v>
      </c>
      <c r="MW85" s="19" t="str">
        <f t="shared" ca="1" si="539"/>
        <v>-</v>
      </c>
      <c r="MX85" s="19" t="str">
        <f t="shared" ca="1" si="539"/>
        <v>-</v>
      </c>
      <c r="MY85" s="19" t="str">
        <f t="shared" ca="1" si="539"/>
        <v>-</v>
      </c>
      <c r="MZ85" s="19" t="str">
        <f t="shared" ca="1" si="539"/>
        <v>-</v>
      </c>
      <c r="NA85" s="19" t="str">
        <f t="shared" ca="1" si="539"/>
        <v>-</v>
      </c>
      <c r="NB85" s="19" t="b">
        <f t="shared" ca="1" si="540"/>
        <v>1</v>
      </c>
      <c r="NC85" s="19">
        <f t="shared" ca="1" si="540"/>
        <v>0</v>
      </c>
      <c r="ND85" s="5" t="str">
        <f t="shared" ca="1" si="541"/>
        <v>-</v>
      </c>
      <c r="NE85" s="5" t="str">
        <f t="shared" ca="1" si="541"/>
        <v>-</v>
      </c>
      <c r="NF85" s="5" t="str">
        <f t="shared" ca="1" si="541"/>
        <v>-</v>
      </c>
      <c r="NG85" s="5" t="str">
        <f t="shared" ca="1" si="541"/>
        <v>-</v>
      </c>
      <c r="NH85" s="19" t="str">
        <f t="shared" ca="1" si="542"/>
        <v>-</v>
      </c>
      <c r="NI85" s="19" t="str">
        <f t="shared" ca="1" si="542"/>
        <v>-</v>
      </c>
      <c r="NJ85" s="19" t="str">
        <f t="shared" ca="1" si="542"/>
        <v>-</v>
      </c>
      <c r="NK85" s="19" t="str">
        <f t="shared" ca="1" si="542"/>
        <v>-</v>
      </c>
      <c r="NL85" s="19" t="str">
        <f t="shared" ca="1" si="542"/>
        <v>-</v>
      </c>
      <c r="NM85" s="19" t="str">
        <f t="shared" ca="1" si="542"/>
        <v>-</v>
      </c>
      <c r="NN85" s="5" t="str">
        <f t="shared" ca="1" si="543"/>
        <v>-</v>
      </c>
      <c r="NO85" s="5">
        <f t="shared" ca="1" si="543"/>
        <v>500</v>
      </c>
      <c r="NP85" s="5">
        <f t="shared" ca="1" si="543"/>
        <v>500</v>
      </c>
      <c r="NQ85" s="5" t="str">
        <f t="shared" ca="1" si="543"/>
        <v>-</v>
      </c>
      <c r="NR85" s="5" t="str">
        <f t="shared" ca="1" si="543"/>
        <v>-</v>
      </c>
      <c r="NS85" s="5" t="str">
        <f t="shared" ca="1" si="543"/>
        <v>-</v>
      </c>
      <c r="NT85" s="5">
        <f t="shared" ca="1" si="544"/>
        <v>1</v>
      </c>
      <c r="NU85" s="9"/>
      <c r="NV85" s="19">
        <f t="shared" ca="1" si="542"/>
        <v>70</v>
      </c>
      <c r="NW85" s="19">
        <f t="shared" ca="1" si="542"/>
        <v>50</v>
      </c>
      <c r="NX85" s="461">
        <v>80</v>
      </c>
      <c r="NY85" s="19">
        <f t="shared" ca="1" si="545"/>
        <v>65</v>
      </c>
      <c r="NZ85" s="5">
        <f t="shared" ca="1" si="546"/>
        <v>1</v>
      </c>
      <c r="OA85" s="5">
        <f t="shared" ca="1" si="547"/>
        <v>1</v>
      </c>
      <c r="OB85" s="5">
        <f t="shared" ca="1" si="548"/>
        <v>1</v>
      </c>
      <c r="OC85" s="9"/>
      <c r="OD85" s="19" t="b">
        <f t="shared" ca="1" si="549"/>
        <v>0</v>
      </c>
      <c r="OE85" s="19" t="b">
        <f t="shared" ca="1" si="549"/>
        <v>0</v>
      </c>
      <c r="OF85" s="19">
        <f t="shared" ca="1" si="545"/>
        <v>1</v>
      </c>
      <c r="OG85" s="135">
        <f t="shared" ca="1" si="550"/>
        <v>1</v>
      </c>
      <c r="OH85" s="135">
        <f t="shared" ca="1" si="550"/>
        <v>1</v>
      </c>
      <c r="OI85" s="135">
        <f t="shared" ca="1" si="550"/>
        <v>1</v>
      </c>
      <c r="OJ85" s="135">
        <f t="shared" ca="1" si="550"/>
        <v>1</v>
      </c>
      <c r="OK85" s="135">
        <f t="shared" ca="1" si="550"/>
        <v>1</v>
      </c>
      <c r="OL85" s="135">
        <f t="shared" ca="1" si="550"/>
        <v>1</v>
      </c>
      <c r="OM85" s="135">
        <f t="shared" ca="1" si="550"/>
        <v>1</v>
      </c>
      <c r="ON85" s="135">
        <f t="shared" ca="1" si="550"/>
        <v>1</v>
      </c>
      <c r="OO85" s="9"/>
      <c r="OP85" s="5" t="str" cm="1">
        <f t="array" aca="1" ref="OP85" ca="1">INDEX(i.LMU_Area,$K85,OP$26)</f>
        <v>-</v>
      </c>
      <c r="OQ85" s="5" t="str" cm="1">
        <f t="array" aca="1" ref="OQ85" ca="1">INDEX(i.LMU_Area,$K85,OQ$26)</f>
        <v>-</v>
      </c>
      <c r="OR85" s="5" t="str" cm="1">
        <f t="array" aca="1" ref="OR85" ca="1">INDEX(i.LMU_Area,$K85,OR$26)</f>
        <v>-</v>
      </c>
      <c r="OS85" s="5" t="str" cm="1">
        <f t="array" aca="1" ref="OS85" ca="1">INDEX(i.LMU_Area,$K85,OS$26)</f>
        <v>-</v>
      </c>
      <c r="OT85" s="5" t="str" cm="1">
        <f t="array" aca="1" ref="OT85" ca="1">INDEX(i.LMU_Area,$K85,OT$26)</f>
        <v>-</v>
      </c>
      <c r="OU85" s="5" t="str" cm="1">
        <f t="array" aca="1" ref="OU85" ca="1">INDEX(i.LMU_Area,$K85,OU$26)</f>
        <v>-</v>
      </c>
      <c r="OV85" s="5" t="str" cm="1">
        <f t="array" aca="1" ref="OV85" ca="1">INDEX(i.LMU_Area,$K85,OV$26)</f>
        <v>-</v>
      </c>
      <c r="OW85" s="5" t="str" cm="1">
        <f t="array" aca="1" ref="OW85" ca="1">INDEX(i.LMU_Area,$K85,OW$26)</f>
        <v>-</v>
      </c>
      <c r="OX85" s="5" t="str" cm="1">
        <f t="array" aca="1" ref="OX85" ca="1">INDEX(i.LMU_Area,$K85,OX$26)</f>
        <v>-</v>
      </c>
      <c r="OY85" s="5" t="str" cm="1">
        <f t="array" aca="1" ref="OY85" ca="1">INDEX(i.LMU_Area,$K85,OY$26)</f>
        <v>-</v>
      </c>
      <c r="OZ85" s="5" t="str" cm="1">
        <f t="array" aca="1" ref="OZ85" ca="1">INDEX(i.LMU_Area,$K85,OZ$26)</f>
        <v>-</v>
      </c>
      <c r="PA85" s="5" t="str" cm="1">
        <f t="array" aca="1" ref="PA85" ca="1">INDEX(i.LMU_Area,$K85,PA$26)</f>
        <v>-</v>
      </c>
      <c r="PB85" s="5" t="str" cm="1">
        <f t="array" aca="1" ref="PB85" ca="1">INDEX(i.LMU_Area,$K85,PB$26)</f>
        <v>-</v>
      </c>
      <c r="PC85" s="5" t="str" cm="1">
        <f t="array" aca="1" ref="PC85" ca="1">INDEX(i.LMU_Area,$K85,PC$26)</f>
        <v>-</v>
      </c>
      <c r="PD85" s="5" t="str" cm="1">
        <f t="array" aca="1" ref="PD85" ca="1">INDEX(i.LMU_Area,$K85,PD$26)</f>
        <v>-</v>
      </c>
      <c r="PE85" s="5" t="str" cm="1">
        <f t="array" aca="1" ref="PE85" ca="1">INDEX(i.LMU_Area,$K85,PE$26)</f>
        <v>-</v>
      </c>
      <c r="PF85" s="5" t="str" cm="1">
        <f t="array" aca="1" ref="PF85" ca="1">INDEX(i.LMU_Area,$K85,PF$26)</f>
        <v>-</v>
      </c>
      <c r="PG85" s="5" t="str" cm="1">
        <f t="array" aca="1" ref="PG85" ca="1">INDEX(i.LMU_Area,$K85,PG$26)</f>
        <v>-</v>
      </c>
      <c r="PH85" s="5" t="str" cm="1">
        <f t="array" aca="1" ref="PH85" ca="1">INDEX(i.LMU_Area,$K85,PH$26)</f>
        <v>-</v>
      </c>
      <c r="PI85" s="5" t="str" cm="1">
        <f t="array" aca="1" ref="PI85" ca="1">INDEX(i.LMU_Area,$K85,PI$26)</f>
        <v>-</v>
      </c>
      <c r="PJ85" s="5" t="str" cm="1">
        <f t="array" aca="1" ref="PJ85" ca="1">INDEX(i.LMU_Area,$K85,PJ$26)</f>
        <v>-</v>
      </c>
      <c r="PK85" s="5" t="str" cm="1">
        <f t="array" aca="1" ref="PK85" ca="1">INDEX(i.LMU_Area,$K85,PK$26)</f>
        <v>-</v>
      </c>
      <c r="PL85" s="5" t="str" cm="1">
        <f t="array" aca="1" ref="PL85" ca="1">INDEX(i.LMU_Area,$K85,PL$26)</f>
        <v>-</v>
      </c>
      <c r="PM85" s="5" t="str" cm="1">
        <f t="array" aca="1" ref="PM85" ca="1">INDEX(i.LMU_Area,$K85,PM$26)</f>
        <v>-</v>
      </c>
      <c r="PN85" s="5" t="str" cm="1">
        <f t="array" aca="1" ref="PN85" ca="1">INDEX(i.LMU_Area,$K85,PN$26)</f>
        <v>-</v>
      </c>
      <c r="PO85" s="5" t="str" cm="1">
        <f t="array" aca="1" ref="PO85" ca="1">INDEX(i.LMU_Area,$K85,PO$26)</f>
        <v>-</v>
      </c>
      <c r="PP85" s="5" t="str" cm="1">
        <f t="array" aca="1" ref="PP85" ca="1">INDEX(i.LMU_Area,$K85,PP$26)</f>
        <v>-</v>
      </c>
      <c r="PQ85" s="5" t="str" cm="1">
        <f t="array" aca="1" ref="PQ85" ca="1">INDEX(i.LMU_Area,$K85,PQ$26)</f>
        <v>-</v>
      </c>
      <c r="PR85" s="5" t="str" cm="1">
        <f t="array" aca="1" ref="PR85" ca="1">INDEX(i.LMU_Area,$K85,PR$26)</f>
        <v>-</v>
      </c>
      <c r="PS85" s="5" t="str" cm="1">
        <f t="array" aca="1" ref="PS85" ca="1">INDEX(i.LMU_Area,$K85,PS$26)</f>
        <v>-</v>
      </c>
      <c r="PT85" s="5" t="str" cm="1">
        <f t="array" aca="1" ref="PT85" ca="1">INDEX(i.LMU_Area,$K85,PT$26)</f>
        <v>-</v>
      </c>
      <c r="PU85" s="5" t="str" cm="1">
        <f t="array" aca="1" ref="PU85" ca="1">INDEX(i.LMU_Area,$K85,PU$26)</f>
        <v>-</v>
      </c>
      <c r="PV85" s="5" t="str" cm="1">
        <f t="array" aca="1" ref="PV85" ca="1">INDEX(i.LMU_Area,$K85,PV$26)</f>
        <v>-</v>
      </c>
      <c r="PW85" s="5" t="str" cm="1">
        <f t="array" aca="1" ref="PW85" ca="1">INDEX(i.LMU_Area,$K85,PW$26)</f>
        <v>-</v>
      </c>
      <c r="PX85" s="5" t="str" cm="1">
        <f t="array" aca="1" ref="PX85" ca="1">INDEX(i.LMU_Area,$K85,PX$26)</f>
        <v>-</v>
      </c>
      <c r="PY85" s="5" t="str" cm="1">
        <f t="array" aca="1" ref="PY85" ca="1">INDEX(i.LMU_Area,$K85,PY$26)</f>
        <v>-</v>
      </c>
      <c r="PZ85" s="5" t="str" cm="1">
        <f t="array" aca="1" ref="PZ85" ca="1">INDEX(i.LMU_Area,$K85,PZ$26)</f>
        <v>-</v>
      </c>
      <c r="QA85" s="5" t="str" cm="1">
        <f t="array" aca="1" ref="QA85" ca="1">INDEX(i.LMU_Area,$K85,QA$26)</f>
        <v>-</v>
      </c>
      <c r="QB85" s="5" t="str" cm="1">
        <f t="array" aca="1" ref="QB85" ca="1">INDEX(i.LMU_Area,$K85,QB$26)</f>
        <v>-</v>
      </c>
      <c r="QC85" s="5" t="str" cm="1">
        <f t="array" aca="1" ref="QC85" ca="1">INDEX(i.LMU_Area,$K85,QC$26)</f>
        <v>-</v>
      </c>
      <c r="QD85" s="5" t="str" cm="1">
        <f t="array" aca="1" ref="QD85" ca="1">INDEX(i.LMU_Area,$K85,QD$26)</f>
        <v>-</v>
      </c>
      <c r="QE85" s="5" t="str" cm="1">
        <f t="array" aca="1" ref="QE85" ca="1">INDEX(i.LMU_Area,$K85,QE$26)</f>
        <v>-</v>
      </c>
      <c r="QF85" s="5" t="str" cm="1">
        <f t="array" aca="1" ref="QF85" ca="1">INDEX(i.LMU_Area,$K85,QF$26)</f>
        <v>-</v>
      </c>
      <c r="QG85" s="5" t="str" cm="1">
        <f t="array" aca="1" ref="QG85" ca="1">INDEX(i.LMU_Area,$K85,QG$26)</f>
        <v>-</v>
      </c>
      <c r="QH85" s="5" t="str" cm="1">
        <f t="array" aca="1" ref="QH85" ca="1">INDEX(i.LMU_Area,$K85,QH$26)</f>
        <v>-</v>
      </c>
      <c r="QI85" s="5" t="str" cm="1">
        <f t="array" aca="1" ref="QI85" ca="1">INDEX(i.LMU_Area,$K85,QI$26)</f>
        <v>-</v>
      </c>
      <c r="QJ85" s="5" t="str" cm="1">
        <f t="array" aca="1" ref="QJ85" ca="1">INDEX(i.LMU_Area,$K85,QJ$26)</f>
        <v>-</v>
      </c>
      <c r="QK85" s="5" t="str" cm="1">
        <f t="array" aca="1" ref="QK85" ca="1">INDEX(i.LMU_Area,$K85,QK$26)</f>
        <v>-</v>
      </c>
      <c r="QL85" s="5" t="str" cm="1">
        <f t="array" aca="1" ref="QL85" ca="1">INDEX(i.LMU_Area,$K85,QL$26)</f>
        <v>-</v>
      </c>
      <c r="QM85" s="5" t="str" cm="1">
        <f t="array" aca="1" ref="QM85" ca="1">INDEX(i.LMU_Area,$K85,QM$26)</f>
        <v>-</v>
      </c>
      <c r="QN85" s="5" t="str" cm="1">
        <f t="array" aca="1" ref="QN85" ca="1">INDEX(i.LMU_Area,$K85,QN$26)</f>
        <v>-</v>
      </c>
      <c r="QO85" s="5" t="str" cm="1">
        <f t="array" aca="1" ref="QO85" ca="1">INDEX(i.LMU_Area,$K85,QO$26)</f>
        <v>-</v>
      </c>
      <c r="QP85" s="5" t="str" cm="1">
        <f t="array" aca="1" ref="QP85" ca="1">INDEX(i.LMU_Area,$K85,QP$26)</f>
        <v>-</v>
      </c>
      <c r="QQ85" s="5" t="str" cm="1">
        <f t="array" aca="1" ref="QQ85" ca="1">INDEX(i.LMU_Area,$K85,QQ$26)</f>
        <v>-</v>
      </c>
      <c r="QR85" s="5" t="str" cm="1">
        <f t="array" aca="1" ref="QR85" ca="1">INDEX(i.LMU_Area,$K85,QR$26)</f>
        <v>-</v>
      </c>
      <c r="QS85" s="5" t="str" cm="1">
        <f t="array" aca="1" ref="QS85" ca="1">INDEX(i.LMU_Area,$K85,QS$26)</f>
        <v>-</v>
      </c>
      <c r="QT85" s="5" t="str" cm="1">
        <f t="array" aca="1" ref="QT85" ca="1">INDEX(i.LMU_Area,$K85,QT$26)</f>
        <v>-</v>
      </c>
      <c r="QU85" s="5" t="str" cm="1">
        <f t="array" aca="1" ref="QU85" ca="1">INDEX(i.LMU_Area,$K85,QU$26)</f>
        <v>-</v>
      </c>
      <c r="QV85" s="5" t="str" cm="1">
        <f t="array" aca="1" ref="QV85" ca="1">INDEX(i.LMU_Area,$K85,QV$26)</f>
        <v>-</v>
      </c>
      <c r="QW85" s="5" t="str" cm="1">
        <f t="array" aca="1" ref="QW85" ca="1">INDEX(i.LMU_Area,$K85,QW$26)</f>
        <v>-</v>
      </c>
      <c r="QX85" s="5" t="str" cm="1">
        <f t="array" aca="1" ref="QX85" ca="1">INDEX(i.LMU_Area,$K85,QX$26)</f>
        <v>-</v>
      </c>
      <c r="QY85" s="5" t="str" cm="1">
        <f t="array" aca="1" ref="QY85" ca="1">INDEX(i.LMU_Area,$K85,QY$26)</f>
        <v>-</v>
      </c>
      <c r="QZ85" s="5" t="str" cm="1">
        <f t="array" aca="1" ref="QZ85" ca="1">INDEX(i.LMU_Area,$K85,QZ$26)</f>
        <v>-</v>
      </c>
      <c r="RA85" s="5" t="str" cm="1">
        <f t="array" aca="1" ref="RA85" ca="1">INDEX(i.LMU_Area,$K85,RA$26)</f>
        <v>-</v>
      </c>
      <c r="RB85" s="5" t="str" cm="1">
        <f t="array" aca="1" ref="RB85" ca="1">INDEX(i.LMU_Area,$K85,RB$26)</f>
        <v>-</v>
      </c>
      <c r="RC85" s="5" t="str" cm="1">
        <f t="array" aca="1" ref="RC85" ca="1">INDEX(i.LMU_Area,$K85,RC$26)</f>
        <v>-</v>
      </c>
      <c r="RD85" s="5" t="str" cm="1">
        <f t="array" aca="1" ref="RD85" ca="1">INDEX(i.LMU_Area,$K85,RD$26)</f>
        <v>-</v>
      </c>
      <c r="RE85" s="5" t="str" cm="1">
        <f t="array" aca="1" ref="RE85" ca="1">INDEX(i.LMU_Area,$K85,RE$26)</f>
        <v>-</v>
      </c>
      <c r="RF85" s="5" t="str" cm="1">
        <f t="array" aca="1" ref="RF85" ca="1">INDEX(i.LMU_Area,$K85,RF$26)</f>
        <v>-</v>
      </c>
      <c r="RG85" s="5" t="str" cm="1">
        <f t="array" aca="1" ref="RG85" ca="1">INDEX(i.LMU_Area,$K85,RG$26)</f>
        <v>-</v>
      </c>
      <c r="RH85" s="5" t="str" cm="1">
        <f t="array" aca="1" ref="RH85" ca="1">INDEX(i.LMU_Area,$K85,RH$26)</f>
        <v>-</v>
      </c>
      <c r="RI85" s="5" t="str" cm="1">
        <f t="array" aca="1" ref="RI85" ca="1">INDEX(i.LMU_Area,$K85,RI$26)</f>
        <v>-</v>
      </c>
      <c r="RJ85" s="5" t="str" cm="1">
        <f t="array" aca="1" ref="RJ85" ca="1">INDEX(i.LMU_Area,$K85,RJ$26)</f>
        <v>-</v>
      </c>
      <c r="RK85" s="5" t="str" cm="1">
        <f t="array" aca="1" ref="RK85" ca="1">INDEX(i.LMU_Area,$K85,RK$26)</f>
        <v>-</v>
      </c>
      <c r="RL85" s="5" t="str" cm="1">
        <f t="array" aca="1" ref="RL85" ca="1">INDEX(i.LMU_Area,$K85,RL$26)</f>
        <v>-</v>
      </c>
      <c r="RM85" s="5" t="str" cm="1">
        <f t="array" aca="1" ref="RM85" ca="1">INDEX(i.LMU_Area,$K85,RM$26)</f>
        <v>-</v>
      </c>
      <c r="RN85" s="5" t="str" cm="1">
        <f t="array" aca="1" ref="RN85" ca="1">INDEX(i.LMU_Area,$K85,RN$26)</f>
        <v>-</v>
      </c>
      <c r="RO85" s="5" t="str" cm="1">
        <f t="array" aca="1" ref="RO85" ca="1">INDEX(i.LMU_Area,$K85,RO$26)</f>
        <v>-</v>
      </c>
      <c r="RP85" s="5" t="str" cm="1">
        <f t="array" aca="1" ref="RP85" ca="1">INDEX(i.LMU_Area,$K85,RP$26)</f>
        <v>-</v>
      </c>
      <c r="RQ85" s="5" t="str" cm="1">
        <f t="array" aca="1" ref="RQ85" ca="1">INDEX(i.LMU_Area,$K85,RQ$26)</f>
        <v>-</v>
      </c>
      <c r="RR85" s="5" t="str" cm="1">
        <f t="array" aca="1" ref="RR85" ca="1">INDEX(i.LMU_Area,$K85,RR$26)</f>
        <v>-</v>
      </c>
      <c r="RS85" s="5" t="str" cm="1">
        <f t="array" aca="1" ref="RS85" ca="1">INDEX(i.LMU_Area,$K85,RS$26)</f>
        <v>-</v>
      </c>
      <c r="RT85" s="5" t="str" cm="1">
        <f t="array" aca="1" ref="RT85" ca="1">INDEX(i.LMU_Area,$K85,RT$26)</f>
        <v>-</v>
      </c>
      <c r="RU85" s="5" t="str" cm="1">
        <f t="array" aca="1" ref="RU85" ca="1">INDEX(i.LMU_Area,$K85,RU$26)</f>
        <v>-</v>
      </c>
      <c r="RV85" s="5" t="str" cm="1">
        <f t="array" aca="1" ref="RV85" ca="1">INDEX(i.LMU_Area,$K85,RV$26)</f>
        <v>-</v>
      </c>
      <c r="RW85" s="5" t="str" cm="1">
        <f t="array" aca="1" ref="RW85" ca="1">INDEX(i.LMU_Area,$K85,RW$26)</f>
        <v>-</v>
      </c>
      <c r="RX85" s="5" t="str" cm="1">
        <f t="array" aca="1" ref="RX85" ca="1">INDEX(i.LMU_Area,$K85,RX$26)</f>
        <v>-</v>
      </c>
      <c r="RY85" s="5" t="str" cm="1">
        <f t="array" aca="1" ref="RY85" ca="1">INDEX(i.LMU_Area,$K85,RY$26)</f>
        <v>-</v>
      </c>
      <c r="RZ85" s="5" t="str" cm="1">
        <f t="array" aca="1" ref="RZ85" ca="1">INDEX(i.LMU_Area,$K85,RZ$26)</f>
        <v>-</v>
      </c>
      <c r="SA85" s="5" t="str" cm="1">
        <f t="array" aca="1" ref="SA85" ca="1">INDEX(i.LMU_Area,$K85,SA$26)</f>
        <v>-</v>
      </c>
      <c r="SB85" s="5" t="str" cm="1">
        <f t="array" aca="1" ref="SB85" ca="1">INDEX(i.LMU_Area,$K85,SB$26)</f>
        <v>-</v>
      </c>
      <c r="SC85" s="5" t="str" cm="1">
        <f t="array" aca="1" ref="SC85" ca="1">INDEX(i.LMU_Area,$K85,SC$26)</f>
        <v>-</v>
      </c>
      <c r="SD85" s="5" t="str" cm="1">
        <f t="array" aca="1" ref="SD85" ca="1">INDEX(i.LMU_Area,$K85,SD$26)</f>
        <v>-</v>
      </c>
      <c r="SE85" s="5" t="str" cm="1">
        <f t="array" aca="1" ref="SE85" ca="1">INDEX(i.LMU_Area,$K85,SE$26)</f>
        <v>-</v>
      </c>
      <c r="SF85" s="5" t="str" cm="1">
        <f t="array" aca="1" ref="SF85" ca="1">INDEX(i.LMU_Area,$K85,SF$26)</f>
        <v>-</v>
      </c>
      <c r="SG85" s="5" t="str" cm="1">
        <f t="array" aca="1" ref="SG85" ca="1">INDEX(i.LMU_Area,$K85,SG$26)</f>
        <v>-</v>
      </c>
      <c r="SH85" s="5" t="str" cm="1">
        <f t="array" aca="1" ref="SH85" ca="1">INDEX(i.LMU_Area,$K85,SH$26)</f>
        <v>-</v>
      </c>
      <c r="SI85" s="5" t="str" cm="1">
        <f t="array" aca="1" ref="SI85" ca="1">INDEX(i.LMU_Area,$K85,SI$26)</f>
        <v>-</v>
      </c>
      <c r="SJ85" s="5" t="str" cm="1">
        <f t="array" aca="1" ref="SJ85" ca="1">INDEX(i.LMU_Area,$K85,SJ$26)</f>
        <v>-</v>
      </c>
      <c r="SK85" s="5" t="str" cm="1">
        <f t="array" aca="1" ref="SK85" ca="1">INDEX(i.LMU_Area,$K85,SK$26)</f>
        <v>-</v>
      </c>
      <c r="SL85" s="5" t="str" cm="1">
        <f t="array" aca="1" ref="SL85" ca="1">INDEX(i.LMU_Area,$K85,SL$26)</f>
        <v>-</v>
      </c>
      <c r="SM85" s="5" t="str" cm="1">
        <f t="array" aca="1" ref="SM85" ca="1">INDEX(i.LMU_Area,$K85,SM$26)</f>
        <v>-</v>
      </c>
      <c r="SN85" s="5" t="str" cm="1">
        <f t="array" aca="1" ref="SN85" ca="1">INDEX(i.LMU_Area,$K85,SN$26)</f>
        <v>-</v>
      </c>
      <c r="SO85" s="5" t="str" cm="1">
        <f t="array" aca="1" ref="SO85" ca="1">INDEX(i.LMU_Area,$K85,SO$26)</f>
        <v>-</v>
      </c>
      <c r="SP85" s="5" t="str" cm="1">
        <f t="array" aca="1" ref="SP85" ca="1">INDEX(i.LMU_Area,$K85,SP$26)</f>
        <v>-</v>
      </c>
      <c r="SQ85" s="5" t="str" cm="1">
        <f t="array" aca="1" ref="SQ85" ca="1">INDEX(i.LMU_Area,$K85,SQ$26)</f>
        <v>-</v>
      </c>
      <c r="SR85" s="5" t="str" cm="1">
        <f t="array" aca="1" ref="SR85" ca="1">INDEX(i.LMU_Area,$K85,SR$26)</f>
        <v>-</v>
      </c>
      <c r="SS85" s="5" t="str" cm="1">
        <f t="array" aca="1" ref="SS85" ca="1">INDEX(i.LMU_Area,$K85,SS$26)</f>
        <v>-</v>
      </c>
      <c r="ST85" s="5" t="str" cm="1">
        <f t="array" aca="1" ref="ST85" ca="1">INDEX(i.LMU_Area,$K85,ST$26)</f>
        <v>-</v>
      </c>
      <c r="SU85" s="5" t="str" cm="1">
        <f t="array" aca="1" ref="SU85" ca="1">INDEX(i.LMU_Area,$K85,SU$26)</f>
        <v>-</v>
      </c>
      <c r="SV85" s="5" t="str" cm="1">
        <f t="array" aca="1" ref="SV85" ca="1">INDEX(i.LMU_Area,$K85,SV$26)</f>
        <v>-</v>
      </c>
      <c r="SW85" s="5" t="str" cm="1">
        <f t="array" aca="1" ref="SW85" ca="1">INDEX(i.LMU_Area,$K85,SW$26)</f>
        <v>-</v>
      </c>
      <c r="SX85" s="5" t="str" cm="1">
        <f t="array" aca="1" ref="SX85" ca="1">INDEX(i.LMU_Area,$K85,SX$26)</f>
        <v>-</v>
      </c>
      <c r="SY85" s="5" t="str" cm="1">
        <f t="array" aca="1" ref="SY85" ca="1">INDEX(i.LMU_Area,$K85,SY$26)</f>
        <v>-</v>
      </c>
      <c r="SZ85" s="5" t="str" cm="1">
        <f t="array" aca="1" ref="SZ85" ca="1">INDEX(i.LMU_Area,$K85,SZ$26)</f>
        <v>-</v>
      </c>
      <c r="TA85" s="5" t="str" cm="1">
        <f t="array" aca="1" ref="TA85" ca="1">INDEX(i.LMU_Area,$K85,TA$26)</f>
        <v>-</v>
      </c>
      <c r="TB85" s="5" t="str" cm="1">
        <f t="array" aca="1" ref="TB85" ca="1">INDEX(i.LMU_Area,$K85,TB$26)</f>
        <v>-</v>
      </c>
      <c r="TC85" s="5" t="str" cm="1">
        <f t="array" aca="1" ref="TC85" ca="1">INDEX(i.LMU_Area,$K85,TC$26)</f>
        <v>-</v>
      </c>
      <c r="TD85" s="5" t="str" cm="1">
        <f t="array" aca="1" ref="TD85" ca="1">INDEX(i.LMU_Area,$K85,TD$26)</f>
        <v>-</v>
      </c>
      <c r="TE85" s="5" t="str" cm="1">
        <f t="array" aca="1" ref="TE85" ca="1">INDEX(i.LMU_Area,$K85,TE$26)</f>
        <v>-</v>
      </c>
      <c r="TF85" s="19">
        <f t="shared" ca="1" si="545"/>
        <v>1</v>
      </c>
      <c r="TG85" s="587">
        <v>0</v>
      </c>
    </row>
    <row r="86" spans="1:527" outlineLevel="1">
      <c r="A86" s="21">
        <f t="shared" si="85"/>
        <v>81</v>
      </c>
      <c r="B86" s="26">
        <f t="shared" si="553"/>
        <v>29</v>
      </c>
      <c r="C86">
        <v>101</v>
      </c>
      <c r="D86" s="135" t="s">
        <v>1990</v>
      </c>
      <c r="E86" t="b">
        <v>0</v>
      </c>
      <c r="F86" t="b">
        <v>0</v>
      </c>
      <c r="G86" t="b">
        <f t="shared" si="554"/>
        <v>0</v>
      </c>
      <c r="H86" s="213">
        <f t="shared" ca="1" si="552"/>
        <v>4</v>
      </c>
      <c r="I86" s="19">
        <f t="shared" ca="1" si="471"/>
        <v>1</v>
      </c>
      <c r="J86" s="19">
        <f t="shared" ca="1" si="471"/>
        <v>1</v>
      </c>
      <c r="K86" s="19">
        <f t="shared" ca="1" si="471"/>
        <v>1</v>
      </c>
      <c r="L86" s="19">
        <f t="shared" ca="1" si="471"/>
        <v>1</v>
      </c>
      <c r="M86" s="19">
        <f t="shared" ca="1" si="471"/>
        <v>2</v>
      </c>
      <c r="N86" s="19">
        <f t="shared" ca="1" si="471"/>
        <v>3</v>
      </c>
      <c r="O86" s="19">
        <f t="shared" ca="1" si="471"/>
        <v>2</v>
      </c>
      <c r="P86" s="19">
        <f t="shared" ca="1" si="471"/>
        <v>1</v>
      </c>
      <c r="Q86" s="19">
        <f t="shared" ca="1" si="471"/>
        <v>1</v>
      </c>
      <c r="R86" s="19">
        <f t="shared" ca="1" si="471"/>
        <v>0</v>
      </c>
      <c r="S86" s="19">
        <f t="shared" ca="1" si="471"/>
        <v>0</v>
      </c>
      <c r="T86" s="19">
        <f t="shared" ca="1" si="471"/>
        <v>0</v>
      </c>
      <c r="U86" s="19">
        <f t="shared" ca="1" si="471"/>
        <v>0</v>
      </c>
      <c r="V86" s="19">
        <f t="shared" ca="1" si="471"/>
        <v>0</v>
      </c>
      <c r="W86" s="19">
        <f t="shared" ca="1" si="471"/>
        <v>0</v>
      </c>
      <c r="X86" s="19">
        <f t="shared" ca="1" si="471"/>
        <v>1</v>
      </c>
      <c r="Y86" s="19">
        <f t="shared" ca="1" si="471"/>
        <v>1</v>
      </c>
      <c r="Z86" s="19">
        <f t="shared" ca="1" si="471"/>
        <v>1</v>
      </c>
      <c r="AA86" s="209"/>
      <c r="AB86" s="209"/>
      <c r="AC86" s="209"/>
      <c r="AD86" s="209"/>
      <c r="AE86" s="209"/>
      <c r="AF86" s="19">
        <f t="shared" ca="1" si="555"/>
        <v>0</v>
      </c>
      <c r="AG86" s="209"/>
      <c r="AH86" s="209"/>
      <c r="AI86" s="209"/>
      <c r="AJ86" s="209"/>
      <c r="AK86" s="209"/>
      <c r="AL86" s="209"/>
      <c r="AM86" s="209"/>
      <c r="AN86" s="209"/>
      <c r="AO86" s="135">
        <f t="shared" ca="1" si="472"/>
        <v>2</v>
      </c>
      <c r="AP86" s="135">
        <f ca="1">INDEX(CHOOSE($P86,DataAutumn!i.AdultDrys,DataWinter!i.AdultDrys,DataSpring!i.AdultDrys),1,$O86)</f>
        <v>4</v>
      </c>
      <c r="AQ86" s="5">
        <f t="shared" ca="1" si="473"/>
        <v>2</v>
      </c>
      <c r="AR86" s="5">
        <f t="shared" ca="1" si="473"/>
        <v>0</v>
      </c>
      <c r="AS86" s="5">
        <f t="shared" ca="1" si="474"/>
        <v>5</v>
      </c>
      <c r="AT86" s="209"/>
      <c r="AU86" s="209"/>
      <c r="AV86" s="209">
        <v>70</v>
      </c>
      <c r="AW86" s="351" t="str" cm="1">
        <f t="array" aca="1" ref="AW86" ca="1">LEFT(OFFSET(AW86,-1,0),LEN($AW$91))        &amp; TEXT($H86," 00000 ")
&amp; $D86   &amp;" "&amp;$AV86     &amp; IF($JO86=0," FWM","")&amp;IF($JO86=1," MWM","")&amp;IF($JO86=5," Mat","")&amp;IF($JP86=TRUE,"&amp;BBT","    ")    &amp; INDEX(DataMaster!$B$49:$B$51,Experiment!$I86)    &amp; " Climate"&amp;$J86
        &amp; CHOOSE($R86+1," PICCC"," BC")
&amp; " GP"&amp;TEXT($OB86,"?00%")        &amp; " WP"&amp;TEXT($NZ86,"?00%")        &amp; " MP"&amp;TEXT($OA86,"?00%")
&amp; " T_" &amp; IF(AND($CW86,$CY86),"TRUE")        &amp; " (F"&amp;3+COUNTIF($DL86:$DO86,TRUE)&amp;3&amp;"N"&amp;$DQ86&amp;$DR86&amp;")"</f>
        <v>SE N 00004 EWW 70 MWM    SE Climate1 PICCC GP100% WP100% MP100% T_TRUE (F33N11)</v>
      </c>
      <c r="AX86" s="9" t="str">
        <f ca="1">IF(COUNTIF(AW$5:AW86,AW86)=1,"-","Dup")</f>
        <v>-</v>
      </c>
      <c r="AY86" s="9"/>
      <c r="AZ86" s="461" t="b">
        <v>1</v>
      </c>
      <c r="BA86" s="461" t="b">
        <v>1</v>
      </c>
      <c r="BB86" s="461" t="b">
        <v>1</v>
      </c>
      <c r="BC86" s="461" t="b">
        <v>1</v>
      </c>
      <c r="BD86" s="461" t="b">
        <v>1</v>
      </c>
      <c r="BE86" s="461" t="b">
        <v>1</v>
      </c>
      <c r="BF86" s="461" t="b">
        <v>1</v>
      </c>
      <c r="BG86" s="461" t="b">
        <v>1</v>
      </c>
      <c r="BH86" s="9"/>
      <c r="BI86" s="5" t="b">
        <f t="shared" ca="1" si="475"/>
        <v>1</v>
      </c>
      <c r="BJ86" s="5" t="str">
        <f t="shared" ca="1" si="475"/>
        <v>-</v>
      </c>
      <c r="BK86" s="5" t="str">
        <f t="shared" ca="1" si="475"/>
        <v>-</v>
      </c>
      <c r="BL86" s="5" t="str">
        <f t="shared" ca="1" si="475"/>
        <v>-</v>
      </c>
      <c r="BM86" s="5" t="b">
        <f t="shared" ca="1" si="475"/>
        <v>1</v>
      </c>
      <c r="BN86" s="135">
        <f t="shared" ca="1" si="475"/>
        <v>0</v>
      </c>
      <c r="BO86" s="12" t="b">
        <v>1</v>
      </c>
      <c r="BP86" s="5" cm="1">
        <f t="array" aca="1" ref="BP86" ca="1">INDEX(i.z_prob,$J86,BP$26)</f>
        <v>0.09</v>
      </c>
      <c r="BQ86" s="5" cm="1">
        <f t="array" aca="1" ref="BQ86" ca="1">INDEX(i.z_prob,$J86,BQ$26)</f>
        <v>0.16</v>
      </c>
      <c r="BR86" s="5" cm="1">
        <f t="array" aca="1" ref="BR86" ca="1">INDEX(i.z_prob,$J86,BR$26)</f>
        <v>0.14000000000000001</v>
      </c>
      <c r="BS86" s="5" cm="1">
        <f t="array" aca="1" ref="BS86" ca="1">INDEX(i.z_prob,$J86,BS$26)</f>
        <v>0.11</v>
      </c>
      <c r="BT86" s="5" cm="1">
        <f t="array" aca="1" ref="BT86" ca="1">INDEX(i.z_prob,$J86,BT$26)</f>
        <v>0.11</v>
      </c>
      <c r="BU86" s="5" cm="1">
        <f t="array" aca="1" ref="BU86" ca="1">INDEX(i.z_prob,$J86,BU$26)</f>
        <v>0.14000000000000001</v>
      </c>
      <c r="BV86" s="5" cm="1">
        <f t="array" aca="1" ref="BV86" ca="1">INDEX(i.z_prob,$J86,BV$26)</f>
        <v>0.16</v>
      </c>
      <c r="BW86" s="5" cm="1">
        <f t="array" aca="1" ref="BW86" ca="1">INDEX(i.z_prob,$J86,BW$26)</f>
        <v>0.09</v>
      </c>
      <c r="BX86" s="9"/>
      <c r="BY86" s="19" t="str">
        <f t="shared" ca="1" si="476"/>
        <v>-</v>
      </c>
      <c r="BZ86" s="5">
        <f t="shared" ca="1" si="477"/>
        <v>0</v>
      </c>
      <c r="CA86" s="5">
        <f t="shared" ca="1" si="478"/>
        <v>0</v>
      </c>
      <c r="CB86" s="5">
        <f t="shared" ca="1" si="479"/>
        <v>0</v>
      </c>
      <c r="CC86" s="5">
        <f t="shared" ca="1" si="480"/>
        <v>0</v>
      </c>
      <c r="CD86" s="9"/>
      <c r="CE86" s="5" t="b">
        <f t="shared" ca="1" si="481"/>
        <v>0</v>
      </c>
      <c r="CF86" s="12">
        <f t="shared" ca="1" si="482"/>
        <v>3211010</v>
      </c>
      <c r="CG86" s="19" t="str">
        <f t="shared" ca="1" si="483"/>
        <v>-</v>
      </c>
      <c r="CH86" s="19" t="str">
        <f t="shared" ca="1" si="483"/>
        <v>-</v>
      </c>
      <c r="CI86" s="19" t="str">
        <f t="shared" ca="1" si="483"/>
        <v>-</v>
      </c>
      <c r="CJ86" s="19" t="str">
        <f t="shared" ca="1" si="483"/>
        <v>-</v>
      </c>
      <c r="CK86" s="19" t="str">
        <f t="shared" ca="1" si="483"/>
        <v>-</v>
      </c>
      <c r="CL86" s="19" t="str">
        <f t="shared" ca="1" si="483"/>
        <v>-</v>
      </c>
      <c r="CM86" s="19" t="str">
        <f t="shared" ca="1" si="483"/>
        <v>-</v>
      </c>
      <c r="CN86" s="19" t="str">
        <f t="shared" ca="1" si="483"/>
        <v>-</v>
      </c>
      <c r="CO86" s="19" t="str">
        <f t="shared" ca="1" si="483"/>
        <v>-</v>
      </c>
      <c r="CP86" s="19" t="str">
        <f t="shared" ca="1" si="483"/>
        <v>-</v>
      </c>
      <c r="CQ86" s="19" t="str">
        <f t="shared" ca="1" si="483"/>
        <v>-</v>
      </c>
      <c r="CR86" s="19" t="str">
        <f t="shared" ca="1" si="483"/>
        <v>-</v>
      </c>
      <c r="CS86" s="19" t="str">
        <f t="shared" ca="1" si="483"/>
        <v>-</v>
      </c>
      <c r="CT86" s="19" t="str">
        <f t="shared" ca="1" si="483"/>
        <v>-</v>
      </c>
      <c r="CU86" s="19" t="str">
        <f t="shared" ca="1" si="483"/>
        <v>-</v>
      </c>
      <c r="CV86" s="9"/>
      <c r="CW86" s="571" t="b">
        <v>1</v>
      </c>
      <c r="CX86" s="571" t="b">
        <v>1</v>
      </c>
      <c r="CY86" s="571" t="b">
        <v>1</v>
      </c>
      <c r="CZ86" s="571">
        <f t="shared" ca="1" si="556"/>
        <v>32111111</v>
      </c>
      <c r="DA86" s="19" t="b">
        <f t="shared" ca="1" si="484"/>
        <v>1</v>
      </c>
      <c r="DB86" s="19">
        <f t="shared" ca="1" si="484"/>
        <v>0</v>
      </c>
      <c r="DC86" s="19" t="str">
        <f t="shared" ca="1" si="484"/>
        <v>-</v>
      </c>
      <c r="DD86" s="570" t="str">
        <f t="shared" ca="1" si="484"/>
        <v>-</v>
      </c>
      <c r="DE86" s="428">
        <f t="shared" ca="1" si="485"/>
        <v>680</v>
      </c>
      <c r="DF86" s="428">
        <f t="shared" ca="1" si="485"/>
        <v>714</v>
      </c>
      <c r="DG86" s="428">
        <f t="shared" ca="1" si="485"/>
        <v>749</v>
      </c>
      <c r="DH86" s="143">
        <f t="shared" ca="1" si="486"/>
        <v>420</v>
      </c>
      <c r="DI86" s="143">
        <f t="shared" ca="1" si="486"/>
        <v>455</v>
      </c>
      <c r="DJ86" s="143">
        <f t="shared" ca="1" si="486"/>
        <v>490</v>
      </c>
      <c r="DK86" s="19" t="str">
        <f t="shared" ca="1" si="487"/>
        <v>-</v>
      </c>
      <c r="DL86" s="19" t="str">
        <f t="shared" ca="1" si="487"/>
        <v>-</v>
      </c>
      <c r="DM86" s="19" t="str">
        <f t="shared" ca="1" si="487"/>
        <v>-</v>
      </c>
      <c r="DN86" s="19" t="str">
        <f t="shared" ca="1" si="487"/>
        <v>-</v>
      </c>
      <c r="DO86" s="19" t="str">
        <f t="shared" ca="1" si="487"/>
        <v>-</v>
      </c>
      <c r="DP86" s="19" t="str">
        <f t="shared" ca="1" si="487"/>
        <v>-</v>
      </c>
      <c r="DQ86" s="12">
        <v>1</v>
      </c>
      <c r="DR86" s="12">
        <v>1</v>
      </c>
      <c r="DS86" s="19">
        <f t="shared" ca="1" si="487"/>
        <v>0</v>
      </c>
      <c r="DT86" s="19" t="str">
        <f t="shared" ca="1" si="487"/>
        <v>-</v>
      </c>
      <c r="DU86" s="19" t="str">
        <f t="shared" ca="1" si="487"/>
        <v>-</v>
      </c>
      <c r="DV86" s="19" t="str">
        <f t="shared" ca="1" si="487"/>
        <v>-</v>
      </c>
      <c r="DW86" s="19" t="str">
        <f t="shared" ca="1" si="487"/>
        <v>-</v>
      </c>
      <c r="DX86" s="19" t="str">
        <f t="shared" ca="1" si="487"/>
        <v>-</v>
      </c>
      <c r="DY86" s="19">
        <f t="shared" ca="1" si="487"/>
        <v>0</v>
      </c>
      <c r="DZ86" s="19" t="str">
        <f t="shared" ca="1" si="487"/>
        <v>-</v>
      </c>
      <c r="EA86" s="19" t="str">
        <f t="shared" ca="1" si="487"/>
        <v>-</v>
      </c>
      <c r="EB86" s="19" t="str">
        <f t="shared" ca="1" si="484"/>
        <v>-</v>
      </c>
      <c r="EC86" s="19">
        <f t="shared" ca="1" si="484"/>
        <v>0</v>
      </c>
      <c r="ED86" s="19">
        <f t="shared" ca="1" si="484"/>
        <v>0</v>
      </c>
      <c r="EE86" s="9"/>
      <c r="EF86" s="19" t="str">
        <f t="shared" ca="1" si="488"/>
        <v>-</v>
      </c>
      <c r="EG86" s="19" t="str">
        <f t="shared" ca="1" si="488"/>
        <v>-</v>
      </c>
      <c r="EH86" s="19" t="str">
        <f t="shared" ca="1" si="488"/>
        <v>-</v>
      </c>
      <c r="EI86" s="19" t="str">
        <f t="shared" ca="1" si="488"/>
        <v>-</v>
      </c>
      <c r="EJ86" s="19" t="str">
        <f t="shared" ca="1" si="488"/>
        <v>-</v>
      </c>
      <c r="EK86" s="19" t="str">
        <f t="shared" ca="1" si="488"/>
        <v>-</v>
      </c>
      <c r="EL86" s="19" t="str">
        <f t="shared" ca="1" si="488"/>
        <v>-</v>
      </c>
      <c r="EM86" s="19" t="str">
        <f t="shared" ca="1" si="488"/>
        <v>-</v>
      </c>
      <c r="EN86" s="19" t="str">
        <f t="shared" ca="1" si="488"/>
        <v>-</v>
      </c>
      <c r="EO86" s="19" t="str">
        <f t="shared" ca="1" si="488"/>
        <v>-</v>
      </c>
      <c r="EP86" s="19" t="str">
        <f t="shared" ca="1" si="488"/>
        <v>-</v>
      </c>
      <c r="EQ86" s="19" t="str">
        <f t="shared" ca="1" si="488"/>
        <v>-</v>
      </c>
      <c r="ER86" s="19">
        <f t="shared" ca="1" si="488"/>
        <v>0</v>
      </c>
      <c r="ES86" s="428">
        <f t="shared" ca="1" si="489"/>
        <v>0</v>
      </c>
      <c r="ET86" s="428">
        <f t="shared" ca="1" si="489"/>
        <v>0</v>
      </c>
      <c r="EU86" s="115">
        <f t="shared" ca="1" si="490"/>
        <v>0</v>
      </c>
      <c r="EV86" s="115">
        <f t="shared" ca="1" si="490"/>
        <v>0</v>
      </c>
      <c r="EW86" s="115">
        <f t="shared" ca="1" si="490"/>
        <v>0</v>
      </c>
      <c r="EX86" s="115">
        <f t="shared" ca="1" si="490"/>
        <v>0</v>
      </c>
      <c r="EY86" s="115">
        <f t="shared" ca="1" si="490"/>
        <v>0</v>
      </c>
      <c r="EZ86" s="530">
        <f t="shared" ca="1" si="491"/>
        <v>0</v>
      </c>
      <c r="FA86" s="115">
        <f t="shared" ca="1" si="492"/>
        <v>0</v>
      </c>
      <c r="FB86" s="115">
        <f t="shared" ca="1" si="492"/>
        <v>0</v>
      </c>
      <c r="FC86" s="115">
        <f t="shared" ca="1" si="492"/>
        <v>0</v>
      </c>
      <c r="FD86" s="115">
        <f t="shared" ca="1" si="492"/>
        <v>0</v>
      </c>
      <c r="FE86" s="115">
        <f t="shared" ca="1" si="492"/>
        <v>0</v>
      </c>
      <c r="FF86" s="530">
        <f t="shared" ca="1" si="493"/>
        <v>0</v>
      </c>
      <c r="FG86" s="115">
        <f t="shared" ca="1" si="494"/>
        <v>0</v>
      </c>
      <c r="FH86" s="115">
        <f t="shared" ca="1" si="494"/>
        <v>0</v>
      </c>
      <c r="FI86" s="115">
        <f t="shared" ca="1" si="494"/>
        <v>0</v>
      </c>
      <c r="FJ86" s="115">
        <f t="shared" ca="1" si="494"/>
        <v>0</v>
      </c>
      <c r="FK86" s="115">
        <f t="shared" ca="1" si="494"/>
        <v>0</v>
      </c>
      <c r="FL86" s="530">
        <f t="shared" ca="1" si="495"/>
        <v>0</v>
      </c>
      <c r="FM86" s="115">
        <f t="shared" ca="1" si="496"/>
        <v>0</v>
      </c>
      <c r="FN86" s="115">
        <f t="shared" ca="1" si="496"/>
        <v>0</v>
      </c>
      <c r="FO86" s="115">
        <f t="shared" ca="1" si="496"/>
        <v>0</v>
      </c>
      <c r="FP86" s="115">
        <f t="shared" ca="1" si="496"/>
        <v>0</v>
      </c>
      <c r="FQ86" s="115">
        <f t="shared" ca="1" si="496"/>
        <v>0</v>
      </c>
      <c r="FR86" s="530">
        <f t="shared" ca="1" si="497"/>
        <v>0</v>
      </c>
      <c r="FS86" s="115">
        <f t="shared" ca="1" si="498"/>
        <v>0</v>
      </c>
      <c r="FT86" s="115">
        <f t="shared" ca="1" si="498"/>
        <v>0</v>
      </c>
      <c r="FU86" s="115">
        <f t="shared" ca="1" si="498"/>
        <v>0</v>
      </c>
      <c r="FV86" s="115">
        <f t="shared" ca="1" si="498"/>
        <v>0</v>
      </c>
      <c r="FW86" s="115">
        <f t="shared" ca="1" si="498"/>
        <v>0</v>
      </c>
      <c r="FX86" s="530">
        <f t="shared" ca="1" si="499"/>
        <v>0</v>
      </c>
      <c r="FY86" s="115">
        <f t="shared" ca="1" si="500"/>
        <v>0</v>
      </c>
      <c r="FZ86" s="115">
        <f t="shared" ca="1" si="500"/>
        <v>0</v>
      </c>
      <c r="GA86" s="115">
        <f t="shared" ca="1" si="500"/>
        <v>0</v>
      </c>
      <c r="GB86" s="115">
        <f t="shared" ca="1" si="500"/>
        <v>0</v>
      </c>
      <c r="GC86" s="115">
        <f t="shared" ca="1" si="500"/>
        <v>0</v>
      </c>
      <c r="GD86" s="530">
        <f t="shared" ca="1" si="501"/>
        <v>0</v>
      </c>
      <c r="GE86" s="116">
        <f t="shared" ca="1" si="502"/>
        <v>0</v>
      </c>
      <c r="GF86" s="116">
        <f t="shared" ca="1" si="502"/>
        <v>0</v>
      </c>
      <c r="GG86" s="116">
        <f t="shared" ca="1" si="502"/>
        <v>0</v>
      </c>
      <c r="GH86" s="116">
        <f t="shared" ca="1" si="502"/>
        <v>0</v>
      </c>
      <c r="GI86" s="545">
        <f t="shared" ca="1" si="503"/>
        <v>0</v>
      </c>
      <c r="GJ86" s="545">
        <f t="shared" ca="1" si="503"/>
        <v>0</v>
      </c>
      <c r="GK86" s="545">
        <f t="shared" ca="1" si="503"/>
        <v>0</v>
      </c>
      <c r="GL86" s="545">
        <f t="shared" ca="1" si="503"/>
        <v>0</v>
      </c>
      <c r="GM86" s="545">
        <f t="shared" ca="1" si="503"/>
        <v>0</v>
      </c>
      <c r="GN86" s="545">
        <f t="shared" ca="1" si="503"/>
        <v>0</v>
      </c>
      <c r="GO86" s="545">
        <f t="shared" ca="1" si="503"/>
        <v>0</v>
      </c>
      <c r="GP86" s="545">
        <f t="shared" ca="1" si="503"/>
        <v>0</v>
      </c>
      <c r="GQ86" s="545">
        <f t="shared" ca="1" si="503"/>
        <v>0</v>
      </c>
      <c r="GR86" s="545">
        <f t="shared" ca="1" si="503"/>
        <v>0</v>
      </c>
      <c r="GS86" s="545">
        <f t="shared" ca="1" si="503"/>
        <v>0</v>
      </c>
      <c r="GT86" s="545">
        <f t="shared" ca="1" si="503"/>
        <v>0</v>
      </c>
      <c r="GU86" s="545">
        <f t="shared" ca="1" si="503"/>
        <v>0</v>
      </c>
      <c r="GV86" s="545">
        <f t="shared" ca="1" si="503"/>
        <v>0</v>
      </c>
      <c r="GW86" s="545">
        <f t="shared" ca="1" si="503"/>
        <v>0</v>
      </c>
      <c r="GX86" s="545">
        <f t="shared" ca="1" si="503"/>
        <v>0</v>
      </c>
      <c r="GY86" s="545">
        <f t="shared" ca="1" si="504"/>
        <v>0</v>
      </c>
      <c r="GZ86" s="545">
        <f t="shared" ca="1" si="504"/>
        <v>0</v>
      </c>
      <c r="HA86" s="545">
        <f t="shared" ca="1" si="504"/>
        <v>0</v>
      </c>
      <c r="HB86" s="545">
        <f t="shared" ca="1" si="504"/>
        <v>0</v>
      </c>
      <c r="HC86" s="19">
        <f t="shared" ca="1" si="505"/>
        <v>0</v>
      </c>
      <c r="HD86" s="115">
        <f t="shared" ca="1" si="506"/>
        <v>0</v>
      </c>
      <c r="HE86" s="115">
        <f t="shared" ca="1" si="506"/>
        <v>0</v>
      </c>
      <c r="HF86" s="115">
        <f t="shared" ca="1" si="506"/>
        <v>0</v>
      </c>
      <c r="HG86" s="115">
        <f t="shared" ca="1" si="506"/>
        <v>0</v>
      </c>
      <c r="HH86" s="115">
        <f t="shared" ca="1" si="506"/>
        <v>0</v>
      </c>
      <c r="HI86" s="530">
        <f t="shared" ca="1" si="507"/>
        <v>0</v>
      </c>
      <c r="HJ86" s="115">
        <f t="shared" ca="1" si="508"/>
        <v>0</v>
      </c>
      <c r="HK86" s="115">
        <f t="shared" ca="1" si="508"/>
        <v>0</v>
      </c>
      <c r="HL86" s="115">
        <f t="shared" ca="1" si="508"/>
        <v>0</v>
      </c>
      <c r="HM86" s="115">
        <f t="shared" ca="1" si="508"/>
        <v>0</v>
      </c>
      <c r="HN86" s="115">
        <f t="shared" ca="1" si="508"/>
        <v>0</v>
      </c>
      <c r="HO86" s="530">
        <f t="shared" ca="1" si="509"/>
        <v>0</v>
      </c>
      <c r="HP86" s="115">
        <f t="shared" ca="1" si="510"/>
        <v>0</v>
      </c>
      <c r="HQ86" s="115">
        <f t="shared" ca="1" si="510"/>
        <v>0</v>
      </c>
      <c r="HR86" s="115">
        <f t="shared" ca="1" si="510"/>
        <v>0</v>
      </c>
      <c r="HS86" s="115">
        <f t="shared" ca="1" si="510"/>
        <v>0</v>
      </c>
      <c r="HT86" s="115">
        <f t="shared" ca="1" si="510"/>
        <v>0</v>
      </c>
      <c r="HU86" s="530">
        <f t="shared" ca="1" si="511"/>
        <v>0</v>
      </c>
      <c r="HV86" s="115">
        <f t="shared" ca="1" si="512"/>
        <v>0</v>
      </c>
      <c r="HW86" s="115">
        <f t="shared" ca="1" si="512"/>
        <v>0</v>
      </c>
      <c r="HX86" s="115">
        <f t="shared" ca="1" si="512"/>
        <v>0</v>
      </c>
      <c r="HY86" s="115">
        <f t="shared" ca="1" si="512"/>
        <v>0</v>
      </c>
      <c r="HZ86" s="115">
        <f t="shared" ca="1" si="512"/>
        <v>0</v>
      </c>
      <c r="IA86" s="530">
        <f t="shared" ca="1" si="513"/>
        <v>0</v>
      </c>
      <c r="IB86" s="115">
        <f t="shared" ca="1" si="514"/>
        <v>0</v>
      </c>
      <c r="IC86" s="115">
        <f t="shared" ca="1" si="514"/>
        <v>0</v>
      </c>
      <c r="ID86" s="115">
        <f t="shared" ca="1" si="514"/>
        <v>0</v>
      </c>
      <c r="IE86" s="115">
        <f t="shared" ca="1" si="514"/>
        <v>0</v>
      </c>
      <c r="IF86" s="115">
        <f t="shared" ca="1" si="514"/>
        <v>0</v>
      </c>
      <c r="IG86" s="530">
        <f t="shared" ca="1" si="515"/>
        <v>0</v>
      </c>
      <c r="IH86" s="115">
        <f t="shared" ca="1" si="516"/>
        <v>0</v>
      </c>
      <c r="II86" s="115">
        <f t="shared" ca="1" si="516"/>
        <v>0</v>
      </c>
      <c r="IJ86" s="115">
        <f t="shared" ca="1" si="516"/>
        <v>0</v>
      </c>
      <c r="IK86" s="115">
        <f t="shared" ca="1" si="516"/>
        <v>0</v>
      </c>
      <c r="IL86" s="115">
        <f t="shared" ca="1" si="516"/>
        <v>0</v>
      </c>
      <c r="IM86" s="530">
        <f t="shared" ca="1" si="517"/>
        <v>0</v>
      </c>
      <c r="IN86" s="116">
        <f t="shared" ca="1" si="518"/>
        <v>0</v>
      </c>
      <c r="IO86" s="116">
        <f t="shared" ca="1" si="518"/>
        <v>0</v>
      </c>
      <c r="IP86" s="116">
        <f t="shared" ca="1" si="518"/>
        <v>0</v>
      </c>
      <c r="IQ86" s="116">
        <f t="shared" ca="1" si="518"/>
        <v>0</v>
      </c>
      <c r="IR86" s="545">
        <f t="shared" ca="1" si="519"/>
        <v>0</v>
      </c>
      <c r="IS86" s="545">
        <f t="shared" ca="1" si="519"/>
        <v>0</v>
      </c>
      <c r="IT86" s="545">
        <f t="shared" ca="1" si="519"/>
        <v>0</v>
      </c>
      <c r="IU86" s="545">
        <f t="shared" ca="1" si="519"/>
        <v>0</v>
      </c>
      <c r="IV86" s="545">
        <f t="shared" ca="1" si="519"/>
        <v>0</v>
      </c>
      <c r="IW86" s="545">
        <f t="shared" ca="1" si="519"/>
        <v>0</v>
      </c>
      <c r="IX86" s="545">
        <f t="shared" ca="1" si="519"/>
        <v>0</v>
      </c>
      <c r="IY86" s="545">
        <f t="shared" ca="1" si="519"/>
        <v>0</v>
      </c>
      <c r="IZ86" s="545">
        <f t="shared" ca="1" si="519"/>
        <v>0</v>
      </c>
      <c r="JA86" s="545">
        <f t="shared" ca="1" si="519"/>
        <v>0</v>
      </c>
      <c r="JB86" s="545">
        <f t="shared" ca="1" si="519"/>
        <v>0</v>
      </c>
      <c r="JC86" s="545">
        <f t="shared" ca="1" si="519"/>
        <v>0</v>
      </c>
      <c r="JD86" s="545">
        <f t="shared" ca="1" si="519"/>
        <v>0</v>
      </c>
      <c r="JE86" s="545">
        <f t="shared" ca="1" si="519"/>
        <v>0</v>
      </c>
      <c r="JF86" s="545">
        <f t="shared" ca="1" si="519"/>
        <v>0</v>
      </c>
      <c r="JG86" s="545">
        <f t="shared" ca="1" si="519"/>
        <v>0</v>
      </c>
      <c r="JH86" s="545">
        <f t="shared" ca="1" si="520"/>
        <v>0</v>
      </c>
      <c r="JI86" s="545">
        <f t="shared" ca="1" si="520"/>
        <v>0</v>
      </c>
      <c r="JJ86" s="545">
        <f t="shared" ca="1" si="520"/>
        <v>0</v>
      </c>
      <c r="JK86" s="545">
        <f t="shared" ca="1" si="520"/>
        <v>0</v>
      </c>
      <c r="JL86" s="19">
        <f t="shared" ca="1" si="521"/>
        <v>0</v>
      </c>
      <c r="JM86" s="5">
        <f t="shared" ca="1" si="522"/>
        <v>19</v>
      </c>
      <c r="JN86" s="9"/>
      <c r="JO86" s="5">
        <f t="shared" ca="1" si="523"/>
        <v>1</v>
      </c>
      <c r="JP86" s="5" t="b">
        <f t="shared" ca="1" si="523"/>
        <v>0</v>
      </c>
      <c r="JQ86" s="19">
        <f t="shared" ca="1" si="524"/>
        <v>0</v>
      </c>
      <c r="JR86" s="5">
        <f t="shared" ca="1" si="525"/>
        <v>0</v>
      </c>
      <c r="JS86" s="5">
        <f t="shared" ca="1" si="526"/>
        <v>0.01</v>
      </c>
      <c r="JT86" s="5">
        <f t="shared" si="527"/>
        <v>0</v>
      </c>
      <c r="JU86" s="19">
        <f t="shared" ca="1" si="524"/>
        <v>0</v>
      </c>
      <c r="JV86" s="5">
        <f t="shared" ca="1" si="528"/>
        <v>60</v>
      </c>
      <c r="JW86" s="5">
        <f t="shared" si="529"/>
        <v>1</v>
      </c>
      <c r="JX86" s="19">
        <f t="shared" ca="1" si="524"/>
        <v>1</v>
      </c>
      <c r="JY86" s="19">
        <f t="shared" ca="1" si="524"/>
        <v>1</v>
      </c>
      <c r="JZ86" s="19">
        <f t="shared" ca="1" si="524"/>
        <v>1</v>
      </c>
      <c r="KA86" s="19">
        <f t="shared" ca="1" si="524"/>
        <v>1</v>
      </c>
      <c r="KB86" s="19">
        <f t="shared" ca="1" si="524"/>
        <v>1</v>
      </c>
      <c r="KC86" s="19">
        <f t="shared" ca="1" si="524"/>
        <v>0</v>
      </c>
      <c r="KD86" s="19">
        <f t="shared" ca="1" si="524"/>
        <v>0</v>
      </c>
      <c r="KE86" s="19">
        <f t="shared" ca="1" si="524"/>
        <v>1</v>
      </c>
      <c r="KF86" s="19">
        <f t="shared" ca="1" si="524"/>
        <v>0</v>
      </c>
      <c r="KG86" s="19">
        <f t="shared" ca="1" si="524"/>
        <v>0</v>
      </c>
      <c r="KH86" s="19">
        <f t="shared" ca="1" si="524"/>
        <v>0</v>
      </c>
      <c r="KI86" s="19">
        <f t="shared" ca="1" si="524"/>
        <v>1</v>
      </c>
      <c r="KJ86" s="19">
        <f t="shared" ca="1" si="524"/>
        <v>0</v>
      </c>
      <c r="KK86" s="19">
        <f t="shared" ca="1" si="524"/>
        <v>1</v>
      </c>
      <c r="KL86" s="19">
        <f t="shared" ca="1" si="524"/>
        <v>0</v>
      </c>
      <c r="KM86" s="19">
        <f t="shared" ca="1" si="524"/>
        <v>0</v>
      </c>
      <c r="KN86" s="19">
        <f t="shared" ca="1" si="524"/>
        <v>0</v>
      </c>
      <c r="KO86" s="19">
        <f t="shared" ca="1" si="524"/>
        <v>0</v>
      </c>
      <c r="KP86" s="19">
        <f t="shared" ca="1" si="524"/>
        <v>0</v>
      </c>
      <c r="KQ86" s="19">
        <f t="shared" ca="1" si="524"/>
        <v>0</v>
      </c>
      <c r="KR86" s="19">
        <f t="shared" ca="1" si="524"/>
        <v>0</v>
      </c>
      <c r="KS86" s="19">
        <f t="shared" ca="1" si="524"/>
        <v>0</v>
      </c>
      <c r="KT86" s="19">
        <f t="shared" ca="1" si="524"/>
        <v>0</v>
      </c>
      <c r="KU86" s="19">
        <f t="shared" ca="1" si="524"/>
        <v>0</v>
      </c>
      <c r="KV86" s="19">
        <f t="shared" ca="1" si="524"/>
        <v>0</v>
      </c>
      <c r="KW86" s="19">
        <f t="shared" ca="1" si="524"/>
        <v>0</v>
      </c>
      <c r="KX86" s="19">
        <f t="shared" ca="1" si="524"/>
        <v>0</v>
      </c>
      <c r="KY86" s="19">
        <f t="shared" ca="1" si="524"/>
        <v>0</v>
      </c>
      <c r="KZ86" s="19">
        <f t="shared" ca="1" si="524"/>
        <v>0</v>
      </c>
      <c r="LA86" s="19">
        <f t="shared" ca="1" si="524"/>
        <v>0</v>
      </c>
      <c r="LB86" s="19">
        <f t="shared" ca="1" si="524"/>
        <v>0</v>
      </c>
      <c r="LC86" s="19">
        <f t="shared" ca="1" si="524"/>
        <v>0</v>
      </c>
      <c r="LD86" s="19">
        <f t="shared" ca="1" si="524"/>
        <v>0</v>
      </c>
      <c r="LE86" s="19">
        <f t="shared" ca="1" si="524"/>
        <v>0</v>
      </c>
      <c r="LF86" s="19">
        <f t="shared" ca="1" si="524"/>
        <v>0</v>
      </c>
      <c r="LG86" s="5">
        <f t="shared" ca="1" si="530"/>
        <v>0</v>
      </c>
      <c r="LH86" s="5">
        <f t="shared" ca="1" si="530"/>
        <v>0</v>
      </c>
      <c r="LI86" s="5">
        <f t="shared" ca="1" si="530"/>
        <v>0.05</v>
      </c>
      <c r="LJ86" s="5">
        <f t="shared" ca="1" si="530"/>
        <v>0.05</v>
      </c>
      <c r="LK86" s="19">
        <f t="shared" ca="1" si="524"/>
        <v>0</v>
      </c>
      <c r="LL86" s="19">
        <f t="shared" ca="1" si="524"/>
        <v>0</v>
      </c>
      <c r="LM86" s="19">
        <f t="shared" ca="1" si="524"/>
        <v>0</v>
      </c>
      <c r="LN86" s="19">
        <f t="shared" ca="1" si="524"/>
        <v>0</v>
      </c>
      <c r="LO86" s="19">
        <f t="shared" ca="1" si="524"/>
        <v>0</v>
      </c>
      <c r="LP86" s="19">
        <f t="shared" ca="1" si="524"/>
        <v>0</v>
      </c>
      <c r="LQ86" s="19">
        <f t="shared" ca="1" si="524"/>
        <v>0</v>
      </c>
      <c r="LR86" s="19">
        <f t="shared" ca="1" si="524"/>
        <v>1</v>
      </c>
      <c r="LS86" s="19">
        <f t="shared" ca="1" si="524"/>
        <v>0</v>
      </c>
      <c r="LT86" s="19">
        <f t="shared" ca="1" si="524"/>
        <v>0</v>
      </c>
      <c r="LU86" s="19">
        <f t="shared" ca="1" si="524"/>
        <v>0</v>
      </c>
      <c r="LV86" s="19">
        <f t="shared" ca="1" si="524"/>
        <v>0</v>
      </c>
      <c r="LW86" s="19">
        <f t="shared" ca="1" si="524"/>
        <v>1</v>
      </c>
      <c r="LX86" s="9"/>
      <c r="LY86" s="5" t="b">
        <f t="shared" ca="1" si="531"/>
        <v>0</v>
      </c>
      <c r="LZ86" s="461" t="str">
        <f t="shared" ca="1" si="532"/>
        <v>-</v>
      </c>
      <c r="MA86" s="608">
        <v>0.23</v>
      </c>
      <c r="MB86" s="461" t="str">
        <f t="shared" ca="1" si="532"/>
        <v>-</v>
      </c>
      <c r="MC86" s="5" t="b">
        <f t="shared" ca="1" si="533"/>
        <v>1</v>
      </c>
      <c r="MD86" s="5" t="b">
        <f t="shared" ca="1" si="533"/>
        <v>0</v>
      </c>
      <c r="ME86" s="5" t="b">
        <f t="shared" ca="1" si="533"/>
        <v>0</v>
      </c>
      <c r="MF86" s="135">
        <f t="shared" ca="1" si="534"/>
        <v>1</v>
      </c>
      <c r="MG86" s="135">
        <f t="shared" ca="1" si="534"/>
        <v>1</v>
      </c>
      <c r="MH86" s="5" t="b">
        <f t="shared" ca="1" si="535"/>
        <v>0</v>
      </c>
      <c r="MI86" s="5" t="b">
        <f t="shared" ca="1" si="535"/>
        <v>0</v>
      </c>
      <c r="MJ86" s="5" t="b">
        <f t="shared" ca="1" si="535"/>
        <v>1</v>
      </c>
      <c r="MK86" s="5" t="b">
        <f t="shared" ca="1" si="535"/>
        <v>0</v>
      </c>
      <c r="ML86" s="5">
        <f t="shared" ca="1" si="536"/>
        <v>1</v>
      </c>
      <c r="MM86" s="5">
        <f t="shared" ca="1" si="536"/>
        <v>0.66</v>
      </c>
      <c r="MN86" s="5" t="b">
        <f t="shared" ca="1" si="537"/>
        <v>1</v>
      </c>
      <c r="MO86" s="5" t="str" cm="1">
        <f t="array" aca="1" ref="MO86" ca="1">IF(OR(MP86:MP86&lt;&gt;"-"),TRUE,"-")</f>
        <v>-</v>
      </c>
      <c r="MP86" s="19" t="str">
        <f t="shared" ca="1" si="538"/>
        <v>-</v>
      </c>
      <c r="MQ86" s="5" t="str">
        <f t="array" aca="1" ref="MQ86" ca="1">IF(OR(MR86:MX86&lt;&gt;"-"),TRUE,"-")</f>
        <v>-</v>
      </c>
      <c r="MR86" s="19" t="str">
        <f t="shared" ca="1" si="539"/>
        <v>-</v>
      </c>
      <c r="MS86" s="19" t="str">
        <f t="shared" ca="1" si="539"/>
        <v>-</v>
      </c>
      <c r="MT86" s="19" t="str">
        <f t="shared" ca="1" si="539"/>
        <v>-</v>
      </c>
      <c r="MU86" s="19" t="str">
        <f t="shared" ca="1" si="539"/>
        <v>-</v>
      </c>
      <c r="MV86" s="19" t="str">
        <f t="shared" ca="1" si="539"/>
        <v>-</v>
      </c>
      <c r="MW86" s="19" t="str">
        <f t="shared" ca="1" si="539"/>
        <v>-</v>
      </c>
      <c r="MX86" s="19" t="str">
        <f t="shared" ca="1" si="539"/>
        <v>-</v>
      </c>
      <c r="MY86" s="19" t="str">
        <f t="shared" ca="1" si="539"/>
        <v>-</v>
      </c>
      <c r="MZ86" s="19" t="str">
        <f t="shared" ca="1" si="539"/>
        <v>-</v>
      </c>
      <c r="NA86" s="19" t="str">
        <f t="shared" ca="1" si="539"/>
        <v>-</v>
      </c>
      <c r="NB86" s="19" t="b">
        <f t="shared" ca="1" si="540"/>
        <v>1</v>
      </c>
      <c r="NC86" s="19">
        <f t="shared" ca="1" si="540"/>
        <v>0</v>
      </c>
      <c r="ND86" s="5" t="str">
        <f t="shared" ca="1" si="541"/>
        <v>-</v>
      </c>
      <c r="NE86" s="5" t="str">
        <f t="shared" ca="1" si="541"/>
        <v>-</v>
      </c>
      <c r="NF86" s="5" t="str">
        <f t="shared" ca="1" si="541"/>
        <v>-</v>
      </c>
      <c r="NG86" s="5" t="str">
        <f t="shared" ca="1" si="541"/>
        <v>-</v>
      </c>
      <c r="NH86" s="19" t="str">
        <f t="shared" ca="1" si="542"/>
        <v>-</v>
      </c>
      <c r="NI86" s="19" t="str">
        <f t="shared" ca="1" si="542"/>
        <v>-</v>
      </c>
      <c r="NJ86" s="19" t="str">
        <f t="shared" ca="1" si="542"/>
        <v>-</v>
      </c>
      <c r="NK86" s="19" t="str">
        <f t="shared" ca="1" si="542"/>
        <v>-</v>
      </c>
      <c r="NL86" s="19" t="str">
        <f t="shared" ca="1" si="542"/>
        <v>-</v>
      </c>
      <c r="NM86" s="19" t="str">
        <f t="shared" ca="1" si="542"/>
        <v>-</v>
      </c>
      <c r="NN86" s="5" t="str">
        <f t="shared" ca="1" si="543"/>
        <v>-</v>
      </c>
      <c r="NO86" s="5">
        <f t="shared" ca="1" si="543"/>
        <v>500</v>
      </c>
      <c r="NP86" s="5">
        <f t="shared" ca="1" si="543"/>
        <v>500</v>
      </c>
      <c r="NQ86" s="5" t="str">
        <f t="shared" ca="1" si="543"/>
        <v>-</v>
      </c>
      <c r="NR86" s="5" t="str">
        <f t="shared" ca="1" si="543"/>
        <v>-</v>
      </c>
      <c r="NS86" s="5" t="str">
        <f t="shared" ca="1" si="543"/>
        <v>-</v>
      </c>
      <c r="NT86" s="5">
        <f t="shared" ca="1" si="544"/>
        <v>1</v>
      </c>
      <c r="NU86" s="9"/>
      <c r="NV86" s="19">
        <f t="shared" ca="1" si="542"/>
        <v>70</v>
      </c>
      <c r="NW86" s="19">
        <f t="shared" ca="1" si="542"/>
        <v>50</v>
      </c>
      <c r="NX86" s="461">
        <v>70</v>
      </c>
      <c r="NY86" s="19">
        <f t="shared" ca="1" si="545"/>
        <v>65</v>
      </c>
      <c r="NZ86" s="5">
        <f t="shared" ca="1" si="546"/>
        <v>1</v>
      </c>
      <c r="OA86" s="5">
        <f t="shared" ca="1" si="547"/>
        <v>1</v>
      </c>
      <c r="OB86" s="5">
        <f t="shared" ca="1" si="548"/>
        <v>1</v>
      </c>
      <c r="OC86" s="9"/>
      <c r="OD86" s="19" t="b">
        <f t="shared" ca="1" si="549"/>
        <v>0</v>
      </c>
      <c r="OE86" s="19" t="b">
        <f t="shared" ca="1" si="549"/>
        <v>0</v>
      </c>
      <c r="OF86" s="19">
        <f t="shared" ca="1" si="545"/>
        <v>1</v>
      </c>
      <c r="OG86" s="135">
        <f t="shared" ca="1" si="550"/>
        <v>1</v>
      </c>
      <c r="OH86" s="135">
        <f t="shared" ca="1" si="550"/>
        <v>1</v>
      </c>
      <c r="OI86" s="135">
        <f t="shared" ca="1" si="550"/>
        <v>1</v>
      </c>
      <c r="OJ86" s="135">
        <f t="shared" ca="1" si="550"/>
        <v>1</v>
      </c>
      <c r="OK86" s="135">
        <f t="shared" ca="1" si="550"/>
        <v>1</v>
      </c>
      <c r="OL86" s="135">
        <f t="shared" ca="1" si="550"/>
        <v>1</v>
      </c>
      <c r="OM86" s="135">
        <f t="shared" ca="1" si="550"/>
        <v>1</v>
      </c>
      <c r="ON86" s="135">
        <f t="shared" ca="1" si="550"/>
        <v>1</v>
      </c>
      <c r="OO86" s="9"/>
      <c r="OP86" s="5" t="str" cm="1">
        <f t="array" aca="1" ref="OP86" ca="1">INDEX(i.LMU_Area,$K86,OP$26)</f>
        <v>-</v>
      </c>
      <c r="OQ86" s="5" t="str" cm="1">
        <f t="array" aca="1" ref="OQ86" ca="1">INDEX(i.LMU_Area,$K86,OQ$26)</f>
        <v>-</v>
      </c>
      <c r="OR86" s="5" t="str" cm="1">
        <f t="array" aca="1" ref="OR86" ca="1">INDEX(i.LMU_Area,$K86,OR$26)</f>
        <v>-</v>
      </c>
      <c r="OS86" s="5" t="str" cm="1">
        <f t="array" aca="1" ref="OS86" ca="1">INDEX(i.LMU_Area,$K86,OS$26)</f>
        <v>-</v>
      </c>
      <c r="OT86" s="5" t="str" cm="1">
        <f t="array" aca="1" ref="OT86" ca="1">INDEX(i.LMU_Area,$K86,OT$26)</f>
        <v>-</v>
      </c>
      <c r="OU86" s="5" t="str" cm="1">
        <f t="array" aca="1" ref="OU86" ca="1">INDEX(i.LMU_Area,$K86,OU$26)</f>
        <v>-</v>
      </c>
      <c r="OV86" s="5" t="str" cm="1">
        <f t="array" aca="1" ref="OV86" ca="1">INDEX(i.LMU_Area,$K86,OV$26)</f>
        <v>-</v>
      </c>
      <c r="OW86" s="5" t="str" cm="1">
        <f t="array" aca="1" ref="OW86" ca="1">INDEX(i.LMU_Area,$K86,OW$26)</f>
        <v>-</v>
      </c>
      <c r="OX86" s="5" t="str" cm="1">
        <f t="array" aca="1" ref="OX86" ca="1">INDEX(i.LMU_Area,$K86,OX$26)</f>
        <v>-</v>
      </c>
      <c r="OY86" s="5" t="str" cm="1">
        <f t="array" aca="1" ref="OY86" ca="1">INDEX(i.LMU_Area,$K86,OY$26)</f>
        <v>-</v>
      </c>
      <c r="OZ86" s="5" t="str" cm="1">
        <f t="array" aca="1" ref="OZ86" ca="1">INDEX(i.LMU_Area,$K86,OZ$26)</f>
        <v>-</v>
      </c>
      <c r="PA86" s="5" t="str" cm="1">
        <f t="array" aca="1" ref="PA86" ca="1">INDEX(i.LMU_Area,$K86,PA$26)</f>
        <v>-</v>
      </c>
      <c r="PB86" s="5" t="str" cm="1">
        <f t="array" aca="1" ref="PB86" ca="1">INDEX(i.LMU_Area,$K86,PB$26)</f>
        <v>-</v>
      </c>
      <c r="PC86" s="5" t="str" cm="1">
        <f t="array" aca="1" ref="PC86" ca="1">INDEX(i.LMU_Area,$K86,PC$26)</f>
        <v>-</v>
      </c>
      <c r="PD86" s="5" t="str" cm="1">
        <f t="array" aca="1" ref="PD86" ca="1">INDEX(i.LMU_Area,$K86,PD$26)</f>
        <v>-</v>
      </c>
      <c r="PE86" s="5" t="str" cm="1">
        <f t="array" aca="1" ref="PE86" ca="1">INDEX(i.LMU_Area,$K86,PE$26)</f>
        <v>-</v>
      </c>
      <c r="PF86" s="5" t="str" cm="1">
        <f t="array" aca="1" ref="PF86" ca="1">INDEX(i.LMU_Area,$K86,PF$26)</f>
        <v>-</v>
      </c>
      <c r="PG86" s="5" t="str" cm="1">
        <f t="array" aca="1" ref="PG86" ca="1">INDEX(i.LMU_Area,$K86,PG$26)</f>
        <v>-</v>
      </c>
      <c r="PH86" s="5" t="str" cm="1">
        <f t="array" aca="1" ref="PH86" ca="1">INDEX(i.LMU_Area,$K86,PH$26)</f>
        <v>-</v>
      </c>
      <c r="PI86" s="5" t="str" cm="1">
        <f t="array" aca="1" ref="PI86" ca="1">INDEX(i.LMU_Area,$K86,PI$26)</f>
        <v>-</v>
      </c>
      <c r="PJ86" s="5" t="str" cm="1">
        <f t="array" aca="1" ref="PJ86" ca="1">INDEX(i.LMU_Area,$K86,PJ$26)</f>
        <v>-</v>
      </c>
      <c r="PK86" s="5" t="str" cm="1">
        <f t="array" aca="1" ref="PK86" ca="1">INDEX(i.LMU_Area,$K86,PK$26)</f>
        <v>-</v>
      </c>
      <c r="PL86" s="5" t="str" cm="1">
        <f t="array" aca="1" ref="PL86" ca="1">INDEX(i.LMU_Area,$K86,PL$26)</f>
        <v>-</v>
      </c>
      <c r="PM86" s="5" t="str" cm="1">
        <f t="array" aca="1" ref="PM86" ca="1">INDEX(i.LMU_Area,$K86,PM$26)</f>
        <v>-</v>
      </c>
      <c r="PN86" s="5" t="str" cm="1">
        <f t="array" aca="1" ref="PN86" ca="1">INDEX(i.LMU_Area,$K86,PN$26)</f>
        <v>-</v>
      </c>
      <c r="PO86" s="5" t="str" cm="1">
        <f t="array" aca="1" ref="PO86" ca="1">INDEX(i.LMU_Area,$K86,PO$26)</f>
        <v>-</v>
      </c>
      <c r="PP86" s="5" t="str" cm="1">
        <f t="array" aca="1" ref="PP86" ca="1">INDEX(i.LMU_Area,$K86,PP$26)</f>
        <v>-</v>
      </c>
      <c r="PQ86" s="5" t="str" cm="1">
        <f t="array" aca="1" ref="PQ86" ca="1">INDEX(i.LMU_Area,$K86,PQ$26)</f>
        <v>-</v>
      </c>
      <c r="PR86" s="5" t="str" cm="1">
        <f t="array" aca="1" ref="PR86" ca="1">INDEX(i.LMU_Area,$K86,PR$26)</f>
        <v>-</v>
      </c>
      <c r="PS86" s="5" t="str" cm="1">
        <f t="array" aca="1" ref="PS86" ca="1">INDEX(i.LMU_Area,$K86,PS$26)</f>
        <v>-</v>
      </c>
      <c r="PT86" s="5" t="str" cm="1">
        <f t="array" aca="1" ref="PT86" ca="1">INDEX(i.LMU_Area,$K86,PT$26)</f>
        <v>-</v>
      </c>
      <c r="PU86" s="5" t="str" cm="1">
        <f t="array" aca="1" ref="PU86" ca="1">INDEX(i.LMU_Area,$K86,PU$26)</f>
        <v>-</v>
      </c>
      <c r="PV86" s="5" t="str" cm="1">
        <f t="array" aca="1" ref="PV86" ca="1">INDEX(i.LMU_Area,$K86,PV$26)</f>
        <v>-</v>
      </c>
      <c r="PW86" s="5" t="str" cm="1">
        <f t="array" aca="1" ref="PW86" ca="1">INDEX(i.LMU_Area,$K86,PW$26)</f>
        <v>-</v>
      </c>
      <c r="PX86" s="5" t="str" cm="1">
        <f t="array" aca="1" ref="PX86" ca="1">INDEX(i.LMU_Area,$K86,PX$26)</f>
        <v>-</v>
      </c>
      <c r="PY86" s="5" t="str" cm="1">
        <f t="array" aca="1" ref="PY86" ca="1">INDEX(i.LMU_Area,$K86,PY$26)</f>
        <v>-</v>
      </c>
      <c r="PZ86" s="5" t="str" cm="1">
        <f t="array" aca="1" ref="PZ86" ca="1">INDEX(i.LMU_Area,$K86,PZ$26)</f>
        <v>-</v>
      </c>
      <c r="QA86" s="5" t="str" cm="1">
        <f t="array" aca="1" ref="QA86" ca="1">INDEX(i.LMU_Area,$K86,QA$26)</f>
        <v>-</v>
      </c>
      <c r="QB86" s="5" t="str" cm="1">
        <f t="array" aca="1" ref="QB86" ca="1">INDEX(i.LMU_Area,$K86,QB$26)</f>
        <v>-</v>
      </c>
      <c r="QC86" s="5" t="str" cm="1">
        <f t="array" aca="1" ref="QC86" ca="1">INDEX(i.LMU_Area,$K86,QC$26)</f>
        <v>-</v>
      </c>
      <c r="QD86" s="5" t="str" cm="1">
        <f t="array" aca="1" ref="QD86" ca="1">INDEX(i.LMU_Area,$K86,QD$26)</f>
        <v>-</v>
      </c>
      <c r="QE86" s="5" t="str" cm="1">
        <f t="array" aca="1" ref="QE86" ca="1">INDEX(i.LMU_Area,$K86,QE$26)</f>
        <v>-</v>
      </c>
      <c r="QF86" s="5" t="str" cm="1">
        <f t="array" aca="1" ref="QF86" ca="1">INDEX(i.LMU_Area,$K86,QF$26)</f>
        <v>-</v>
      </c>
      <c r="QG86" s="5" t="str" cm="1">
        <f t="array" aca="1" ref="QG86" ca="1">INDEX(i.LMU_Area,$K86,QG$26)</f>
        <v>-</v>
      </c>
      <c r="QH86" s="5" t="str" cm="1">
        <f t="array" aca="1" ref="QH86" ca="1">INDEX(i.LMU_Area,$K86,QH$26)</f>
        <v>-</v>
      </c>
      <c r="QI86" s="5" t="str" cm="1">
        <f t="array" aca="1" ref="QI86" ca="1">INDEX(i.LMU_Area,$K86,QI$26)</f>
        <v>-</v>
      </c>
      <c r="QJ86" s="5" t="str" cm="1">
        <f t="array" aca="1" ref="QJ86" ca="1">INDEX(i.LMU_Area,$K86,QJ$26)</f>
        <v>-</v>
      </c>
      <c r="QK86" s="5" t="str" cm="1">
        <f t="array" aca="1" ref="QK86" ca="1">INDEX(i.LMU_Area,$K86,QK$26)</f>
        <v>-</v>
      </c>
      <c r="QL86" s="5" t="str" cm="1">
        <f t="array" aca="1" ref="QL86" ca="1">INDEX(i.LMU_Area,$K86,QL$26)</f>
        <v>-</v>
      </c>
      <c r="QM86" s="5" t="str" cm="1">
        <f t="array" aca="1" ref="QM86" ca="1">INDEX(i.LMU_Area,$K86,QM$26)</f>
        <v>-</v>
      </c>
      <c r="QN86" s="5" t="str" cm="1">
        <f t="array" aca="1" ref="QN86" ca="1">INDEX(i.LMU_Area,$K86,QN$26)</f>
        <v>-</v>
      </c>
      <c r="QO86" s="5" t="str" cm="1">
        <f t="array" aca="1" ref="QO86" ca="1">INDEX(i.LMU_Area,$K86,QO$26)</f>
        <v>-</v>
      </c>
      <c r="QP86" s="5" t="str" cm="1">
        <f t="array" aca="1" ref="QP86" ca="1">INDEX(i.LMU_Area,$K86,QP$26)</f>
        <v>-</v>
      </c>
      <c r="QQ86" s="5" t="str" cm="1">
        <f t="array" aca="1" ref="QQ86" ca="1">INDEX(i.LMU_Area,$K86,QQ$26)</f>
        <v>-</v>
      </c>
      <c r="QR86" s="5" t="str" cm="1">
        <f t="array" aca="1" ref="QR86" ca="1">INDEX(i.LMU_Area,$K86,QR$26)</f>
        <v>-</v>
      </c>
      <c r="QS86" s="5" t="str" cm="1">
        <f t="array" aca="1" ref="QS86" ca="1">INDEX(i.LMU_Area,$K86,QS$26)</f>
        <v>-</v>
      </c>
      <c r="QT86" s="5" t="str" cm="1">
        <f t="array" aca="1" ref="QT86" ca="1">INDEX(i.LMU_Area,$K86,QT$26)</f>
        <v>-</v>
      </c>
      <c r="QU86" s="5" t="str" cm="1">
        <f t="array" aca="1" ref="QU86" ca="1">INDEX(i.LMU_Area,$K86,QU$26)</f>
        <v>-</v>
      </c>
      <c r="QV86" s="5" t="str" cm="1">
        <f t="array" aca="1" ref="QV86" ca="1">INDEX(i.LMU_Area,$K86,QV$26)</f>
        <v>-</v>
      </c>
      <c r="QW86" s="5" t="str" cm="1">
        <f t="array" aca="1" ref="QW86" ca="1">INDEX(i.LMU_Area,$K86,QW$26)</f>
        <v>-</v>
      </c>
      <c r="QX86" s="5" t="str" cm="1">
        <f t="array" aca="1" ref="QX86" ca="1">INDEX(i.LMU_Area,$K86,QX$26)</f>
        <v>-</v>
      </c>
      <c r="QY86" s="5" t="str" cm="1">
        <f t="array" aca="1" ref="QY86" ca="1">INDEX(i.LMU_Area,$K86,QY$26)</f>
        <v>-</v>
      </c>
      <c r="QZ86" s="5" t="str" cm="1">
        <f t="array" aca="1" ref="QZ86" ca="1">INDEX(i.LMU_Area,$K86,QZ$26)</f>
        <v>-</v>
      </c>
      <c r="RA86" s="5" t="str" cm="1">
        <f t="array" aca="1" ref="RA86" ca="1">INDEX(i.LMU_Area,$K86,RA$26)</f>
        <v>-</v>
      </c>
      <c r="RB86" s="5" t="str" cm="1">
        <f t="array" aca="1" ref="RB86" ca="1">INDEX(i.LMU_Area,$K86,RB$26)</f>
        <v>-</v>
      </c>
      <c r="RC86" s="5" t="str" cm="1">
        <f t="array" aca="1" ref="RC86" ca="1">INDEX(i.LMU_Area,$K86,RC$26)</f>
        <v>-</v>
      </c>
      <c r="RD86" s="5" t="str" cm="1">
        <f t="array" aca="1" ref="RD86" ca="1">INDEX(i.LMU_Area,$K86,RD$26)</f>
        <v>-</v>
      </c>
      <c r="RE86" s="5" t="str" cm="1">
        <f t="array" aca="1" ref="RE86" ca="1">INDEX(i.LMU_Area,$K86,RE$26)</f>
        <v>-</v>
      </c>
      <c r="RF86" s="5" t="str" cm="1">
        <f t="array" aca="1" ref="RF86" ca="1">INDEX(i.LMU_Area,$K86,RF$26)</f>
        <v>-</v>
      </c>
      <c r="RG86" s="5" t="str" cm="1">
        <f t="array" aca="1" ref="RG86" ca="1">INDEX(i.LMU_Area,$K86,RG$26)</f>
        <v>-</v>
      </c>
      <c r="RH86" s="5" t="str" cm="1">
        <f t="array" aca="1" ref="RH86" ca="1">INDEX(i.LMU_Area,$K86,RH$26)</f>
        <v>-</v>
      </c>
      <c r="RI86" s="5" t="str" cm="1">
        <f t="array" aca="1" ref="RI86" ca="1">INDEX(i.LMU_Area,$K86,RI$26)</f>
        <v>-</v>
      </c>
      <c r="RJ86" s="5" t="str" cm="1">
        <f t="array" aca="1" ref="RJ86" ca="1">INDEX(i.LMU_Area,$K86,RJ$26)</f>
        <v>-</v>
      </c>
      <c r="RK86" s="5" t="str" cm="1">
        <f t="array" aca="1" ref="RK86" ca="1">INDEX(i.LMU_Area,$K86,RK$26)</f>
        <v>-</v>
      </c>
      <c r="RL86" s="5" t="str" cm="1">
        <f t="array" aca="1" ref="RL86" ca="1">INDEX(i.LMU_Area,$K86,RL$26)</f>
        <v>-</v>
      </c>
      <c r="RM86" s="5" t="str" cm="1">
        <f t="array" aca="1" ref="RM86" ca="1">INDEX(i.LMU_Area,$K86,RM$26)</f>
        <v>-</v>
      </c>
      <c r="RN86" s="5" t="str" cm="1">
        <f t="array" aca="1" ref="RN86" ca="1">INDEX(i.LMU_Area,$K86,RN$26)</f>
        <v>-</v>
      </c>
      <c r="RO86" s="5" t="str" cm="1">
        <f t="array" aca="1" ref="RO86" ca="1">INDEX(i.LMU_Area,$K86,RO$26)</f>
        <v>-</v>
      </c>
      <c r="RP86" s="5" t="str" cm="1">
        <f t="array" aca="1" ref="RP86" ca="1">INDEX(i.LMU_Area,$K86,RP$26)</f>
        <v>-</v>
      </c>
      <c r="RQ86" s="5" t="str" cm="1">
        <f t="array" aca="1" ref="RQ86" ca="1">INDEX(i.LMU_Area,$K86,RQ$26)</f>
        <v>-</v>
      </c>
      <c r="RR86" s="5" t="str" cm="1">
        <f t="array" aca="1" ref="RR86" ca="1">INDEX(i.LMU_Area,$K86,RR$26)</f>
        <v>-</v>
      </c>
      <c r="RS86" s="5" t="str" cm="1">
        <f t="array" aca="1" ref="RS86" ca="1">INDEX(i.LMU_Area,$K86,RS$26)</f>
        <v>-</v>
      </c>
      <c r="RT86" s="5" t="str" cm="1">
        <f t="array" aca="1" ref="RT86" ca="1">INDEX(i.LMU_Area,$K86,RT$26)</f>
        <v>-</v>
      </c>
      <c r="RU86" s="5" t="str" cm="1">
        <f t="array" aca="1" ref="RU86" ca="1">INDEX(i.LMU_Area,$K86,RU$26)</f>
        <v>-</v>
      </c>
      <c r="RV86" s="5" t="str" cm="1">
        <f t="array" aca="1" ref="RV86" ca="1">INDEX(i.LMU_Area,$K86,RV$26)</f>
        <v>-</v>
      </c>
      <c r="RW86" s="5" t="str" cm="1">
        <f t="array" aca="1" ref="RW86" ca="1">INDEX(i.LMU_Area,$K86,RW$26)</f>
        <v>-</v>
      </c>
      <c r="RX86" s="5" t="str" cm="1">
        <f t="array" aca="1" ref="RX86" ca="1">INDEX(i.LMU_Area,$K86,RX$26)</f>
        <v>-</v>
      </c>
      <c r="RY86" s="5" t="str" cm="1">
        <f t="array" aca="1" ref="RY86" ca="1">INDEX(i.LMU_Area,$K86,RY$26)</f>
        <v>-</v>
      </c>
      <c r="RZ86" s="5" t="str" cm="1">
        <f t="array" aca="1" ref="RZ86" ca="1">INDEX(i.LMU_Area,$K86,RZ$26)</f>
        <v>-</v>
      </c>
      <c r="SA86" s="5" t="str" cm="1">
        <f t="array" aca="1" ref="SA86" ca="1">INDEX(i.LMU_Area,$K86,SA$26)</f>
        <v>-</v>
      </c>
      <c r="SB86" s="5" t="str" cm="1">
        <f t="array" aca="1" ref="SB86" ca="1">INDEX(i.LMU_Area,$K86,SB$26)</f>
        <v>-</v>
      </c>
      <c r="SC86" s="5" t="str" cm="1">
        <f t="array" aca="1" ref="SC86" ca="1">INDEX(i.LMU_Area,$K86,SC$26)</f>
        <v>-</v>
      </c>
      <c r="SD86" s="5" t="str" cm="1">
        <f t="array" aca="1" ref="SD86" ca="1">INDEX(i.LMU_Area,$K86,SD$26)</f>
        <v>-</v>
      </c>
      <c r="SE86" s="5" t="str" cm="1">
        <f t="array" aca="1" ref="SE86" ca="1">INDEX(i.LMU_Area,$K86,SE$26)</f>
        <v>-</v>
      </c>
      <c r="SF86" s="5" t="str" cm="1">
        <f t="array" aca="1" ref="SF86" ca="1">INDEX(i.LMU_Area,$K86,SF$26)</f>
        <v>-</v>
      </c>
      <c r="SG86" s="5" t="str" cm="1">
        <f t="array" aca="1" ref="SG86" ca="1">INDEX(i.LMU_Area,$K86,SG$26)</f>
        <v>-</v>
      </c>
      <c r="SH86" s="5" t="str" cm="1">
        <f t="array" aca="1" ref="SH86" ca="1">INDEX(i.LMU_Area,$K86,SH$26)</f>
        <v>-</v>
      </c>
      <c r="SI86" s="5" t="str" cm="1">
        <f t="array" aca="1" ref="SI86" ca="1">INDEX(i.LMU_Area,$K86,SI$26)</f>
        <v>-</v>
      </c>
      <c r="SJ86" s="5" t="str" cm="1">
        <f t="array" aca="1" ref="SJ86" ca="1">INDEX(i.LMU_Area,$K86,SJ$26)</f>
        <v>-</v>
      </c>
      <c r="SK86" s="5" t="str" cm="1">
        <f t="array" aca="1" ref="SK86" ca="1">INDEX(i.LMU_Area,$K86,SK$26)</f>
        <v>-</v>
      </c>
      <c r="SL86" s="5" t="str" cm="1">
        <f t="array" aca="1" ref="SL86" ca="1">INDEX(i.LMU_Area,$K86,SL$26)</f>
        <v>-</v>
      </c>
      <c r="SM86" s="5" t="str" cm="1">
        <f t="array" aca="1" ref="SM86" ca="1">INDEX(i.LMU_Area,$K86,SM$26)</f>
        <v>-</v>
      </c>
      <c r="SN86" s="5" t="str" cm="1">
        <f t="array" aca="1" ref="SN86" ca="1">INDEX(i.LMU_Area,$K86,SN$26)</f>
        <v>-</v>
      </c>
      <c r="SO86" s="5" t="str" cm="1">
        <f t="array" aca="1" ref="SO86" ca="1">INDEX(i.LMU_Area,$K86,SO$26)</f>
        <v>-</v>
      </c>
      <c r="SP86" s="5" t="str" cm="1">
        <f t="array" aca="1" ref="SP86" ca="1">INDEX(i.LMU_Area,$K86,SP$26)</f>
        <v>-</v>
      </c>
      <c r="SQ86" s="5" t="str" cm="1">
        <f t="array" aca="1" ref="SQ86" ca="1">INDEX(i.LMU_Area,$K86,SQ$26)</f>
        <v>-</v>
      </c>
      <c r="SR86" s="5" t="str" cm="1">
        <f t="array" aca="1" ref="SR86" ca="1">INDEX(i.LMU_Area,$K86,SR$26)</f>
        <v>-</v>
      </c>
      <c r="SS86" s="5" t="str" cm="1">
        <f t="array" aca="1" ref="SS86" ca="1">INDEX(i.LMU_Area,$K86,SS$26)</f>
        <v>-</v>
      </c>
      <c r="ST86" s="5" t="str" cm="1">
        <f t="array" aca="1" ref="ST86" ca="1">INDEX(i.LMU_Area,$K86,ST$26)</f>
        <v>-</v>
      </c>
      <c r="SU86" s="5" t="str" cm="1">
        <f t="array" aca="1" ref="SU86" ca="1">INDEX(i.LMU_Area,$K86,SU$26)</f>
        <v>-</v>
      </c>
      <c r="SV86" s="5" t="str" cm="1">
        <f t="array" aca="1" ref="SV86" ca="1">INDEX(i.LMU_Area,$K86,SV$26)</f>
        <v>-</v>
      </c>
      <c r="SW86" s="5" t="str" cm="1">
        <f t="array" aca="1" ref="SW86" ca="1">INDEX(i.LMU_Area,$K86,SW$26)</f>
        <v>-</v>
      </c>
      <c r="SX86" s="5" t="str" cm="1">
        <f t="array" aca="1" ref="SX86" ca="1">INDEX(i.LMU_Area,$K86,SX$26)</f>
        <v>-</v>
      </c>
      <c r="SY86" s="5" t="str" cm="1">
        <f t="array" aca="1" ref="SY86" ca="1">INDEX(i.LMU_Area,$K86,SY$26)</f>
        <v>-</v>
      </c>
      <c r="SZ86" s="5" t="str" cm="1">
        <f t="array" aca="1" ref="SZ86" ca="1">INDEX(i.LMU_Area,$K86,SZ$26)</f>
        <v>-</v>
      </c>
      <c r="TA86" s="5" t="str" cm="1">
        <f t="array" aca="1" ref="TA86" ca="1">INDEX(i.LMU_Area,$K86,TA$26)</f>
        <v>-</v>
      </c>
      <c r="TB86" s="5" t="str" cm="1">
        <f t="array" aca="1" ref="TB86" ca="1">INDEX(i.LMU_Area,$K86,TB$26)</f>
        <v>-</v>
      </c>
      <c r="TC86" s="5" t="str" cm="1">
        <f t="array" aca="1" ref="TC86" ca="1">INDEX(i.LMU_Area,$K86,TC$26)</f>
        <v>-</v>
      </c>
      <c r="TD86" s="5" t="str" cm="1">
        <f t="array" aca="1" ref="TD86" ca="1">INDEX(i.LMU_Area,$K86,TD$26)</f>
        <v>-</v>
      </c>
      <c r="TE86" s="5" t="str" cm="1">
        <f t="array" aca="1" ref="TE86" ca="1">INDEX(i.LMU_Area,$K86,TE$26)</f>
        <v>-</v>
      </c>
      <c r="TF86" s="19">
        <f t="shared" ca="1" si="545"/>
        <v>1</v>
      </c>
      <c r="TG86" s="587">
        <v>0</v>
      </c>
    </row>
    <row r="87" spans="1:527" outlineLevel="1">
      <c r="A87" s="21">
        <f t="shared" si="85"/>
        <v>82</v>
      </c>
      <c r="B87" s="26">
        <f t="shared" si="553"/>
        <v>29</v>
      </c>
      <c r="C87">
        <v>101</v>
      </c>
      <c r="D87" s="135" t="s">
        <v>1990</v>
      </c>
      <c r="E87" t="b">
        <v>0</v>
      </c>
      <c r="F87" t="b">
        <v>0</v>
      </c>
      <c r="G87" t="b">
        <f t="shared" si="554"/>
        <v>0</v>
      </c>
      <c r="H87" s="213">
        <f t="shared" ca="1" si="552"/>
        <v>5</v>
      </c>
      <c r="I87" s="19">
        <f t="shared" ca="1" si="471"/>
        <v>1</v>
      </c>
      <c r="J87" s="19">
        <f t="shared" ca="1" si="471"/>
        <v>1</v>
      </c>
      <c r="K87" s="19">
        <f t="shared" ca="1" si="471"/>
        <v>1</v>
      </c>
      <c r="L87" s="19">
        <f t="shared" ca="1" si="471"/>
        <v>1</v>
      </c>
      <c r="M87" s="19">
        <f t="shared" ca="1" si="471"/>
        <v>2</v>
      </c>
      <c r="N87" s="19">
        <f t="shared" ca="1" si="471"/>
        <v>3</v>
      </c>
      <c r="O87" s="19">
        <f t="shared" ca="1" si="471"/>
        <v>2</v>
      </c>
      <c r="P87" s="19">
        <f t="shared" ca="1" si="471"/>
        <v>1</v>
      </c>
      <c r="Q87" s="19">
        <f t="shared" ca="1" si="471"/>
        <v>1</v>
      </c>
      <c r="R87" s="19">
        <f t="shared" ca="1" si="471"/>
        <v>0</v>
      </c>
      <c r="S87" s="19">
        <f t="shared" ca="1" si="471"/>
        <v>0</v>
      </c>
      <c r="T87" s="19">
        <f t="shared" ca="1" si="471"/>
        <v>0</v>
      </c>
      <c r="U87" s="19">
        <f t="shared" ca="1" si="471"/>
        <v>0</v>
      </c>
      <c r="V87" s="19">
        <f t="shared" ca="1" si="471"/>
        <v>0</v>
      </c>
      <c r="W87" s="19">
        <f t="shared" ca="1" si="471"/>
        <v>0</v>
      </c>
      <c r="X87" s="19">
        <f t="shared" ca="1" si="471"/>
        <v>1</v>
      </c>
      <c r="Y87" s="19">
        <f t="shared" ca="1" si="471"/>
        <v>1</v>
      </c>
      <c r="Z87" s="19">
        <f t="shared" ca="1" si="471"/>
        <v>1</v>
      </c>
      <c r="AA87" s="209"/>
      <c r="AB87" s="209"/>
      <c r="AC87" s="209"/>
      <c r="AD87" s="209"/>
      <c r="AE87" s="209"/>
      <c r="AF87" s="19">
        <f t="shared" ca="1" si="555"/>
        <v>0</v>
      </c>
      <c r="AG87" s="209"/>
      <c r="AH87" s="209"/>
      <c r="AI87" s="209"/>
      <c r="AJ87" s="209"/>
      <c r="AK87" s="209"/>
      <c r="AL87" s="209"/>
      <c r="AM87" s="209"/>
      <c r="AN87" s="209"/>
      <c r="AO87" s="135">
        <f t="shared" ca="1" si="472"/>
        <v>2</v>
      </c>
      <c r="AP87" s="135">
        <f ca="1">INDEX(CHOOSE($P87,DataAutumn!i.AdultDrys,DataWinter!i.AdultDrys,DataSpring!i.AdultDrys),1,$O87)</f>
        <v>4</v>
      </c>
      <c r="AQ87" s="5">
        <f t="shared" ca="1" si="473"/>
        <v>2</v>
      </c>
      <c r="AR87" s="5">
        <f t="shared" ca="1" si="473"/>
        <v>0</v>
      </c>
      <c r="AS87" s="5">
        <f t="shared" ca="1" si="474"/>
        <v>5</v>
      </c>
      <c r="AT87" s="209"/>
      <c r="AU87" s="209"/>
      <c r="AV87" s="209">
        <v>60</v>
      </c>
      <c r="AW87" s="351" t="str" cm="1">
        <f t="array" aca="1" ref="AW87" ca="1">LEFT(OFFSET(AW87,-1,0),LEN($AW$91))        &amp; TEXT($H87," 00000 ")
&amp; $D87   &amp;" "&amp;$AV87     &amp; IF($JO87=0," FWM","")&amp;IF($JO87=1," MWM","")&amp;IF($JO87=5," Mat","")&amp;IF($JP87=TRUE,"&amp;BBT","    ")    &amp; INDEX(DataMaster!$B$49:$B$51,Experiment!$I87)    &amp; " Climate"&amp;$J87
        &amp; CHOOSE($R87+1," PICCC"," BC")
&amp; " GP"&amp;TEXT($OB87,"?00%")        &amp; " WP"&amp;TEXT($NZ87,"?00%")        &amp; " MP"&amp;TEXT($OA87,"?00%")
&amp; " T_" &amp; IF(AND($CW87,$CY87),"TRUE")        &amp; " (F"&amp;3+COUNTIF($DL87:$DO87,TRUE)&amp;3&amp;"N"&amp;$DQ87&amp;$DR87&amp;")"</f>
        <v>SE N 00005 EWW 60 MWM    SE Climate1 PICCC GP100% WP100% MP100% T_TRUE (F33N11)</v>
      </c>
      <c r="AX87" s="9" t="str">
        <f ca="1">IF(COUNTIF(AW$5:AW87,AW87)=1,"-","Dup")</f>
        <v>-</v>
      </c>
      <c r="AY87" s="9"/>
      <c r="AZ87" s="461" t="b">
        <v>1</v>
      </c>
      <c r="BA87" s="461" t="b">
        <v>1</v>
      </c>
      <c r="BB87" s="461" t="b">
        <v>1</v>
      </c>
      <c r="BC87" s="461" t="b">
        <v>1</v>
      </c>
      <c r="BD87" s="461" t="b">
        <v>1</v>
      </c>
      <c r="BE87" s="461" t="b">
        <v>1</v>
      </c>
      <c r="BF87" s="461" t="b">
        <v>1</v>
      </c>
      <c r="BG87" s="461" t="b">
        <v>1</v>
      </c>
      <c r="BH87" s="9"/>
      <c r="BI87" s="5" t="b">
        <f t="shared" ca="1" si="475"/>
        <v>1</v>
      </c>
      <c r="BJ87" s="5" t="str">
        <f t="shared" ca="1" si="475"/>
        <v>-</v>
      </c>
      <c r="BK87" s="5" t="str">
        <f t="shared" ca="1" si="475"/>
        <v>-</v>
      </c>
      <c r="BL87" s="5" t="str">
        <f t="shared" ca="1" si="475"/>
        <v>-</v>
      </c>
      <c r="BM87" s="5" t="b">
        <f t="shared" ca="1" si="475"/>
        <v>1</v>
      </c>
      <c r="BN87" s="135">
        <f t="shared" ca="1" si="475"/>
        <v>0</v>
      </c>
      <c r="BO87" s="12" t="b">
        <v>1</v>
      </c>
      <c r="BP87" s="5" cm="1">
        <f t="array" aca="1" ref="BP87" ca="1">INDEX(i.z_prob,$J87,BP$26)</f>
        <v>0.09</v>
      </c>
      <c r="BQ87" s="5" cm="1">
        <f t="array" aca="1" ref="BQ87" ca="1">INDEX(i.z_prob,$J87,BQ$26)</f>
        <v>0.16</v>
      </c>
      <c r="BR87" s="5" cm="1">
        <f t="array" aca="1" ref="BR87" ca="1">INDEX(i.z_prob,$J87,BR$26)</f>
        <v>0.14000000000000001</v>
      </c>
      <c r="BS87" s="5" cm="1">
        <f t="array" aca="1" ref="BS87" ca="1">INDEX(i.z_prob,$J87,BS$26)</f>
        <v>0.11</v>
      </c>
      <c r="BT87" s="5" cm="1">
        <f t="array" aca="1" ref="BT87" ca="1">INDEX(i.z_prob,$J87,BT$26)</f>
        <v>0.11</v>
      </c>
      <c r="BU87" s="5" cm="1">
        <f t="array" aca="1" ref="BU87" ca="1">INDEX(i.z_prob,$J87,BU$26)</f>
        <v>0.14000000000000001</v>
      </c>
      <c r="BV87" s="5" cm="1">
        <f t="array" aca="1" ref="BV87" ca="1">INDEX(i.z_prob,$J87,BV$26)</f>
        <v>0.16</v>
      </c>
      <c r="BW87" s="5" cm="1">
        <f t="array" aca="1" ref="BW87" ca="1">INDEX(i.z_prob,$J87,BW$26)</f>
        <v>0.09</v>
      </c>
      <c r="BX87" s="9"/>
      <c r="BY87" s="19" t="str">
        <f t="shared" ca="1" si="476"/>
        <v>-</v>
      </c>
      <c r="BZ87" s="5">
        <f t="shared" ca="1" si="477"/>
        <v>0</v>
      </c>
      <c r="CA87" s="5">
        <f t="shared" ca="1" si="478"/>
        <v>0</v>
      </c>
      <c r="CB87" s="5">
        <f t="shared" ca="1" si="479"/>
        <v>0</v>
      </c>
      <c r="CC87" s="5">
        <f t="shared" ca="1" si="480"/>
        <v>0</v>
      </c>
      <c r="CD87" s="9"/>
      <c r="CE87" s="5" t="b">
        <f t="shared" ca="1" si="481"/>
        <v>0</v>
      </c>
      <c r="CF87" s="12">
        <f t="shared" ca="1" si="482"/>
        <v>3211010</v>
      </c>
      <c r="CG87" s="19" t="str">
        <f t="shared" ca="1" si="483"/>
        <v>-</v>
      </c>
      <c r="CH87" s="19" t="str">
        <f t="shared" ca="1" si="483"/>
        <v>-</v>
      </c>
      <c r="CI87" s="19" t="str">
        <f t="shared" ca="1" si="483"/>
        <v>-</v>
      </c>
      <c r="CJ87" s="19" t="str">
        <f t="shared" ca="1" si="483"/>
        <v>-</v>
      </c>
      <c r="CK87" s="19" t="str">
        <f t="shared" ca="1" si="483"/>
        <v>-</v>
      </c>
      <c r="CL87" s="19" t="str">
        <f t="shared" ca="1" si="483"/>
        <v>-</v>
      </c>
      <c r="CM87" s="19" t="str">
        <f t="shared" ca="1" si="483"/>
        <v>-</v>
      </c>
      <c r="CN87" s="19" t="str">
        <f t="shared" ca="1" si="483"/>
        <v>-</v>
      </c>
      <c r="CO87" s="19" t="str">
        <f t="shared" ca="1" si="483"/>
        <v>-</v>
      </c>
      <c r="CP87" s="19" t="str">
        <f t="shared" ca="1" si="483"/>
        <v>-</v>
      </c>
      <c r="CQ87" s="19" t="str">
        <f t="shared" ca="1" si="483"/>
        <v>-</v>
      </c>
      <c r="CR87" s="19" t="str">
        <f t="shared" ca="1" si="483"/>
        <v>-</v>
      </c>
      <c r="CS87" s="19" t="str">
        <f t="shared" ca="1" si="483"/>
        <v>-</v>
      </c>
      <c r="CT87" s="19" t="str">
        <f t="shared" ca="1" si="483"/>
        <v>-</v>
      </c>
      <c r="CU87" s="19" t="str">
        <f t="shared" ca="1" si="483"/>
        <v>-</v>
      </c>
      <c r="CV87" s="9"/>
      <c r="CW87" s="571" t="b">
        <v>1</v>
      </c>
      <c r="CX87" s="571" t="b">
        <v>1</v>
      </c>
      <c r="CY87" s="571" t="b">
        <v>1</v>
      </c>
      <c r="CZ87" s="571">
        <f t="shared" ca="1" si="556"/>
        <v>32111111</v>
      </c>
      <c r="DA87" s="19" t="b">
        <f t="shared" ca="1" si="484"/>
        <v>1</v>
      </c>
      <c r="DB87" s="19">
        <f t="shared" ca="1" si="484"/>
        <v>0</v>
      </c>
      <c r="DC87" s="19" t="str">
        <f t="shared" ca="1" si="484"/>
        <v>-</v>
      </c>
      <c r="DD87" s="570" t="str">
        <f t="shared" ca="1" si="484"/>
        <v>-</v>
      </c>
      <c r="DE87" s="428">
        <f t="shared" ca="1" si="485"/>
        <v>680</v>
      </c>
      <c r="DF87" s="428">
        <f t="shared" ca="1" si="485"/>
        <v>714</v>
      </c>
      <c r="DG87" s="428">
        <f t="shared" ca="1" si="485"/>
        <v>749</v>
      </c>
      <c r="DH87" s="143">
        <f t="shared" ca="1" si="486"/>
        <v>420</v>
      </c>
      <c r="DI87" s="143">
        <f t="shared" ca="1" si="486"/>
        <v>455</v>
      </c>
      <c r="DJ87" s="143">
        <f t="shared" ca="1" si="486"/>
        <v>490</v>
      </c>
      <c r="DK87" s="19" t="str">
        <f t="shared" ca="1" si="487"/>
        <v>-</v>
      </c>
      <c r="DL87" s="19" t="str">
        <f t="shared" ca="1" si="487"/>
        <v>-</v>
      </c>
      <c r="DM87" s="19" t="str">
        <f t="shared" ca="1" si="487"/>
        <v>-</v>
      </c>
      <c r="DN87" s="19" t="str">
        <f t="shared" ca="1" si="487"/>
        <v>-</v>
      </c>
      <c r="DO87" s="19" t="str">
        <f t="shared" ca="1" si="487"/>
        <v>-</v>
      </c>
      <c r="DP87" s="19" t="str">
        <f t="shared" ca="1" si="487"/>
        <v>-</v>
      </c>
      <c r="DQ87" s="12">
        <v>1</v>
      </c>
      <c r="DR87" s="12">
        <v>1</v>
      </c>
      <c r="DS87" s="19">
        <f t="shared" ca="1" si="487"/>
        <v>0</v>
      </c>
      <c r="DT87" s="19" t="str">
        <f t="shared" ca="1" si="487"/>
        <v>-</v>
      </c>
      <c r="DU87" s="19" t="str">
        <f t="shared" ca="1" si="487"/>
        <v>-</v>
      </c>
      <c r="DV87" s="19" t="str">
        <f t="shared" ca="1" si="487"/>
        <v>-</v>
      </c>
      <c r="DW87" s="19" t="str">
        <f t="shared" ca="1" si="487"/>
        <v>-</v>
      </c>
      <c r="DX87" s="19" t="str">
        <f t="shared" ca="1" si="487"/>
        <v>-</v>
      </c>
      <c r="DY87" s="19">
        <f t="shared" ca="1" si="487"/>
        <v>0</v>
      </c>
      <c r="DZ87" s="19" t="str">
        <f t="shared" ca="1" si="487"/>
        <v>-</v>
      </c>
      <c r="EA87" s="19" t="str">
        <f t="shared" ca="1" si="487"/>
        <v>-</v>
      </c>
      <c r="EB87" s="19" t="str">
        <f t="shared" ca="1" si="484"/>
        <v>-</v>
      </c>
      <c r="EC87" s="19">
        <f t="shared" ca="1" si="484"/>
        <v>0</v>
      </c>
      <c r="ED87" s="19">
        <f t="shared" ca="1" si="484"/>
        <v>0</v>
      </c>
      <c r="EE87" s="9"/>
      <c r="EF87" s="19" t="str">
        <f t="shared" ca="1" si="488"/>
        <v>-</v>
      </c>
      <c r="EG87" s="19" t="str">
        <f t="shared" ca="1" si="488"/>
        <v>-</v>
      </c>
      <c r="EH87" s="19" t="str">
        <f t="shared" ca="1" si="488"/>
        <v>-</v>
      </c>
      <c r="EI87" s="19" t="str">
        <f t="shared" ca="1" si="488"/>
        <v>-</v>
      </c>
      <c r="EJ87" s="19" t="str">
        <f t="shared" ca="1" si="488"/>
        <v>-</v>
      </c>
      <c r="EK87" s="19" t="str">
        <f t="shared" ca="1" si="488"/>
        <v>-</v>
      </c>
      <c r="EL87" s="19" t="str">
        <f t="shared" ca="1" si="488"/>
        <v>-</v>
      </c>
      <c r="EM87" s="19" t="str">
        <f t="shared" ca="1" si="488"/>
        <v>-</v>
      </c>
      <c r="EN87" s="19" t="str">
        <f t="shared" ca="1" si="488"/>
        <v>-</v>
      </c>
      <c r="EO87" s="19" t="str">
        <f t="shared" ca="1" si="488"/>
        <v>-</v>
      </c>
      <c r="EP87" s="19" t="str">
        <f t="shared" ca="1" si="488"/>
        <v>-</v>
      </c>
      <c r="EQ87" s="19" t="str">
        <f t="shared" ca="1" si="488"/>
        <v>-</v>
      </c>
      <c r="ER87" s="19">
        <f t="shared" ca="1" si="488"/>
        <v>0</v>
      </c>
      <c r="ES87" s="428">
        <f t="shared" ca="1" si="489"/>
        <v>0</v>
      </c>
      <c r="ET87" s="428">
        <f t="shared" ca="1" si="489"/>
        <v>0</v>
      </c>
      <c r="EU87" s="115">
        <f t="shared" ca="1" si="490"/>
        <v>0</v>
      </c>
      <c r="EV87" s="115">
        <f t="shared" ca="1" si="490"/>
        <v>0</v>
      </c>
      <c r="EW87" s="115">
        <f t="shared" ca="1" si="490"/>
        <v>0</v>
      </c>
      <c r="EX87" s="115">
        <f t="shared" ca="1" si="490"/>
        <v>0</v>
      </c>
      <c r="EY87" s="115">
        <f t="shared" ca="1" si="490"/>
        <v>0</v>
      </c>
      <c r="EZ87" s="530">
        <f t="shared" ca="1" si="491"/>
        <v>0</v>
      </c>
      <c r="FA87" s="115">
        <f t="shared" ca="1" si="492"/>
        <v>0</v>
      </c>
      <c r="FB87" s="115">
        <f t="shared" ca="1" si="492"/>
        <v>0</v>
      </c>
      <c r="FC87" s="115">
        <f t="shared" ca="1" si="492"/>
        <v>0</v>
      </c>
      <c r="FD87" s="115">
        <f t="shared" ca="1" si="492"/>
        <v>0</v>
      </c>
      <c r="FE87" s="115">
        <f t="shared" ca="1" si="492"/>
        <v>0</v>
      </c>
      <c r="FF87" s="530">
        <f t="shared" ca="1" si="493"/>
        <v>0</v>
      </c>
      <c r="FG87" s="115">
        <f t="shared" ca="1" si="494"/>
        <v>0</v>
      </c>
      <c r="FH87" s="115">
        <f t="shared" ca="1" si="494"/>
        <v>0</v>
      </c>
      <c r="FI87" s="115">
        <f t="shared" ca="1" si="494"/>
        <v>0</v>
      </c>
      <c r="FJ87" s="115">
        <f t="shared" ca="1" si="494"/>
        <v>0</v>
      </c>
      <c r="FK87" s="115">
        <f t="shared" ca="1" si="494"/>
        <v>0</v>
      </c>
      <c r="FL87" s="530">
        <f t="shared" ca="1" si="495"/>
        <v>0</v>
      </c>
      <c r="FM87" s="115">
        <f t="shared" ca="1" si="496"/>
        <v>0</v>
      </c>
      <c r="FN87" s="115">
        <f t="shared" ca="1" si="496"/>
        <v>0</v>
      </c>
      <c r="FO87" s="115">
        <f t="shared" ca="1" si="496"/>
        <v>0</v>
      </c>
      <c r="FP87" s="115">
        <f t="shared" ca="1" si="496"/>
        <v>0</v>
      </c>
      <c r="FQ87" s="115">
        <f t="shared" ca="1" si="496"/>
        <v>0</v>
      </c>
      <c r="FR87" s="530">
        <f t="shared" ca="1" si="497"/>
        <v>0</v>
      </c>
      <c r="FS87" s="115">
        <f t="shared" ca="1" si="498"/>
        <v>0</v>
      </c>
      <c r="FT87" s="115">
        <f t="shared" ca="1" si="498"/>
        <v>0</v>
      </c>
      <c r="FU87" s="115">
        <f t="shared" ca="1" si="498"/>
        <v>0</v>
      </c>
      <c r="FV87" s="115">
        <f t="shared" ca="1" si="498"/>
        <v>0</v>
      </c>
      <c r="FW87" s="115">
        <f t="shared" ca="1" si="498"/>
        <v>0</v>
      </c>
      <c r="FX87" s="530">
        <f t="shared" ca="1" si="499"/>
        <v>0</v>
      </c>
      <c r="FY87" s="115">
        <f t="shared" ca="1" si="500"/>
        <v>0</v>
      </c>
      <c r="FZ87" s="115">
        <f t="shared" ca="1" si="500"/>
        <v>0</v>
      </c>
      <c r="GA87" s="115">
        <f t="shared" ca="1" si="500"/>
        <v>0</v>
      </c>
      <c r="GB87" s="115">
        <f t="shared" ca="1" si="500"/>
        <v>0</v>
      </c>
      <c r="GC87" s="115">
        <f t="shared" ca="1" si="500"/>
        <v>0</v>
      </c>
      <c r="GD87" s="530">
        <f t="shared" ca="1" si="501"/>
        <v>0</v>
      </c>
      <c r="GE87" s="116">
        <f t="shared" ca="1" si="502"/>
        <v>0</v>
      </c>
      <c r="GF87" s="116">
        <f t="shared" ca="1" si="502"/>
        <v>0</v>
      </c>
      <c r="GG87" s="116">
        <f t="shared" ca="1" si="502"/>
        <v>0</v>
      </c>
      <c r="GH87" s="116">
        <f t="shared" ca="1" si="502"/>
        <v>0</v>
      </c>
      <c r="GI87" s="545">
        <f t="shared" ca="1" si="503"/>
        <v>0</v>
      </c>
      <c r="GJ87" s="545">
        <f t="shared" ca="1" si="503"/>
        <v>0</v>
      </c>
      <c r="GK87" s="545">
        <f t="shared" ca="1" si="503"/>
        <v>0</v>
      </c>
      <c r="GL87" s="545">
        <f t="shared" ca="1" si="503"/>
        <v>0</v>
      </c>
      <c r="GM87" s="545">
        <f t="shared" ca="1" si="503"/>
        <v>0</v>
      </c>
      <c r="GN87" s="545">
        <f t="shared" ca="1" si="503"/>
        <v>0</v>
      </c>
      <c r="GO87" s="545">
        <f t="shared" ca="1" si="503"/>
        <v>0</v>
      </c>
      <c r="GP87" s="545">
        <f t="shared" ca="1" si="503"/>
        <v>0</v>
      </c>
      <c r="GQ87" s="545">
        <f t="shared" ca="1" si="503"/>
        <v>0</v>
      </c>
      <c r="GR87" s="545">
        <f t="shared" ca="1" si="503"/>
        <v>0</v>
      </c>
      <c r="GS87" s="545">
        <f t="shared" ca="1" si="503"/>
        <v>0</v>
      </c>
      <c r="GT87" s="545">
        <f t="shared" ca="1" si="503"/>
        <v>0</v>
      </c>
      <c r="GU87" s="545">
        <f t="shared" ca="1" si="503"/>
        <v>0</v>
      </c>
      <c r="GV87" s="545">
        <f t="shared" ca="1" si="503"/>
        <v>0</v>
      </c>
      <c r="GW87" s="545">
        <f t="shared" ca="1" si="503"/>
        <v>0</v>
      </c>
      <c r="GX87" s="545">
        <f t="shared" ca="1" si="503"/>
        <v>0</v>
      </c>
      <c r="GY87" s="545">
        <f t="shared" ca="1" si="504"/>
        <v>0</v>
      </c>
      <c r="GZ87" s="545">
        <f t="shared" ca="1" si="504"/>
        <v>0</v>
      </c>
      <c r="HA87" s="545">
        <f t="shared" ca="1" si="504"/>
        <v>0</v>
      </c>
      <c r="HB87" s="545">
        <f t="shared" ca="1" si="504"/>
        <v>0</v>
      </c>
      <c r="HC87" s="19">
        <f t="shared" ca="1" si="505"/>
        <v>0</v>
      </c>
      <c r="HD87" s="115">
        <f t="shared" ca="1" si="506"/>
        <v>0</v>
      </c>
      <c r="HE87" s="115">
        <f t="shared" ca="1" si="506"/>
        <v>0</v>
      </c>
      <c r="HF87" s="115">
        <f t="shared" ca="1" si="506"/>
        <v>0</v>
      </c>
      <c r="HG87" s="115">
        <f t="shared" ca="1" si="506"/>
        <v>0</v>
      </c>
      <c r="HH87" s="115">
        <f t="shared" ca="1" si="506"/>
        <v>0</v>
      </c>
      <c r="HI87" s="530">
        <f t="shared" ca="1" si="507"/>
        <v>0</v>
      </c>
      <c r="HJ87" s="115">
        <f t="shared" ca="1" si="508"/>
        <v>0</v>
      </c>
      <c r="HK87" s="115">
        <f t="shared" ca="1" si="508"/>
        <v>0</v>
      </c>
      <c r="HL87" s="115">
        <f t="shared" ca="1" si="508"/>
        <v>0</v>
      </c>
      <c r="HM87" s="115">
        <f t="shared" ca="1" si="508"/>
        <v>0</v>
      </c>
      <c r="HN87" s="115">
        <f t="shared" ca="1" si="508"/>
        <v>0</v>
      </c>
      <c r="HO87" s="530">
        <f t="shared" ca="1" si="509"/>
        <v>0</v>
      </c>
      <c r="HP87" s="115">
        <f t="shared" ca="1" si="510"/>
        <v>0</v>
      </c>
      <c r="HQ87" s="115">
        <f t="shared" ca="1" si="510"/>
        <v>0</v>
      </c>
      <c r="HR87" s="115">
        <f t="shared" ca="1" si="510"/>
        <v>0</v>
      </c>
      <c r="HS87" s="115">
        <f t="shared" ca="1" si="510"/>
        <v>0</v>
      </c>
      <c r="HT87" s="115">
        <f t="shared" ca="1" si="510"/>
        <v>0</v>
      </c>
      <c r="HU87" s="530">
        <f t="shared" ca="1" si="511"/>
        <v>0</v>
      </c>
      <c r="HV87" s="115">
        <f t="shared" ca="1" si="512"/>
        <v>0</v>
      </c>
      <c r="HW87" s="115">
        <f t="shared" ca="1" si="512"/>
        <v>0</v>
      </c>
      <c r="HX87" s="115">
        <f t="shared" ca="1" si="512"/>
        <v>0</v>
      </c>
      <c r="HY87" s="115">
        <f t="shared" ca="1" si="512"/>
        <v>0</v>
      </c>
      <c r="HZ87" s="115">
        <f t="shared" ca="1" si="512"/>
        <v>0</v>
      </c>
      <c r="IA87" s="530">
        <f t="shared" ca="1" si="513"/>
        <v>0</v>
      </c>
      <c r="IB87" s="115">
        <f t="shared" ca="1" si="514"/>
        <v>0</v>
      </c>
      <c r="IC87" s="115">
        <f t="shared" ca="1" si="514"/>
        <v>0</v>
      </c>
      <c r="ID87" s="115">
        <f t="shared" ca="1" si="514"/>
        <v>0</v>
      </c>
      <c r="IE87" s="115">
        <f t="shared" ca="1" si="514"/>
        <v>0</v>
      </c>
      <c r="IF87" s="115">
        <f t="shared" ca="1" si="514"/>
        <v>0</v>
      </c>
      <c r="IG87" s="530">
        <f t="shared" ca="1" si="515"/>
        <v>0</v>
      </c>
      <c r="IH87" s="115">
        <f t="shared" ca="1" si="516"/>
        <v>0</v>
      </c>
      <c r="II87" s="115">
        <f t="shared" ca="1" si="516"/>
        <v>0</v>
      </c>
      <c r="IJ87" s="115">
        <f t="shared" ca="1" si="516"/>
        <v>0</v>
      </c>
      <c r="IK87" s="115">
        <f t="shared" ca="1" si="516"/>
        <v>0</v>
      </c>
      <c r="IL87" s="115">
        <f t="shared" ca="1" si="516"/>
        <v>0</v>
      </c>
      <c r="IM87" s="530">
        <f t="shared" ca="1" si="517"/>
        <v>0</v>
      </c>
      <c r="IN87" s="116">
        <f t="shared" ca="1" si="518"/>
        <v>0</v>
      </c>
      <c r="IO87" s="116">
        <f t="shared" ca="1" si="518"/>
        <v>0</v>
      </c>
      <c r="IP87" s="116">
        <f t="shared" ca="1" si="518"/>
        <v>0</v>
      </c>
      <c r="IQ87" s="116">
        <f t="shared" ca="1" si="518"/>
        <v>0</v>
      </c>
      <c r="IR87" s="545">
        <f t="shared" ca="1" si="519"/>
        <v>0</v>
      </c>
      <c r="IS87" s="545">
        <f t="shared" ca="1" si="519"/>
        <v>0</v>
      </c>
      <c r="IT87" s="545">
        <f t="shared" ca="1" si="519"/>
        <v>0</v>
      </c>
      <c r="IU87" s="545">
        <f t="shared" ca="1" si="519"/>
        <v>0</v>
      </c>
      <c r="IV87" s="545">
        <f t="shared" ca="1" si="519"/>
        <v>0</v>
      </c>
      <c r="IW87" s="545">
        <f t="shared" ca="1" si="519"/>
        <v>0</v>
      </c>
      <c r="IX87" s="545">
        <f t="shared" ca="1" si="519"/>
        <v>0</v>
      </c>
      <c r="IY87" s="545">
        <f t="shared" ca="1" si="519"/>
        <v>0</v>
      </c>
      <c r="IZ87" s="545">
        <f t="shared" ca="1" si="519"/>
        <v>0</v>
      </c>
      <c r="JA87" s="545">
        <f t="shared" ca="1" si="519"/>
        <v>0</v>
      </c>
      <c r="JB87" s="545">
        <f t="shared" ca="1" si="519"/>
        <v>0</v>
      </c>
      <c r="JC87" s="545">
        <f t="shared" ca="1" si="519"/>
        <v>0</v>
      </c>
      <c r="JD87" s="545">
        <f t="shared" ca="1" si="519"/>
        <v>0</v>
      </c>
      <c r="JE87" s="545">
        <f t="shared" ca="1" si="519"/>
        <v>0</v>
      </c>
      <c r="JF87" s="545">
        <f t="shared" ca="1" si="519"/>
        <v>0</v>
      </c>
      <c r="JG87" s="545">
        <f t="shared" ca="1" si="519"/>
        <v>0</v>
      </c>
      <c r="JH87" s="545">
        <f t="shared" ca="1" si="520"/>
        <v>0</v>
      </c>
      <c r="JI87" s="545">
        <f t="shared" ca="1" si="520"/>
        <v>0</v>
      </c>
      <c r="JJ87" s="545">
        <f t="shared" ca="1" si="520"/>
        <v>0</v>
      </c>
      <c r="JK87" s="545">
        <f t="shared" ca="1" si="520"/>
        <v>0</v>
      </c>
      <c r="JL87" s="19">
        <f t="shared" ca="1" si="521"/>
        <v>0</v>
      </c>
      <c r="JM87" s="5">
        <f t="shared" ca="1" si="522"/>
        <v>19</v>
      </c>
      <c r="JN87" s="9"/>
      <c r="JO87" s="5">
        <f t="shared" ca="1" si="523"/>
        <v>1</v>
      </c>
      <c r="JP87" s="5" t="b">
        <f t="shared" ca="1" si="523"/>
        <v>0</v>
      </c>
      <c r="JQ87" s="19">
        <f t="shared" ca="1" si="524"/>
        <v>0</v>
      </c>
      <c r="JR87" s="5">
        <f t="shared" ca="1" si="525"/>
        <v>0</v>
      </c>
      <c r="JS87" s="5">
        <f t="shared" ca="1" si="526"/>
        <v>0.01</v>
      </c>
      <c r="JT87" s="5">
        <f t="shared" si="527"/>
        <v>0</v>
      </c>
      <c r="JU87" s="19">
        <f t="shared" ca="1" si="524"/>
        <v>0</v>
      </c>
      <c r="JV87" s="5">
        <f t="shared" ca="1" si="528"/>
        <v>60</v>
      </c>
      <c r="JW87" s="5">
        <f t="shared" si="529"/>
        <v>1</v>
      </c>
      <c r="JX87" s="19">
        <f t="shared" ca="1" si="524"/>
        <v>1</v>
      </c>
      <c r="JY87" s="19">
        <f t="shared" ca="1" si="524"/>
        <v>1</v>
      </c>
      <c r="JZ87" s="19">
        <f t="shared" ca="1" si="524"/>
        <v>1</v>
      </c>
      <c r="KA87" s="19">
        <f t="shared" ref="KA87:KP87" ca="1" si="557">OFFSET(KA$5,$B87,0)</f>
        <v>1</v>
      </c>
      <c r="KB87" s="19">
        <f t="shared" ca="1" si="557"/>
        <v>1</v>
      </c>
      <c r="KC87" s="19">
        <f t="shared" ca="1" si="557"/>
        <v>0</v>
      </c>
      <c r="KD87" s="19">
        <f t="shared" ca="1" si="557"/>
        <v>0</v>
      </c>
      <c r="KE87" s="19">
        <f t="shared" ca="1" si="557"/>
        <v>1</v>
      </c>
      <c r="KF87" s="19">
        <f t="shared" ca="1" si="557"/>
        <v>0</v>
      </c>
      <c r="KG87" s="19">
        <f t="shared" ca="1" si="557"/>
        <v>0</v>
      </c>
      <c r="KH87" s="19">
        <f t="shared" ca="1" si="557"/>
        <v>0</v>
      </c>
      <c r="KI87" s="19">
        <f t="shared" ca="1" si="557"/>
        <v>1</v>
      </c>
      <c r="KJ87" s="19">
        <f t="shared" ca="1" si="557"/>
        <v>0</v>
      </c>
      <c r="KK87" s="19">
        <f t="shared" ca="1" si="557"/>
        <v>1</v>
      </c>
      <c r="KL87" s="19">
        <f t="shared" ca="1" si="557"/>
        <v>0</v>
      </c>
      <c r="KM87" s="19">
        <f t="shared" ca="1" si="557"/>
        <v>0</v>
      </c>
      <c r="KN87" s="19">
        <f t="shared" ca="1" si="557"/>
        <v>0</v>
      </c>
      <c r="KO87" s="19">
        <f t="shared" ca="1" si="557"/>
        <v>0</v>
      </c>
      <c r="KP87" s="19">
        <f t="shared" ca="1" si="557"/>
        <v>0</v>
      </c>
      <c r="KQ87" s="19">
        <f t="shared" ref="KQ87:LF87" ca="1" si="558">OFFSET(KQ$5,$B87,0)</f>
        <v>0</v>
      </c>
      <c r="KR87" s="19">
        <f t="shared" ca="1" si="558"/>
        <v>0</v>
      </c>
      <c r="KS87" s="19">
        <f t="shared" ca="1" si="558"/>
        <v>0</v>
      </c>
      <c r="KT87" s="19">
        <f t="shared" ca="1" si="558"/>
        <v>0</v>
      </c>
      <c r="KU87" s="19">
        <f t="shared" ca="1" si="558"/>
        <v>0</v>
      </c>
      <c r="KV87" s="19">
        <f t="shared" ca="1" si="558"/>
        <v>0</v>
      </c>
      <c r="KW87" s="19">
        <f t="shared" ca="1" si="558"/>
        <v>0</v>
      </c>
      <c r="KX87" s="19">
        <f t="shared" ca="1" si="558"/>
        <v>0</v>
      </c>
      <c r="KY87" s="19">
        <f t="shared" ca="1" si="558"/>
        <v>0</v>
      </c>
      <c r="KZ87" s="19">
        <f t="shared" ca="1" si="558"/>
        <v>0</v>
      </c>
      <c r="LA87" s="19">
        <f t="shared" ca="1" si="558"/>
        <v>0</v>
      </c>
      <c r="LB87" s="19">
        <f t="shared" ca="1" si="558"/>
        <v>0</v>
      </c>
      <c r="LC87" s="19">
        <f t="shared" ca="1" si="558"/>
        <v>0</v>
      </c>
      <c r="LD87" s="19">
        <f t="shared" ca="1" si="558"/>
        <v>0</v>
      </c>
      <c r="LE87" s="19">
        <f t="shared" ca="1" si="558"/>
        <v>0</v>
      </c>
      <c r="LF87" s="19">
        <f t="shared" ca="1" si="558"/>
        <v>0</v>
      </c>
      <c r="LG87" s="5">
        <f t="shared" ca="1" si="530"/>
        <v>0</v>
      </c>
      <c r="LH87" s="5">
        <f t="shared" ca="1" si="530"/>
        <v>0</v>
      </c>
      <c r="LI87" s="5">
        <f t="shared" ca="1" si="530"/>
        <v>0.05</v>
      </c>
      <c r="LJ87" s="5">
        <f t="shared" ca="1" si="530"/>
        <v>0.05</v>
      </c>
      <c r="LK87" s="19">
        <f t="shared" ref="LK87:LW87" ca="1" si="559">OFFSET(LK$5,$B87,0)</f>
        <v>0</v>
      </c>
      <c r="LL87" s="19">
        <f t="shared" ca="1" si="559"/>
        <v>0</v>
      </c>
      <c r="LM87" s="19">
        <f t="shared" ca="1" si="559"/>
        <v>0</v>
      </c>
      <c r="LN87" s="19">
        <f t="shared" ca="1" si="559"/>
        <v>0</v>
      </c>
      <c r="LO87" s="19">
        <f t="shared" ca="1" si="559"/>
        <v>0</v>
      </c>
      <c r="LP87" s="19">
        <f t="shared" ca="1" si="559"/>
        <v>0</v>
      </c>
      <c r="LQ87" s="19">
        <f t="shared" ca="1" si="559"/>
        <v>0</v>
      </c>
      <c r="LR87" s="19">
        <f t="shared" ca="1" si="559"/>
        <v>1</v>
      </c>
      <c r="LS87" s="19">
        <f t="shared" ca="1" si="559"/>
        <v>0</v>
      </c>
      <c r="LT87" s="19">
        <f t="shared" ca="1" si="559"/>
        <v>0</v>
      </c>
      <c r="LU87" s="19">
        <f t="shared" ca="1" si="559"/>
        <v>0</v>
      </c>
      <c r="LV87" s="19">
        <f t="shared" ca="1" si="559"/>
        <v>0</v>
      </c>
      <c r="LW87" s="19">
        <f t="shared" ca="1" si="559"/>
        <v>1</v>
      </c>
      <c r="LX87" s="9"/>
      <c r="LY87" s="5" t="b">
        <f t="shared" ca="1" si="531"/>
        <v>0</v>
      </c>
      <c r="LZ87" s="461" t="str">
        <f t="shared" ca="1" si="532"/>
        <v>-</v>
      </c>
      <c r="MA87" s="608">
        <v>0.23</v>
      </c>
      <c r="MB87" s="461" t="str">
        <f t="shared" ca="1" si="532"/>
        <v>-</v>
      </c>
      <c r="MC87" s="5" t="b">
        <f t="shared" ca="1" si="533"/>
        <v>1</v>
      </c>
      <c r="MD87" s="5" t="b">
        <f t="shared" ca="1" si="533"/>
        <v>0</v>
      </c>
      <c r="ME87" s="5" t="b">
        <f t="shared" ca="1" si="533"/>
        <v>0</v>
      </c>
      <c r="MF87" s="135">
        <f t="shared" ca="1" si="534"/>
        <v>1</v>
      </c>
      <c r="MG87" s="135">
        <f t="shared" ca="1" si="534"/>
        <v>1</v>
      </c>
      <c r="MH87" s="5" t="b">
        <f t="shared" ca="1" si="535"/>
        <v>0</v>
      </c>
      <c r="MI87" s="5" t="b">
        <f t="shared" ca="1" si="535"/>
        <v>0</v>
      </c>
      <c r="MJ87" s="5" t="b">
        <f t="shared" ca="1" si="535"/>
        <v>1</v>
      </c>
      <c r="MK87" s="5" t="b">
        <f t="shared" ca="1" si="535"/>
        <v>0</v>
      </c>
      <c r="ML87" s="5">
        <f t="shared" ca="1" si="536"/>
        <v>1</v>
      </c>
      <c r="MM87" s="5">
        <f t="shared" ca="1" si="536"/>
        <v>0.66</v>
      </c>
      <c r="MN87" s="5" t="b">
        <f t="shared" ca="1" si="537"/>
        <v>1</v>
      </c>
      <c r="MO87" s="5" t="str" cm="1">
        <f t="array" aca="1" ref="MO87" ca="1">IF(OR(MP87:MP87&lt;&gt;"-"),TRUE,"-")</f>
        <v>-</v>
      </c>
      <c r="MP87" s="19" t="str">
        <f t="shared" ca="1" si="538"/>
        <v>-</v>
      </c>
      <c r="MQ87" s="5" t="str">
        <f t="array" aca="1" ref="MQ87" ca="1">IF(OR(MR87:MX87&lt;&gt;"-"),TRUE,"-")</f>
        <v>-</v>
      </c>
      <c r="MR87" s="19" t="str">
        <f t="shared" ca="1" si="539"/>
        <v>-</v>
      </c>
      <c r="MS87" s="19" t="str">
        <f t="shared" ca="1" si="539"/>
        <v>-</v>
      </c>
      <c r="MT87" s="19" t="str">
        <f t="shared" ca="1" si="539"/>
        <v>-</v>
      </c>
      <c r="MU87" s="19" t="str">
        <f t="shared" ca="1" si="539"/>
        <v>-</v>
      </c>
      <c r="MV87" s="19" t="str">
        <f t="shared" ca="1" si="539"/>
        <v>-</v>
      </c>
      <c r="MW87" s="19" t="str">
        <f t="shared" ca="1" si="539"/>
        <v>-</v>
      </c>
      <c r="MX87" s="19" t="str">
        <f t="shared" ca="1" si="539"/>
        <v>-</v>
      </c>
      <c r="MY87" s="19" t="str">
        <f t="shared" ca="1" si="539"/>
        <v>-</v>
      </c>
      <c r="MZ87" s="19" t="str">
        <f t="shared" ca="1" si="539"/>
        <v>-</v>
      </c>
      <c r="NA87" s="19" t="str">
        <f t="shared" ca="1" si="539"/>
        <v>-</v>
      </c>
      <c r="NB87" s="19" t="b">
        <f t="shared" ca="1" si="540"/>
        <v>1</v>
      </c>
      <c r="NC87" s="19">
        <f t="shared" ca="1" si="540"/>
        <v>0</v>
      </c>
      <c r="ND87" s="5" t="str">
        <f t="shared" ca="1" si="541"/>
        <v>-</v>
      </c>
      <c r="NE87" s="5" t="str">
        <f t="shared" ca="1" si="541"/>
        <v>-</v>
      </c>
      <c r="NF87" s="5" t="str">
        <f t="shared" ca="1" si="541"/>
        <v>-</v>
      </c>
      <c r="NG87" s="5" t="str">
        <f t="shared" ca="1" si="541"/>
        <v>-</v>
      </c>
      <c r="NH87" s="19" t="str">
        <f t="shared" ca="1" si="542"/>
        <v>-</v>
      </c>
      <c r="NI87" s="19" t="str">
        <f t="shared" ca="1" si="542"/>
        <v>-</v>
      </c>
      <c r="NJ87" s="19" t="str">
        <f t="shared" ca="1" si="542"/>
        <v>-</v>
      </c>
      <c r="NK87" s="19" t="str">
        <f t="shared" ca="1" si="542"/>
        <v>-</v>
      </c>
      <c r="NL87" s="19" t="str">
        <f t="shared" ca="1" si="542"/>
        <v>-</v>
      </c>
      <c r="NM87" s="19" t="str">
        <f t="shared" ca="1" si="542"/>
        <v>-</v>
      </c>
      <c r="NN87" s="5" t="str">
        <f t="shared" ca="1" si="543"/>
        <v>-</v>
      </c>
      <c r="NO87" s="5">
        <f t="shared" ca="1" si="543"/>
        <v>500</v>
      </c>
      <c r="NP87" s="5">
        <f t="shared" ca="1" si="543"/>
        <v>500</v>
      </c>
      <c r="NQ87" s="5" t="str">
        <f t="shared" ca="1" si="543"/>
        <v>-</v>
      </c>
      <c r="NR87" s="5" t="str">
        <f t="shared" ca="1" si="543"/>
        <v>-</v>
      </c>
      <c r="NS87" s="5" t="str">
        <f t="shared" ca="1" si="543"/>
        <v>-</v>
      </c>
      <c r="NT87" s="5">
        <f t="shared" ca="1" si="544"/>
        <v>1</v>
      </c>
      <c r="NU87" s="9"/>
      <c r="NV87" s="19">
        <f t="shared" ca="1" si="542"/>
        <v>70</v>
      </c>
      <c r="NW87" s="19">
        <f t="shared" ca="1" si="542"/>
        <v>50</v>
      </c>
      <c r="NX87" s="461">
        <v>60</v>
      </c>
      <c r="NY87" s="19">
        <f t="shared" ca="1" si="545"/>
        <v>65</v>
      </c>
      <c r="NZ87" s="5">
        <f t="shared" ca="1" si="546"/>
        <v>1</v>
      </c>
      <c r="OA87" s="5">
        <f t="shared" ca="1" si="547"/>
        <v>1</v>
      </c>
      <c r="OB87" s="5">
        <f t="shared" ca="1" si="548"/>
        <v>1</v>
      </c>
      <c r="OC87" s="9"/>
      <c r="OD87" s="19" t="b">
        <f t="shared" ca="1" si="549"/>
        <v>0</v>
      </c>
      <c r="OE87" s="19" t="b">
        <f t="shared" ca="1" si="549"/>
        <v>0</v>
      </c>
      <c r="OF87" s="19">
        <f t="shared" ca="1" si="545"/>
        <v>1</v>
      </c>
      <c r="OG87" s="135">
        <f t="shared" ca="1" si="550"/>
        <v>1</v>
      </c>
      <c r="OH87" s="135">
        <f t="shared" ca="1" si="550"/>
        <v>1</v>
      </c>
      <c r="OI87" s="135">
        <f t="shared" ca="1" si="550"/>
        <v>1</v>
      </c>
      <c r="OJ87" s="135">
        <f t="shared" ca="1" si="550"/>
        <v>1</v>
      </c>
      <c r="OK87" s="135">
        <f t="shared" ca="1" si="550"/>
        <v>1</v>
      </c>
      <c r="OL87" s="135">
        <f t="shared" ca="1" si="550"/>
        <v>1</v>
      </c>
      <c r="OM87" s="135">
        <f t="shared" ca="1" si="550"/>
        <v>1</v>
      </c>
      <c r="ON87" s="135">
        <f t="shared" ca="1" si="550"/>
        <v>1</v>
      </c>
      <c r="OO87" s="9"/>
      <c r="OP87" s="5" t="str" cm="1">
        <f t="array" aca="1" ref="OP87" ca="1">INDEX(i.LMU_Area,$K87,OP$26)</f>
        <v>-</v>
      </c>
      <c r="OQ87" s="5" t="str" cm="1">
        <f t="array" aca="1" ref="OQ87" ca="1">INDEX(i.LMU_Area,$K87,OQ$26)</f>
        <v>-</v>
      </c>
      <c r="OR87" s="5" t="str" cm="1">
        <f t="array" aca="1" ref="OR87" ca="1">INDEX(i.LMU_Area,$K87,OR$26)</f>
        <v>-</v>
      </c>
      <c r="OS87" s="5" t="str" cm="1">
        <f t="array" aca="1" ref="OS87" ca="1">INDEX(i.LMU_Area,$K87,OS$26)</f>
        <v>-</v>
      </c>
      <c r="OT87" s="5" t="str" cm="1">
        <f t="array" aca="1" ref="OT87" ca="1">INDEX(i.LMU_Area,$K87,OT$26)</f>
        <v>-</v>
      </c>
      <c r="OU87" s="5" t="str" cm="1">
        <f t="array" aca="1" ref="OU87" ca="1">INDEX(i.LMU_Area,$K87,OU$26)</f>
        <v>-</v>
      </c>
      <c r="OV87" s="5" t="str" cm="1">
        <f t="array" aca="1" ref="OV87" ca="1">INDEX(i.LMU_Area,$K87,OV$26)</f>
        <v>-</v>
      </c>
      <c r="OW87" s="5" t="str" cm="1">
        <f t="array" aca="1" ref="OW87" ca="1">INDEX(i.LMU_Area,$K87,OW$26)</f>
        <v>-</v>
      </c>
      <c r="OX87" s="5" t="str" cm="1">
        <f t="array" aca="1" ref="OX87" ca="1">INDEX(i.LMU_Area,$K87,OX$26)</f>
        <v>-</v>
      </c>
      <c r="OY87" s="5" t="str" cm="1">
        <f t="array" aca="1" ref="OY87" ca="1">INDEX(i.LMU_Area,$K87,OY$26)</f>
        <v>-</v>
      </c>
      <c r="OZ87" s="5" t="str" cm="1">
        <f t="array" aca="1" ref="OZ87" ca="1">INDEX(i.LMU_Area,$K87,OZ$26)</f>
        <v>-</v>
      </c>
      <c r="PA87" s="5" t="str" cm="1">
        <f t="array" aca="1" ref="PA87" ca="1">INDEX(i.LMU_Area,$K87,PA$26)</f>
        <v>-</v>
      </c>
      <c r="PB87" s="5" t="str" cm="1">
        <f t="array" aca="1" ref="PB87" ca="1">INDEX(i.LMU_Area,$K87,PB$26)</f>
        <v>-</v>
      </c>
      <c r="PC87" s="5" t="str" cm="1">
        <f t="array" aca="1" ref="PC87" ca="1">INDEX(i.LMU_Area,$K87,PC$26)</f>
        <v>-</v>
      </c>
      <c r="PD87" s="5" t="str" cm="1">
        <f t="array" aca="1" ref="PD87" ca="1">INDEX(i.LMU_Area,$K87,PD$26)</f>
        <v>-</v>
      </c>
      <c r="PE87" s="5" t="str" cm="1">
        <f t="array" aca="1" ref="PE87" ca="1">INDEX(i.LMU_Area,$K87,PE$26)</f>
        <v>-</v>
      </c>
      <c r="PF87" s="5" t="str" cm="1">
        <f t="array" aca="1" ref="PF87" ca="1">INDEX(i.LMU_Area,$K87,PF$26)</f>
        <v>-</v>
      </c>
      <c r="PG87" s="5" t="str" cm="1">
        <f t="array" aca="1" ref="PG87" ca="1">INDEX(i.LMU_Area,$K87,PG$26)</f>
        <v>-</v>
      </c>
      <c r="PH87" s="5" t="str" cm="1">
        <f t="array" aca="1" ref="PH87" ca="1">INDEX(i.LMU_Area,$K87,PH$26)</f>
        <v>-</v>
      </c>
      <c r="PI87" s="5" t="str" cm="1">
        <f t="array" aca="1" ref="PI87" ca="1">INDEX(i.LMU_Area,$K87,PI$26)</f>
        <v>-</v>
      </c>
      <c r="PJ87" s="5" t="str" cm="1">
        <f t="array" aca="1" ref="PJ87" ca="1">INDEX(i.LMU_Area,$K87,PJ$26)</f>
        <v>-</v>
      </c>
      <c r="PK87" s="5" t="str" cm="1">
        <f t="array" aca="1" ref="PK87" ca="1">INDEX(i.LMU_Area,$K87,PK$26)</f>
        <v>-</v>
      </c>
      <c r="PL87" s="5" t="str" cm="1">
        <f t="array" aca="1" ref="PL87" ca="1">INDEX(i.LMU_Area,$K87,PL$26)</f>
        <v>-</v>
      </c>
      <c r="PM87" s="5" t="str" cm="1">
        <f t="array" aca="1" ref="PM87" ca="1">INDEX(i.LMU_Area,$K87,PM$26)</f>
        <v>-</v>
      </c>
      <c r="PN87" s="5" t="str" cm="1">
        <f t="array" aca="1" ref="PN87" ca="1">INDEX(i.LMU_Area,$K87,PN$26)</f>
        <v>-</v>
      </c>
      <c r="PO87" s="5" t="str" cm="1">
        <f t="array" aca="1" ref="PO87" ca="1">INDEX(i.LMU_Area,$K87,PO$26)</f>
        <v>-</v>
      </c>
      <c r="PP87" s="5" t="str" cm="1">
        <f t="array" aca="1" ref="PP87" ca="1">INDEX(i.LMU_Area,$K87,PP$26)</f>
        <v>-</v>
      </c>
      <c r="PQ87" s="5" t="str" cm="1">
        <f t="array" aca="1" ref="PQ87" ca="1">INDEX(i.LMU_Area,$K87,PQ$26)</f>
        <v>-</v>
      </c>
      <c r="PR87" s="5" t="str" cm="1">
        <f t="array" aca="1" ref="PR87" ca="1">INDEX(i.LMU_Area,$K87,PR$26)</f>
        <v>-</v>
      </c>
      <c r="PS87" s="5" t="str" cm="1">
        <f t="array" aca="1" ref="PS87" ca="1">INDEX(i.LMU_Area,$K87,PS$26)</f>
        <v>-</v>
      </c>
      <c r="PT87" s="5" t="str" cm="1">
        <f t="array" aca="1" ref="PT87" ca="1">INDEX(i.LMU_Area,$K87,PT$26)</f>
        <v>-</v>
      </c>
      <c r="PU87" s="5" t="str" cm="1">
        <f t="array" aca="1" ref="PU87" ca="1">INDEX(i.LMU_Area,$K87,PU$26)</f>
        <v>-</v>
      </c>
      <c r="PV87" s="5" t="str" cm="1">
        <f t="array" aca="1" ref="PV87" ca="1">INDEX(i.LMU_Area,$K87,PV$26)</f>
        <v>-</v>
      </c>
      <c r="PW87" s="5" t="str" cm="1">
        <f t="array" aca="1" ref="PW87" ca="1">INDEX(i.LMU_Area,$K87,PW$26)</f>
        <v>-</v>
      </c>
      <c r="PX87" s="5" t="str" cm="1">
        <f t="array" aca="1" ref="PX87" ca="1">INDEX(i.LMU_Area,$K87,PX$26)</f>
        <v>-</v>
      </c>
      <c r="PY87" s="5" t="str" cm="1">
        <f t="array" aca="1" ref="PY87" ca="1">INDEX(i.LMU_Area,$K87,PY$26)</f>
        <v>-</v>
      </c>
      <c r="PZ87" s="5" t="str" cm="1">
        <f t="array" aca="1" ref="PZ87" ca="1">INDEX(i.LMU_Area,$K87,PZ$26)</f>
        <v>-</v>
      </c>
      <c r="QA87" s="5" t="str" cm="1">
        <f t="array" aca="1" ref="QA87" ca="1">INDEX(i.LMU_Area,$K87,QA$26)</f>
        <v>-</v>
      </c>
      <c r="QB87" s="5" t="str" cm="1">
        <f t="array" aca="1" ref="QB87" ca="1">INDEX(i.LMU_Area,$K87,QB$26)</f>
        <v>-</v>
      </c>
      <c r="QC87" s="5" t="str" cm="1">
        <f t="array" aca="1" ref="QC87" ca="1">INDEX(i.LMU_Area,$K87,QC$26)</f>
        <v>-</v>
      </c>
      <c r="QD87" s="5" t="str" cm="1">
        <f t="array" aca="1" ref="QD87" ca="1">INDEX(i.LMU_Area,$K87,QD$26)</f>
        <v>-</v>
      </c>
      <c r="QE87" s="5" t="str" cm="1">
        <f t="array" aca="1" ref="QE87" ca="1">INDEX(i.LMU_Area,$K87,QE$26)</f>
        <v>-</v>
      </c>
      <c r="QF87" s="5" t="str" cm="1">
        <f t="array" aca="1" ref="QF87" ca="1">INDEX(i.LMU_Area,$K87,QF$26)</f>
        <v>-</v>
      </c>
      <c r="QG87" s="5" t="str" cm="1">
        <f t="array" aca="1" ref="QG87" ca="1">INDEX(i.LMU_Area,$K87,QG$26)</f>
        <v>-</v>
      </c>
      <c r="QH87" s="5" t="str" cm="1">
        <f t="array" aca="1" ref="QH87" ca="1">INDEX(i.LMU_Area,$K87,QH$26)</f>
        <v>-</v>
      </c>
      <c r="QI87" s="5" t="str" cm="1">
        <f t="array" aca="1" ref="QI87" ca="1">INDEX(i.LMU_Area,$K87,QI$26)</f>
        <v>-</v>
      </c>
      <c r="QJ87" s="5" t="str" cm="1">
        <f t="array" aca="1" ref="QJ87" ca="1">INDEX(i.LMU_Area,$K87,QJ$26)</f>
        <v>-</v>
      </c>
      <c r="QK87" s="5" t="str" cm="1">
        <f t="array" aca="1" ref="QK87" ca="1">INDEX(i.LMU_Area,$K87,QK$26)</f>
        <v>-</v>
      </c>
      <c r="QL87" s="5" t="str" cm="1">
        <f t="array" aca="1" ref="QL87" ca="1">INDEX(i.LMU_Area,$K87,QL$26)</f>
        <v>-</v>
      </c>
      <c r="QM87" s="5" t="str" cm="1">
        <f t="array" aca="1" ref="QM87" ca="1">INDEX(i.LMU_Area,$K87,QM$26)</f>
        <v>-</v>
      </c>
      <c r="QN87" s="5" t="str" cm="1">
        <f t="array" aca="1" ref="QN87" ca="1">INDEX(i.LMU_Area,$K87,QN$26)</f>
        <v>-</v>
      </c>
      <c r="QO87" s="5" t="str" cm="1">
        <f t="array" aca="1" ref="QO87" ca="1">INDEX(i.LMU_Area,$K87,QO$26)</f>
        <v>-</v>
      </c>
      <c r="QP87" s="5" t="str" cm="1">
        <f t="array" aca="1" ref="QP87" ca="1">INDEX(i.LMU_Area,$K87,QP$26)</f>
        <v>-</v>
      </c>
      <c r="QQ87" s="5" t="str" cm="1">
        <f t="array" aca="1" ref="QQ87" ca="1">INDEX(i.LMU_Area,$K87,QQ$26)</f>
        <v>-</v>
      </c>
      <c r="QR87" s="5" t="str" cm="1">
        <f t="array" aca="1" ref="QR87" ca="1">INDEX(i.LMU_Area,$K87,QR$26)</f>
        <v>-</v>
      </c>
      <c r="QS87" s="5" t="str" cm="1">
        <f t="array" aca="1" ref="QS87" ca="1">INDEX(i.LMU_Area,$K87,QS$26)</f>
        <v>-</v>
      </c>
      <c r="QT87" s="5" t="str" cm="1">
        <f t="array" aca="1" ref="QT87" ca="1">INDEX(i.LMU_Area,$K87,QT$26)</f>
        <v>-</v>
      </c>
      <c r="QU87" s="5" t="str" cm="1">
        <f t="array" aca="1" ref="QU87" ca="1">INDEX(i.LMU_Area,$K87,QU$26)</f>
        <v>-</v>
      </c>
      <c r="QV87" s="5" t="str" cm="1">
        <f t="array" aca="1" ref="QV87" ca="1">INDEX(i.LMU_Area,$K87,QV$26)</f>
        <v>-</v>
      </c>
      <c r="QW87" s="5" t="str" cm="1">
        <f t="array" aca="1" ref="QW87" ca="1">INDEX(i.LMU_Area,$K87,QW$26)</f>
        <v>-</v>
      </c>
      <c r="QX87" s="5" t="str" cm="1">
        <f t="array" aca="1" ref="QX87" ca="1">INDEX(i.LMU_Area,$K87,QX$26)</f>
        <v>-</v>
      </c>
      <c r="QY87" s="5" t="str" cm="1">
        <f t="array" aca="1" ref="QY87" ca="1">INDEX(i.LMU_Area,$K87,QY$26)</f>
        <v>-</v>
      </c>
      <c r="QZ87" s="5" t="str" cm="1">
        <f t="array" aca="1" ref="QZ87" ca="1">INDEX(i.LMU_Area,$K87,QZ$26)</f>
        <v>-</v>
      </c>
      <c r="RA87" s="5" t="str" cm="1">
        <f t="array" aca="1" ref="RA87" ca="1">INDEX(i.LMU_Area,$K87,RA$26)</f>
        <v>-</v>
      </c>
      <c r="RB87" s="5" t="str" cm="1">
        <f t="array" aca="1" ref="RB87" ca="1">INDEX(i.LMU_Area,$K87,RB$26)</f>
        <v>-</v>
      </c>
      <c r="RC87" s="5" t="str" cm="1">
        <f t="array" aca="1" ref="RC87" ca="1">INDEX(i.LMU_Area,$K87,RC$26)</f>
        <v>-</v>
      </c>
      <c r="RD87" s="5" t="str" cm="1">
        <f t="array" aca="1" ref="RD87" ca="1">INDEX(i.LMU_Area,$K87,RD$26)</f>
        <v>-</v>
      </c>
      <c r="RE87" s="5" t="str" cm="1">
        <f t="array" aca="1" ref="RE87" ca="1">INDEX(i.LMU_Area,$K87,RE$26)</f>
        <v>-</v>
      </c>
      <c r="RF87" s="5" t="str" cm="1">
        <f t="array" aca="1" ref="RF87" ca="1">INDEX(i.LMU_Area,$K87,RF$26)</f>
        <v>-</v>
      </c>
      <c r="RG87" s="5" t="str" cm="1">
        <f t="array" aca="1" ref="RG87" ca="1">INDEX(i.LMU_Area,$K87,RG$26)</f>
        <v>-</v>
      </c>
      <c r="RH87" s="5" t="str" cm="1">
        <f t="array" aca="1" ref="RH87" ca="1">INDEX(i.LMU_Area,$K87,RH$26)</f>
        <v>-</v>
      </c>
      <c r="RI87" s="5" t="str" cm="1">
        <f t="array" aca="1" ref="RI87" ca="1">INDEX(i.LMU_Area,$K87,RI$26)</f>
        <v>-</v>
      </c>
      <c r="RJ87" s="5" t="str" cm="1">
        <f t="array" aca="1" ref="RJ87" ca="1">INDEX(i.LMU_Area,$K87,RJ$26)</f>
        <v>-</v>
      </c>
      <c r="RK87" s="5" t="str" cm="1">
        <f t="array" aca="1" ref="RK87" ca="1">INDEX(i.LMU_Area,$K87,RK$26)</f>
        <v>-</v>
      </c>
      <c r="RL87" s="5" t="str" cm="1">
        <f t="array" aca="1" ref="RL87" ca="1">INDEX(i.LMU_Area,$K87,RL$26)</f>
        <v>-</v>
      </c>
      <c r="RM87" s="5" t="str" cm="1">
        <f t="array" aca="1" ref="RM87" ca="1">INDEX(i.LMU_Area,$K87,RM$26)</f>
        <v>-</v>
      </c>
      <c r="RN87" s="5" t="str" cm="1">
        <f t="array" aca="1" ref="RN87" ca="1">INDEX(i.LMU_Area,$K87,RN$26)</f>
        <v>-</v>
      </c>
      <c r="RO87" s="5" t="str" cm="1">
        <f t="array" aca="1" ref="RO87" ca="1">INDEX(i.LMU_Area,$K87,RO$26)</f>
        <v>-</v>
      </c>
      <c r="RP87" s="5" t="str" cm="1">
        <f t="array" aca="1" ref="RP87" ca="1">INDEX(i.LMU_Area,$K87,RP$26)</f>
        <v>-</v>
      </c>
      <c r="RQ87" s="5" t="str" cm="1">
        <f t="array" aca="1" ref="RQ87" ca="1">INDEX(i.LMU_Area,$K87,RQ$26)</f>
        <v>-</v>
      </c>
      <c r="RR87" s="5" t="str" cm="1">
        <f t="array" aca="1" ref="RR87" ca="1">INDEX(i.LMU_Area,$K87,RR$26)</f>
        <v>-</v>
      </c>
      <c r="RS87" s="5" t="str" cm="1">
        <f t="array" aca="1" ref="RS87" ca="1">INDEX(i.LMU_Area,$K87,RS$26)</f>
        <v>-</v>
      </c>
      <c r="RT87" s="5" t="str" cm="1">
        <f t="array" aca="1" ref="RT87" ca="1">INDEX(i.LMU_Area,$K87,RT$26)</f>
        <v>-</v>
      </c>
      <c r="RU87" s="5" t="str" cm="1">
        <f t="array" aca="1" ref="RU87" ca="1">INDEX(i.LMU_Area,$K87,RU$26)</f>
        <v>-</v>
      </c>
      <c r="RV87" s="5" t="str" cm="1">
        <f t="array" aca="1" ref="RV87" ca="1">INDEX(i.LMU_Area,$K87,RV$26)</f>
        <v>-</v>
      </c>
      <c r="RW87" s="5" t="str" cm="1">
        <f t="array" aca="1" ref="RW87" ca="1">INDEX(i.LMU_Area,$K87,RW$26)</f>
        <v>-</v>
      </c>
      <c r="RX87" s="5" t="str" cm="1">
        <f t="array" aca="1" ref="RX87" ca="1">INDEX(i.LMU_Area,$K87,RX$26)</f>
        <v>-</v>
      </c>
      <c r="RY87" s="5" t="str" cm="1">
        <f t="array" aca="1" ref="RY87" ca="1">INDEX(i.LMU_Area,$K87,RY$26)</f>
        <v>-</v>
      </c>
      <c r="RZ87" s="5" t="str" cm="1">
        <f t="array" aca="1" ref="RZ87" ca="1">INDEX(i.LMU_Area,$K87,RZ$26)</f>
        <v>-</v>
      </c>
      <c r="SA87" s="5" t="str" cm="1">
        <f t="array" aca="1" ref="SA87" ca="1">INDEX(i.LMU_Area,$K87,SA$26)</f>
        <v>-</v>
      </c>
      <c r="SB87" s="5" t="str" cm="1">
        <f t="array" aca="1" ref="SB87" ca="1">INDEX(i.LMU_Area,$K87,SB$26)</f>
        <v>-</v>
      </c>
      <c r="SC87" s="5" t="str" cm="1">
        <f t="array" aca="1" ref="SC87" ca="1">INDEX(i.LMU_Area,$K87,SC$26)</f>
        <v>-</v>
      </c>
      <c r="SD87" s="5" t="str" cm="1">
        <f t="array" aca="1" ref="SD87" ca="1">INDEX(i.LMU_Area,$K87,SD$26)</f>
        <v>-</v>
      </c>
      <c r="SE87" s="5" t="str" cm="1">
        <f t="array" aca="1" ref="SE87" ca="1">INDEX(i.LMU_Area,$K87,SE$26)</f>
        <v>-</v>
      </c>
      <c r="SF87" s="5" t="str" cm="1">
        <f t="array" aca="1" ref="SF87" ca="1">INDEX(i.LMU_Area,$K87,SF$26)</f>
        <v>-</v>
      </c>
      <c r="SG87" s="5" t="str" cm="1">
        <f t="array" aca="1" ref="SG87" ca="1">INDEX(i.LMU_Area,$K87,SG$26)</f>
        <v>-</v>
      </c>
      <c r="SH87" s="5" t="str" cm="1">
        <f t="array" aca="1" ref="SH87" ca="1">INDEX(i.LMU_Area,$K87,SH$26)</f>
        <v>-</v>
      </c>
      <c r="SI87" s="5" t="str" cm="1">
        <f t="array" aca="1" ref="SI87" ca="1">INDEX(i.LMU_Area,$K87,SI$26)</f>
        <v>-</v>
      </c>
      <c r="SJ87" s="5" t="str" cm="1">
        <f t="array" aca="1" ref="SJ87" ca="1">INDEX(i.LMU_Area,$K87,SJ$26)</f>
        <v>-</v>
      </c>
      <c r="SK87" s="5" t="str" cm="1">
        <f t="array" aca="1" ref="SK87" ca="1">INDEX(i.LMU_Area,$K87,SK$26)</f>
        <v>-</v>
      </c>
      <c r="SL87" s="5" t="str" cm="1">
        <f t="array" aca="1" ref="SL87" ca="1">INDEX(i.LMU_Area,$K87,SL$26)</f>
        <v>-</v>
      </c>
      <c r="SM87" s="5" t="str" cm="1">
        <f t="array" aca="1" ref="SM87" ca="1">INDEX(i.LMU_Area,$K87,SM$26)</f>
        <v>-</v>
      </c>
      <c r="SN87" s="5" t="str" cm="1">
        <f t="array" aca="1" ref="SN87" ca="1">INDEX(i.LMU_Area,$K87,SN$26)</f>
        <v>-</v>
      </c>
      <c r="SO87" s="5" t="str" cm="1">
        <f t="array" aca="1" ref="SO87" ca="1">INDEX(i.LMU_Area,$K87,SO$26)</f>
        <v>-</v>
      </c>
      <c r="SP87" s="5" t="str" cm="1">
        <f t="array" aca="1" ref="SP87" ca="1">INDEX(i.LMU_Area,$K87,SP$26)</f>
        <v>-</v>
      </c>
      <c r="SQ87" s="5" t="str" cm="1">
        <f t="array" aca="1" ref="SQ87" ca="1">INDEX(i.LMU_Area,$K87,SQ$26)</f>
        <v>-</v>
      </c>
      <c r="SR87" s="5" t="str" cm="1">
        <f t="array" aca="1" ref="SR87" ca="1">INDEX(i.LMU_Area,$K87,SR$26)</f>
        <v>-</v>
      </c>
      <c r="SS87" s="5" t="str" cm="1">
        <f t="array" aca="1" ref="SS87" ca="1">INDEX(i.LMU_Area,$K87,SS$26)</f>
        <v>-</v>
      </c>
      <c r="ST87" s="5" t="str" cm="1">
        <f t="array" aca="1" ref="ST87" ca="1">INDEX(i.LMU_Area,$K87,ST$26)</f>
        <v>-</v>
      </c>
      <c r="SU87" s="5" t="str" cm="1">
        <f t="array" aca="1" ref="SU87" ca="1">INDEX(i.LMU_Area,$K87,SU$26)</f>
        <v>-</v>
      </c>
      <c r="SV87" s="5" t="str" cm="1">
        <f t="array" aca="1" ref="SV87" ca="1">INDEX(i.LMU_Area,$K87,SV$26)</f>
        <v>-</v>
      </c>
      <c r="SW87" s="5" t="str" cm="1">
        <f t="array" aca="1" ref="SW87" ca="1">INDEX(i.LMU_Area,$K87,SW$26)</f>
        <v>-</v>
      </c>
      <c r="SX87" s="5" t="str" cm="1">
        <f t="array" aca="1" ref="SX87" ca="1">INDEX(i.LMU_Area,$K87,SX$26)</f>
        <v>-</v>
      </c>
      <c r="SY87" s="5" t="str" cm="1">
        <f t="array" aca="1" ref="SY87" ca="1">INDEX(i.LMU_Area,$K87,SY$26)</f>
        <v>-</v>
      </c>
      <c r="SZ87" s="5" t="str" cm="1">
        <f t="array" aca="1" ref="SZ87" ca="1">INDEX(i.LMU_Area,$K87,SZ$26)</f>
        <v>-</v>
      </c>
      <c r="TA87" s="5" t="str" cm="1">
        <f t="array" aca="1" ref="TA87" ca="1">INDEX(i.LMU_Area,$K87,TA$26)</f>
        <v>-</v>
      </c>
      <c r="TB87" s="5" t="str" cm="1">
        <f t="array" aca="1" ref="TB87" ca="1">INDEX(i.LMU_Area,$K87,TB$26)</f>
        <v>-</v>
      </c>
      <c r="TC87" s="5" t="str" cm="1">
        <f t="array" aca="1" ref="TC87" ca="1">INDEX(i.LMU_Area,$K87,TC$26)</f>
        <v>-</v>
      </c>
      <c r="TD87" s="5" t="str" cm="1">
        <f t="array" aca="1" ref="TD87" ca="1">INDEX(i.LMU_Area,$K87,TD$26)</f>
        <v>-</v>
      </c>
      <c r="TE87" s="5" t="str" cm="1">
        <f t="array" aca="1" ref="TE87" ca="1">INDEX(i.LMU_Area,$K87,TE$26)</f>
        <v>-</v>
      </c>
      <c r="TF87" s="19">
        <f t="shared" ca="1" si="545"/>
        <v>1</v>
      </c>
      <c r="TG87" s="587">
        <v>0</v>
      </c>
    </row>
    <row r="88" spans="1:527" outlineLevel="1">
      <c r="A88" s="21">
        <f t="shared" si="85"/>
        <v>83</v>
      </c>
      <c r="B88" s="26">
        <f t="shared" si="553"/>
        <v>29</v>
      </c>
      <c r="C88">
        <v>101</v>
      </c>
      <c r="D88" s="135" t="s">
        <v>1990</v>
      </c>
      <c r="E88" t="b">
        <v>0</v>
      </c>
      <c r="F88" t="b">
        <v>0</v>
      </c>
      <c r="G88" t="b">
        <f t="shared" si="554"/>
        <v>0</v>
      </c>
      <c r="H88" s="213">
        <f t="shared" ca="1" si="552"/>
        <v>6</v>
      </c>
      <c r="I88" s="19">
        <f t="shared" ca="1" si="471"/>
        <v>1</v>
      </c>
      <c r="J88" s="19">
        <f t="shared" ca="1" si="471"/>
        <v>1</v>
      </c>
      <c r="K88" s="19">
        <f t="shared" ca="1" si="471"/>
        <v>1</v>
      </c>
      <c r="L88" s="19">
        <f t="shared" ca="1" si="471"/>
        <v>1</v>
      </c>
      <c r="M88" s="19">
        <f t="shared" ca="1" si="471"/>
        <v>2</v>
      </c>
      <c r="N88" s="19">
        <f t="shared" ca="1" si="471"/>
        <v>3</v>
      </c>
      <c r="O88" s="19">
        <f t="shared" ca="1" si="471"/>
        <v>2</v>
      </c>
      <c r="P88" s="19">
        <f t="shared" ca="1" si="471"/>
        <v>1</v>
      </c>
      <c r="Q88" s="19">
        <f t="shared" ca="1" si="471"/>
        <v>1</v>
      </c>
      <c r="R88" s="19">
        <f t="shared" ca="1" si="471"/>
        <v>0</v>
      </c>
      <c r="S88" s="19">
        <f t="shared" ca="1" si="471"/>
        <v>0</v>
      </c>
      <c r="T88" s="19">
        <f t="shared" ca="1" si="471"/>
        <v>0</v>
      </c>
      <c r="U88" s="19">
        <f t="shared" ca="1" si="471"/>
        <v>0</v>
      </c>
      <c r="V88" s="19">
        <f t="shared" ca="1" si="471"/>
        <v>0</v>
      </c>
      <c r="W88" s="19">
        <f t="shared" ca="1" si="471"/>
        <v>0</v>
      </c>
      <c r="X88" s="19">
        <f t="shared" ca="1" si="471"/>
        <v>1</v>
      </c>
      <c r="Y88" s="19">
        <f t="shared" ca="1" si="471"/>
        <v>1</v>
      </c>
      <c r="Z88" s="19">
        <f t="shared" ca="1" si="471"/>
        <v>1</v>
      </c>
      <c r="AA88" s="209"/>
      <c r="AB88" s="209"/>
      <c r="AC88" s="209"/>
      <c r="AD88" s="209"/>
      <c r="AE88" s="209"/>
      <c r="AF88" s="19">
        <f t="shared" ca="1" si="555"/>
        <v>0</v>
      </c>
      <c r="AG88" s="209"/>
      <c r="AH88" s="209"/>
      <c r="AI88" s="209"/>
      <c r="AJ88" s="209"/>
      <c r="AK88" s="209"/>
      <c r="AL88" s="209"/>
      <c r="AM88" s="209"/>
      <c r="AN88" s="209"/>
      <c r="AO88" s="135">
        <f t="shared" ca="1" si="472"/>
        <v>2</v>
      </c>
      <c r="AP88" s="135">
        <f ca="1">INDEX(CHOOSE($P88,DataAutumn!i.AdultDrys,DataWinter!i.AdultDrys,DataSpring!i.AdultDrys),1,$O88)</f>
        <v>4</v>
      </c>
      <c r="AQ88" s="5">
        <f t="shared" ca="1" si="473"/>
        <v>2</v>
      </c>
      <c r="AR88" s="5">
        <f t="shared" ca="1" si="473"/>
        <v>0</v>
      </c>
      <c r="AS88" s="5">
        <f t="shared" ca="1" si="474"/>
        <v>5</v>
      </c>
      <c r="AT88" s="209"/>
      <c r="AU88" s="209"/>
      <c r="AV88" s="209">
        <v>50</v>
      </c>
      <c r="AW88" s="351" t="str" cm="1">
        <f t="array" aca="1" ref="AW88" ca="1">LEFT(OFFSET(AW88,-1,0),LEN($AW$91))        &amp; TEXT($H88," 00000 ")
&amp; $D88   &amp;" "&amp;$AV88     &amp; IF($JO88=0," FWM","")&amp;IF($JO88=1," MWM","")&amp;IF($JO88=5," Mat","")&amp;IF($JP88=TRUE,"&amp;BBT","    ")    &amp; INDEX(DataMaster!$B$49:$B$51,Experiment!$I88)    &amp; " Climate"&amp;$J88
        &amp; CHOOSE($R88+1," PICCC"," BC")
&amp; " GP"&amp;TEXT($OB88,"?00%")        &amp; " WP"&amp;TEXT($NZ88,"?00%")        &amp; " MP"&amp;TEXT($OA88,"?00%")
&amp; " T_" &amp; IF(AND($CW88,$CY88),"TRUE")        &amp; " (F"&amp;3+COUNTIF($DL88:$DO88,TRUE)&amp;3&amp;"N"&amp;$DQ88&amp;$DR88&amp;")"</f>
        <v>SE N 00006 EWW 50 MWM    SE Climate1 PICCC GP100% WP100% MP100% T_TRUE (F33N11)</v>
      </c>
      <c r="AX88" s="9" t="str">
        <f ca="1">IF(COUNTIF(AW$5:AW88,AW88)=1,"-","Dup")</f>
        <v>-</v>
      </c>
      <c r="AY88" s="9"/>
      <c r="AZ88" s="461" t="b">
        <v>1</v>
      </c>
      <c r="BA88" s="461" t="b">
        <v>1</v>
      </c>
      <c r="BB88" s="461" t="b">
        <v>1</v>
      </c>
      <c r="BC88" s="461" t="b">
        <v>1</v>
      </c>
      <c r="BD88" s="461" t="b">
        <v>1</v>
      </c>
      <c r="BE88" s="461" t="b">
        <v>1</v>
      </c>
      <c r="BF88" s="461" t="b">
        <v>1</v>
      </c>
      <c r="BG88" s="461" t="b">
        <v>1</v>
      </c>
      <c r="BH88" s="9"/>
      <c r="BI88" s="5" t="b">
        <f t="shared" ca="1" si="475"/>
        <v>1</v>
      </c>
      <c r="BJ88" s="5" t="str">
        <f t="shared" ca="1" si="475"/>
        <v>-</v>
      </c>
      <c r="BK88" s="5" t="str">
        <f t="shared" ca="1" si="475"/>
        <v>-</v>
      </c>
      <c r="BL88" s="5" t="str">
        <f t="shared" ca="1" si="475"/>
        <v>-</v>
      </c>
      <c r="BM88" s="5" t="b">
        <f t="shared" ca="1" si="475"/>
        <v>1</v>
      </c>
      <c r="BN88" s="135">
        <f t="shared" ca="1" si="475"/>
        <v>0</v>
      </c>
      <c r="BO88" s="12" t="b">
        <v>1</v>
      </c>
      <c r="BP88" s="5" cm="1">
        <f t="array" aca="1" ref="BP88" ca="1">INDEX(i.z_prob,$J88,BP$26)</f>
        <v>0.09</v>
      </c>
      <c r="BQ88" s="5" cm="1">
        <f t="array" aca="1" ref="BQ88" ca="1">INDEX(i.z_prob,$J88,BQ$26)</f>
        <v>0.16</v>
      </c>
      <c r="BR88" s="5" cm="1">
        <f t="array" aca="1" ref="BR88" ca="1">INDEX(i.z_prob,$J88,BR$26)</f>
        <v>0.14000000000000001</v>
      </c>
      <c r="BS88" s="5" cm="1">
        <f t="array" aca="1" ref="BS88" ca="1">INDEX(i.z_prob,$J88,BS$26)</f>
        <v>0.11</v>
      </c>
      <c r="BT88" s="5" cm="1">
        <f t="array" aca="1" ref="BT88" ca="1">INDEX(i.z_prob,$J88,BT$26)</f>
        <v>0.11</v>
      </c>
      <c r="BU88" s="5" cm="1">
        <f t="array" aca="1" ref="BU88" ca="1">INDEX(i.z_prob,$J88,BU$26)</f>
        <v>0.14000000000000001</v>
      </c>
      <c r="BV88" s="5" cm="1">
        <f t="array" aca="1" ref="BV88" ca="1">INDEX(i.z_prob,$J88,BV$26)</f>
        <v>0.16</v>
      </c>
      <c r="BW88" s="5" cm="1">
        <f t="array" aca="1" ref="BW88" ca="1">INDEX(i.z_prob,$J88,BW$26)</f>
        <v>0.09</v>
      </c>
      <c r="BX88" s="9"/>
      <c r="BY88" s="19" t="str">
        <f t="shared" ca="1" si="476"/>
        <v>-</v>
      </c>
      <c r="BZ88" s="5">
        <f t="shared" ca="1" si="477"/>
        <v>0</v>
      </c>
      <c r="CA88" s="5">
        <f t="shared" ca="1" si="478"/>
        <v>0</v>
      </c>
      <c r="CB88" s="5">
        <f t="shared" ca="1" si="479"/>
        <v>0</v>
      </c>
      <c r="CC88" s="5">
        <f t="shared" ca="1" si="480"/>
        <v>0</v>
      </c>
      <c r="CD88" s="9"/>
      <c r="CE88" s="5" t="b">
        <f t="shared" ca="1" si="481"/>
        <v>0</v>
      </c>
      <c r="CF88" s="12">
        <f t="shared" ca="1" si="482"/>
        <v>3211010</v>
      </c>
      <c r="CG88" s="19" t="str">
        <f t="shared" ca="1" si="483"/>
        <v>-</v>
      </c>
      <c r="CH88" s="19" t="str">
        <f t="shared" ca="1" si="483"/>
        <v>-</v>
      </c>
      <c r="CI88" s="19" t="str">
        <f t="shared" ca="1" si="483"/>
        <v>-</v>
      </c>
      <c r="CJ88" s="19" t="str">
        <f t="shared" ca="1" si="483"/>
        <v>-</v>
      </c>
      <c r="CK88" s="19" t="str">
        <f t="shared" ca="1" si="483"/>
        <v>-</v>
      </c>
      <c r="CL88" s="19" t="str">
        <f t="shared" ca="1" si="483"/>
        <v>-</v>
      </c>
      <c r="CM88" s="19" t="str">
        <f t="shared" ca="1" si="483"/>
        <v>-</v>
      </c>
      <c r="CN88" s="19" t="str">
        <f t="shared" ca="1" si="483"/>
        <v>-</v>
      </c>
      <c r="CO88" s="19" t="str">
        <f t="shared" ca="1" si="483"/>
        <v>-</v>
      </c>
      <c r="CP88" s="19" t="str">
        <f t="shared" ca="1" si="483"/>
        <v>-</v>
      </c>
      <c r="CQ88" s="19" t="str">
        <f t="shared" ca="1" si="483"/>
        <v>-</v>
      </c>
      <c r="CR88" s="19" t="str">
        <f t="shared" ca="1" si="483"/>
        <v>-</v>
      </c>
      <c r="CS88" s="19" t="str">
        <f t="shared" ca="1" si="483"/>
        <v>-</v>
      </c>
      <c r="CT88" s="19" t="str">
        <f t="shared" ca="1" si="483"/>
        <v>-</v>
      </c>
      <c r="CU88" s="19" t="str">
        <f t="shared" ca="1" si="483"/>
        <v>-</v>
      </c>
      <c r="CV88" s="9"/>
      <c r="CW88" s="571" t="b">
        <v>1</v>
      </c>
      <c r="CX88" s="571" t="b">
        <v>1</v>
      </c>
      <c r="CY88" s="571" t="b">
        <v>1</v>
      </c>
      <c r="CZ88" s="571">
        <f t="shared" ca="1" si="556"/>
        <v>32111111</v>
      </c>
      <c r="DA88" s="19" t="b">
        <f t="shared" ca="1" si="484"/>
        <v>1</v>
      </c>
      <c r="DB88" s="19">
        <f t="shared" ca="1" si="484"/>
        <v>0</v>
      </c>
      <c r="DC88" s="19" t="str">
        <f t="shared" ca="1" si="484"/>
        <v>-</v>
      </c>
      <c r="DD88" s="570" t="str">
        <f t="shared" ca="1" si="484"/>
        <v>-</v>
      </c>
      <c r="DE88" s="428">
        <f t="shared" ca="1" si="485"/>
        <v>680</v>
      </c>
      <c r="DF88" s="428">
        <f t="shared" ca="1" si="485"/>
        <v>714</v>
      </c>
      <c r="DG88" s="428">
        <f t="shared" ca="1" si="485"/>
        <v>749</v>
      </c>
      <c r="DH88" s="143">
        <f t="shared" ca="1" si="486"/>
        <v>420</v>
      </c>
      <c r="DI88" s="143">
        <f t="shared" ca="1" si="486"/>
        <v>455</v>
      </c>
      <c r="DJ88" s="143">
        <f t="shared" ca="1" si="486"/>
        <v>490</v>
      </c>
      <c r="DK88" s="19" t="str">
        <f t="shared" ca="1" si="487"/>
        <v>-</v>
      </c>
      <c r="DL88" s="19" t="str">
        <f t="shared" ca="1" si="487"/>
        <v>-</v>
      </c>
      <c r="DM88" s="19" t="str">
        <f t="shared" ca="1" si="487"/>
        <v>-</v>
      </c>
      <c r="DN88" s="19" t="str">
        <f t="shared" ca="1" si="487"/>
        <v>-</v>
      </c>
      <c r="DO88" s="19" t="str">
        <f t="shared" ca="1" si="487"/>
        <v>-</v>
      </c>
      <c r="DP88" s="19" t="str">
        <f t="shared" ca="1" si="487"/>
        <v>-</v>
      </c>
      <c r="DQ88" s="12">
        <v>1</v>
      </c>
      <c r="DR88" s="12">
        <v>1</v>
      </c>
      <c r="DS88" s="19">
        <f t="shared" ca="1" si="487"/>
        <v>0</v>
      </c>
      <c r="DT88" s="19" t="str">
        <f t="shared" ca="1" si="487"/>
        <v>-</v>
      </c>
      <c r="DU88" s="19" t="str">
        <f t="shared" ca="1" si="487"/>
        <v>-</v>
      </c>
      <c r="DV88" s="19" t="str">
        <f t="shared" ca="1" si="487"/>
        <v>-</v>
      </c>
      <c r="DW88" s="19" t="str">
        <f t="shared" ca="1" si="487"/>
        <v>-</v>
      </c>
      <c r="DX88" s="19" t="str">
        <f t="shared" ca="1" si="487"/>
        <v>-</v>
      </c>
      <c r="DY88" s="19">
        <f t="shared" ca="1" si="487"/>
        <v>0</v>
      </c>
      <c r="DZ88" s="19" t="str">
        <f t="shared" ca="1" si="487"/>
        <v>-</v>
      </c>
      <c r="EA88" s="19" t="str">
        <f t="shared" ca="1" si="487"/>
        <v>-</v>
      </c>
      <c r="EB88" s="19" t="str">
        <f t="shared" ca="1" si="484"/>
        <v>-</v>
      </c>
      <c r="EC88" s="19">
        <f t="shared" ca="1" si="484"/>
        <v>0</v>
      </c>
      <c r="ED88" s="19">
        <f t="shared" ca="1" si="484"/>
        <v>0</v>
      </c>
      <c r="EE88" s="9"/>
      <c r="EF88" s="19" t="str">
        <f t="shared" ca="1" si="488"/>
        <v>-</v>
      </c>
      <c r="EG88" s="19" t="str">
        <f t="shared" ca="1" si="488"/>
        <v>-</v>
      </c>
      <c r="EH88" s="19" t="str">
        <f t="shared" ca="1" si="488"/>
        <v>-</v>
      </c>
      <c r="EI88" s="19" t="str">
        <f t="shared" ca="1" si="488"/>
        <v>-</v>
      </c>
      <c r="EJ88" s="19" t="str">
        <f t="shared" ca="1" si="488"/>
        <v>-</v>
      </c>
      <c r="EK88" s="19" t="str">
        <f t="shared" ca="1" si="488"/>
        <v>-</v>
      </c>
      <c r="EL88" s="19" t="str">
        <f t="shared" ca="1" si="488"/>
        <v>-</v>
      </c>
      <c r="EM88" s="19" t="str">
        <f t="shared" ca="1" si="488"/>
        <v>-</v>
      </c>
      <c r="EN88" s="19" t="str">
        <f t="shared" ca="1" si="488"/>
        <v>-</v>
      </c>
      <c r="EO88" s="19" t="str">
        <f t="shared" ca="1" si="488"/>
        <v>-</v>
      </c>
      <c r="EP88" s="19" t="str">
        <f t="shared" ca="1" si="488"/>
        <v>-</v>
      </c>
      <c r="EQ88" s="19" t="str">
        <f t="shared" ca="1" si="488"/>
        <v>-</v>
      </c>
      <c r="ER88" s="19">
        <f t="shared" ca="1" si="488"/>
        <v>0</v>
      </c>
      <c r="ES88" s="428">
        <f t="shared" ca="1" si="489"/>
        <v>0</v>
      </c>
      <c r="ET88" s="428">
        <f t="shared" ca="1" si="489"/>
        <v>0</v>
      </c>
      <c r="EU88" s="115">
        <f t="shared" ca="1" si="490"/>
        <v>0</v>
      </c>
      <c r="EV88" s="115">
        <f t="shared" ca="1" si="490"/>
        <v>0</v>
      </c>
      <c r="EW88" s="115">
        <f t="shared" ca="1" si="490"/>
        <v>0</v>
      </c>
      <c r="EX88" s="115">
        <f t="shared" ca="1" si="490"/>
        <v>0</v>
      </c>
      <c r="EY88" s="115">
        <f t="shared" ca="1" si="490"/>
        <v>0</v>
      </c>
      <c r="EZ88" s="530">
        <f t="shared" ca="1" si="491"/>
        <v>0</v>
      </c>
      <c r="FA88" s="115">
        <f t="shared" ca="1" si="492"/>
        <v>0</v>
      </c>
      <c r="FB88" s="115">
        <f t="shared" ca="1" si="492"/>
        <v>0</v>
      </c>
      <c r="FC88" s="115">
        <f t="shared" ca="1" si="492"/>
        <v>0</v>
      </c>
      <c r="FD88" s="115">
        <f t="shared" ca="1" si="492"/>
        <v>0</v>
      </c>
      <c r="FE88" s="115">
        <f t="shared" ca="1" si="492"/>
        <v>0</v>
      </c>
      <c r="FF88" s="530">
        <f t="shared" ca="1" si="493"/>
        <v>0</v>
      </c>
      <c r="FG88" s="115">
        <f t="shared" ca="1" si="494"/>
        <v>0</v>
      </c>
      <c r="FH88" s="115">
        <f t="shared" ca="1" si="494"/>
        <v>0</v>
      </c>
      <c r="FI88" s="115">
        <f t="shared" ca="1" si="494"/>
        <v>0</v>
      </c>
      <c r="FJ88" s="115">
        <f t="shared" ca="1" si="494"/>
        <v>0</v>
      </c>
      <c r="FK88" s="115">
        <f t="shared" ca="1" si="494"/>
        <v>0</v>
      </c>
      <c r="FL88" s="530">
        <f t="shared" ca="1" si="495"/>
        <v>0</v>
      </c>
      <c r="FM88" s="115">
        <f t="shared" ca="1" si="496"/>
        <v>0</v>
      </c>
      <c r="FN88" s="115">
        <f t="shared" ca="1" si="496"/>
        <v>0</v>
      </c>
      <c r="FO88" s="115">
        <f t="shared" ca="1" si="496"/>
        <v>0</v>
      </c>
      <c r="FP88" s="115">
        <f t="shared" ca="1" si="496"/>
        <v>0</v>
      </c>
      <c r="FQ88" s="115">
        <f t="shared" ca="1" si="496"/>
        <v>0</v>
      </c>
      <c r="FR88" s="530">
        <f t="shared" ca="1" si="497"/>
        <v>0</v>
      </c>
      <c r="FS88" s="115">
        <f t="shared" ca="1" si="498"/>
        <v>0</v>
      </c>
      <c r="FT88" s="115">
        <f t="shared" ca="1" si="498"/>
        <v>0</v>
      </c>
      <c r="FU88" s="115">
        <f t="shared" ca="1" si="498"/>
        <v>0</v>
      </c>
      <c r="FV88" s="115">
        <f t="shared" ca="1" si="498"/>
        <v>0</v>
      </c>
      <c r="FW88" s="115">
        <f t="shared" ca="1" si="498"/>
        <v>0</v>
      </c>
      <c r="FX88" s="530">
        <f t="shared" ca="1" si="499"/>
        <v>0</v>
      </c>
      <c r="FY88" s="115">
        <f t="shared" ca="1" si="500"/>
        <v>0</v>
      </c>
      <c r="FZ88" s="115">
        <f t="shared" ca="1" si="500"/>
        <v>0</v>
      </c>
      <c r="GA88" s="115">
        <f t="shared" ca="1" si="500"/>
        <v>0</v>
      </c>
      <c r="GB88" s="115">
        <f t="shared" ca="1" si="500"/>
        <v>0</v>
      </c>
      <c r="GC88" s="115">
        <f t="shared" ca="1" si="500"/>
        <v>0</v>
      </c>
      <c r="GD88" s="530">
        <f t="shared" ca="1" si="501"/>
        <v>0</v>
      </c>
      <c r="GE88" s="116">
        <f t="shared" ca="1" si="502"/>
        <v>0</v>
      </c>
      <c r="GF88" s="116">
        <f t="shared" ca="1" si="502"/>
        <v>0</v>
      </c>
      <c r="GG88" s="116">
        <f t="shared" ca="1" si="502"/>
        <v>0</v>
      </c>
      <c r="GH88" s="116">
        <f t="shared" ca="1" si="502"/>
        <v>0</v>
      </c>
      <c r="GI88" s="545">
        <f t="shared" ca="1" si="503"/>
        <v>0</v>
      </c>
      <c r="GJ88" s="545">
        <f t="shared" ca="1" si="503"/>
        <v>0</v>
      </c>
      <c r="GK88" s="545">
        <f t="shared" ca="1" si="503"/>
        <v>0</v>
      </c>
      <c r="GL88" s="545">
        <f t="shared" ca="1" si="503"/>
        <v>0</v>
      </c>
      <c r="GM88" s="545">
        <f t="shared" ca="1" si="503"/>
        <v>0</v>
      </c>
      <c r="GN88" s="545">
        <f t="shared" ca="1" si="503"/>
        <v>0</v>
      </c>
      <c r="GO88" s="545">
        <f t="shared" ca="1" si="503"/>
        <v>0</v>
      </c>
      <c r="GP88" s="545">
        <f t="shared" ca="1" si="503"/>
        <v>0</v>
      </c>
      <c r="GQ88" s="545">
        <f t="shared" ca="1" si="503"/>
        <v>0</v>
      </c>
      <c r="GR88" s="545">
        <f t="shared" ca="1" si="503"/>
        <v>0</v>
      </c>
      <c r="GS88" s="545">
        <f t="shared" ca="1" si="503"/>
        <v>0</v>
      </c>
      <c r="GT88" s="545">
        <f t="shared" ca="1" si="503"/>
        <v>0</v>
      </c>
      <c r="GU88" s="545">
        <f t="shared" ca="1" si="503"/>
        <v>0</v>
      </c>
      <c r="GV88" s="545">
        <f t="shared" ca="1" si="503"/>
        <v>0</v>
      </c>
      <c r="GW88" s="545">
        <f t="shared" ca="1" si="503"/>
        <v>0</v>
      </c>
      <c r="GX88" s="545">
        <f t="shared" ca="1" si="503"/>
        <v>0</v>
      </c>
      <c r="GY88" s="545">
        <f t="shared" ca="1" si="504"/>
        <v>0</v>
      </c>
      <c r="GZ88" s="545">
        <f t="shared" ca="1" si="504"/>
        <v>0</v>
      </c>
      <c r="HA88" s="545">
        <f t="shared" ca="1" si="504"/>
        <v>0</v>
      </c>
      <c r="HB88" s="545">
        <f t="shared" ca="1" si="504"/>
        <v>0</v>
      </c>
      <c r="HC88" s="19">
        <f t="shared" ca="1" si="505"/>
        <v>0</v>
      </c>
      <c r="HD88" s="115">
        <f t="shared" ca="1" si="506"/>
        <v>0</v>
      </c>
      <c r="HE88" s="115">
        <f t="shared" ca="1" si="506"/>
        <v>0</v>
      </c>
      <c r="HF88" s="115">
        <f t="shared" ca="1" si="506"/>
        <v>0</v>
      </c>
      <c r="HG88" s="115">
        <f t="shared" ca="1" si="506"/>
        <v>0</v>
      </c>
      <c r="HH88" s="115">
        <f t="shared" ca="1" si="506"/>
        <v>0</v>
      </c>
      <c r="HI88" s="530">
        <f t="shared" ca="1" si="507"/>
        <v>0</v>
      </c>
      <c r="HJ88" s="115">
        <f t="shared" ca="1" si="508"/>
        <v>0</v>
      </c>
      <c r="HK88" s="115">
        <f t="shared" ca="1" si="508"/>
        <v>0</v>
      </c>
      <c r="HL88" s="115">
        <f t="shared" ca="1" si="508"/>
        <v>0</v>
      </c>
      <c r="HM88" s="115">
        <f t="shared" ca="1" si="508"/>
        <v>0</v>
      </c>
      <c r="HN88" s="115">
        <f t="shared" ca="1" si="508"/>
        <v>0</v>
      </c>
      <c r="HO88" s="530">
        <f t="shared" ca="1" si="509"/>
        <v>0</v>
      </c>
      <c r="HP88" s="115">
        <f t="shared" ca="1" si="510"/>
        <v>0</v>
      </c>
      <c r="HQ88" s="115">
        <f t="shared" ca="1" si="510"/>
        <v>0</v>
      </c>
      <c r="HR88" s="115">
        <f t="shared" ca="1" si="510"/>
        <v>0</v>
      </c>
      <c r="HS88" s="115">
        <f t="shared" ca="1" si="510"/>
        <v>0</v>
      </c>
      <c r="HT88" s="115">
        <f t="shared" ca="1" si="510"/>
        <v>0</v>
      </c>
      <c r="HU88" s="530">
        <f t="shared" ca="1" si="511"/>
        <v>0</v>
      </c>
      <c r="HV88" s="115">
        <f t="shared" ca="1" si="512"/>
        <v>0</v>
      </c>
      <c r="HW88" s="115">
        <f t="shared" ca="1" si="512"/>
        <v>0</v>
      </c>
      <c r="HX88" s="115">
        <f t="shared" ca="1" si="512"/>
        <v>0</v>
      </c>
      <c r="HY88" s="115">
        <f t="shared" ca="1" si="512"/>
        <v>0</v>
      </c>
      <c r="HZ88" s="115">
        <f t="shared" ca="1" si="512"/>
        <v>0</v>
      </c>
      <c r="IA88" s="530">
        <f t="shared" ca="1" si="513"/>
        <v>0</v>
      </c>
      <c r="IB88" s="115">
        <f t="shared" ca="1" si="514"/>
        <v>0</v>
      </c>
      <c r="IC88" s="115">
        <f t="shared" ca="1" si="514"/>
        <v>0</v>
      </c>
      <c r="ID88" s="115">
        <f t="shared" ca="1" si="514"/>
        <v>0</v>
      </c>
      <c r="IE88" s="115">
        <f t="shared" ca="1" si="514"/>
        <v>0</v>
      </c>
      <c r="IF88" s="115">
        <f t="shared" ca="1" si="514"/>
        <v>0</v>
      </c>
      <c r="IG88" s="530">
        <f t="shared" ca="1" si="515"/>
        <v>0</v>
      </c>
      <c r="IH88" s="115">
        <f t="shared" ca="1" si="516"/>
        <v>0</v>
      </c>
      <c r="II88" s="115">
        <f t="shared" ca="1" si="516"/>
        <v>0</v>
      </c>
      <c r="IJ88" s="115">
        <f t="shared" ca="1" si="516"/>
        <v>0</v>
      </c>
      <c r="IK88" s="115">
        <f t="shared" ca="1" si="516"/>
        <v>0</v>
      </c>
      <c r="IL88" s="115">
        <f t="shared" ca="1" si="516"/>
        <v>0</v>
      </c>
      <c r="IM88" s="530">
        <f t="shared" ca="1" si="517"/>
        <v>0</v>
      </c>
      <c r="IN88" s="116">
        <f t="shared" ca="1" si="518"/>
        <v>0</v>
      </c>
      <c r="IO88" s="116">
        <f t="shared" ca="1" si="518"/>
        <v>0</v>
      </c>
      <c r="IP88" s="116">
        <f t="shared" ca="1" si="518"/>
        <v>0</v>
      </c>
      <c r="IQ88" s="116">
        <f t="shared" ca="1" si="518"/>
        <v>0</v>
      </c>
      <c r="IR88" s="545">
        <f t="shared" ca="1" si="519"/>
        <v>0</v>
      </c>
      <c r="IS88" s="545">
        <f t="shared" ca="1" si="519"/>
        <v>0</v>
      </c>
      <c r="IT88" s="545">
        <f t="shared" ca="1" si="519"/>
        <v>0</v>
      </c>
      <c r="IU88" s="545">
        <f t="shared" ca="1" si="519"/>
        <v>0</v>
      </c>
      <c r="IV88" s="545">
        <f t="shared" ca="1" si="519"/>
        <v>0</v>
      </c>
      <c r="IW88" s="545">
        <f t="shared" ca="1" si="519"/>
        <v>0</v>
      </c>
      <c r="IX88" s="545">
        <f t="shared" ca="1" si="519"/>
        <v>0</v>
      </c>
      <c r="IY88" s="545">
        <f t="shared" ca="1" si="519"/>
        <v>0</v>
      </c>
      <c r="IZ88" s="545">
        <f t="shared" ca="1" si="519"/>
        <v>0</v>
      </c>
      <c r="JA88" s="545">
        <f t="shared" ca="1" si="519"/>
        <v>0</v>
      </c>
      <c r="JB88" s="545">
        <f t="shared" ca="1" si="519"/>
        <v>0</v>
      </c>
      <c r="JC88" s="545">
        <f t="shared" ca="1" si="519"/>
        <v>0</v>
      </c>
      <c r="JD88" s="545">
        <f t="shared" ca="1" si="519"/>
        <v>0</v>
      </c>
      <c r="JE88" s="545">
        <f t="shared" ca="1" si="519"/>
        <v>0</v>
      </c>
      <c r="JF88" s="545">
        <f t="shared" ca="1" si="519"/>
        <v>0</v>
      </c>
      <c r="JG88" s="545">
        <f t="shared" ca="1" si="519"/>
        <v>0</v>
      </c>
      <c r="JH88" s="545">
        <f t="shared" ca="1" si="520"/>
        <v>0</v>
      </c>
      <c r="JI88" s="545">
        <f t="shared" ca="1" si="520"/>
        <v>0</v>
      </c>
      <c r="JJ88" s="545">
        <f t="shared" ca="1" si="520"/>
        <v>0</v>
      </c>
      <c r="JK88" s="545">
        <f t="shared" ca="1" si="520"/>
        <v>0</v>
      </c>
      <c r="JL88" s="19">
        <f t="shared" ca="1" si="521"/>
        <v>0</v>
      </c>
      <c r="JM88" s="5">
        <f t="shared" ca="1" si="522"/>
        <v>19</v>
      </c>
      <c r="JN88" s="9"/>
      <c r="JO88" s="5">
        <f t="shared" ca="1" si="523"/>
        <v>1</v>
      </c>
      <c r="JP88" s="5" t="b">
        <f t="shared" ca="1" si="523"/>
        <v>0</v>
      </c>
      <c r="JQ88" s="19">
        <f t="shared" ref="JQ88:LW89" ca="1" si="560">OFFSET(JQ$5,$B88,0)</f>
        <v>0</v>
      </c>
      <c r="JR88" s="5">
        <f t="shared" ca="1" si="525"/>
        <v>0</v>
      </c>
      <c r="JS88" s="5">
        <f t="shared" ca="1" si="526"/>
        <v>0.01</v>
      </c>
      <c r="JT88" s="5">
        <f t="shared" si="527"/>
        <v>0</v>
      </c>
      <c r="JU88" s="19">
        <f t="shared" ca="1" si="560"/>
        <v>0</v>
      </c>
      <c r="JV88" s="5">
        <f t="shared" ca="1" si="528"/>
        <v>60</v>
      </c>
      <c r="JW88" s="5">
        <f t="shared" si="529"/>
        <v>1</v>
      </c>
      <c r="JX88" s="19">
        <f t="shared" ca="1" si="560"/>
        <v>1</v>
      </c>
      <c r="JY88" s="19">
        <f t="shared" ca="1" si="560"/>
        <v>1</v>
      </c>
      <c r="JZ88" s="19">
        <f t="shared" ca="1" si="560"/>
        <v>1</v>
      </c>
      <c r="KA88" s="19">
        <f t="shared" ca="1" si="560"/>
        <v>1</v>
      </c>
      <c r="KB88" s="19">
        <f t="shared" ca="1" si="560"/>
        <v>1</v>
      </c>
      <c r="KC88" s="19">
        <f t="shared" ca="1" si="560"/>
        <v>0</v>
      </c>
      <c r="KD88" s="19">
        <f t="shared" ca="1" si="560"/>
        <v>0</v>
      </c>
      <c r="KE88" s="19">
        <f t="shared" ca="1" si="560"/>
        <v>1</v>
      </c>
      <c r="KF88" s="19">
        <f t="shared" ca="1" si="560"/>
        <v>0</v>
      </c>
      <c r="KG88" s="19">
        <f t="shared" ca="1" si="560"/>
        <v>0</v>
      </c>
      <c r="KH88" s="19">
        <f t="shared" ca="1" si="560"/>
        <v>0</v>
      </c>
      <c r="KI88" s="19">
        <f t="shared" ca="1" si="560"/>
        <v>1</v>
      </c>
      <c r="KJ88" s="19">
        <f t="shared" ca="1" si="560"/>
        <v>0</v>
      </c>
      <c r="KK88" s="19">
        <f t="shared" ca="1" si="560"/>
        <v>1</v>
      </c>
      <c r="KL88" s="19">
        <f t="shared" ca="1" si="560"/>
        <v>0</v>
      </c>
      <c r="KM88" s="19">
        <f t="shared" ca="1" si="560"/>
        <v>0</v>
      </c>
      <c r="KN88" s="19">
        <f t="shared" ca="1" si="560"/>
        <v>0</v>
      </c>
      <c r="KO88" s="19">
        <f t="shared" ca="1" si="560"/>
        <v>0</v>
      </c>
      <c r="KP88" s="19">
        <f t="shared" ca="1" si="560"/>
        <v>0</v>
      </c>
      <c r="KQ88" s="19">
        <f t="shared" ca="1" si="560"/>
        <v>0</v>
      </c>
      <c r="KR88" s="19">
        <f t="shared" ca="1" si="560"/>
        <v>0</v>
      </c>
      <c r="KS88" s="19">
        <f t="shared" ca="1" si="560"/>
        <v>0</v>
      </c>
      <c r="KT88" s="19">
        <f t="shared" ca="1" si="560"/>
        <v>0</v>
      </c>
      <c r="KU88" s="19">
        <f t="shared" ca="1" si="560"/>
        <v>0</v>
      </c>
      <c r="KV88" s="19">
        <f t="shared" ca="1" si="560"/>
        <v>0</v>
      </c>
      <c r="KW88" s="19">
        <f t="shared" ca="1" si="560"/>
        <v>0</v>
      </c>
      <c r="KX88" s="19">
        <f t="shared" ca="1" si="560"/>
        <v>0</v>
      </c>
      <c r="KY88" s="19">
        <f t="shared" ca="1" si="560"/>
        <v>0</v>
      </c>
      <c r="KZ88" s="19">
        <f t="shared" ca="1" si="560"/>
        <v>0</v>
      </c>
      <c r="LA88" s="19">
        <f t="shared" ca="1" si="560"/>
        <v>0</v>
      </c>
      <c r="LB88" s="19">
        <f t="shared" ca="1" si="560"/>
        <v>0</v>
      </c>
      <c r="LC88" s="19">
        <f t="shared" ca="1" si="560"/>
        <v>0</v>
      </c>
      <c r="LD88" s="19">
        <f t="shared" ca="1" si="560"/>
        <v>0</v>
      </c>
      <c r="LE88" s="19">
        <f t="shared" ca="1" si="560"/>
        <v>0</v>
      </c>
      <c r="LF88" s="19">
        <f t="shared" ca="1" si="560"/>
        <v>0</v>
      </c>
      <c r="LG88" s="5">
        <f t="shared" ca="1" si="530"/>
        <v>0</v>
      </c>
      <c r="LH88" s="5">
        <f t="shared" ca="1" si="530"/>
        <v>0</v>
      </c>
      <c r="LI88" s="5">
        <f t="shared" ca="1" si="530"/>
        <v>0.05</v>
      </c>
      <c r="LJ88" s="5">
        <f t="shared" ca="1" si="530"/>
        <v>0.05</v>
      </c>
      <c r="LK88" s="19">
        <f t="shared" ca="1" si="560"/>
        <v>0</v>
      </c>
      <c r="LL88" s="19">
        <f t="shared" ca="1" si="560"/>
        <v>0</v>
      </c>
      <c r="LM88" s="19">
        <f t="shared" ca="1" si="560"/>
        <v>0</v>
      </c>
      <c r="LN88" s="19">
        <f t="shared" ca="1" si="560"/>
        <v>0</v>
      </c>
      <c r="LO88" s="19">
        <f t="shared" ca="1" si="560"/>
        <v>0</v>
      </c>
      <c r="LP88" s="19">
        <f t="shared" ca="1" si="560"/>
        <v>0</v>
      </c>
      <c r="LQ88" s="19">
        <f t="shared" ca="1" si="560"/>
        <v>0</v>
      </c>
      <c r="LR88" s="19">
        <f t="shared" ca="1" si="560"/>
        <v>1</v>
      </c>
      <c r="LS88" s="19">
        <f t="shared" ca="1" si="560"/>
        <v>0</v>
      </c>
      <c r="LT88" s="19">
        <f t="shared" ca="1" si="560"/>
        <v>0</v>
      </c>
      <c r="LU88" s="19">
        <f t="shared" ca="1" si="560"/>
        <v>0</v>
      </c>
      <c r="LV88" s="19">
        <f t="shared" ca="1" si="560"/>
        <v>0</v>
      </c>
      <c r="LW88" s="19">
        <f t="shared" ca="1" si="560"/>
        <v>1</v>
      </c>
      <c r="LX88" s="9"/>
      <c r="LY88" s="5" t="b">
        <f t="shared" ca="1" si="531"/>
        <v>0</v>
      </c>
      <c r="LZ88" s="461" t="str">
        <f t="shared" ca="1" si="532"/>
        <v>-</v>
      </c>
      <c r="MA88" s="608">
        <v>0.23</v>
      </c>
      <c r="MB88" s="461" t="str">
        <f t="shared" ca="1" si="532"/>
        <v>-</v>
      </c>
      <c r="MC88" s="5" t="b">
        <f t="shared" ca="1" si="533"/>
        <v>1</v>
      </c>
      <c r="MD88" s="5" t="b">
        <f t="shared" ca="1" si="533"/>
        <v>0</v>
      </c>
      <c r="ME88" s="5" t="b">
        <f t="shared" ca="1" si="533"/>
        <v>0</v>
      </c>
      <c r="MF88" s="135">
        <f t="shared" ca="1" si="534"/>
        <v>1</v>
      </c>
      <c r="MG88" s="135">
        <f t="shared" ca="1" si="534"/>
        <v>1</v>
      </c>
      <c r="MH88" s="5" t="b">
        <f t="shared" ca="1" si="535"/>
        <v>0</v>
      </c>
      <c r="MI88" s="5" t="b">
        <f t="shared" ca="1" si="535"/>
        <v>0</v>
      </c>
      <c r="MJ88" s="5" t="b">
        <f t="shared" ca="1" si="535"/>
        <v>1</v>
      </c>
      <c r="MK88" s="5" t="b">
        <f t="shared" ca="1" si="535"/>
        <v>0</v>
      </c>
      <c r="ML88" s="5">
        <f t="shared" ca="1" si="536"/>
        <v>1</v>
      </c>
      <c r="MM88" s="5">
        <f t="shared" ca="1" si="536"/>
        <v>0.66</v>
      </c>
      <c r="MN88" s="5" t="b">
        <f t="shared" ca="1" si="537"/>
        <v>1</v>
      </c>
      <c r="MO88" s="5" t="str" cm="1">
        <f t="array" aca="1" ref="MO88" ca="1">IF(OR(MP88:MP88&lt;&gt;"-"),TRUE,"-")</f>
        <v>-</v>
      </c>
      <c r="MP88" s="19" t="str">
        <f t="shared" ca="1" si="538"/>
        <v>-</v>
      </c>
      <c r="MQ88" s="5" t="str">
        <f t="array" aca="1" ref="MQ88" ca="1">IF(OR(MR88:MX88&lt;&gt;"-"),TRUE,"-")</f>
        <v>-</v>
      </c>
      <c r="MR88" s="19" t="str">
        <f t="shared" ca="1" si="539"/>
        <v>-</v>
      </c>
      <c r="MS88" s="19" t="str">
        <f t="shared" ca="1" si="539"/>
        <v>-</v>
      </c>
      <c r="MT88" s="19" t="str">
        <f t="shared" ca="1" si="539"/>
        <v>-</v>
      </c>
      <c r="MU88" s="19" t="str">
        <f t="shared" ca="1" si="539"/>
        <v>-</v>
      </c>
      <c r="MV88" s="19" t="str">
        <f t="shared" ca="1" si="539"/>
        <v>-</v>
      </c>
      <c r="MW88" s="19" t="str">
        <f t="shared" ca="1" si="539"/>
        <v>-</v>
      </c>
      <c r="MX88" s="19" t="str">
        <f t="shared" ca="1" si="539"/>
        <v>-</v>
      </c>
      <c r="MY88" s="19" t="str">
        <f t="shared" ca="1" si="539"/>
        <v>-</v>
      </c>
      <c r="MZ88" s="19" t="str">
        <f t="shared" ca="1" si="539"/>
        <v>-</v>
      </c>
      <c r="NA88" s="19" t="str">
        <f t="shared" ca="1" si="539"/>
        <v>-</v>
      </c>
      <c r="NB88" s="19" t="b">
        <f t="shared" ca="1" si="540"/>
        <v>1</v>
      </c>
      <c r="NC88" s="19">
        <f t="shared" ca="1" si="540"/>
        <v>0</v>
      </c>
      <c r="ND88" s="5" t="str">
        <f t="shared" ca="1" si="541"/>
        <v>-</v>
      </c>
      <c r="NE88" s="5" t="str">
        <f t="shared" ca="1" si="541"/>
        <v>-</v>
      </c>
      <c r="NF88" s="5" t="str">
        <f t="shared" ca="1" si="541"/>
        <v>-</v>
      </c>
      <c r="NG88" s="5" t="str">
        <f t="shared" ca="1" si="541"/>
        <v>-</v>
      </c>
      <c r="NH88" s="19" t="str">
        <f t="shared" ca="1" si="542"/>
        <v>-</v>
      </c>
      <c r="NI88" s="19" t="str">
        <f t="shared" ca="1" si="542"/>
        <v>-</v>
      </c>
      <c r="NJ88" s="19" t="str">
        <f t="shared" ca="1" si="542"/>
        <v>-</v>
      </c>
      <c r="NK88" s="19" t="str">
        <f t="shared" ca="1" si="542"/>
        <v>-</v>
      </c>
      <c r="NL88" s="19" t="str">
        <f t="shared" ca="1" si="542"/>
        <v>-</v>
      </c>
      <c r="NM88" s="19" t="str">
        <f t="shared" ca="1" si="542"/>
        <v>-</v>
      </c>
      <c r="NN88" s="5" t="str">
        <f t="shared" ca="1" si="543"/>
        <v>-</v>
      </c>
      <c r="NO88" s="5">
        <f t="shared" ca="1" si="543"/>
        <v>500</v>
      </c>
      <c r="NP88" s="5">
        <f t="shared" ca="1" si="543"/>
        <v>500</v>
      </c>
      <c r="NQ88" s="5" t="str">
        <f t="shared" ca="1" si="543"/>
        <v>-</v>
      </c>
      <c r="NR88" s="5" t="str">
        <f t="shared" ca="1" si="543"/>
        <v>-</v>
      </c>
      <c r="NS88" s="5" t="str">
        <f t="shared" ca="1" si="543"/>
        <v>-</v>
      </c>
      <c r="NT88" s="5">
        <f t="shared" ca="1" si="544"/>
        <v>1</v>
      </c>
      <c r="NU88" s="9"/>
      <c r="NV88" s="19">
        <f t="shared" ca="1" si="542"/>
        <v>70</v>
      </c>
      <c r="NW88" s="19">
        <f t="shared" ca="1" si="542"/>
        <v>50</v>
      </c>
      <c r="NX88" s="461">
        <v>50</v>
      </c>
      <c r="NY88" s="19">
        <f t="shared" ca="1" si="545"/>
        <v>65</v>
      </c>
      <c r="NZ88" s="5">
        <f t="shared" ca="1" si="546"/>
        <v>1</v>
      </c>
      <c r="OA88" s="5">
        <f t="shared" ca="1" si="547"/>
        <v>1</v>
      </c>
      <c r="OB88" s="5">
        <f t="shared" ca="1" si="548"/>
        <v>1</v>
      </c>
      <c r="OC88" s="9"/>
      <c r="OD88" s="19" t="b">
        <f t="shared" ca="1" si="549"/>
        <v>0</v>
      </c>
      <c r="OE88" s="19" t="b">
        <f t="shared" ca="1" si="549"/>
        <v>0</v>
      </c>
      <c r="OF88" s="19">
        <f t="shared" ca="1" si="545"/>
        <v>1</v>
      </c>
      <c r="OG88" s="135">
        <f t="shared" ca="1" si="550"/>
        <v>1</v>
      </c>
      <c r="OH88" s="135">
        <f t="shared" ca="1" si="550"/>
        <v>1</v>
      </c>
      <c r="OI88" s="135">
        <f t="shared" ca="1" si="550"/>
        <v>1</v>
      </c>
      <c r="OJ88" s="135">
        <f t="shared" ca="1" si="550"/>
        <v>1</v>
      </c>
      <c r="OK88" s="135">
        <f t="shared" ca="1" si="550"/>
        <v>1</v>
      </c>
      <c r="OL88" s="135">
        <f t="shared" ca="1" si="550"/>
        <v>1</v>
      </c>
      <c r="OM88" s="135">
        <f t="shared" ca="1" si="550"/>
        <v>1</v>
      </c>
      <c r="ON88" s="135">
        <f t="shared" ca="1" si="550"/>
        <v>1</v>
      </c>
      <c r="OO88" s="9"/>
      <c r="OP88" s="5" t="str" cm="1">
        <f t="array" aca="1" ref="OP88" ca="1">INDEX(i.LMU_Area,$K88,OP$26)</f>
        <v>-</v>
      </c>
      <c r="OQ88" s="5" t="str" cm="1">
        <f t="array" aca="1" ref="OQ88" ca="1">INDEX(i.LMU_Area,$K88,OQ$26)</f>
        <v>-</v>
      </c>
      <c r="OR88" s="5" t="str" cm="1">
        <f t="array" aca="1" ref="OR88" ca="1">INDEX(i.LMU_Area,$K88,OR$26)</f>
        <v>-</v>
      </c>
      <c r="OS88" s="5" t="str" cm="1">
        <f t="array" aca="1" ref="OS88" ca="1">INDEX(i.LMU_Area,$K88,OS$26)</f>
        <v>-</v>
      </c>
      <c r="OT88" s="5" t="str" cm="1">
        <f t="array" aca="1" ref="OT88" ca="1">INDEX(i.LMU_Area,$K88,OT$26)</f>
        <v>-</v>
      </c>
      <c r="OU88" s="5" t="str" cm="1">
        <f t="array" aca="1" ref="OU88" ca="1">INDEX(i.LMU_Area,$K88,OU$26)</f>
        <v>-</v>
      </c>
      <c r="OV88" s="5" t="str" cm="1">
        <f t="array" aca="1" ref="OV88" ca="1">INDEX(i.LMU_Area,$K88,OV$26)</f>
        <v>-</v>
      </c>
      <c r="OW88" s="5" t="str" cm="1">
        <f t="array" aca="1" ref="OW88" ca="1">INDEX(i.LMU_Area,$K88,OW$26)</f>
        <v>-</v>
      </c>
      <c r="OX88" s="5" t="str" cm="1">
        <f t="array" aca="1" ref="OX88" ca="1">INDEX(i.LMU_Area,$K88,OX$26)</f>
        <v>-</v>
      </c>
      <c r="OY88" s="5" t="str" cm="1">
        <f t="array" aca="1" ref="OY88" ca="1">INDEX(i.LMU_Area,$K88,OY$26)</f>
        <v>-</v>
      </c>
      <c r="OZ88" s="5" t="str" cm="1">
        <f t="array" aca="1" ref="OZ88" ca="1">INDEX(i.LMU_Area,$K88,OZ$26)</f>
        <v>-</v>
      </c>
      <c r="PA88" s="5" t="str" cm="1">
        <f t="array" aca="1" ref="PA88" ca="1">INDEX(i.LMU_Area,$K88,PA$26)</f>
        <v>-</v>
      </c>
      <c r="PB88" s="5" t="str" cm="1">
        <f t="array" aca="1" ref="PB88" ca="1">INDEX(i.LMU_Area,$K88,PB$26)</f>
        <v>-</v>
      </c>
      <c r="PC88" s="5" t="str" cm="1">
        <f t="array" aca="1" ref="PC88" ca="1">INDEX(i.LMU_Area,$K88,PC$26)</f>
        <v>-</v>
      </c>
      <c r="PD88" s="5" t="str" cm="1">
        <f t="array" aca="1" ref="PD88" ca="1">INDEX(i.LMU_Area,$K88,PD$26)</f>
        <v>-</v>
      </c>
      <c r="PE88" s="5" t="str" cm="1">
        <f t="array" aca="1" ref="PE88" ca="1">INDEX(i.LMU_Area,$K88,PE$26)</f>
        <v>-</v>
      </c>
      <c r="PF88" s="5" t="str" cm="1">
        <f t="array" aca="1" ref="PF88" ca="1">INDEX(i.LMU_Area,$K88,PF$26)</f>
        <v>-</v>
      </c>
      <c r="PG88" s="5" t="str" cm="1">
        <f t="array" aca="1" ref="PG88" ca="1">INDEX(i.LMU_Area,$K88,PG$26)</f>
        <v>-</v>
      </c>
      <c r="PH88" s="5" t="str" cm="1">
        <f t="array" aca="1" ref="PH88" ca="1">INDEX(i.LMU_Area,$K88,PH$26)</f>
        <v>-</v>
      </c>
      <c r="PI88" s="5" t="str" cm="1">
        <f t="array" aca="1" ref="PI88" ca="1">INDEX(i.LMU_Area,$K88,PI$26)</f>
        <v>-</v>
      </c>
      <c r="PJ88" s="5" t="str" cm="1">
        <f t="array" aca="1" ref="PJ88" ca="1">INDEX(i.LMU_Area,$K88,PJ$26)</f>
        <v>-</v>
      </c>
      <c r="PK88" s="5" t="str" cm="1">
        <f t="array" aca="1" ref="PK88" ca="1">INDEX(i.LMU_Area,$K88,PK$26)</f>
        <v>-</v>
      </c>
      <c r="PL88" s="5" t="str" cm="1">
        <f t="array" aca="1" ref="PL88" ca="1">INDEX(i.LMU_Area,$K88,PL$26)</f>
        <v>-</v>
      </c>
      <c r="PM88" s="5" t="str" cm="1">
        <f t="array" aca="1" ref="PM88" ca="1">INDEX(i.LMU_Area,$K88,PM$26)</f>
        <v>-</v>
      </c>
      <c r="PN88" s="5" t="str" cm="1">
        <f t="array" aca="1" ref="PN88" ca="1">INDEX(i.LMU_Area,$K88,PN$26)</f>
        <v>-</v>
      </c>
      <c r="PO88" s="5" t="str" cm="1">
        <f t="array" aca="1" ref="PO88" ca="1">INDEX(i.LMU_Area,$K88,PO$26)</f>
        <v>-</v>
      </c>
      <c r="PP88" s="5" t="str" cm="1">
        <f t="array" aca="1" ref="PP88" ca="1">INDEX(i.LMU_Area,$K88,PP$26)</f>
        <v>-</v>
      </c>
      <c r="PQ88" s="5" t="str" cm="1">
        <f t="array" aca="1" ref="PQ88" ca="1">INDEX(i.LMU_Area,$K88,PQ$26)</f>
        <v>-</v>
      </c>
      <c r="PR88" s="5" t="str" cm="1">
        <f t="array" aca="1" ref="PR88" ca="1">INDEX(i.LMU_Area,$K88,PR$26)</f>
        <v>-</v>
      </c>
      <c r="PS88" s="5" t="str" cm="1">
        <f t="array" aca="1" ref="PS88" ca="1">INDEX(i.LMU_Area,$K88,PS$26)</f>
        <v>-</v>
      </c>
      <c r="PT88" s="5" t="str" cm="1">
        <f t="array" aca="1" ref="PT88" ca="1">INDEX(i.LMU_Area,$K88,PT$26)</f>
        <v>-</v>
      </c>
      <c r="PU88" s="5" t="str" cm="1">
        <f t="array" aca="1" ref="PU88" ca="1">INDEX(i.LMU_Area,$K88,PU$26)</f>
        <v>-</v>
      </c>
      <c r="PV88" s="5" t="str" cm="1">
        <f t="array" aca="1" ref="PV88" ca="1">INDEX(i.LMU_Area,$K88,PV$26)</f>
        <v>-</v>
      </c>
      <c r="PW88" s="5" t="str" cm="1">
        <f t="array" aca="1" ref="PW88" ca="1">INDEX(i.LMU_Area,$K88,PW$26)</f>
        <v>-</v>
      </c>
      <c r="PX88" s="5" t="str" cm="1">
        <f t="array" aca="1" ref="PX88" ca="1">INDEX(i.LMU_Area,$K88,PX$26)</f>
        <v>-</v>
      </c>
      <c r="PY88" s="5" t="str" cm="1">
        <f t="array" aca="1" ref="PY88" ca="1">INDEX(i.LMU_Area,$K88,PY$26)</f>
        <v>-</v>
      </c>
      <c r="PZ88" s="5" t="str" cm="1">
        <f t="array" aca="1" ref="PZ88" ca="1">INDEX(i.LMU_Area,$K88,PZ$26)</f>
        <v>-</v>
      </c>
      <c r="QA88" s="5" t="str" cm="1">
        <f t="array" aca="1" ref="QA88" ca="1">INDEX(i.LMU_Area,$K88,QA$26)</f>
        <v>-</v>
      </c>
      <c r="QB88" s="5" t="str" cm="1">
        <f t="array" aca="1" ref="QB88" ca="1">INDEX(i.LMU_Area,$K88,QB$26)</f>
        <v>-</v>
      </c>
      <c r="QC88" s="5" t="str" cm="1">
        <f t="array" aca="1" ref="QC88" ca="1">INDEX(i.LMU_Area,$K88,QC$26)</f>
        <v>-</v>
      </c>
      <c r="QD88" s="5" t="str" cm="1">
        <f t="array" aca="1" ref="QD88" ca="1">INDEX(i.LMU_Area,$K88,QD$26)</f>
        <v>-</v>
      </c>
      <c r="QE88" s="5" t="str" cm="1">
        <f t="array" aca="1" ref="QE88" ca="1">INDEX(i.LMU_Area,$K88,QE$26)</f>
        <v>-</v>
      </c>
      <c r="QF88" s="5" t="str" cm="1">
        <f t="array" aca="1" ref="QF88" ca="1">INDEX(i.LMU_Area,$K88,QF$26)</f>
        <v>-</v>
      </c>
      <c r="QG88" s="5" t="str" cm="1">
        <f t="array" aca="1" ref="QG88" ca="1">INDEX(i.LMU_Area,$K88,QG$26)</f>
        <v>-</v>
      </c>
      <c r="QH88" s="5" t="str" cm="1">
        <f t="array" aca="1" ref="QH88" ca="1">INDEX(i.LMU_Area,$K88,QH$26)</f>
        <v>-</v>
      </c>
      <c r="QI88" s="5" t="str" cm="1">
        <f t="array" aca="1" ref="QI88" ca="1">INDEX(i.LMU_Area,$K88,QI$26)</f>
        <v>-</v>
      </c>
      <c r="QJ88" s="5" t="str" cm="1">
        <f t="array" aca="1" ref="QJ88" ca="1">INDEX(i.LMU_Area,$K88,QJ$26)</f>
        <v>-</v>
      </c>
      <c r="QK88" s="5" t="str" cm="1">
        <f t="array" aca="1" ref="QK88" ca="1">INDEX(i.LMU_Area,$K88,QK$26)</f>
        <v>-</v>
      </c>
      <c r="QL88" s="5" t="str" cm="1">
        <f t="array" aca="1" ref="QL88" ca="1">INDEX(i.LMU_Area,$K88,QL$26)</f>
        <v>-</v>
      </c>
      <c r="QM88" s="5" t="str" cm="1">
        <f t="array" aca="1" ref="QM88" ca="1">INDEX(i.LMU_Area,$K88,QM$26)</f>
        <v>-</v>
      </c>
      <c r="QN88" s="5" t="str" cm="1">
        <f t="array" aca="1" ref="QN88" ca="1">INDEX(i.LMU_Area,$K88,QN$26)</f>
        <v>-</v>
      </c>
      <c r="QO88" s="5" t="str" cm="1">
        <f t="array" aca="1" ref="QO88" ca="1">INDEX(i.LMU_Area,$K88,QO$26)</f>
        <v>-</v>
      </c>
      <c r="QP88" s="5" t="str" cm="1">
        <f t="array" aca="1" ref="QP88" ca="1">INDEX(i.LMU_Area,$K88,QP$26)</f>
        <v>-</v>
      </c>
      <c r="QQ88" s="5" t="str" cm="1">
        <f t="array" aca="1" ref="QQ88" ca="1">INDEX(i.LMU_Area,$K88,QQ$26)</f>
        <v>-</v>
      </c>
      <c r="QR88" s="5" t="str" cm="1">
        <f t="array" aca="1" ref="QR88" ca="1">INDEX(i.LMU_Area,$K88,QR$26)</f>
        <v>-</v>
      </c>
      <c r="QS88" s="5" t="str" cm="1">
        <f t="array" aca="1" ref="QS88" ca="1">INDEX(i.LMU_Area,$K88,QS$26)</f>
        <v>-</v>
      </c>
      <c r="QT88" s="5" t="str" cm="1">
        <f t="array" aca="1" ref="QT88" ca="1">INDEX(i.LMU_Area,$K88,QT$26)</f>
        <v>-</v>
      </c>
      <c r="QU88" s="5" t="str" cm="1">
        <f t="array" aca="1" ref="QU88" ca="1">INDEX(i.LMU_Area,$K88,QU$26)</f>
        <v>-</v>
      </c>
      <c r="QV88" s="5" t="str" cm="1">
        <f t="array" aca="1" ref="QV88" ca="1">INDEX(i.LMU_Area,$K88,QV$26)</f>
        <v>-</v>
      </c>
      <c r="QW88" s="5" t="str" cm="1">
        <f t="array" aca="1" ref="QW88" ca="1">INDEX(i.LMU_Area,$K88,QW$26)</f>
        <v>-</v>
      </c>
      <c r="QX88" s="5" t="str" cm="1">
        <f t="array" aca="1" ref="QX88" ca="1">INDEX(i.LMU_Area,$K88,QX$26)</f>
        <v>-</v>
      </c>
      <c r="QY88" s="5" t="str" cm="1">
        <f t="array" aca="1" ref="QY88" ca="1">INDEX(i.LMU_Area,$K88,QY$26)</f>
        <v>-</v>
      </c>
      <c r="QZ88" s="5" t="str" cm="1">
        <f t="array" aca="1" ref="QZ88" ca="1">INDEX(i.LMU_Area,$K88,QZ$26)</f>
        <v>-</v>
      </c>
      <c r="RA88" s="5" t="str" cm="1">
        <f t="array" aca="1" ref="RA88" ca="1">INDEX(i.LMU_Area,$K88,RA$26)</f>
        <v>-</v>
      </c>
      <c r="RB88" s="5" t="str" cm="1">
        <f t="array" aca="1" ref="RB88" ca="1">INDEX(i.LMU_Area,$K88,RB$26)</f>
        <v>-</v>
      </c>
      <c r="RC88" s="5" t="str" cm="1">
        <f t="array" aca="1" ref="RC88" ca="1">INDEX(i.LMU_Area,$K88,RC$26)</f>
        <v>-</v>
      </c>
      <c r="RD88" s="5" t="str" cm="1">
        <f t="array" aca="1" ref="RD88" ca="1">INDEX(i.LMU_Area,$K88,RD$26)</f>
        <v>-</v>
      </c>
      <c r="RE88" s="5" t="str" cm="1">
        <f t="array" aca="1" ref="RE88" ca="1">INDEX(i.LMU_Area,$K88,RE$26)</f>
        <v>-</v>
      </c>
      <c r="RF88" s="5" t="str" cm="1">
        <f t="array" aca="1" ref="RF88" ca="1">INDEX(i.LMU_Area,$K88,RF$26)</f>
        <v>-</v>
      </c>
      <c r="RG88" s="5" t="str" cm="1">
        <f t="array" aca="1" ref="RG88" ca="1">INDEX(i.LMU_Area,$K88,RG$26)</f>
        <v>-</v>
      </c>
      <c r="RH88" s="5" t="str" cm="1">
        <f t="array" aca="1" ref="RH88" ca="1">INDEX(i.LMU_Area,$K88,RH$26)</f>
        <v>-</v>
      </c>
      <c r="RI88" s="5" t="str" cm="1">
        <f t="array" aca="1" ref="RI88" ca="1">INDEX(i.LMU_Area,$K88,RI$26)</f>
        <v>-</v>
      </c>
      <c r="RJ88" s="5" t="str" cm="1">
        <f t="array" aca="1" ref="RJ88" ca="1">INDEX(i.LMU_Area,$K88,RJ$26)</f>
        <v>-</v>
      </c>
      <c r="RK88" s="5" t="str" cm="1">
        <f t="array" aca="1" ref="RK88" ca="1">INDEX(i.LMU_Area,$K88,RK$26)</f>
        <v>-</v>
      </c>
      <c r="RL88" s="5" t="str" cm="1">
        <f t="array" aca="1" ref="RL88" ca="1">INDEX(i.LMU_Area,$K88,RL$26)</f>
        <v>-</v>
      </c>
      <c r="RM88" s="5" t="str" cm="1">
        <f t="array" aca="1" ref="RM88" ca="1">INDEX(i.LMU_Area,$K88,RM$26)</f>
        <v>-</v>
      </c>
      <c r="RN88" s="5" t="str" cm="1">
        <f t="array" aca="1" ref="RN88" ca="1">INDEX(i.LMU_Area,$K88,RN$26)</f>
        <v>-</v>
      </c>
      <c r="RO88" s="5" t="str" cm="1">
        <f t="array" aca="1" ref="RO88" ca="1">INDEX(i.LMU_Area,$K88,RO$26)</f>
        <v>-</v>
      </c>
      <c r="RP88" s="5" t="str" cm="1">
        <f t="array" aca="1" ref="RP88" ca="1">INDEX(i.LMU_Area,$K88,RP$26)</f>
        <v>-</v>
      </c>
      <c r="RQ88" s="5" t="str" cm="1">
        <f t="array" aca="1" ref="RQ88" ca="1">INDEX(i.LMU_Area,$K88,RQ$26)</f>
        <v>-</v>
      </c>
      <c r="RR88" s="5" t="str" cm="1">
        <f t="array" aca="1" ref="RR88" ca="1">INDEX(i.LMU_Area,$K88,RR$26)</f>
        <v>-</v>
      </c>
      <c r="RS88" s="5" t="str" cm="1">
        <f t="array" aca="1" ref="RS88" ca="1">INDEX(i.LMU_Area,$K88,RS$26)</f>
        <v>-</v>
      </c>
      <c r="RT88" s="5" t="str" cm="1">
        <f t="array" aca="1" ref="RT88" ca="1">INDEX(i.LMU_Area,$K88,RT$26)</f>
        <v>-</v>
      </c>
      <c r="RU88" s="5" t="str" cm="1">
        <f t="array" aca="1" ref="RU88" ca="1">INDEX(i.LMU_Area,$K88,RU$26)</f>
        <v>-</v>
      </c>
      <c r="RV88" s="5" t="str" cm="1">
        <f t="array" aca="1" ref="RV88" ca="1">INDEX(i.LMU_Area,$K88,RV$26)</f>
        <v>-</v>
      </c>
      <c r="RW88" s="5" t="str" cm="1">
        <f t="array" aca="1" ref="RW88" ca="1">INDEX(i.LMU_Area,$K88,RW$26)</f>
        <v>-</v>
      </c>
      <c r="RX88" s="5" t="str" cm="1">
        <f t="array" aca="1" ref="RX88" ca="1">INDEX(i.LMU_Area,$K88,RX$26)</f>
        <v>-</v>
      </c>
      <c r="RY88" s="5" t="str" cm="1">
        <f t="array" aca="1" ref="RY88" ca="1">INDEX(i.LMU_Area,$K88,RY$26)</f>
        <v>-</v>
      </c>
      <c r="RZ88" s="5" t="str" cm="1">
        <f t="array" aca="1" ref="RZ88" ca="1">INDEX(i.LMU_Area,$K88,RZ$26)</f>
        <v>-</v>
      </c>
      <c r="SA88" s="5" t="str" cm="1">
        <f t="array" aca="1" ref="SA88" ca="1">INDEX(i.LMU_Area,$K88,SA$26)</f>
        <v>-</v>
      </c>
      <c r="SB88" s="5" t="str" cm="1">
        <f t="array" aca="1" ref="SB88" ca="1">INDEX(i.LMU_Area,$K88,SB$26)</f>
        <v>-</v>
      </c>
      <c r="SC88" s="5" t="str" cm="1">
        <f t="array" aca="1" ref="SC88" ca="1">INDEX(i.LMU_Area,$K88,SC$26)</f>
        <v>-</v>
      </c>
      <c r="SD88" s="5" t="str" cm="1">
        <f t="array" aca="1" ref="SD88" ca="1">INDEX(i.LMU_Area,$K88,SD$26)</f>
        <v>-</v>
      </c>
      <c r="SE88" s="5" t="str" cm="1">
        <f t="array" aca="1" ref="SE88" ca="1">INDEX(i.LMU_Area,$K88,SE$26)</f>
        <v>-</v>
      </c>
      <c r="SF88" s="5" t="str" cm="1">
        <f t="array" aca="1" ref="SF88" ca="1">INDEX(i.LMU_Area,$K88,SF$26)</f>
        <v>-</v>
      </c>
      <c r="SG88" s="5" t="str" cm="1">
        <f t="array" aca="1" ref="SG88" ca="1">INDEX(i.LMU_Area,$K88,SG$26)</f>
        <v>-</v>
      </c>
      <c r="SH88" s="5" t="str" cm="1">
        <f t="array" aca="1" ref="SH88" ca="1">INDEX(i.LMU_Area,$K88,SH$26)</f>
        <v>-</v>
      </c>
      <c r="SI88" s="5" t="str" cm="1">
        <f t="array" aca="1" ref="SI88" ca="1">INDEX(i.LMU_Area,$K88,SI$26)</f>
        <v>-</v>
      </c>
      <c r="SJ88" s="5" t="str" cm="1">
        <f t="array" aca="1" ref="SJ88" ca="1">INDEX(i.LMU_Area,$K88,SJ$26)</f>
        <v>-</v>
      </c>
      <c r="SK88" s="5" t="str" cm="1">
        <f t="array" aca="1" ref="SK88" ca="1">INDEX(i.LMU_Area,$K88,SK$26)</f>
        <v>-</v>
      </c>
      <c r="SL88" s="5" t="str" cm="1">
        <f t="array" aca="1" ref="SL88" ca="1">INDEX(i.LMU_Area,$K88,SL$26)</f>
        <v>-</v>
      </c>
      <c r="SM88" s="5" t="str" cm="1">
        <f t="array" aca="1" ref="SM88" ca="1">INDEX(i.LMU_Area,$K88,SM$26)</f>
        <v>-</v>
      </c>
      <c r="SN88" s="5" t="str" cm="1">
        <f t="array" aca="1" ref="SN88" ca="1">INDEX(i.LMU_Area,$K88,SN$26)</f>
        <v>-</v>
      </c>
      <c r="SO88" s="5" t="str" cm="1">
        <f t="array" aca="1" ref="SO88" ca="1">INDEX(i.LMU_Area,$K88,SO$26)</f>
        <v>-</v>
      </c>
      <c r="SP88" s="5" t="str" cm="1">
        <f t="array" aca="1" ref="SP88" ca="1">INDEX(i.LMU_Area,$K88,SP$26)</f>
        <v>-</v>
      </c>
      <c r="SQ88" s="5" t="str" cm="1">
        <f t="array" aca="1" ref="SQ88" ca="1">INDEX(i.LMU_Area,$K88,SQ$26)</f>
        <v>-</v>
      </c>
      <c r="SR88" s="5" t="str" cm="1">
        <f t="array" aca="1" ref="SR88" ca="1">INDEX(i.LMU_Area,$K88,SR$26)</f>
        <v>-</v>
      </c>
      <c r="SS88" s="5" t="str" cm="1">
        <f t="array" aca="1" ref="SS88" ca="1">INDEX(i.LMU_Area,$K88,SS$26)</f>
        <v>-</v>
      </c>
      <c r="ST88" s="5" t="str" cm="1">
        <f t="array" aca="1" ref="ST88" ca="1">INDEX(i.LMU_Area,$K88,ST$26)</f>
        <v>-</v>
      </c>
      <c r="SU88" s="5" t="str" cm="1">
        <f t="array" aca="1" ref="SU88" ca="1">INDEX(i.LMU_Area,$K88,SU$26)</f>
        <v>-</v>
      </c>
      <c r="SV88" s="5" t="str" cm="1">
        <f t="array" aca="1" ref="SV88" ca="1">INDEX(i.LMU_Area,$K88,SV$26)</f>
        <v>-</v>
      </c>
      <c r="SW88" s="5" t="str" cm="1">
        <f t="array" aca="1" ref="SW88" ca="1">INDEX(i.LMU_Area,$K88,SW$26)</f>
        <v>-</v>
      </c>
      <c r="SX88" s="5" t="str" cm="1">
        <f t="array" aca="1" ref="SX88" ca="1">INDEX(i.LMU_Area,$K88,SX$26)</f>
        <v>-</v>
      </c>
      <c r="SY88" s="5" t="str" cm="1">
        <f t="array" aca="1" ref="SY88" ca="1">INDEX(i.LMU_Area,$K88,SY$26)</f>
        <v>-</v>
      </c>
      <c r="SZ88" s="5" t="str" cm="1">
        <f t="array" aca="1" ref="SZ88" ca="1">INDEX(i.LMU_Area,$K88,SZ$26)</f>
        <v>-</v>
      </c>
      <c r="TA88" s="5" t="str" cm="1">
        <f t="array" aca="1" ref="TA88" ca="1">INDEX(i.LMU_Area,$K88,TA$26)</f>
        <v>-</v>
      </c>
      <c r="TB88" s="5" t="str" cm="1">
        <f t="array" aca="1" ref="TB88" ca="1">INDEX(i.LMU_Area,$K88,TB$26)</f>
        <v>-</v>
      </c>
      <c r="TC88" s="5" t="str" cm="1">
        <f t="array" aca="1" ref="TC88" ca="1">INDEX(i.LMU_Area,$K88,TC$26)</f>
        <v>-</v>
      </c>
      <c r="TD88" s="5" t="str" cm="1">
        <f t="array" aca="1" ref="TD88" ca="1">INDEX(i.LMU_Area,$K88,TD$26)</f>
        <v>-</v>
      </c>
      <c r="TE88" s="5" t="str" cm="1">
        <f t="array" aca="1" ref="TE88" ca="1">INDEX(i.LMU_Area,$K88,TE$26)</f>
        <v>-</v>
      </c>
      <c r="TF88" s="19">
        <f t="shared" ca="1" si="545"/>
        <v>1</v>
      </c>
      <c r="TG88" s="587">
        <v>0</v>
      </c>
    </row>
    <row r="89" spans="1:527" outlineLevel="1">
      <c r="A89" s="21">
        <f t="shared" si="85"/>
        <v>84</v>
      </c>
      <c r="B89" s="26">
        <f t="shared" si="553"/>
        <v>29</v>
      </c>
      <c r="C89">
        <v>101</v>
      </c>
      <c r="D89" s="135" t="s">
        <v>1990</v>
      </c>
      <c r="E89" t="b">
        <v>0</v>
      </c>
      <c r="F89" t="b">
        <v>0</v>
      </c>
      <c r="G89" t="b">
        <f t="shared" ref="G89" si="561">E89</f>
        <v>0</v>
      </c>
      <c r="H89" s="213">
        <f t="shared" ca="1" si="552"/>
        <v>7</v>
      </c>
      <c r="I89" s="19">
        <f t="shared" ca="1" si="471"/>
        <v>1</v>
      </c>
      <c r="J89" s="19">
        <f t="shared" ca="1" si="471"/>
        <v>1</v>
      </c>
      <c r="K89" s="19">
        <f t="shared" ca="1" si="471"/>
        <v>1</v>
      </c>
      <c r="L89" s="19">
        <f t="shared" ca="1" si="471"/>
        <v>1</v>
      </c>
      <c r="M89" s="19">
        <f t="shared" ca="1" si="471"/>
        <v>2</v>
      </c>
      <c r="N89" s="19">
        <f t="shared" ca="1" si="471"/>
        <v>3</v>
      </c>
      <c r="O89" s="19">
        <f t="shared" ca="1" si="471"/>
        <v>2</v>
      </c>
      <c r="P89" s="19">
        <f t="shared" ca="1" si="471"/>
        <v>1</v>
      </c>
      <c r="Q89" s="19">
        <f t="shared" ca="1" si="471"/>
        <v>1</v>
      </c>
      <c r="R89" s="19">
        <f t="shared" ca="1" si="471"/>
        <v>0</v>
      </c>
      <c r="S89" s="19">
        <f t="shared" ca="1" si="471"/>
        <v>0</v>
      </c>
      <c r="T89" s="19">
        <f t="shared" ca="1" si="471"/>
        <v>0</v>
      </c>
      <c r="U89" s="19">
        <f t="shared" ca="1" si="471"/>
        <v>0</v>
      </c>
      <c r="V89" s="19">
        <f t="shared" ca="1" si="471"/>
        <v>0</v>
      </c>
      <c r="W89" s="19">
        <f t="shared" ca="1" si="471"/>
        <v>0</v>
      </c>
      <c r="X89" s="19">
        <f t="shared" ca="1" si="471"/>
        <v>1</v>
      </c>
      <c r="Y89" s="19">
        <f t="shared" ca="1" si="471"/>
        <v>1</v>
      </c>
      <c r="Z89" s="19">
        <f t="shared" ca="1" si="471"/>
        <v>1</v>
      </c>
      <c r="AA89" s="209"/>
      <c r="AB89" s="209"/>
      <c r="AC89" s="209"/>
      <c r="AD89" s="209"/>
      <c r="AE89" s="209"/>
      <c r="AF89" s="19">
        <f t="shared" ca="1" si="555"/>
        <v>0</v>
      </c>
      <c r="AG89" s="209"/>
      <c r="AH89" s="209"/>
      <c r="AI89" s="209"/>
      <c r="AJ89" s="209"/>
      <c r="AK89" s="209"/>
      <c r="AL89" s="209"/>
      <c r="AM89" s="209"/>
      <c r="AN89" s="209"/>
      <c r="AO89" s="135">
        <f t="shared" ca="1" si="472"/>
        <v>2</v>
      </c>
      <c r="AP89" s="135">
        <f ca="1">INDEX(CHOOSE($P89,DataAutumn!i.AdultDrys,DataWinter!i.AdultDrys,DataSpring!i.AdultDrys),1,$O89)</f>
        <v>4</v>
      </c>
      <c r="AQ89" s="5">
        <f t="shared" ca="1" si="473"/>
        <v>2</v>
      </c>
      <c r="AR89" s="5">
        <f t="shared" ca="1" si="473"/>
        <v>0</v>
      </c>
      <c r="AS89" s="5">
        <f t="shared" ca="1" si="474"/>
        <v>5</v>
      </c>
      <c r="AT89" s="209"/>
      <c r="AU89" s="209"/>
      <c r="AV89" s="209">
        <v>40</v>
      </c>
      <c r="AW89" s="351" t="str" cm="1">
        <f t="array" aca="1" ref="AW89" ca="1">LEFT(OFFSET(AW89,-1,0),LEN($AW$91))        &amp; TEXT($H89," 00000 ")
&amp; $D89   &amp;" "&amp;$AV89     &amp; IF($JO89=0," FWM","")&amp;IF($JO89=1," MWM","")&amp;IF($JO89=5," Mat","")&amp;IF($JP89=TRUE,"&amp;BBT","    ")    &amp; INDEX(DataMaster!$B$49:$B$51,Experiment!$I89)    &amp; " Climate"&amp;$J89
        &amp; CHOOSE($R89+1," PICCC"," BC")
&amp; " GP"&amp;TEXT($OB89,"?00%")        &amp; " WP"&amp;TEXT($NZ89,"?00%")        &amp; " MP"&amp;TEXT($OA89,"?00%")
&amp; " T_" &amp; IF(AND($CW89,$CY89),"TRUE")        &amp; " (F"&amp;3+COUNTIF($DL89:$DO89,TRUE)&amp;3&amp;"N"&amp;$DQ89&amp;$DR89&amp;")"</f>
        <v>SE N 00007 EWW 40 MWM    SE Climate1 PICCC GP100% WP100% MP100% T_TRUE (F33N11)</v>
      </c>
      <c r="AX89" s="9" t="str">
        <f ca="1">IF(COUNTIF(AW$5:AW89,AW89)=1,"-","Dup")</f>
        <v>-</v>
      </c>
      <c r="AY89" s="9"/>
      <c r="AZ89" s="461" t="b">
        <v>1</v>
      </c>
      <c r="BA89" s="461" t="b">
        <v>1</v>
      </c>
      <c r="BB89" s="461" t="b">
        <v>1</v>
      </c>
      <c r="BC89" s="461" t="b">
        <v>1</v>
      </c>
      <c r="BD89" s="461" t="b">
        <v>1</v>
      </c>
      <c r="BE89" s="461" t="b">
        <v>1</v>
      </c>
      <c r="BF89" s="461" t="b">
        <v>1</v>
      </c>
      <c r="BG89" s="461" t="b">
        <v>1</v>
      </c>
      <c r="BH89" s="9"/>
      <c r="BI89" s="5" t="b">
        <f t="shared" ca="1" si="475"/>
        <v>1</v>
      </c>
      <c r="BJ89" s="5" t="str">
        <f t="shared" ca="1" si="475"/>
        <v>-</v>
      </c>
      <c r="BK89" s="5" t="str">
        <f t="shared" ca="1" si="475"/>
        <v>-</v>
      </c>
      <c r="BL89" s="5" t="str">
        <f t="shared" ca="1" si="475"/>
        <v>-</v>
      </c>
      <c r="BM89" s="5" t="b">
        <f t="shared" ca="1" si="475"/>
        <v>1</v>
      </c>
      <c r="BN89" s="135">
        <f t="shared" ca="1" si="475"/>
        <v>0</v>
      </c>
      <c r="BO89" s="12" t="b">
        <v>1</v>
      </c>
      <c r="BP89" s="5" cm="1">
        <f t="array" aca="1" ref="BP89" ca="1">INDEX(i.z_prob,$J89,BP$26)</f>
        <v>0.09</v>
      </c>
      <c r="BQ89" s="5" cm="1">
        <f t="array" aca="1" ref="BQ89" ca="1">INDEX(i.z_prob,$J89,BQ$26)</f>
        <v>0.16</v>
      </c>
      <c r="BR89" s="5" cm="1">
        <f t="array" aca="1" ref="BR89" ca="1">INDEX(i.z_prob,$J89,BR$26)</f>
        <v>0.14000000000000001</v>
      </c>
      <c r="BS89" s="5" cm="1">
        <f t="array" aca="1" ref="BS89" ca="1">INDEX(i.z_prob,$J89,BS$26)</f>
        <v>0.11</v>
      </c>
      <c r="BT89" s="5" cm="1">
        <f t="array" aca="1" ref="BT89" ca="1">INDEX(i.z_prob,$J89,BT$26)</f>
        <v>0.11</v>
      </c>
      <c r="BU89" s="5" cm="1">
        <f t="array" aca="1" ref="BU89" ca="1">INDEX(i.z_prob,$J89,BU$26)</f>
        <v>0.14000000000000001</v>
      </c>
      <c r="BV89" s="5" cm="1">
        <f t="array" aca="1" ref="BV89" ca="1">INDEX(i.z_prob,$J89,BV$26)</f>
        <v>0.16</v>
      </c>
      <c r="BW89" s="5" cm="1">
        <f t="array" aca="1" ref="BW89" ca="1">INDEX(i.z_prob,$J89,BW$26)</f>
        <v>0.09</v>
      </c>
      <c r="BX89" s="9"/>
      <c r="BY89" s="19" t="str">
        <f t="shared" ca="1" si="476"/>
        <v>-</v>
      </c>
      <c r="BZ89" s="5">
        <f t="shared" ca="1" si="477"/>
        <v>0</v>
      </c>
      <c r="CA89" s="5">
        <f t="shared" ca="1" si="478"/>
        <v>0</v>
      </c>
      <c r="CB89" s="5">
        <f t="shared" ca="1" si="479"/>
        <v>0</v>
      </c>
      <c r="CC89" s="5">
        <f t="shared" ca="1" si="480"/>
        <v>0</v>
      </c>
      <c r="CD89" s="9"/>
      <c r="CE89" s="5" t="b">
        <f t="shared" ca="1" si="481"/>
        <v>0</v>
      </c>
      <c r="CF89" s="12">
        <f t="shared" ca="1" si="482"/>
        <v>3211010</v>
      </c>
      <c r="CG89" s="19" t="str">
        <f t="shared" ca="1" si="483"/>
        <v>-</v>
      </c>
      <c r="CH89" s="19" t="str">
        <f t="shared" ca="1" si="483"/>
        <v>-</v>
      </c>
      <c r="CI89" s="19" t="str">
        <f t="shared" ca="1" si="483"/>
        <v>-</v>
      </c>
      <c r="CJ89" s="19" t="str">
        <f t="shared" ca="1" si="483"/>
        <v>-</v>
      </c>
      <c r="CK89" s="19" t="str">
        <f t="shared" ca="1" si="483"/>
        <v>-</v>
      </c>
      <c r="CL89" s="19" t="str">
        <f t="shared" ca="1" si="483"/>
        <v>-</v>
      </c>
      <c r="CM89" s="19" t="str">
        <f t="shared" ca="1" si="483"/>
        <v>-</v>
      </c>
      <c r="CN89" s="19" t="str">
        <f t="shared" ca="1" si="483"/>
        <v>-</v>
      </c>
      <c r="CO89" s="19" t="str">
        <f t="shared" ca="1" si="483"/>
        <v>-</v>
      </c>
      <c r="CP89" s="19" t="str">
        <f t="shared" ca="1" si="483"/>
        <v>-</v>
      </c>
      <c r="CQ89" s="19" t="str">
        <f t="shared" ca="1" si="483"/>
        <v>-</v>
      </c>
      <c r="CR89" s="19" t="str">
        <f t="shared" ca="1" si="483"/>
        <v>-</v>
      </c>
      <c r="CS89" s="19" t="str">
        <f t="shared" ca="1" si="483"/>
        <v>-</v>
      </c>
      <c r="CT89" s="19" t="str">
        <f t="shared" ca="1" si="483"/>
        <v>-</v>
      </c>
      <c r="CU89" s="19" t="str">
        <f t="shared" ca="1" si="483"/>
        <v>-</v>
      </c>
      <c r="CV89" s="9"/>
      <c r="CW89" s="571" t="b">
        <v>1</v>
      </c>
      <c r="CX89" s="571" t="b">
        <v>1</v>
      </c>
      <c r="CY89" s="571" t="b">
        <v>1</v>
      </c>
      <c r="CZ89" s="571">
        <f ca="1">VALUE($N89&amp;$O89&amp;$P89&amp;$Q89&amp;IFERROR(VALUE($I89),0)&amp;$Z89&amp;IF($JX89=1,1,2)&amp;1)</f>
        <v>32111111</v>
      </c>
      <c r="DA89" s="19" t="b">
        <v>0</v>
      </c>
      <c r="DB89" s="19">
        <f t="shared" ca="1" si="484"/>
        <v>0</v>
      </c>
      <c r="DC89" s="19" t="str">
        <f t="shared" ca="1" si="484"/>
        <v>-</v>
      </c>
      <c r="DD89" s="570" t="str">
        <f t="shared" ca="1" si="484"/>
        <v>-</v>
      </c>
      <c r="DE89" s="428">
        <f t="shared" ca="1" si="485"/>
        <v>680</v>
      </c>
      <c r="DF89" s="428">
        <f t="shared" ca="1" si="485"/>
        <v>714</v>
      </c>
      <c r="DG89" s="428">
        <f t="shared" ca="1" si="485"/>
        <v>749</v>
      </c>
      <c r="DH89" s="143">
        <f t="shared" ca="1" si="486"/>
        <v>420</v>
      </c>
      <c r="DI89" s="143">
        <f t="shared" ca="1" si="486"/>
        <v>455</v>
      </c>
      <c r="DJ89" s="143">
        <f t="shared" ca="1" si="486"/>
        <v>490</v>
      </c>
      <c r="DK89" s="19" t="str">
        <f t="shared" ca="1" si="487"/>
        <v>-</v>
      </c>
      <c r="DL89" s="19" t="str">
        <f t="shared" ca="1" si="487"/>
        <v>-</v>
      </c>
      <c r="DM89" s="19" t="str">
        <f t="shared" ca="1" si="487"/>
        <v>-</v>
      </c>
      <c r="DN89" s="19" t="str">
        <f t="shared" ca="1" si="487"/>
        <v>-</v>
      </c>
      <c r="DO89" s="19" t="str">
        <f t="shared" ca="1" si="487"/>
        <v>-</v>
      </c>
      <c r="DP89" s="19" t="str">
        <f t="shared" ca="1" si="487"/>
        <v>-</v>
      </c>
      <c r="DQ89" s="12">
        <v>1</v>
      </c>
      <c r="DR89" s="12">
        <v>1</v>
      </c>
      <c r="DS89" s="19">
        <f t="shared" ca="1" si="487"/>
        <v>0</v>
      </c>
      <c r="DT89" s="19" t="str">
        <f t="shared" ca="1" si="487"/>
        <v>-</v>
      </c>
      <c r="DU89" s="19" t="str">
        <f t="shared" ca="1" si="487"/>
        <v>-</v>
      </c>
      <c r="DV89" s="19" t="str">
        <f t="shared" ca="1" si="487"/>
        <v>-</v>
      </c>
      <c r="DW89" s="19" t="str">
        <f t="shared" ca="1" si="487"/>
        <v>-</v>
      </c>
      <c r="DX89" s="19" t="str">
        <f t="shared" ca="1" si="487"/>
        <v>-</v>
      </c>
      <c r="DY89" s="19">
        <f t="shared" ca="1" si="487"/>
        <v>0</v>
      </c>
      <c r="DZ89" s="19" t="str">
        <f t="shared" ca="1" si="487"/>
        <v>-</v>
      </c>
      <c r="EA89" s="19" t="str">
        <f t="shared" ca="1" si="487"/>
        <v>-</v>
      </c>
      <c r="EB89" s="19" t="str">
        <f t="shared" ca="1" si="484"/>
        <v>-</v>
      </c>
      <c r="EC89" s="19">
        <f t="shared" ca="1" si="484"/>
        <v>0</v>
      </c>
      <c r="ED89" s="19">
        <f t="shared" ca="1" si="484"/>
        <v>0</v>
      </c>
      <c r="EE89" s="9"/>
      <c r="EF89" s="19" t="str">
        <f t="shared" ca="1" si="488"/>
        <v>-</v>
      </c>
      <c r="EG89" s="19" t="str">
        <f t="shared" ca="1" si="488"/>
        <v>-</v>
      </c>
      <c r="EH89" s="19" t="str">
        <f t="shared" ca="1" si="488"/>
        <v>-</v>
      </c>
      <c r="EI89" s="19" t="str">
        <f t="shared" ca="1" si="488"/>
        <v>-</v>
      </c>
      <c r="EJ89" s="19" t="str">
        <f t="shared" ca="1" si="488"/>
        <v>-</v>
      </c>
      <c r="EK89" s="19" t="str">
        <f t="shared" ca="1" si="488"/>
        <v>-</v>
      </c>
      <c r="EL89" s="19" t="str">
        <f t="shared" ca="1" si="488"/>
        <v>-</v>
      </c>
      <c r="EM89" s="19" t="str">
        <f t="shared" ca="1" si="488"/>
        <v>-</v>
      </c>
      <c r="EN89" s="19" t="str">
        <f t="shared" ca="1" si="488"/>
        <v>-</v>
      </c>
      <c r="EO89" s="19" t="str">
        <f t="shared" ca="1" si="488"/>
        <v>-</v>
      </c>
      <c r="EP89" s="19" t="str">
        <f t="shared" ca="1" si="488"/>
        <v>-</v>
      </c>
      <c r="EQ89" s="19" t="str">
        <f t="shared" ca="1" si="488"/>
        <v>-</v>
      </c>
      <c r="ER89" s="19">
        <f t="shared" ca="1" si="488"/>
        <v>0</v>
      </c>
      <c r="ES89" s="428">
        <f t="shared" ca="1" si="489"/>
        <v>0</v>
      </c>
      <c r="ET89" s="428">
        <f t="shared" ca="1" si="489"/>
        <v>0</v>
      </c>
      <c r="EU89" s="115">
        <f t="shared" ca="1" si="490"/>
        <v>0</v>
      </c>
      <c r="EV89" s="115">
        <f t="shared" ca="1" si="490"/>
        <v>0</v>
      </c>
      <c r="EW89" s="115">
        <f t="shared" ca="1" si="490"/>
        <v>0</v>
      </c>
      <c r="EX89" s="115">
        <f t="shared" ca="1" si="490"/>
        <v>0</v>
      </c>
      <c r="EY89" s="115">
        <f t="shared" ca="1" si="490"/>
        <v>0</v>
      </c>
      <c r="EZ89" s="530">
        <f t="shared" ca="1" si="491"/>
        <v>0</v>
      </c>
      <c r="FA89" s="115">
        <f t="shared" ca="1" si="492"/>
        <v>0</v>
      </c>
      <c r="FB89" s="115">
        <f t="shared" ca="1" si="492"/>
        <v>0</v>
      </c>
      <c r="FC89" s="115">
        <f t="shared" ca="1" si="492"/>
        <v>0</v>
      </c>
      <c r="FD89" s="115">
        <f t="shared" ca="1" si="492"/>
        <v>0</v>
      </c>
      <c r="FE89" s="115">
        <f t="shared" ca="1" si="492"/>
        <v>0</v>
      </c>
      <c r="FF89" s="530">
        <f t="shared" ca="1" si="493"/>
        <v>0</v>
      </c>
      <c r="FG89" s="115">
        <f t="shared" ca="1" si="494"/>
        <v>0</v>
      </c>
      <c r="FH89" s="115">
        <f t="shared" ca="1" si="494"/>
        <v>0</v>
      </c>
      <c r="FI89" s="115">
        <f t="shared" ca="1" si="494"/>
        <v>0</v>
      </c>
      <c r="FJ89" s="115">
        <f t="shared" ca="1" si="494"/>
        <v>0</v>
      </c>
      <c r="FK89" s="115">
        <f t="shared" ca="1" si="494"/>
        <v>0</v>
      </c>
      <c r="FL89" s="530">
        <f t="shared" ca="1" si="495"/>
        <v>0</v>
      </c>
      <c r="FM89" s="115">
        <f t="shared" ca="1" si="496"/>
        <v>0</v>
      </c>
      <c r="FN89" s="115">
        <f t="shared" ca="1" si="496"/>
        <v>0</v>
      </c>
      <c r="FO89" s="115">
        <f t="shared" ca="1" si="496"/>
        <v>0</v>
      </c>
      <c r="FP89" s="115">
        <f t="shared" ca="1" si="496"/>
        <v>0</v>
      </c>
      <c r="FQ89" s="115">
        <f t="shared" ca="1" si="496"/>
        <v>0</v>
      </c>
      <c r="FR89" s="530">
        <f t="shared" ca="1" si="497"/>
        <v>0</v>
      </c>
      <c r="FS89" s="115">
        <f t="shared" ca="1" si="498"/>
        <v>0</v>
      </c>
      <c r="FT89" s="115">
        <f t="shared" ca="1" si="498"/>
        <v>0</v>
      </c>
      <c r="FU89" s="115">
        <f t="shared" ca="1" si="498"/>
        <v>0</v>
      </c>
      <c r="FV89" s="115">
        <f t="shared" ca="1" si="498"/>
        <v>0</v>
      </c>
      <c r="FW89" s="115">
        <f t="shared" ca="1" si="498"/>
        <v>0</v>
      </c>
      <c r="FX89" s="530">
        <f t="shared" ca="1" si="499"/>
        <v>0</v>
      </c>
      <c r="FY89" s="115">
        <f t="shared" ca="1" si="500"/>
        <v>0</v>
      </c>
      <c r="FZ89" s="115">
        <f t="shared" ca="1" si="500"/>
        <v>0</v>
      </c>
      <c r="GA89" s="115">
        <f t="shared" ca="1" si="500"/>
        <v>0</v>
      </c>
      <c r="GB89" s="115">
        <f t="shared" ca="1" si="500"/>
        <v>0</v>
      </c>
      <c r="GC89" s="115">
        <f t="shared" ca="1" si="500"/>
        <v>0</v>
      </c>
      <c r="GD89" s="530">
        <f t="shared" ca="1" si="501"/>
        <v>0</v>
      </c>
      <c r="GE89" s="116">
        <f t="shared" ca="1" si="502"/>
        <v>0</v>
      </c>
      <c r="GF89" s="116">
        <f t="shared" ca="1" si="502"/>
        <v>0</v>
      </c>
      <c r="GG89" s="116">
        <f t="shared" ca="1" si="502"/>
        <v>0</v>
      </c>
      <c r="GH89" s="116">
        <f t="shared" ca="1" si="502"/>
        <v>0</v>
      </c>
      <c r="GI89" s="545">
        <f t="shared" ca="1" si="503"/>
        <v>0</v>
      </c>
      <c r="GJ89" s="545">
        <f t="shared" ca="1" si="503"/>
        <v>0</v>
      </c>
      <c r="GK89" s="545">
        <f t="shared" ca="1" si="503"/>
        <v>0</v>
      </c>
      <c r="GL89" s="545">
        <f t="shared" ca="1" si="503"/>
        <v>0</v>
      </c>
      <c r="GM89" s="545">
        <f t="shared" ca="1" si="503"/>
        <v>0</v>
      </c>
      <c r="GN89" s="545">
        <f t="shared" ca="1" si="503"/>
        <v>0</v>
      </c>
      <c r="GO89" s="545">
        <f t="shared" ca="1" si="503"/>
        <v>0</v>
      </c>
      <c r="GP89" s="545">
        <f t="shared" ca="1" si="503"/>
        <v>0</v>
      </c>
      <c r="GQ89" s="545">
        <f t="shared" ca="1" si="503"/>
        <v>0</v>
      </c>
      <c r="GR89" s="545">
        <f t="shared" ca="1" si="503"/>
        <v>0</v>
      </c>
      <c r="GS89" s="545">
        <f t="shared" ca="1" si="503"/>
        <v>0</v>
      </c>
      <c r="GT89" s="545">
        <f t="shared" ca="1" si="503"/>
        <v>0</v>
      </c>
      <c r="GU89" s="545">
        <f t="shared" ca="1" si="503"/>
        <v>0</v>
      </c>
      <c r="GV89" s="545">
        <f t="shared" ca="1" si="503"/>
        <v>0</v>
      </c>
      <c r="GW89" s="545">
        <f t="shared" ca="1" si="503"/>
        <v>0</v>
      </c>
      <c r="GX89" s="545">
        <f t="shared" ca="1" si="503"/>
        <v>0</v>
      </c>
      <c r="GY89" s="545">
        <f t="shared" ca="1" si="504"/>
        <v>0</v>
      </c>
      <c r="GZ89" s="545">
        <f t="shared" ca="1" si="504"/>
        <v>0</v>
      </c>
      <c r="HA89" s="545">
        <f t="shared" ca="1" si="504"/>
        <v>0</v>
      </c>
      <c r="HB89" s="545">
        <f t="shared" ca="1" si="504"/>
        <v>0</v>
      </c>
      <c r="HC89" s="19">
        <f t="shared" ca="1" si="505"/>
        <v>0</v>
      </c>
      <c r="HD89" s="115">
        <f t="shared" ca="1" si="506"/>
        <v>0</v>
      </c>
      <c r="HE89" s="115">
        <f t="shared" ca="1" si="506"/>
        <v>0</v>
      </c>
      <c r="HF89" s="115">
        <f t="shared" ca="1" si="506"/>
        <v>0</v>
      </c>
      <c r="HG89" s="115">
        <f t="shared" ca="1" si="506"/>
        <v>0</v>
      </c>
      <c r="HH89" s="115">
        <f t="shared" ca="1" si="506"/>
        <v>0</v>
      </c>
      <c r="HI89" s="530">
        <f t="shared" ca="1" si="507"/>
        <v>0</v>
      </c>
      <c r="HJ89" s="115">
        <f t="shared" ca="1" si="508"/>
        <v>0</v>
      </c>
      <c r="HK89" s="115">
        <f t="shared" ca="1" si="508"/>
        <v>0</v>
      </c>
      <c r="HL89" s="115">
        <f t="shared" ca="1" si="508"/>
        <v>0</v>
      </c>
      <c r="HM89" s="115">
        <f t="shared" ca="1" si="508"/>
        <v>0</v>
      </c>
      <c r="HN89" s="115">
        <f t="shared" ca="1" si="508"/>
        <v>0</v>
      </c>
      <c r="HO89" s="530">
        <f t="shared" ca="1" si="509"/>
        <v>0</v>
      </c>
      <c r="HP89" s="115">
        <f t="shared" ca="1" si="510"/>
        <v>0</v>
      </c>
      <c r="HQ89" s="115">
        <f t="shared" ca="1" si="510"/>
        <v>0</v>
      </c>
      <c r="HR89" s="115">
        <f t="shared" ca="1" si="510"/>
        <v>0</v>
      </c>
      <c r="HS89" s="115">
        <f t="shared" ca="1" si="510"/>
        <v>0</v>
      </c>
      <c r="HT89" s="115">
        <f t="shared" ca="1" si="510"/>
        <v>0</v>
      </c>
      <c r="HU89" s="530">
        <f t="shared" ca="1" si="511"/>
        <v>0</v>
      </c>
      <c r="HV89" s="115">
        <f t="shared" ca="1" si="512"/>
        <v>0</v>
      </c>
      <c r="HW89" s="115">
        <f t="shared" ca="1" si="512"/>
        <v>0</v>
      </c>
      <c r="HX89" s="115">
        <f t="shared" ca="1" si="512"/>
        <v>0</v>
      </c>
      <c r="HY89" s="115">
        <f t="shared" ca="1" si="512"/>
        <v>0</v>
      </c>
      <c r="HZ89" s="115">
        <f t="shared" ca="1" si="512"/>
        <v>0</v>
      </c>
      <c r="IA89" s="530">
        <f t="shared" ca="1" si="513"/>
        <v>0</v>
      </c>
      <c r="IB89" s="115">
        <f t="shared" ca="1" si="514"/>
        <v>0</v>
      </c>
      <c r="IC89" s="115">
        <f t="shared" ca="1" si="514"/>
        <v>0</v>
      </c>
      <c r="ID89" s="115">
        <f t="shared" ca="1" si="514"/>
        <v>0</v>
      </c>
      <c r="IE89" s="115">
        <f t="shared" ca="1" si="514"/>
        <v>0</v>
      </c>
      <c r="IF89" s="115">
        <f t="shared" ca="1" si="514"/>
        <v>0</v>
      </c>
      <c r="IG89" s="530">
        <f t="shared" ca="1" si="515"/>
        <v>0</v>
      </c>
      <c r="IH89" s="115">
        <f t="shared" ca="1" si="516"/>
        <v>0</v>
      </c>
      <c r="II89" s="115">
        <f t="shared" ca="1" si="516"/>
        <v>0</v>
      </c>
      <c r="IJ89" s="115">
        <f t="shared" ca="1" si="516"/>
        <v>0</v>
      </c>
      <c r="IK89" s="115">
        <f t="shared" ca="1" si="516"/>
        <v>0</v>
      </c>
      <c r="IL89" s="115">
        <f t="shared" ca="1" si="516"/>
        <v>0</v>
      </c>
      <c r="IM89" s="530">
        <f t="shared" ca="1" si="517"/>
        <v>0</v>
      </c>
      <c r="IN89" s="116">
        <f t="shared" ca="1" si="518"/>
        <v>0</v>
      </c>
      <c r="IO89" s="116">
        <f t="shared" ca="1" si="518"/>
        <v>0</v>
      </c>
      <c r="IP89" s="116">
        <f t="shared" ca="1" si="518"/>
        <v>0</v>
      </c>
      <c r="IQ89" s="116">
        <f t="shared" ca="1" si="518"/>
        <v>0</v>
      </c>
      <c r="IR89" s="545">
        <f t="shared" ca="1" si="519"/>
        <v>0</v>
      </c>
      <c r="IS89" s="545">
        <f t="shared" ca="1" si="519"/>
        <v>0</v>
      </c>
      <c r="IT89" s="545">
        <f t="shared" ca="1" si="519"/>
        <v>0</v>
      </c>
      <c r="IU89" s="545">
        <f t="shared" ca="1" si="519"/>
        <v>0</v>
      </c>
      <c r="IV89" s="545">
        <f t="shared" ca="1" si="519"/>
        <v>0</v>
      </c>
      <c r="IW89" s="545">
        <f t="shared" ca="1" si="519"/>
        <v>0</v>
      </c>
      <c r="IX89" s="545">
        <f t="shared" ca="1" si="519"/>
        <v>0</v>
      </c>
      <c r="IY89" s="545">
        <f t="shared" ca="1" si="519"/>
        <v>0</v>
      </c>
      <c r="IZ89" s="545">
        <f t="shared" ca="1" si="519"/>
        <v>0</v>
      </c>
      <c r="JA89" s="545">
        <f t="shared" ca="1" si="519"/>
        <v>0</v>
      </c>
      <c r="JB89" s="545">
        <f t="shared" ca="1" si="519"/>
        <v>0</v>
      </c>
      <c r="JC89" s="545">
        <f t="shared" ca="1" si="519"/>
        <v>0</v>
      </c>
      <c r="JD89" s="545">
        <f t="shared" ca="1" si="519"/>
        <v>0</v>
      </c>
      <c r="JE89" s="545">
        <f t="shared" ca="1" si="519"/>
        <v>0</v>
      </c>
      <c r="JF89" s="545">
        <f t="shared" ca="1" si="519"/>
        <v>0</v>
      </c>
      <c r="JG89" s="545">
        <f t="shared" ca="1" si="519"/>
        <v>0</v>
      </c>
      <c r="JH89" s="545">
        <f t="shared" ca="1" si="520"/>
        <v>0</v>
      </c>
      <c r="JI89" s="545">
        <f t="shared" ca="1" si="520"/>
        <v>0</v>
      </c>
      <c r="JJ89" s="545">
        <f t="shared" ca="1" si="520"/>
        <v>0</v>
      </c>
      <c r="JK89" s="545">
        <f t="shared" ca="1" si="520"/>
        <v>0</v>
      </c>
      <c r="JL89" s="19">
        <f t="shared" ca="1" si="521"/>
        <v>0</v>
      </c>
      <c r="JM89" s="5">
        <f t="shared" ca="1" si="522"/>
        <v>19</v>
      </c>
      <c r="JN89" s="9"/>
      <c r="JO89" s="5">
        <f t="shared" ca="1" si="523"/>
        <v>1</v>
      </c>
      <c r="JP89" s="5" t="b">
        <f t="shared" ca="1" si="523"/>
        <v>0</v>
      </c>
      <c r="JQ89" s="19">
        <f t="shared" ca="1" si="560"/>
        <v>0</v>
      </c>
      <c r="JR89" s="5">
        <f t="shared" ca="1" si="525"/>
        <v>0</v>
      </c>
      <c r="JS89" s="5">
        <f t="shared" ca="1" si="526"/>
        <v>0.01</v>
      </c>
      <c r="JT89" s="5">
        <f t="shared" si="527"/>
        <v>0</v>
      </c>
      <c r="JU89" s="19">
        <f t="shared" ca="1" si="560"/>
        <v>0</v>
      </c>
      <c r="JV89" s="5">
        <f t="shared" ca="1" si="528"/>
        <v>60</v>
      </c>
      <c r="JW89" s="5">
        <f t="shared" si="529"/>
        <v>1</v>
      </c>
      <c r="JX89" s="19">
        <f t="shared" ca="1" si="560"/>
        <v>1</v>
      </c>
      <c r="JY89" s="19">
        <f t="shared" ca="1" si="560"/>
        <v>1</v>
      </c>
      <c r="JZ89" s="19">
        <f t="shared" ca="1" si="560"/>
        <v>1</v>
      </c>
      <c r="KA89" s="19">
        <f t="shared" ca="1" si="560"/>
        <v>1</v>
      </c>
      <c r="KB89" s="19">
        <f t="shared" ca="1" si="560"/>
        <v>1</v>
      </c>
      <c r="KC89" s="19">
        <f t="shared" ca="1" si="560"/>
        <v>0</v>
      </c>
      <c r="KD89" s="19">
        <f t="shared" ca="1" si="560"/>
        <v>0</v>
      </c>
      <c r="KE89" s="19">
        <f t="shared" ca="1" si="560"/>
        <v>1</v>
      </c>
      <c r="KF89" s="19">
        <f t="shared" ca="1" si="560"/>
        <v>0</v>
      </c>
      <c r="KG89" s="19">
        <f t="shared" ca="1" si="560"/>
        <v>0</v>
      </c>
      <c r="KH89" s="19">
        <f t="shared" ca="1" si="560"/>
        <v>0</v>
      </c>
      <c r="KI89" s="19">
        <f t="shared" ca="1" si="560"/>
        <v>1</v>
      </c>
      <c r="KJ89" s="19">
        <f t="shared" ca="1" si="560"/>
        <v>0</v>
      </c>
      <c r="KK89" s="19">
        <f t="shared" ca="1" si="560"/>
        <v>1</v>
      </c>
      <c r="KL89" s="19">
        <f t="shared" ca="1" si="560"/>
        <v>0</v>
      </c>
      <c r="KM89" s="19">
        <f t="shared" ca="1" si="560"/>
        <v>0</v>
      </c>
      <c r="KN89" s="19">
        <f t="shared" ca="1" si="560"/>
        <v>0</v>
      </c>
      <c r="KO89" s="19">
        <f t="shared" ca="1" si="560"/>
        <v>0</v>
      </c>
      <c r="KP89" s="19">
        <f t="shared" ca="1" si="560"/>
        <v>0</v>
      </c>
      <c r="KQ89" s="19">
        <f t="shared" ca="1" si="560"/>
        <v>0</v>
      </c>
      <c r="KR89" s="19">
        <f t="shared" ca="1" si="560"/>
        <v>0</v>
      </c>
      <c r="KS89" s="19">
        <f t="shared" ca="1" si="560"/>
        <v>0</v>
      </c>
      <c r="KT89" s="19">
        <f t="shared" ca="1" si="560"/>
        <v>0</v>
      </c>
      <c r="KU89" s="19">
        <f t="shared" ca="1" si="560"/>
        <v>0</v>
      </c>
      <c r="KV89" s="19">
        <f t="shared" ca="1" si="560"/>
        <v>0</v>
      </c>
      <c r="KW89" s="19">
        <f t="shared" ca="1" si="560"/>
        <v>0</v>
      </c>
      <c r="KX89" s="19">
        <f t="shared" ca="1" si="560"/>
        <v>0</v>
      </c>
      <c r="KY89" s="19">
        <f t="shared" ca="1" si="560"/>
        <v>0</v>
      </c>
      <c r="KZ89" s="19">
        <f t="shared" ca="1" si="560"/>
        <v>0</v>
      </c>
      <c r="LA89" s="19">
        <f t="shared" ca="1" si="560"/>
        <v>0</v>
      </c>
      <c r="LB89" s="19">
        <f t="shared" ca="1" si="560"/>
        <v>0</v>
      </c>
      <c r="LC89" s="19">
        <f t="shared" ca="1" si="560"/>
        <v>0</v>
      </c>
      <c r="LD89" s="19">
        <f t="shared" ca="1" si="560"/>
        <v>0</v>
      </c>
      <c r="LE89" s="19">
        <f t="shared" ca="1" si="560"/>
        <v>0</v>
      </c>
      <c r="LF89" s="19">
        <f t="shared" ca="1" si="560"/>
        <v>0</v>
      </c>
      <c r="LG89" s="5">
        <f t="shared" ca="1" si="530"/>
        <v>0</v>
      </c>
      <c r="LH89" s="5">
        <f t="shared" ca="1" si="530"/>
        <v>0</v>
      </c>
      <c r="LI89" s="5">
        <f t="shared" ca="1" si="530"/>
        <v>0.05</v>
      </c>
      <c r="LJ89" s="5">
        <f t="shared" ca="1" si="530"/>
        <v>0.05</v>
      </c>
      <c r="LK89" s="19">
        <f t="shared" ca="1" si="560"/>
        <v>0</v>
      </c>
      <c r="LL89" s="19">
        <f t="shared" ca="1" si="560"/>
        <v>0</v>
      </c>
      <c r="LM89" s="19">
        <f t="shared" ca="1" si="560"/>
        <v>0</v>
      </c>
      <c r="LN89" s="19">
        <f t="shared" ca="1" si="560"/>
        <v>0</v>
      </c>
      <c r="LO89" s="19">
        <f t="shared" ca="1" si="560"/>
        <v>0</v>
      </c>
      <c r="LP89" s="19">
        <f t="shared" ca="1" si="560"/>
        <v>0</v>
      </c>
      <c r="LQ89" s="19">
        <f t="shared" ca="1" si="560"/>
        <v>0</v>
      </c>
      <c r="LR89" s="19">
        <f t="shared" ca="1" si="560"/>
        <v>1</v>
      </c>
      <c r="LS89" s="19">
        <f t="shared" ca="1" si="560"/>
        <v>0</v>
      </c>
      <c r="LT89" s="19">
        <f t="shared" ca="1" si="560"/>
        <v>0</v>
      </c>
      <c r="LU89" s="19">
        <f t="shared" ca="1" si="560"/>
        <v>0</v>
      </c>
      <c r="LV89" s="19">
        <f t="shared" ca="1" si="560"/>
        <v>0</v>
      </c>
      <c r="LW89" s="19">
        <f t="shared" ca="1" si="560"/>
        <v>1</v>
      </c>
      <c r="LX89" s="9"/>
      <c r="LY89" s="5" t="b">
        <f t="shared" ca="1" si="531"/>
        <v>0</v>
      </c>
      <c r="LZ89" s="461" t="s">
        <v>31</v>
      </c>
      <c r="MA89" s="608">
        <v>0.23</v>
      </c>
      <c r="MB89" s="609" t="s">
        <v>31</v>
      </c>
      <c r="MC89" s="5" t="b">
        <f t="shared" ca="1" si="533"/>
        <v>1</v>
      </c>
      <c r="MD89" s="5" t="b">
        <f t="shared" ca="1" si="533"/>
        <v>0</v>
      </c>
      <c r="ME89" s="5" t="b">
        <f t="shared" ca="1" si="533"/>
        <v>0</v>
      </c>
      <c r="MF89" s="135">
        <f t="shared" ca="1" si="534"/>
        <v>1</v>
      </c>
      <c r="MG89" s="135">
        <f t="shared" ca="1" si="534"/>
        <v>1</v>
      </c>
      <c r="MH89" s="5" t="b">
        <f t="shared" ca="1" si="535"/>
        <v>0</v>
      </c>
      <c r="MI89" s="5" t="b">
        <f t="shared" ca="1" si="535"/>
        <v>0</v>
      </c>
      <c r="MJ89" s="5" t="b">
        <f t="shared" ca="1" si="535"/>
        <v>1</v>
      </c>
      <c r="MK89" s="5" t="b">
        <f t="shared" ca="1" si="535"/>
        <v>0</v>
      </c>
      <c r="ML89" s="5">
        <f t="shared" ca="1" si="536"/>
        <v>1</v>
      </c>
      <c r="MM89" s="5">
        <f t="shared" ca="1" si="536"/>
        <v>0.66</v>
      </c>
      <c r="MN89" s="5" t="b">
        <f t="shared" ca="1" si="537"/>
        <v>1</v>
      </c>
      <c r="MO89" s="5" t="str" cm="1">
        <f t="array" aca="1" ref="MO89" ca="1">IF(OR(MP89:MP89&lt;&gt;"-"),TRUE,"-")</f>
        <v>-</v>
      </c>
      <c r="MP89" s="19" t="str">
        <f t="shared" ca="1" si="538"/>
        <v>-</v>
      </c>
      <c r="MQ89" s="5" t="str">
        <f t="array" aca="1" ref="MQ89" ca="1">IF(OR(MR89:MX89&lt;&gt;"-"),TRUE,"-")</f>
        <v>-</v>
      </c>
      <c r="MR89" s="19" t="str">
        <f t="shared" ca="1" si="539"/>
        <v>-</v>
      </c>
      <c r="MS89" s="19" t="str">
        <f t="shared" ca="1" si="539"/>
        <v>-</v>
      </c>
      <c r="MT89" s="19" t="str">
        <f t="shared" ca="1" si="539"/>
        <v>-</v>
      </c>
      <c r="MU89" s="19" t="str">
        <f t="shared" ca="1" si="539"/>
        <v>-</v>
      </c>
      <c r="MV89" s="19" t="str">
        <f t="shared" ca="1" si="539"/>
        <v>-</v>
      </c>
      <c r="MW89" s="19" t="str">
        <f t="shared" ca="1" si="539"/>
        <v>-</v>
      </c>
      <c r="MX89" s="19" t="str">
        <f t="shared" ca="1" si="539"/>
        <v>-</v>
      </c>
      <c r="MY89" s="19" t="str">
        <f t="shared" ca="1" si="539"/>
        <v>-</v>
      </c>
      <c r="MZ89" s="19" t="str">
        <f t="shared" ca="1" si="539"/>
        <v>-</v>
      </c>
      <c r="NA89" s="19" t="str">
        <f t="shared" ca="1" si="539"/>
        <v>-</v>
      </c>
      <c r="NB89" s="19" t="b">
        <f t="shared" ca="1" si="540"/>
        <v>1</v>
      </c>
      <c r="NC89" s="19">
        <f t="shared" ca="1" si="540"/>
        <v>0</v>
      </c>
      <c r="ND89" s="5" t="str">
        <f t="shared" ca="1" si="541"/>
        <v>-</v>
      </c>
      <c r="NE89" s="5" t="str">
        <f t="shared" ca="1" si="541"/>
        <v>-</v>
      </c>
      <c r="NF89" s="5" t="str">
        <f t="shared" ca="1" si="541"/>
        <v>-</v>
      </c>
      <c r="NG89" s="5" t="str">
        <f t="shared" ca="1" si="541"/>
        <v>-</v>
      </c>
      <c r="NH89" s="19" t="str">
        <f t="shared" ca="1" si="542"/>
        <v>-</v>
      </c>
      <c r="NI89" s="19" t="str">
        <f t="shared" ca="1" si="542"/>
        <v>-</v>
      </c>
      <c r="NJ89" s="19" t="str">
        <f t="shared" ca="1" si="542"/>
        <v>-</v>
      </c>
      <c r="NK89" s="19" t="str">
        <f t="shared" ca="1" si="542"/>
        <v>-</v>
      </c>
      <c r="NL89" s="19" t="str">
        <f t="shared" ca="1" si="542"/>
        <v>-</v>
      </c>
      <c r="NM89" s="19" t="str">
        <f t="shared" ca="1" si="542"/>
        <v>-</v>
      </c>
      <c r="NN89" s="5" t="str">
        <f t="shared" ca="1" si="543"/>
        <v>-</v>
      </c>
      <c r="NO89" s="5">
        <f t="shared" ca="1" si="543"/>
        <v>500</v>
      </c>
      <c r="NP89" s="5">
        <f t="shared" ca="1" si="543"/>
        <v>500</v>
      </c>
      <c r="NQ89" s="5" t="str">
        <f t="shared" ca="1" si="543"/>
        <v>-</v>
      </c>
      <c r="NR89" s="5" t="str">
        <f t="shared" ca="1" si="543"/>
        <v>-</v>
      </c>
      <c r="NS89" s="5" t="str">
        <f t="shared" ca="1" si="543"/>
        <v>-</v>
      </c>
      <c r="NT89" s="5">
        <f t="shared" ca="1" si="544"/>
        <v>1</v>
      </c>
      <c r="NU89" s="9"/>
      <c r="NV89" s="19">
        <f t="shared" ca="1" si="542"/>
        <v>70</v>
      </c>
      <c r="NW89" s="19">
        <f t="shared" ca="1" si="542"/>
        <v>50</v>
      </c>
      <c r="NX89" s="461">
        <v>40</v>
      </c>
      <c r="NY89" s="19">
        <f t="shared" ca="1" si="545"/>
        <v>65</v>
      </c>
      <c r="NZ89" s="5">
        <f t="shared" ca="1" si="546"/>
        <v>1</v>
      </c>
      <c r="OA89" s="5">
        <f t="shared" ca="1" si="547"/>
        <v>1</v>
      </c>
      <c r="OB89" s="5">
        <f t="shared" ca="1" si="548"/>
        <v>1</v>
      </c>
      <c r="OC89" s="9"/>
      <c r="OD89" s="19" t="b">
        <f t="shared" ca="1" si="549"/>
        <v>0</v>
      </c>
      <c r="OE89" s="19" t="b">
        <f t="shared" ca="1" si="549"/>
        <v>0</v>
      </c>
      <c r="OF89" s="19">
        <f t="shared" ca="1" si="545"/>
        <v>1</v>
      </c>
      <c r="OG89" s="135">
        <f t="shared" ca="1" si="550"/>
        <v>1</v>
      </c>
      <c r="OH89" s="135">
        <f t="shared" ca="1" si="550"/>
        <v>1</v>
      </c>
      <c r="OI89" s="135">
        <f t="shared" ca="1" si="550"/>
        <v>1</v>
      </c>
      <c r="OJ89" s="135">
        <f t="shared" ca="1" si="550"/>
        <v>1</v>
      </c>
      <c r="OK89" s="135">
        <f t="shared" ca="1" si="550"/>
        <v>1</v>
      </c>
      <c r="OL89" s="135">
        <f t="shared" ca="1" si="550"/>
        <v>1</v>
      </c>
      <c r="OM89" s="135">
        <f t="shared" ca="1" si="550"/>
        <v>1</v>
      </c>
      <c r="ON89" s="135">
        <f t="shared" ca="1" si="550"/>
        <v>1</v>
      </c>
      <c r="OO89" s="9"/>
      <c r="OP89" s="5" t="str" cm="1">
        <f t="array" aca="1" ref="OP89" ca="1">INDEX(i.LMU_Area,$K89,OP$26)</f>
        <v>-</v>
      </c>
      <c r="OQ89" s="5" t="str" cm="1">
        <f t="array" aca="1" ref="OQ89" ca="1">INDEX(i.LMU_Area,$K89,OQ$26)</f>
        <v>-</v>
      </c>
      <c r="OR89" s="5" t="str" cm="1">
        <f t="array" aca="1" ref="OR89" ca="1">INDEX(i.LMU_Area,$K89,OR$26)</f>
        <v>-</v>
      </c>
      <c r="OS89" s="5" t="str" cm="1">
        <f t="array" aca="1" ref="OS89" ca="1">INDEX(i.LMU_Area,$K89,OS$26)</f>
        <v>-</v>
      </c>
      <c r="OT89" s="5" t="str" cm="1">
        <f t="array" aca="1" ref="OT89" ca="1">INDEX(i.LMU_Area,$K89,OT$26)</f>
        <v>-</v>
      </c>
      <c r="OU89" s="5" t="str" cm="1">
        <f t="array" aca="1" ref="OU89" ca="1">INDEX(i.LMU_Area,$K89,OU$26)</f>
        <v>-</v>
      </c>
      <c r="OV89" s="5" t="str" cm="1">
        <f t="array" aca="1" ref="OV89" ca="1">INDEX(i.LMU_Area,$K89,OV$26)</f>
        <v>-</v>
      </c>
      <c r="OW89" s="5" t="str" cm="1">
        <f t="array" aca="1" ref="OW89" ca="1">INDEX(i.LMU_Area,$K89,OW$26)</f>
        <v>-</v>
      </c>
      <c r="OX89" s="5" t="str" cm="1">
        <f t="array" aca="1" ref="OX89" ca="1">INDEX(i.LMU_Area,$K89,OX$26)</f>
        <v>-</v>
      </c>
      <c r="OY89" s="5" t="str" cm="1">
        <f t="array" aca="1" ref="OY89" ca="1">INDEX(i.LMU_Area,$K89,OY$26)</f>
        <v>-</v>
      </c>
      <c r="OZ89" s="5" t="str" cm="1">
        <f t="array" aca="1" ref="OZ89" ca="1">INDEX(i.LMU_Area,$K89,OZ$26)</f>
        <v>-</v>
      </c>
      <c r="PA89" s="5" t="str" cm="1">
        <f t="array" aca="1" ref="PA89" ca="1">INDEX(i.LMU_Area,$K89,PA$26)</f>
        <v>-</v>
      </c>
      <c r="PB89" s="5" t="str" cm="1">
        <f t="array" aca="1" ref="PB89" ca="1">INDEX(i.LMU_Area,$K89,PB$26)</f>
        <v>-</v>
      </c>
      <c r="PC89" s="5" t="str" cm="1">
        <f t="array" aca="1" ref="PC89" ca="1">INDEX(i.LMU_Area,$K89,PC$26)</f>
        <v>-</v>
      </c>
      <c r="PD89" s="5" t="str" cm="1">
        <f t="array" aca="1" ref="PD89" ca="1">INDEX(i.LMU_Area,$K89,PD$26)</f>
        <v>-</v>
      </c>
      <c r="PE89" s="5" t="str" cm="1">
        <f t="array" aca="1" ref="PE89" ca="1">INDEX(i.LMU_Area,$K89,PE$26)</f>
        <v>-</v>
      </c>
      <c r="PF89" s="5" t="str" cm="1">
        <f t="array" aca="1" ref="PF89" ca="1">INDEX(i.LMU_Area,$K89,PF$26)</f>
        <v>-</v>
      </c>
      <c r="PG89" s="5" t="str" cm="1">
        <f t="array" aca="1" ref="PG89" ca="1">INDEX(i.LMU_Area,$K89,PG$26)</f>
        <v>-</v>
      </c>
      <c r="PH89" s="5" t="str" cm="1">
        <f t="array" aca="1" ref="PH89" ca="1">INDEX(i.LMU_Area,$K89,PH$26)</f>
        <v>-</v>
      </c>
      <c r="PI89" s="5" t="str" cm="1">
        <f t="array" aca="1" ref="PI89" ca="1">INDEX(i.LMU_Area,$K89,PI$26)</f>
        <v>-</v>
      </c>
      <c r="PJ89" s="5" t="str" cm="1">
        <f t="array" aca="1" ref="PJ89" ca="1">INDEX(i.LMU_Area,$K89,PJ$26)</f>
        <v>-</v>
      </c>
      <c r="PK89" s="5" t="str" cm="1">
        <f t="array" aca="1" ref="PK89" ca="1">INDEX(i.LMU_Area,$K89,PK$26)</f>
        <v>-</v>
      </c>
      <c r="PL89" s="5" t="str" cm="1">
        <f t="array" aca="1" ref="PL89" ca="1">INDEX(i.LMU_Area,$K89,PL$26)</f>
        <v>-</v>
      </c>
      <c r="PM89" s="5" t="str" cm="1">
        <f t="array" aca="1" ref="PM89" ca="1">INDEX(i.LMU_Area,$K89,PM$26)</f>
        <v>-</v>
      </c>
      <c r="PN89" s="5" t="str" cm="1">
        <f t="array" aca="1" ref="PN89" ca="1">INDEX(i.LMU_Area,$K89,PN$26)</f>
        <v>-</v>
      </c>
      <c r="PO89" s="5" t="str" cm="1">
        <f t="array" aca="1" ref="PO89" ca="1">INDEX(i.LMU_Area,$K89,PO$26)</f>
        <v>-</v>
      </c>
      <c r="PP89" s="5" t="str" cm="1">
        <f t="array" aca="1" ref="PP89" ca="1">INDEX(i.LMU_Area,$K89,PP$26)</f>
        <v>-</v>
      </c>
      <c r="PQ89" s="5" t="str" cm="1">
        <f t="array" aca="1" ref="PQ89" ca="1">INDEX(i.LMU_Area,$K89,PQ$26)</f>
        <v>-</v>
      </c>
      <c r="PR89" s="5" t="str" cm="1">
        <f t="array" aca="1" ref="PR89" ca="1">INDEX(i.LMU_Area,$K89,PR$26)</f>
        <v>-</v>
      </c>
      <c r="PS89" s="5" t="str" cm="1">
        <f t="array" aca="1" ref="PS89" ca="1">INDEX(i.LMU_Area,$K89,PS$26)</f>
        <v>-</v>
      </c>
      <c r="PT89" s="5" t="str" cm="1">
        <f t="array" aca="1" ref="PT89" ca="1">INDEX(i.LMU_Area,$K89,PT$26)</f>
        <v>-</v>
      </c>
      <c r="PU89" s="5" t="str" cm="1">
        <f t="array" aca="1" ref="PU89" ca="1">INDEX(i.LMU_Area,$K89,PU$26)</f>
        <v>-</v>
      </c>
      <c r="PV89" s="5" t="str" cm="1">
        <f t="array" aca="1" ref="PV89" ca="1">INDEX(i.LMU_Area,$K89,PV$26)</f>
        <v>-</v>
      </c>
      <c r="PW89" s="5" t="str" cm="1">
        <f t="array" aca="1" ref="PW89" ca="1">INDEX(i.LMU_Area,$K89,PW$26)</f>
        <v>-</v>
      </c>
      <c r="PX89" s="5" t="str" cm="1">
        <f t="array" aca="1" ref="PX89" ca="1">INDEX(i.LMU_Area,$K89,PX$26)</f>
        <v>-</v>
      </c>
      <c r="PY89" s="5" t="str" cm="1">
        <f t="array" aca="1" ref="PY89" ca="1">INDEX(i.LMU_Area,$K89,PY$26)</f>
        <v>-</v>
      </c>
      <c r="PZ89" s="5" t="str" cm="1">
        <f t="array" aca="1" ref="PZ89" ca="1">INDEX(i.LMU_Area,$K89,PZ$26)</f>
        <v>-</v>
      </c>
      <c r="QA89" s="5" t="str" cm="1">
        <f t="array" aca="1" ref="QA89" ca="1">INDEX(i.LMU_Area,$K89,QA$26)</f>
        <v>-</v>
      </c>
      <c r="QB89" s="5" t="str" cm="1">
        <f t="array" aca="1" ref="QB89" ca="1">INDEX(i.LMU_Area,$K89,QB$26)</f>
        <v>-</v>
      </c>
      <c r="QC89" s="5" t="str" cm="1">
        <f t="array" aca="1" ref="QC89" ca="1">INDEX(i.LMU_Area,$K89,QC$26)</f>
        <v>-</v>
      </c>
      <c r="QD89" s="5" t="str" cm="1">
        <f t="array" aca="1" ref="QD89" ca="1">INDEX(i.LMU_Area,$K89,QD$26)</f>
        <v>-</v>
      </c>
      <c r="QE89" s="5" t="str" cm="1">
        <f t="array" aca="1" ref="QE89" ca="1">INDEX(i.LMU_Area,$K89,QE$26)</f>
        <v>-</v>
      </c>
      <c r="QF89" s="5" t="str" cm="1">
        <f t="array" aca="1" ref="QF89" ca="1">INDEX(i.LMU_Area,$K89,QF$26)</f>
        <v>-</v>
      </c>
      <c r="QG89" s="5" t="str" cm="1">
        <f t="array" aca="1" ref="QG89" ca="1">INDEX(i.LMU_Area,$K89,QG$26)</f>
        <v>-</v>
      </c>
      <c r="QH89" s="5" t="str" cm="1">
        <f t="array" aca="1" ref="QH89" ca="1">INDEX(i.LMU_Area,$K89,QH$26)</f>
        <v>-</v>
      </c>
      <c r="QI89" s="5" t="str" cm="1">
        <f t="array" aca="1" ref="QI89" ca="1">INDEX(i.LMU_Area,$K89,QI$26)</f>
        <v>-</v>
      </c>
      <c r="QJ89" s="5" t="str" cm="1">
        <f t="array" aca="1" ref="QJ89" ca="1">INDEX(i.LMU_Area,$K89,QJ$26)</f>
        <v>-</v>
      </c>
      <c r="QK89" s="5" t="str" cm="1">
        <f t="array" aca="1" ref="QK89" ca="1">INDEX(i.LMU_Area,$K89,QK$26)</f>
        <v>-</v>
      </c>
      <c r="QL89" s="5" t="str" cm="1">
        <f t="array" aca="1" ref="QL89" ca="1">INDEX(i.LMU_Area,$K89,QL$26)</f>
        <v>-</v>
      </c>
      <c r="QM89" s="5" t="str" cm="1">
        <f t="array" aca="1" ref="QM89" ca="1">INDEX(i.LMU_Area,$K89,QM$26)</f>
        <v>-</v>
      </c>
      <c r="QN89" s="5" t="str" cm="1">
        <f t="array" aca="1" ref="QN89" ca="1">INDEX(i.LMU_Area,$K89,QN$26)</f>
        <v>-</v>
      </c>
      <c r="QO89" s="5" t="str" cm="1">
        <f t="array" aca="1" ref="QO89" ca="1">INDEX(i.LMU_Area,$K89,QO$26)</f>
        <v>-</v>
      </c>
      <c r="QP89" s="5" t="str" cm="1">
        <f t="array" aca="1" ref="QP89" ca="1">INDEX(i.LMU_Area,$K89,QP$26)</f>
        <v>-</v>
      </c>
      <c r="QQ89" s="5" t="str" cm="1">
        <f t="array" aca="1" ref="QQ89" ca="1">INDEX(i.LMU_Area,$K89,QQ$26)</f>
        <v>-</v>
      </c>
      <c r="QR89" s="5" t="str" cm="1">
        <f t="array" aca="1" ref="QR89" ca="1">INDEX(i.LMU_Area,$K89,QR$26)</f>
        <v>-</v>
      </c>
      <c r="QS89" s="5" t="str" cm="1">
        <f t="array" aca="1" ref="QS89" ca="1">INDEX(i.LMU_Area,$K89,QS$26)</f>
        <v>-</v>
      </c>
      <c r="QT89" s="5" t="str" cm="1">
        <f t="array" aca="1" ref="QT89" ca="1">INDEX(i.LMU_Area,$K89,QT$26)</f>
        <v>-</v>
      </c>
      <c r="QU89" s="5" t="str" cm="1">
        <f t="array" aca="1" ref="QU89" ca="1">INDEX(i.LMU_Area,$K89,QU$26)</f>
        <v>-</v>
      </c>
      <c r="QV89" s="5" t="str" cm="1">
        <f t="array" aca="1" ref="QV89" ca="1">INDEX(i.LMU_Area,$K89,QV$26)</f>
        <v>-</v>
      </c>
      <c r="QW89" s="5" t="str" cm="1">
        <f t="array" aca="1" ref="QW89" ca="1">INDEX(i.LMU_Area,$K89,QW$26)</f>
        <v>-</v>
      </c>
      <c r="QX89" s="5" t="str" cm="1">
        <f t="array" aca="1" ref="QX89" ca="1">INDEX(i.LMU_Area,$K89,QX$26)</f>
        <v>-</v>
      </c>
      <c r="QY89" s="5" t="str" cm="1">
        <f t="array" aca="1" ref="QY89" ca="1">INDEX(i.LMU_Area,$K89,QY$26)</f>
        <v>-</v>
      </c>
      <c r="QZ89" s="5" t="str" cm="1">
        <f t="array" aca="1" ref="QZ89" ca="1">INDEX(i.LMU_Area,$K89,QZ$26)</f>
        <v>-</v>
      </c>
      <c r="RA89" s="5" t="str" cm="1">
        <f t="array" aca="1" ref="RA89" ca="1">INDEX(i.LMU_Area,$K89,RA$26)</f>
        <v>-</v>
      </c>
      <c r="RB89" s="5" t="str" cm="1">
        <f t="array" aca="1" ref="RB89" ca="1">INDEX(i.LMU_Area,$K89,RB$26)</f>
        <v>-</v>
      </c>
      <c r="RC89" s="5" t="str" cm="1">
        <f t="array" aca="1" ref="RC89" ca="1">INDEX(i.LMU_Area,$K89,RC$26)</f>
        <v>-</v>
      </c>
      <c r="RD89" s="5" t="str" cm="1">
        <f t="array" aca="1" ref="RD89" ca="1">INDEX(i.LMU_Area,$K89,RD$26)</f>
        <v>-</v>
      </c>
      <c r="RE89" s="5" t="str" cm="1">
        <f t="array" aca="1" ref="RE89" ca="1">INDEX(i.LMU_Area,$K89,RE$26)</f>
        <v>-</v>
      </c>
      <c r="RF89" s="5" t="str" cm="1">
        <f t="array" aca="1" ref="RF89" ca="1">INDEX(i.LMU_Area,$K89,RF$26)</f>
        <v>-</v>
      </c>
      <c r="RG89" s="5" t="str" cm="1">
        <f t="array" aca="1" ref="RG89" ca="1">INDEX(i.LMU_Area,$K89,RG$26)</f>
        <v>-</v>
      </c>
      <c r="RH89" s="5" t="str" cm="1">
        <f t="array" aca="1" ref="RH89" ca="1">INDEX(i.LMU_Area,$K89,RH$26)</f>
        <v>-</v>
      </c>
      <c r="RI89" s="5" t="str" cm="1">
        <f t="array" aca="1" ref="RI89" ca="1">INDEX(i.LMU_Area,$K89,RI$26)</f>
        <v>-</v>
      </c>
      <c r="RJ89" s="5" t="str" cm="1">
        <f t="array" aca="1" ref="RJ89" ca="1">INDEX(i.LMU_Area,$K89,RJ$26)</f>
        <v>-</v>
      </c>
      <c r="RK89" s="5" t="str" cm="1">
        <f t="array" aca="1" ref="RK89" ca="1">INDEX(i.LMU_Area,$K89,RK$26)</f>
        <v>-</v>
      </c>
      <c r="RL89" s="5" t="str" cm="1">
        <f t="array" aca="1" ref="RL89" ca="1">INDEX(i.LMU_Area,$K89,RL$26)</f>
        <v>-</v>
      </c>
      <c r="RM89" s="5" t="str" cm="1">
        <f t="array" aca="1" ref="RM89" ca="1">INDEX(i.LMU_Area,$K89,RM$26)</f>
        <v>-</v>
      </c>
      <c r="RN89" s="5" t="str" cm="1">
        <f t="array" aca="1" ref="RN89" ca="1">INDEX(i.LMU_Area,$K89,RN$26)</f>
        <v>-</v>
      </c>
      <c r="RO89" s="5" t="str" cm="1">
        <f t="array" aca="1" ref="RO89" ca="1">INDEX(i.LMU_Area,$K89,RO$26)</f>
        <v>-</v>
      </c>
      <c r="RP89" s="5" t="str" cm="1">
        <f t="array" aca="1" ref="RP89" ca="1">INDEX(i.LMU_Area,$K89,RP$26)</f>
        <v>-</v>
      </c>
      <c r="RQ89" s="5" t="str" cm="1">
        <f t="array" aca="1" ref="RQ89" ca="1">INDEX(i.LMU_Area,$K89,RQ$26)</f>
        <v>-</v>
      </c>
      <c r="RR89" s="5" t="str" cm="1">
        <f t="array" aca="1" ref="RR89" ca="1">INDEX(i.LMU_Area,$K89,RR$26)</f>
        <v>-</v>
      </c>
      <c r="RS89" s="5" t="str" cm="1">
        <f t="array" aca="1" ref="RS89" ca="1">INDEX(i.LMU_Area,$K89,RS$26)</f>
        <v>-</v>
      </c>
      <c r="RT89" s="5" t="str" cm="1">
        <f t="array" aca="1" ref="RT89" ca="1">INDEX(i.LMU_Area,$K89,RT$26)</f>
        <v>-</v>
      </c>
      <c r="RU89" s="5" t="str" cm="1">
        <f t="array" aca="1" ref="RU89" ca="1">INDEX(i.LMU_Area,$K89,RU$26)</f>
        <v>-</v>
      </c>
      <c r="RV89" s="5" t="str" cm="1">
        <f t="array" aca="1" ref="RV89" ca="1">INDEX(i.LMU_Area,$K89,RV$26)</f>
        <v>-</v>
      </c>
      <c r="RW89" s="5" t="str" cm="1">
        <f t="array" aca="1" ref="RW89" ca="1">INDEX(i.LMU_Area,$K89,RW$26)</f>
        <v>-</v>
      </c>
      <c r="RX89" s="5" t="str" cm="1">
        <f t="array" aca="1" ref="RX89" ca="1">INDEX(i.LMU_Area,$K89,RX$26)</f>
        <v>-</v>
      </c>
      <c r="RY89" s="5" t="str" cm="1">
        <f t="array" aca="1" ref="RY89" ca="1">INDEX(i.LMU_Area,$K89,RY$26)</f>
        <v>-</v>
      </c>
      <c r="RZ89" s="5" t="str" cm="1">
        <f t="array" aca="1" ref="RZ89" ca="1">INDEX(i.LMU_Area,$K89,RZ$26)</f>
        <v>-</v>
      </c>
      <c r="SA89" s="5" t="str" cm="1">
        <f t="array" aca="1" ref="SA89" ca="1">INDEX(i.LMU_Area,$K89,SA$26)</f>
        <v>-</v>
      </c>
      <c r="SB89" s="5" t="str" cm="1">
        <f t="array" aca="1" ref="SB89" ca="1">INDEX(i.LMU_Area,$K89,SB$26)</f>
        <v>-</v>
      </c>
      <c r="SC89" s="5" t="str" cm="1">
        <f t="array" aca="1" ref="SC89" ca="1">INDEX(i.LMU_Area,$K89,SC$26)</f>
        <v>-</v>
      </c>
      <c r="SD89" s="5" t="str" cm="1">
        <f t="array" aca="1" ref="SD89" ca="1">INDEX(i.LMU_Area,$K89,SD$26)</f>
        <v>-</v>
      </c>
      <c r="SE89" s="5" t="str" cm="1">
        <f t="array" aca="1" ref="SE89" ca="1">INDEX(i.LMU_Area,$K89,SE$26)</f>
        <v>-</v>
      </c>
      <c r="SF89" s="5" t="str" cm="1">
        <f t="array" aca="1" ref="SF89" ca="1">INDEX(i.LMU_Area,$K89,SF$26)</f>
        <v>-</v>
      </c>
      <c r="SG89" s="5" t="str" cm="1">
        <f t="array" aca="1" ref="SG89" ca="1">INDEX(i.LMU_Area,$K89,SG$26)</f>
        <v>-</v>
      </c>
      <c r="SH89" s="5" t="str" cm="1">
        <f t="array" aca="1" ref="SH89" ca="1">INDEX(i.LMU_Area,$K89,SH$26)</f>
        <v>-</v>
      </c>
      <c r="SI89" s="5" t="str" cm="1">
        <f t="array" aca="1" ref="SI89" ca="1">INDEX(i.LMU_Area,$K89,SI$26)</f>
        <v>-</v>
      </c>
      <c r="SJ89" s="5" t="str" cm="1">
        <f t="array" aca="1" ref="SJ89" ca="1">INDEX(i.LMU_Area,$K89,SJ$26)</f>
        <v>-</v>
      </c>
      <c r="SK89" s="5" t="str" cm="1">
        <f t="array" aca="1" ref="SK89" ca="1">INDEX(i.LMU_Area,$K89,SK$26)</f>
        <v>-</v>
      </c>
      <c r="SL89" s="5" t="str" cm="1">
        <f t="array" aca="1" ref="SL89" ca="1">INDEX(i.LMU_Area,$K89,SL$26)</f>
        <v>-</v>
      </c>
      <c r="SM89" s="5" t="str" cm="1">
        <f t="array" aca="1" ref="SM89" ca="1">INDEX(i.LMU_Area,$K89,SM$26)</f>
        <v>-</v>
      </c>
      <c r="SN89" s="5" t="str" cm="1">
        <f t="array" aca="1" ref="SN89" ca="1">INDEX(i.LMU_Area,$K89,SN$26)</f>
        <v>-</v>
      </c>
      <c r="SO89" s="5" t="str" cm="1">
        <f t="array" aca="1" ref="SO89" ca="1">INDEX(i.LMU_Area,$K89,SO$26)</f>
        <v>-</v>
      </c>
      <c r="SP89" s="5" t="str" cm="1">
        <f t="array" aca="1" ref="SP89" ca="1">INDEX(i.LMU_Area,$K89,SP$26)</f>
        <v>-</v>
      </c>
      <c r="SQ89" s="5" t="str" cm="1">
        <f t="array" aca="1" ref="SQ89" ca="1">INDEX(i.LMU_Area,$K89,SQ$26)</f>
        <v>-</v>
      </c>
      <c r="SR89" s="5" t="str" cm="1">
        <f t="array" aca="1" ref="SR89" ca="1">INDEX(i.LMU_Area,$K89,SR$26)</f>
        <v>-</v>
      </c>
      <c r="SS89" s="5" t="str" cm="1">
        <f t="array" aca="1" ref="SS89" ca="1">INDEX(i.LMU_Area,$K89,SS$26)</f>
        <v>-</v>
      </c>
      <c r="ST89" s="5" t="str" cm="1">
        <f t="array" aca="1" ref="ST89" ca="1">INDEX(i.LMU_Area,$K89,ST$26)</f>
        <v>-</v>
      </c>
      <c r="SU89" s="5" t="str" cm="1">
        <f t="array" aca="1" ref="SU89" ca="1">INDEX(i.LMU_Area,$K89,SU$26)</f>
        <v>-</v>
      </c>
      <c r="SV89" s="5" t="str" cm="1">
        <f t="array" aca="1" ref="SV89" ca="1">INDEX(i.LMU_Area,$K89,SV$26)</f>
        <v>-</v>
      </c>
      <c r="SW89" s="5" t="str" cm="1">
        <f t="array" aca="1" ref="SW89" ca="1">INDEX(i.LMU_Area,$K89,SW$26)</f>
        <v>-</v>
      </c>
      <c r="SX89" s="5" t="str" cm="1">
        <f t="array" aca="1" ref="SX89" ca="1">INDEX(i.LMU_Area,$K89,SX$26)</f>
        <v>-</v>
      </c>
      <c r="SY89" s="5" t="str" cm="1">
        <f t="array" aca="1" ref="SY89" ca="1">INDEX(i.LMU_Area,$K89,SY$26)</f>
        <v>-</v>
      </c>
      <c r="SZ89" s="5" t="str" cm="1">
        <f t="array" aca="1" ref="SZ89" ca="1">INDEX(i.LMU_Area,$K89,SZ$26)</f>
        <v>-</v>
      </c>
      <c r="TA89" s="5" t="str" cm="1">
        <f t="array" aca="1" ref="TA89" ca="1">INDEX(i.LMU_Area,$K89,TA$26)</f>
        <v>-</v>
      </c>
      <c r="TB89" s="5" t="str" cm="1">
        <f t="array" aca="1" ref="TB89" ca="1">INDEX(i.LMU_Area,$K89,TB$26)</f>
        <v>-</v>
      </c>
      <c r="TC89" s="5" t="str" cm="1">
        <f t="array" aca="1" ref="TC89" ca="1">INDEX(i.LMU_Area,$K89,TC$26)</f>
        <v>-</v>
      </c>
      <c r="TD89" s="5" t="str" cm="1">
        <f t="array" aca="1" ref="TD89" ca="1">INDEX(i.LMU_Area,$K89,TD$26)</f>
        <v>-</v>
      </c>
      <c r="TE89" s="5" t="str" cm="1">
        <f t="array" aca="1" ref="TE89" ca="1">INDEX(i.LMU_Area,$K89,TE$26)</f>
        <v>-</v>
      </c>
      <c r="TF89" s="19">
        <f t="shared" ca="1" si="545"/>
        <v>1</v>
      </c>
      <c r="TG89" s="587">
        <v>0</v>
      </c>
    </row>
    <row r="90" spans="1:527" outlineLevel="1">
      <c r="A90" s="21">
        <f>ROW(A90)-5</f>
        <v>85</v>
      </c>
      <c r="B90" s="21"/>
      <c r="D90" s="14"/>
      <c r="E90" t="b">
        <v>0</v>
      </c>
      <c r="AA90" s="209"/>
      <c r="AB90" s="209"/>
      <c r="AC90" s="209"/>
      <c r="AD90" s="209"/>
      <c r="AE90" s="209"/>
      <c r="AG90" s="209"/>
      <c r="AH90" s="209"/>
      <c r="AI90" s="209"/>
      <c r="AJ90" s="209"/>
      <c r="AK90" s="209"/>
      <c r="AL90" s="209"/>
      <c r="AM90" s="209"/>
      <c r="AN90" s="209"/>
      <c r="AW90" s="224" t="str">
        <f ca="1">"blank "&amp;TEXT(RAND(),"0.000")</f>
        <v>blank 0.207</v>
      </c>
      <c r="AX90" s="9" t="str">
        <f ca="1">IF(COUNTIF(AW$5:AW90,AW90)=1,"-","Dup")</f>
        <v>-</v>
      </c>
      <c r="AY90" s="9"/>
      <c r="AZ90" s="14"/>
      <c r="BA90" s="14"/>
      <c r="BB90" s="14"/>
      <c r="BC90" s="14"/>
      <c r="BD90" s="14"/>
      <c r="BE90" s="14"/>
      <c r="BF90" s="14"/>
      <c r="BG90" s="14"/>
      <c r="BH90" s="9"/>
      <c r="BI90" s="14"/>
      <c r="BJ90" s="14"/>
      <c r="BK90" s="14"/>
      <c r="BL90" s="14"/>
      <c r="BM90" s="14"/>
      <c r="BN90" s="14"/>
      <c r="BO90" s="14"/>
      <c r="BP90" s="555"/>
      <c r="BQ90" s="555"/>
      <c r="BR90" s="555"/>
      <c r="BS90" s="555"/>
      <c r="BT90" s="555"/>
      <c r="BU90" s="555"/>
      <c r="BV90" s="555"/>
      <c r="BW90" s="555"/>
      <c r="BX90" s="9"/>
      <c r="BY90" s="14"/>
      <c r="BZ90" s="14"/>
      <c r="CA90" s="14"/>
      <c r="CB90" s="14"/>
      <c r="CC90" s="14"/>
      <c r="CD90" s="9"/>
      <c r="CE90" s="14"/>
      <c r="CF90" s="14"/>
      <c r="CG90" s="14"/>
      <c r="CH90" s="14"/>
      <c r="CI90" s="14"/>
      <c r="CJ90" s="14"/>
      <c r="CK90" s="14"/>
      <c r="CL90" s="14"/>
      <c r="CM90" s="14"/>
      <c r="CN90" s="14"/>
      <c r="CO90" s="14"/>
      <c r="CP90" s="14"/>
      <c r="CQ90" s="14"/>
      <c r="CR90" s="14"/>
      <c r="CS90" s="14"/>
      <c r="CT90" s="14"/>
      <c r="CU90" s="14"/>
      <c r="CV90" s="9"/>
      <c r="CW90" s="14"/>
      <c r="CX90" s="14"/>
      <c r="CY90" s="14"/>
      <c r="CZ90" s="567"/>
      <c r="DA90" s="14"/>
      <c r="DB90" s="144"/>
      <c r="DC90" s="14"/>
      <c r="DD90" s="567"/>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9"/>
      <c r="EF90" s="14"/>
      <c r="EG90" s="14"/>
      <c r="EH90" s="14"/>
      <c r="EI90" s="14"/>
      <c r="EJ90" s="14"/>
      <c r="EK90" s="14"/>
      <c r="EL90" s="14"/>
      <c r="EM90" s="14"/>
      <c r="EN90" s="14"/>
      <c r="EO90" s="14"/>
      <c r="EP90" s="14"/>
      <c r="EQ90" s="14"/>
      <c r="ER90" s="309"/>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9"/>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9"/>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9"/>
      <c r="NV90" s="14"/>
      <c r="NW90" s="14"/>
      <c r="NX90" s="14"/>
      <c r="NY90" s="14"/>
      <c r="NZ90" s="14"/>
      <c r="OA90" s="14"/>
      <c r="OB90" s="14"/>
      <c r="OC90" s="9"/>
      <c r="OD90" s="14"/>
      <c r="OE90" s="14"/>
      <c r="OF90" s="14"/>
      <c r="OG90" s="14"/>
      <c r="OH90" s="14"/>
      <c r="OI90" s="14"/>
      <c r="OJ90" s="14"/>
      <c r="OK90" s="14"/>
      <c r="OL90" s="14"/>
      <c r="OM90" s="14"/>
      <c r="ON90" s="14"/>
      <c r="OO90" s="9"/>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587">
        <v>0</v>
      </c>
    </row>
    <row r="91" spans="1:527">
      <c r="A91" s="21">
        <f>ROW(A91)-5</f>
        <v>86</v>
      </c>
      <c r="B91" s="21"/>
      <c r="D91" s="499"/>
      <c r="E91" t="b">
        <v>0</v>
      </c>
      <c r="G91" s="29" t="s">
        <v>1823</v>
      </c>
      <c r="AA91" s="209"/>
      <c r="AB91" s="209"/>
      <c r="AC91" s="209"/>
      <c r="AD91" s="209"/>
      <c r="AE91" s="209"/>
      <c r="AG91" s="209"/>
      <c r="AH91" s="209"/>
      <c r="AI91" s="209"/>
      <c r="AJ91" s="209"/>
      <c r="AK91" s="209"/>
      <c r="AL91" s="209"/>
      <c r="AM91" s="209"/>
      <c r="AN91" s="209"/>
      <c r="AU91" s="264">
        <v>1</v>
      </c>
      <c r="AV91" s="209"/>
      <c r="AW91" s="26" t="s">
        <v>2001</v>
      </c>
      <c r="AX91" s="9" t="str">
        <f ca="1">IF(COUNTIF(AW$5:AW91,AW91)=1,"-","Dup")</f>
        <v>-</v>
      </c>
      <c r="AY91" s="9"/>
      <c r="AZ91" s="499"/>
      <c r="BA91" s="499"/>
      <c r="BB91" s="499"/>
      <c r="BC91" s="499"/>
      <c r="BD91" s="499"/>
      <c r="BE91" s="499"/>
      <c r="BF91" s="499"/>
      <c r="BG91" s="499"/>
      <c r="BH91" s="9"/>
      <c r="BI91" s="499"/>
      <c r="BJ91" s="499"/>
      <c r="BK91" s="499"/>
      <c r="BL91" s="499"/>
      <c r="BM91" s="499"/>
      <c r="BN91" s="499"/>
      <c r="BO91" s="499"/>
      <c r="BP91" s="555"/>
      <c r="BQ91" s="555"/>
      <c r="BR91" s="555"/>
      <c r="BS91" s="555"/>
      <c r="BT91" s="555"/>
      <c r="BU91" s="555"/>
      <c r="BV91" s="555"/>
      <c r="BW91" s="555"/>
      <c r="BX91" s="9"/>
      <c r="BY91" s="499"/>
      <c r="BZ91" s="499"/>
      <c r="CA91" s="499"/>
      <c r="CB91" s="499"/>
      <c r="CC91" s="499"/>
      <c r="CD91" s="9"/>
      <c r="CE91" s="499"/>
      <c r="CF91" s="499"/>
      <c r="CG91" s="499"/>
      <c r="CH91" s="499"/>
      <c r="CI91" s="499"/>
      <c r="CJ91" s="499"/>
      <c r="CK91" s="499"/>
      <c r="CL91" s="499"/>
      <c r="CM91" s="499"/>
      <c r="CN91" s="499"/>
      <c r="CO91" s="499"/>
      <c r="CP91" s="499"/>
      <c r="CQ91" s="499"/>
      <c r="CR91" s="499"/>
      <c r="CS91" s="499"/>
      <c r="CT91" s="499"/>
      <c r="CU91" s="499"/>
      <c r="CV91" s="9"/>
      <c r="CW91" s="499"/>
      <c r="CX91" s="499"/>
      <c r="CY91" s="499"/>
      <c r="CZ91" s="572"/>
      <c r="DA91" s="499"/>
      <c r="DB91" s="499"/>
      <c r="DC91" s="499"/>
      <c r="DD91" s="572"/>
      <c r="DE91" s="499"/>
      <c r="DF91" s="499"/>
      <c r="DG91" s="499"/>
      <c r="DH91" s="499"/>
      <c r="DI91" s="499"/>
      <c r="DJ91" s="499"/>
      <c r="DK91" s="499"/>
      <c r="DL91" s="499"/>
      <c r="DM91" s="499"/>
      <c r="DN91" s="499"/>
      <c r="DO91" s="499"/>
      <c r="DP91" s="499"/>
      <c r="DQ91" s="499"/>
      <c r="DR91" s="499"/>
      <c r="DS91" s="499"/>
      <c r="DT91" s="499"/>
      <c r="DU91" s="499"/>
      <c r="DV91" s="499"/>
      <c r="DW91" s="499"/>
      <c r="DX91" s="499"/>
      <c r="DY91" s="499"/>
      <c r="DZ91" s="499"/>
      <c r="EA91" s="499"/>
      <c r="EB91" s="499"/>
      <c r="EC91" s="499"/>
      <c r="ED91" s="499"/>
      <c r="EE91" s="9"/>
      <c r="EF91" s="499"/>
      <c r="EG91" s="499"/>
      <c r="EH91" s="499"/>
      <c r="EI91" s="499"/>
      <c r="EJ91" s="499"/>
      <c r="EK91" s="499"/>
      <c r="EL91" s="499"/>
      <c r="EM91" s="499"/>
      <c r="EN91" s="499"/>
      <c r="EO91" s="499"/>
      <c r="EP91" s="499"/>
      <c r="EQ91" s="499"/>
      <c r="ER91" s="500"/>
      <c r="ES91" s="499"/>
      <c r="ET91" s="499"/>
      <c r="EU91" s="499"/>
      <c r="EV91" s="499"/>
      <c r="EW91" s="499"/>
      <c r="EX91" s="499"/>
      <c r="EY91" s="499"/>
      <c r="EZ91" s="499"/>
      <c r="FA91" s="499"/>
      <c r="FB91" s="499"/>
      <c r="FC91" s="499"/>
      <c r="FD91" s="499"/>
      <c r="FE91" s="499"/>
      <c r="FF91" s="499"/>
      <c r="FG91" s="499"/>
      <c r="FH91" s="499"/>
      <c r="FI91" s="499"/>
      <c r="FJ91" s="499"/>
      <c r="FK91" s="499"/>
      <c r="FL91" s="499"/>
      <c r="FM91" s="499"/>
      <c r="FN91" s="499"/>
      <c r="FO91" s="499"/>
      <c r="FP91" s="499"/>
      <c r="FQ91" s="499"/>
      <c r="FR91" s="499"/>
      <c r="FS91" s="499"/>
      <c r="FT91" s="499"/>
      <c r="FU91" s="499"/>
      <c r="FV91" s="499"/>
      <c r="FW91" s="499"/>
      <c r="FX91" s="499"/>
      <c r="FY91" s="499"/>
      <c r="FZ91" s="499"/>
      <c r="GA91" s="499"/>
      <c r="GB91" s="499"/>
      <c r="GC91" s="499"/>
      <c r="GD91" s="499"/>
      <c r="GE91" s="499"/>
      <c r="GF91" s="499"/>
      <c r="GG91" s="499"/>
      <c r="GH91" s="499"/>
      <c r="GI91" s="499"/>
      <c r="GJ91" s="499"/>
      <c r="GK91" s="499"/>
      <c r="GL91" s="499"/>
      <c r="GM91" s="499"/>
      <c r="GN91" s="499"/>
      <c r="GO91" s="499"/>
      <c r="GP91" s="499"/>
      <c r="GQ91" s="499"/>
      <c r="GR91" s="499"/>
      <c r="GS91" s="499"/>
      <c r="GT91" s="499"/>
      <c r="GU91" s="499"/>
      <c r="GV91" s="499"/>
      <c r="GW91" s="499"/>
      <c r="GX91" s="499"/>
      <c r="GY91" s="499"/>
      <c r="GZ91" s="499"/>
      <c r="HA91" s="499"/>
      <c r="HB91" s="499"/>
      <c r="HC91" s="499"/>
      <c r="HD91" s="499"/>
      <c r="HE91" s="499"/>
      <c r="HF91" s="499"/>
      <c r="HG91" s="499"/>
      <c r="HH91" s="499"/>
      <c r="HI91" s="499"/>
      <c r="HJ91" s="499"/>
      <c r="HK91" s="499"/>
      <c r="HL91" s="499"/>
      <c r="HM91" s="499"/>
      <c r="HN91" s="499"/>
      <c r="HO91" s="499"/>
      <c r="HP91" s="499"/>
      <c r="HQ91" s="499"/>
      <c r="HR91" s="499"/>
      <c r="HS91" s="499"/>
      <c r="HT91" s="499"/>
      <c r="HU91" s="499"/>
      <c r="HV91" s="499"/>
      <c r="HW91" s="499"/>
      <c r="HX91" s="499"/>
      <c r="HY91" s="499"/>
      <c r="HZ91" s="499"/>
      <c r="IA91" s="499"/>
      <c r="IB91" s="499"/>
      <c r="IC91" s="499"/>
      <c r="ID91" s="499"/>
      <c r="IE91" s="499"/>
      <c r="IF91" s="499"/>
      <c r="IG91" s="499"/>
      <c r="IH91" s="499"/>
      <c r="II91" s="499"/>
      <c r="IJ91" s="499"/>
      <c r="IK91" s="499"/>
      <c r="IL91" s="499"/>
      <c r="IM91" s="499"/>
      <c r="IN91" s="499"/>
      <c r="IO91" s="499"/>
      <c r="IP91" s="499"/>
      <c r="IQ91" s="499"/>
      <c r="IR91" s="499"/>
      <c r="IS91" s="499"/>
      <c r="IT91" s="499"/>
      <c r="IU91" s="499"/>
      <c r="IV91" s="499"/>
      <c r="IW91" s="499"/>
      <c r="IX91" s="499"/>
      <c r="IY91" s="499"/>
      <c r="IZ91" s="499"/>
      <c r="JA91" s="499"/>
      <c r="JB91" s="499"/>
      <c r="JC91" s="499"/>
      <c r="JD91" s="499"/>
      <c r="JE91" s="499"/>
      <c r="JF91" s="499"/>
      <c r="JG91" s="499"/>
      <c r="JH91" s="499"/>
      <c r="JI91" s="499"/>
      <c r="JJ91" s="499"/>
      <c r="JK91" s="499"/>
      <c r="JL91" s="499"/>
      <c r="JM91" s="499"/>
      <c r="JN91" s="9"/>
      <c r="JO91" s="499"/>
      <c r="JP91" s="499"/>
      <c r="JQ91" s="499"/>
      <c r="JR91" s="499"/>
      <c r="JS91" s="499"/>
      <c r="JT91" s="499"/>
      <c r="JU91" s="499"/>
      <c r="JV91" s="499"/>
      <c r="JW91" s="499"/>
      <c r="JX91" s="499"/>
      <c r="JY91" s="499"/>
      <c r="JZ91" s="499"/>
      <c r="KA91" s="499"/>
      <c r="KB91" s="499"/>
      <c r="KC91" s="499"/>
      <c r="KD91" s="499"/>
      <c r="KE91" s="499"/>
      <c r="KF91" s="499"/>
      <c r="KG91" s="499"/>
      <c r="KH91" s="499"/>
      <c r="KI91" s="499"/>
      <c r="KJ91" s="499"/>
      <c r="KK91" s="499"/>
      <c r="KL91" s="499"/>
      <c r="KM91" s="499"/>
      <c r="KN91" s="499"/>
      <c r="KO91" s="499"/>
      <c r="KP91" s="499"/>
      <c r="KQ91" s="499"/>
      <c r="KR91" s="499"/>
      <c r="KS91" s="499"/>
      <c r="KT91" s="499"/>
      <c r="KU91" s="499"/>
      <c r="KV91" s="499"/>
      <c r="KW91" s="499"/>
      <c r="KX91" s="499"/>
      <c r="KY91" s="499"/>
      <c r="KZ91" s="499"/>
      <c r="LA91" s="499"/>
      <c r="LB91" s="499"/>
      <c r="LC91" s="499"/>
      <c r="LD91" s="499"/>
      <c r="LE91" s="499"/>
      <c r="LF91" s="499"/>
      <c r="LG91" s="499"/>
      <c r="LH91" s="499"/>
      <c r="LI91" s="499"/>
      <c r="LJ91" s="499"/>
      <c r="LK91" s="499"/>
      <c r="LL91" s="499"/>
      <c r="LM91" s="499"/>
      <c r="LN91" s="499"/>
      <c r="LO91" s="499"/>
      <c r="LP91" s="499"/>
      <c r="LQ91" s="499"/>
      <c r="LR91" s="499"/>
      <c r="LS91" s="499"/>
      <c r="LT91" s="499"/>
      <c r="LU91" s="499"/>
      <c r="LV91" s="499"/>
      <c r="LW91" s="499"/>
      <c r="LX91" s="9"/>
      <c r="LY91" s="499"/>
      <c r="LZ91" s="499"/>
      <c r="MA91" s="499"/>
      <c r="MB91" s="499"/>
      <c r="MC91" s="499"/>
      <c r="MD91" s="499"/>
      <c r="ME91" s="499"/>
      <c r="MF91" s="499"/>
      <c r="MG91" s="499"/>
      <c r="MH91" s="499"/>
      <c r="MI91" s="499"/>
      <c r="MJ91" s="499"/>
      <c r="MK91" s="499"/>
      <c r="ML91" s="499"/>
      <c r="MM91" s="499"/>
      <c r="MN91" s="499"/>
      <c r="MO91" s="499"/>
      <c r="MP91" s="499"/>
      <c r="MQ91" s="499"/>
      <c r="MR91" s="499"/>
      <c r="MS91" s="499"/>
      <c r="MT91" s="499"/>
      <c r="MU91" s="499"/>
      <c r="MV91" s="499"/>
      <c r="MW91" s="499"/>
      <c r="MX91" s="499"/>
      <c r="MY91" s="499"/>
      <c r="MZ91" s="499"/>
      <c r="NA91" s="499"/>
      <c r="NB91" s="499"/>
      <c r="NC91" s="499"/>
      <c r="ND91" s="499"/>
      <c r="NE91" s="499"/>
      <c r="NF91" s="499"/>
      <c r="NG91" s="499"/>
      <c r="NH91" s="499"/>
      <c r="NI91" s="499"/>
      <c r="NJ91" s="499"/>
      <c r="NK91" s="499"/>
      <c r="NL91" s="499"/>
      <c r="NM91" s="499"/>
      <c r="NN91" s="499"/>
      <c r="NO91" s="499"/>
      <c r="NP91" s="499"/>
      <c r="NQ91" s="499"/>
      <c r="NR91" s="499"/>
      <c r="NS91" s="499"/>
      <c r="NT91" s="499"/>
      <c r="NU91" s="9"/>
      <c r="NV91" s="499"/>
      <c r="NW91" s="499"/>
      <c r="NX91" s="499"/>
      <c r="NY91" s="499"/>
      <c r="NZ91" s="499"/>
      <c r="OA91" s="499"/>
      <c r="OB91" s="499"/>
      <c r="OC91" s="9"/>
      <c r="OD91" s="499"/>
      <c r="OE91" s="499"/>
      <c r="OF91" s="499"/>
      <c r="OG91" s="499"/>
      <c r="OH91" s="499"/>
      <c r="OI91" s="499"/>
      <c r="OJ91" s="499"/>
      <c r="OK91" s="499"/>
      <c r="OL91" s="499"/>
      <c r="OM91" s="499"/>
      <c r="ON91" s="499"/>
      <c r="OO91" s="9"/>
      <c r="OP91" s="499"/>
      <c r="OQ91" s="499"/>
      <c r="OR91" s="499"/>
      <c r="OS91" s="499"/>
      <c r="OT91" s="499"/>
      <c r="OU91" s="499"/>
      <c r="OV91" s="499"/>
      <c r="OW91" s="499"/>
      <c r="OX91" s="499"/>
      <c r="OY91" s="499"/>
      <c r="OZ91" s="499"/>
      <c r="PA91" s="499"/>
      <c r="PB91" s="499"/>
      <c r="PC91" s="499"/>
      <c r="PD91" s="499"/>
      <c r="PE91" s="499"/>
      <c r="PF91" s="499"/>
      <c r="PG91" s="499"/>
      <c r="PH91" s="499"/>
      <c r="PI91" s="499"/>
      <c r="PJ91" s="499"/>
      <c r="PK91" s="499"/>
      <c r="PL91" s="499"/>
      <c r="PM91" s="499"/>
      <c r="PN91" s="499"/>
      <c r="PO91" s="499"/>
      <c r="PP91" s="499"/>
      <c r="PQ91" s="499"/>
      <c r="PR91" s="499"/>
      <c r="PS91" s="499"/>
      <c r="PT91" s="499"/>
      <c r="PU91" s="499"/>
      <c r="PV91" s="499"/>
      <c r="PW91" s="499"/>
      <c r="PX91" s="499"/>
      <c r="PY91" s="499"/>
      <c r="PZ91" s="499"/>
      <c r="QA91" s="499"/>
      <c r="QB91" s="499"/>
      <c r="QC91" s="499"/>
      <c r="QD91" s="499"/>
      <c r="QE91" s="499"/>
      <c r="QF91" s="499"/>
      <c r="QG91" s="499"/>
      <c r="QH91" s="499"/>
      <c r="QI91" s="499"/>
      <c r="QJ91" s="499"/>
      <c r="QK91" s="499"/>
      <c r="QL91" s="499"/>
      <c r="QM91" s="499"/>
      <c r="QN91" s="499"/>
      <c r="QO91" s="499"/>
      <c r="QP91" s="499"/>
      <c r="QQ91" s="499"/>
      <c r="QR91" s="499"/>
      <c r="QS91" s="499"/>
      <c r="QT91" s="499"/>
      <c r="QU91" s="499"/>
      <c r="QV91" s="499"/>
      <c r="QW91" s="499"/>
      <c r="QX91" s="499"/>
      <c r="QY91" s="499"/>
      <c r="QZ91" s="499"/>
      <c r="RA91" s="499"/>
      <c r="RB91" s="499"/>
      <c r="RC91" s="499"/>
      <c r="RD91" s="499"/>
      <c r="RE91" s="499"/>
      <c r="RF91" s="499"/>
      <c r="RG91" s="499"/>
      <c r="RH91" s="499"/>
      <c r="RI91" s="499"/>
      <c r="RJ91" s="499"/>
      <c r="RK91" s="499"/>
      <c r="RL91" s="499"/>
      <c r="RM91" s="499"/>
      <c r="RN91" s="499"/>
      <c r="RO91" s="499"/>
      <c r="RP91" s="499"/>
      <c r="RQ91" s="499"/>
      <c r="RR91" s="499"/>
      <c r="RS91" s="499"/>
      <c r="RT91" s="499"/>
      <c r="RU91" s="499"/>
      <c r="RV91" s="499"/>
      <c r="RW91" s="499"/>
      <c r="RX91" s="499"/>
      <c r="RY91" s="499"/>
      <c r="RZ91" s="499"/>
      <c r="SA91" s="499"/>
      <c r="SB91" s="499"/>
      <c r="SC91" s="499"/>
      <c r="SD91" s="499"/>
      <c r="SE91" s="499"/>
      <c r="SF91" s="499"/>
      <c r="SG91" s="499"/>
      <c r="SH91" s="499"/>
      <c r="SI91" s="499"/>
      <c r="SJ91" s="499"/>
      <c r="SK91" s="499"/>
      <c r="SL91" s="499"/>
      <c r="SM91" s="499"/>
      <c r="SN91" s="499"/>
      <c r="SO91" s="499"/>
      <c r="SP91" s="499"/>
      <c r="SQ91" s="499"/>
      <c r="SR91" s="499"/>
      <c r="SS91" s="499"/>
      <c r="ST91" s="499"/>
      <c r="SU91" s="499"/>
      <c r="SV91" s="499"/>
      <c r="SW91" s="499"/>
      <c r="SX91" s="499"/>
      <c r="SY91" s="499"/>
      <c r="SZ91" s="499"/>
      <c r="TA91" s="499"/>
      <c r="TB91" s="499"/>
      <c r="TC91" s="499"/>
      <c r="TD91" s="499"/>
      <c r="TE91" s="499"/>
      <c r="TF91" s="499"/>
      <c r="TG91" s="587">
        <v>0</v>
      </c>
    </row>
    <row r="92" spans="1:527" outlineLevel="2">
      <c r="A92" s="21">
        <f>ROW(A92)-5</f>
        <v>87</v>
      </c>
      <c r="B92" s="21"/>
      <c r="D92" s="499"/>
      <c r="E92" t="b">
        <v>0</v>
      </c>
      <c r="G92" s="29" t="s">
        <v>1713</v>
      </c>
      <c r="AA92" s="209"/>
      <c r="AB92" s="209"/>
      <c r="AC92" s="209"/>
      <c r="AD92" s="209"/>
      <c r="AE92" s="209"/>
      <c r="AG92" s="209"/>
      <c r="AH92" s="209"/>
      <c r="AI92" s="209"/>
      <c r="AJ92" s="209"/>
      <c r="AK92" s="209"/>
      <c r="AL92" s="209"/>
      <c r="AM92" s="209"/>
      <c r="AN92" s="209"/>
      <c r="AU92" s="264">
        <v>1</v>
      </c>
      <c r="AV92">
        <f>PRODUCT($H91:$AV91)</f>
        <v>1</v>
      </c>
      <c r="AW92" s="541" t="str">
        <f>AW91&amp;" "&amp;$AV92&amp;" trials (if complete)"</f>
        <v>Main 1 trials (if complete)</v>
      </c>
      <c r="AX92" s="9" t="str">
        <f ca="1">IF(COUNTIF(AW$5:AW92,AW92)=1,"-","Dup")</f>
        <v>-</v>
      </c>
      <c r="AY92" s="9"/>
      <c r="AZ92" s="499"/>
      <c r="BA92" s="499"/>
      <c r="BB92" s="499"/>
      <c r="BC92" s="499"/>
      <c r="BD92" s="499"/>
      <c r="BE92" s="499"/>
      <c r="BF92" s="499"/>
      <c r="BG92" s="499"/>
      <c r="BH92" s="9"/>
      <c r="BI92" s="499"/>
      <c r="BJ92" s="499"/>
      <c r="BK92" s="499"/>
      <c r="BL92" s="499"/>
      <c r="BM92" s="499"/>
      <c r="BN92" s="499"/>
      <c r="BO92" s="499"/>
      <c r="BP92" s="555"/>
      <c r="BQ92" s="555"/>
      <c r="BR92" s="555"/>
      <c r="BS92" s="555"/>
      <c r="BT92" s="555"/>
      <c r="BU92" s="555"/>
      <c r="BV92" s="555"/>
      <c r="BW92" s="555"/>
      <c r="BX92" s="9"/>
      <c r="BY92" s="499"/>
      <c r="BZ92" s="499"/>
      <c r="CA92" s="499"/>
      <c r="CB92" s="499"/>
      <c r="CC92" s="499"/>
      <c r="CD92" s="9"/>
      <c r="CE92" s="499"/>
      <c r="CF92" s="499"/>
      <c r="CG92" s="499"/>
      <c r="CH92" s="499"/>
      <c r="CI92" s="499"/>
      <c r="CJ92" s="499"/>
      <c r="CK92" s="499"/>
      <c r="CL92" s="499"/>
      <c r="CM92" s="499"/>
      <c r="CN92" s="499"/>
      <c r="CO92" s="499"/>
      <c r="CP92" s="499"/>
      <c r="CQ92" s="499"/>
      <c r="CR92" s="499"/>
      <c r="CS92" s="499"/>
      <c r="CT92" s="499"/>
      <c r="CU92" s="499"/>
      <c r="CV92" s="9"/>
      <c r="CW92" s="499"/>
      <c r="CX92" s="499"/>
      <c r="CY92" s="499"/>
      <c r="CZ92" s="572"/>
      <c r="DA92" s="499"/>
      <c r="DB92" s="499"/>
      <c r="DC92" s="499"/>
      <c r="DD92" s="572"/>
      <c r="DE92" s="499"/>
      <c r="DF92" s="499"/>
      <c r="DG92" s="499"/>
      <c r="DH92" s="499"/>
      <c r="DI92" s="499"/>
      <c r="DJ92" s="499"/>
      <c r="DK92" s="499"/>
      <c r="DL92" s="499"/>
      <c r="DM92" s="499"/>
      <c r="DN92" s="499"/>
      <c r="DO92" s="499"/>
      <c r="DP92" s="499"/>
      <c r="DQ92" s="499"/>
      <c r="DR92" s="499"/>
      <c r="DS92" s="499"/>
      <c r="DT92" s="499"/>
      <c r="DU92" s="499"/>
      <c r="DV92" s="499"/>
      <c r="DW92" s="499"/>
      <c r="DX92" s="499"/>
      <c r="DY92" s="499"/>
      <c r="DZ92" s="499"/>
      <c r="EA92" s="499"/>
      <c r="EB92" s="499"/>
      <c r="EC92" s="499"/>
      <c r="ED92" s="499"/>
      <c r="EE92" s="9"/>
      <c r="EF92" s="499"/>
      <c r="EG92" s="499"/>
      <c r="EH92" s="499"/>
      <c r="EI92" s="499"/>
      <c r="EJ92" s="499"/>
      <c r="EK92" s="499"/>
      <c r="EL92" s="499"/>
      <c r="EM92" s="499"/>
      <c r="EN92" s="499"/>
      <c r="EO92" s="499"/>
      <c r="EP92" s="499"/>
      <c r="EQ92" s="499"/>
      <c r="ER92" s="500"/>
      <c r="ES92" s="499"/>
      <c r="ET92" s="499"/>
      <c r="EU92" s="499"/>
      <c r="EV92" s="499"/>
      <c r="EW92" s="499"/>
      <c r="EX92" s="499"/>
      <c r="EY92" s="499"/>
      <c r="EZ92" s="499"/>
      <c r="FA92" s="499"/>
      <c r="FB92" s="499"/>
      <c r="FC92" s="499"/>
      <c r="FD92" s="499"/>
      <c r="FE92" s="499"/>
      <c r="FF92" s="499"/>
      <c r="FG92" s="499"/>
      <c r="FH92" s="499"/>
      <c r="FI92" s="499"/>
      <c r="FJ92" s="499"/>
      <c r="FK92" s="499"/>
      <c r="FL92" s="499"/>
      <c r="FM92" s="499"/>
      <c r="FN92" s="499"/>
      <c r="FO92" s="499"/>
      <c r="FP92" s="499"/>
      <c r="FQ92" s="499"/>
      <c r="FR92" s="499"/>
      <c r="FS92" s="499"/>
      <c r="FT92" s="499"/>
      <c r="FU92" s="499"/>
      <c r="FV92" s="499"/>
      <c r="FW92" s="499"/>
      <c r="FX92" s="499"/>
      <c r="FY92" s="499"/>
      <c r="FZ92" s="499"/>
      <c r="GA92" s="499"/>
      <c r="GB92" s="499"/>
      <c r="GC92" s="499"/>
      <c r="GD92" s="499"/>
      <c r="GE92" s="499"/>
      <c r="GF92" s="499"/>
      <c r="GG92" s="499"/>
      <c r="GH92" s="499"/>
      <c r="GI92" s="499"/>
      <c r="GJ92" s="499"/>
      <c r="GK92" s="499"/>
      <c r="GL92" s="499"/>
      <c r="GM92" s="499"/>
      <c r="GN92" s="499"/>
      <c r="GO92" s="499"/>
      <c r="GP92" s="499"/>
      <c r="GQ92" s="499"/>
      <c r="GR92" s="499"/>
      <c r="GS92" s="499"/>
      <c r="GT92" s="499"/>
      <c r="GU92" s="499"/>
      <c r="GV92" s="499"/>
      <c r="GW92" s="499"/>
      <c r="GX92" s="499"/>
      <c r="GY92" s="499"/>
      <c r="GZ92" s="499"/>
      <c r="HA92" s="499"/>
      <c r="HB92" s="499"/>
      <c r="HC92" s="499"/>
      <c r="HD92" s="499"/>
      <c r="HE92" s="499"/>
      <c r="HF92" s="499"/>
      <c r="HG92" s="499"/>
      <c r="HH92" s="499"/>
      <c r="HI92" s="499"/>
      <c r="HJ92" s="499"/>
      <c r="HK92" s="499"/>
      <c r="HL92" s="499"/>
      <c r="HM92" s="499"/>
      <c r="HN92" s="499"/>
      <c r="HO92" s="499"/>
      <c r="HP92" s="499"/>
      <c r="HQ92" s="499"/>
      <c r="HR92" s="499"/>
      <c r="HS92" s="499"/>
      <c r="HT92" s="499"/>
      <c r="HU92" s="499"/>
      <c r="HV92" s="499"/>
      <c r="HW92" s="499"/>
      <c r="HX92" s="499"/>
      <c r="HY92" s="499"/>
      <c r="HZ92" s="499"/>
      <c r="IA92" s="499"/>
      <c r="IB92" s="499"/>
      <c r="IC92" s="499"/>
      <c r="ID92" s="499"/>
      <c r="IE92" s="499"/>
      <c r="IF92" s="499"/>
      <c r="IG92" s="499"/>
      <c r="IH92" s="499"/>
      <c r="II92" s="499"/>
      <c r="IJ92" s="499"/>
      <c r="IK92" s="499"/>
      <c r="IL92" s="499"/>
      <c r="IM92" s="499"/>
      <c r="IN92" s="499"/>
      <c r="IO92" s="499"/>
      <c r="IP92" s="499"/>
      <c r="IQ92" s="499"/>
      <c r="IR92" s="499"/>
      <c r="IS92" s="499"/>
      <c r="IT92" s="499"/>
      <c r="IU92" s="499"/>
      <c r="IV92" s="499"/>
      <c r="IW92" s="499"/>
      <c r="IX92" s="499"/>
      <c r="IY92" s="499"/>
      <c r="IZ92" s="499"/>
      <c r="JA92" s="499"/>
      <c r="JB92" s="499"/>
      <c r="JC92" s="499"/>
      <c r="JD92" s="499"/>
      <c r="JE92" s="499"/>
      <c r="JF92" s="499"/>
      <c r="JG92" s="499"/>
      <c r="JH92" s="499"/>
      <c r="JI92" s="499"/>
      <c r="JJ92" s="499"/>
      <c r="JK92" s="499"/>
      <c r="JL92" s="499"/>
      <c r="JM92" s="499"/>
      <c r="JN92" s="9"/>
      <c r="JO92" s="499"/>
      <c r="JP92" s="499"/>
      <c r="JQ92" s="499"/>
      <c r="JR92" s="499"/>
      <c r="JS92" s="499"/>
      <c r="JT92" s="499"/>
      <c r="JU92" s="499"/>
      <c r="JV92" s="499"/>
      <c r="JW92" s="499"/>
      <c r="JX92" s="499"/>
      <c r="JY92" s="499"/>
      <c r="JZ92" s="499"/>
      <c r="KA92" s="499"/>
      <c r="KB92" s="499"/>
      <c r="KC92" s="499"/>
      <c r="KD92" s="499"/>
      <c r="KE92" s="499"/>
      <c r="KF92" s="499"/>
      <c r="KG92" s="499"/>
      <c r="KH92" s="499"/>
      <c r="KI92" s="499"/>
      <c r="KJ92" s="499"/>
      <c r="KK92" s="499"/>
      <c r="KL92" s="499"/>
      <c r="KM92" s="499"/>
      <c r="KN92" s="499"/>
      <c r="KO92" s="499"/>
      <c r="KP92" s="499"/>
      <c r="KQ92" s="499"/>
      <c r="KR92" s="499"/>
      <c r="KS92" s="499"/>
      <c r="KT92" s="499"/>
      <c r="KU92" s="499"/>
      <c r="KV92" s="499"/>
      <c r="KW92" s="499"/>
      <c r="KX92" s="499"/>
      <c r="KY92" s="499"/>
      <c r="KZ92" s="499"/>
      <c r="LA92" s="499"/>
      <c r="LB92" s="499"/>
      <c r="LC92" s="499"/>
      <c r="LD92" s="499"/>
      <c r="LE92" s="499"/>
      <c r="LF92" s="499"/>
      <c r="LG92" s="499"/>
      <c r="LH92" s="499"/>
      <c r="LI92" s="499"/>
      <c r="LJ92" s="499"/>
      <c r="LK92" s="499"/>
      <c r="LL92" s="499"/>
      <c r="LM92" s="499"/>
      <c r="LN92" s="499"/>
      <c r="LO92" s="499"/>
      <c r="LP92" s="499"/>
      <c r="LQ92" s="499"/>
      <c r="LR92" s="499"/>
      <c r="LS92" s="499"/>
      <c r="LT92" s="499"/>
      <c r="LU92" s="499"/>
      <c r="LV92" s="499"/>
      <c r="LW92" s="499"/>
      <c r="LX92" s="9"/>
      <c r="LY92" s="499"/>
      <c r="LZ92" s="499"/>
      <c r="MA92" s="499"/>
      <c r="MB92" s="499"/>
      <c r="MC92" s="499"/>
      <c r="MD92" s="499"/>
      <c r="ME92" s="499"/>
      <c r="MF92" s="499"/>
      <c r="MG92" s="499"/>
      <c r="MH92" s="499"/>
      <c r="MI92" s="499"/>
      <c r="MJ92" s="499"/>
      <c r="MK92" s="499"/>
      <c r="ML92" s="499"/>
      <c r="MM92" s="499"/>
      <c r="MN92" s="499"/>
      <c r="MO92" s="499"/>
      <c r="MP92" s="499"/>
      <c r="MQ92" s="499"/>
      <c r="MR92" s="499"/>
      <c r="MS92" s="499"/>
      <c r="MT92" s="499"/>
      <c r="MU92" s="499"/>
      <c r="MV92" s="499"/>
      <c r="MW92" s="499"/>
      <c r="MX92" s="499"/>
      <c r="MY92" s="499"/>
      <c r="MZ92" s="499"/>
      <c r="NA92" s="499"/>
      <c r="NB92" s="499"/>
      <c r="NC92" s="499"/>
      <c r="ND92" s="499"/>
      <c r="NE92" s="499"/>
      <c r="NF92" s="499"/>
      <c r="NG92" s="499"/>
      <c r="NH92" s="499"/>
      <c r="NI92" s="499"/>
      <c r="NJ92" s="499"/>
      <c r="NK92" s="499"/>
      <c r="NL92" s="499"/>
      <c r="NM92" s="499"/>
      <c r="NN92" s="499"/>
      <c r="NO92" s="499"/>
      <c r="NP92" s="499"/>
      <c r="NQ92" s="499"/>
      <c r="NR92" s="499"/>
      <c r="NS92" s="499"/>
      <c r="NT92" s="499"/>
      <c r="NU92" s="9"/>
      <c r="NV92" s="499"/>
      <c r="NW92" s="499"/>
      <c r="NX92" s="499"/>
      <c r="NY92" s="499"/>
      <c r="NZ92" s="499"/>
      <c r="OA92" s="499"/>
      <c r="OB92" s="499"/>
      <c r="OC92" s="9"/>
      <c r="OD92" s="499"/>
      <c r="OE92" s="499"/>
      <c r="OF92" s="499"/>
      <c r="OG92" s="499"/>
      <c r="OH92" s="499"/>
      <c r="OI92" s="499"/>
      <c r="OJ92" s="499"/>
      <c r="OK92" s="499"/>
      <c r="OL92" s="499"/>
      <c r="OM92" s="499"/>
      <c r="ON92" s="499"/>
      <c r="OO92" s="9"/>
      <c r="OP92" s="499"/>
      <c r="OQ92" s="499"/>
      <c r="OR92" s="499"/>
      <c r="OS92" s="499"/>
      <c r="OT92" s="499"/>
      <c r="OU92" s="499"/>
      <c r="OV92" s="499"/>
      <c r="OW92" s="499"/>
      <c r="OX92" s="499"/>
      <c r="OY92" s="499"/>
      <c r="OZ92" s="499"/>
      <c r="PA92" s="499"/>
      <c r="PB92" s="499"/>
      <c r="PC92" s="499"/>
      <c r="PD92" s="499"/>
      <c r="PE92" s="499"/>
      <c r="PF92" s="499"/>
      <c r="PG92" s="499"/>
      <c r="PH92" s="499"/>
      <c r="PI92" s="499"/>
      <c r="PJ92" s="499"/>
      <c r="PK92" s="499"/>
      <c r="PL92" s="499"/>
      <c r="PM92" s="499"/>
      <c r="PN92" s="499"/>
      <c r="PO92" s="499"/>
      <c r="PP92" s="499"/>
      <c r="PQ92" s="499"/>
      <c r="PR92" s="499"/>
      <c r="PS92" s="499"/>
      <c r="PT92" s="499"/>
      <c r="PU92" s="499"/>
      <c r="PV92" s="499"/>
      <c r="PW92" s="499"/>
      <c r="PX92" s="499"/>
      <c r="PY92" s="499"/>
      <c r="PZ92" s="499"/>
      <c r="QA92" s="499"/>
      <c r="QB92" s="499"/>
      <c r="QC92" s="499"/>
      <c r="QD92" s="499"/>
      <c r="QE92" s="499"/>
      <c r="QF92" s="499"/>
      <c r="QG92" s="499"/>
      <c r="QH92" s="499"/>
      <c r="QI92" s="499"/>
      <c r="QJ92" s="499"/>
      <c r="QK92" s="499"/>
      <c r="QL92" s="499"/>
      <c r="QM92" s="499"/>
      <c r="QN92" s="499"/>
      <c r="QO92" s="499"/>
      <c r="QP92" s="499"/>
      <c r="QQ92" s="499"/>
      <c r="QR92" s="499"/>
      <c r="QS92" s="499"/>
      <c r="QT92" s="499"/>
      <c r="QU92" s="499"/>
      <c r="QV92" s="499"/>
      <c r="QW92" s="499"/>
      <c r="QX92" s="499"/>
      <c r="QY92" s="499"/>
      <c r="QZ92" s="499"/>
      <c r="RA92" s="499"/>
      <c r="RB92" s="499"/>
      <c r="RC92" s="499"/>
      <c r="RD92" s="499"/>
      <c r="RE92" s="499"/>
      <c r="RF92" s="499"/>
      <c r="RG92" s="499"/>
      <c r="RH92" s="499"/>
      <c r="RI92" s="499"/>
      <c r="RJ92" s="499"/>
      <c r="RK92" s="499"/>
      <c r="RL92" s="499"/>
      <c r="RM92" s="499"/>
      <c r="RN92" s="499"/>
      <c r="RO92" s="499"/>
      <c r="RP92" s="499"/>
      <c r="RQ92" s="499"/>
      <c r="RR92" s="499"/>
      <c r="RS92" s="499"/>
      <c r="RT92" s="499"/>
      <c r="RU92" s="499"/>
      <c r="RV92" s="499"/>
      <c r="RW92" s="499"/>
      <c r="RX92" s="499"/>
      <c r="RY92" s="499"/>
      <c r="RZ92" s="499"/>
      <c r="SA92" s="499"/>
      <c r="SB92" s="499"/>
      <c r="SC92" s="499"/>
      <c r="SD92" s="499"/>
      <c r="SE92" s="499"/>
      <c r="SF92" s="499"/>
      <c r="SG92" s="499"/>
      <c r="SH92" s="499"/>
      <c r="SI92" s="499"/>
      <c r="SJ92" s="499"/>
      <c r="SK92" s="499"/>
      <c r="SL92" s="499"/>
      <c r="SM92" s="499"/>
      <c r="SN92" s="499"/>
      <c r="SO92" s="499"/>
      <c r="SP92" s="499"/>
      <c r="SQ92" s="499"/>
      <c r="SR92" s="499"/>
      <c r="SS92" s="499"/>
      <c r="ST92" s="499"/>
      <c r="SU92" s="499"/>
      <c r="SV92" s="499"/>
      <c r="SW92" s="499"/>
      <c r="SX92" s="499"/>
      <c r="SY92" s="499"/>
      <c r="SZ92" s="499"/>
      <c r="TA92" s="499"/>
      <c r="TB92" s="499"/>
      <c r="TC92" s="499"/>
      <c r="TD92" s="499"/>
      <c r="TE92" s="499"/>
      <c r="TF92" s="499"/>
      <c r="TG92" s="587">
        <v>0</v>
      </c>
    </row>
    <row r="93" spans="1:527" outlineLevel="1">
      <c r="A93" s="21">
        <f t="shared" si="85"/>
        <v>88</v>
      </c>
      <c r="B93" s="26">
        <f>$A$34</f>
        <v>29</v>
      </c>
      <c r="C93">
        <v>102</v>
      </c>
      <c r="D93" s="135" t="s">
        <v>1990</v>
      </c>
      <c r="E93" t="b">
        <v>1</v>
      </c>
      <c r="F93" t="b">
        <v>0</v>
      </c>
      <c r="G93" t="b">
        <f t="shared" ref="G93:G96" si="562">E93</f>
        <v>1</v>
      </c>
      <c r="H93" s="26">
        <v>0</v>
      </c>
      <c r="I93" s="26">
        <v>1</v>
      </c>
      <c r="J93" s="19">
        <f t="shared" ref="J93:Z102" ca="1" si="563">OFFSET(J$5,$B93,0)</f>
        <v>1</v>
      </c>
      <c r="K93" s="19">
        <f t="shared" ca="1" si="563"/>
        <v>1</v>
      </c>
      <c r="L93" s="19">
        <f t="shared" ca="1" si="563"/>
        <v>1</v>
      </c>
      <c r="M93" s="19">
        <f t="shared" ca="1" si="563"/>
        <v>2</v>
      </c>
      <c r="N93" s="19">
        <f t="shared" ca="1" si="563"/>
        <v>3</v>
      </c>
      <c r="O93" s="19">
        <f t="shared" ca="1" si="563"/>
        <v>2</v>
      </c>
      <c r="P93" s="19">
        <f t="shared" ca="1" si="563"/>
        <v>1</v>
      </c>
      <c r="Q93" s="19">
        <f t="shared" ca="1" si="563"/>
        <v>1</v>
      </c>
      <c r="R93" s="19">
        <f t="shared" ca="1" si="563"/>
        <v>0</v>
      </c>
      <c r="S93" s="19">
        <f t="shared" ca="1" si="563"/>
        <v>0</v>
      </c>
      <c r="T93" s="19">
        <f t="shared" ca="1" si="563"/>
        <v>0</v>
      </c>
      <c r="U93" s="19">
        <f t="shared" ca="1" si="563"/>
        <v>0</v>
      </c>
      <c r="V93" s="19">
        <f t="shared" ca="1" si="563"/>
        <v>0</v>
      </c>
      <c r="W93" s="19">
        <f t="shared" ca="1" si="563"/>
        <v>0</v>
      </c>
      <c r="X93" s="19">
        <f t="shared" ca="1" si="563"/>
        <v>1</v>
      </c>
      <c r="Y93" s="19">
        <f t="shared" ca="1" si="563"/>
        <v>1</v>
      </c>
      <c r="Z93" s="19">
        <f t="shared" ca="1" si="563"/>
        <v>1</v>
      </c>
      <c r="AA93" s="209"/>
      <c r="AB93" s="209"/>
      <c r="AC93" s="209"/>
      <c r="AD93" s="209"/>
      <c r="AE93" s="209"/>
      <c r="AF93" s="19">
        <f t="shared" ref="AF93:AF100" ca="1" si="564">OFFSET(AF$5,$B93,0)</f>
        <v>0</v>
      </c>
      <c r="AG93" s="209"/>
      <c r="AH93" s="209"/>
      <c r="AI93" s="209"/>
      <c r="AJ93" s="209"/>
      <c r="AK93" s="209"/>
      <c r="AL93" s="209"/>
      <c r="AM93" s="209"/>
      <c r="AN93" s="209"/>
      <c r="AO93" s="135">
        <f t="shared" ref="AO93:AO102" ca="1" si="565">INDEX(i.StdELMan,($N93-1)*12+($O93-1)*3+$P93,AO$27)</f>
        <v>2</v>
      </c>
      <c r="AP93" s="135">
        <f ca="1">INDEX(CHOOSE($P93,DataAutumn!i.AdultDrys,DataWinter!i.AdultDrys,DataSpring!i.AdultDrys),1,$O93)</f>
        <v>4</v>
      </c>
      <c r="AQ93" s="5">
        <f t="shared" ref="AQ93:AR102" ca="1" si="566">INDEX(i.FlkStrctr,$O93,AQ$26)</f>
        <v>2</v>
      </c>
      <c r="AR93" s="5">
        <f t="shared" ca="1" si="566"/>
        <v>0</v>
      </c>
      <c r="AS93" s="5">
        <f t="shared" ref="AS93:AS102" ca="1" si="567">INDEX(i.StdELMan,($N93-1)*12+($O93-1)*3+$P93,AS$26)</f>
        <v>5</v>
      </c>
      <c r="AT93" s="209"/>
      <c r="AU93" s="209"/>
      <c r="AV93" s="209"/>
      <c r="AW93" s="351" t="str" cm="1">
        <f t="array" aca="1" ref="AW93" ca="1">LEFT(OFFSET(AW93,-1,0),LEN($AW$91))        &amp; TEXT($H93," 00000 ")
&amp; $D93   &amp;" "&amp;$AV93     &amp; IF($JO93=0," FWM","")&amp;IF($JO93=1," MWM","")&amp;IF($JO93=5," Mat","")&amp;IF($JP93=TRUE,"&amp;BBT","    ")    &amp; INDEX(DataMaster!$B$49:$B$51,Experiment!$I93)    &amp; " Climate"&amp;$J93
        &amp; CHOOSE($R93+1," PICCC"," BC")
&amp; " GP"&amp;TEXT($OB93,"?00%")        &amp; " WP"&amp;TEXT($NZ93,"?00%")        &amp; " MP"&amp;TEXT($OA93,"?00%")
&amp; " T_" &amp; IF(AND($CW93,$CY93),"TRUE")        &amp; " (F"&amp;3+COUNTIF($DL93:$DO93,TRUE)&amp;3&amp;"N"&amp;$DQ93&amp;$DR93&amp;")"</f>
        <v>Main 00000 EWW  MWM    SE Climate1 PICCC GP100% WP100% MP100% T_TRUE (F33N11)</v>
      </c>
      <c r="AX93" s="9" t="str">
        <f ca="1">IF(COUNTIF(AW$5:AW93,AW93)=1,"-","Dup")</f>
        <v>-</v>
      </c>
      <c r="AY93" s="9"/>
      <c r="AZ93" s="19" t="str">
        <f t="shared" ref="AZ93:BG102" ca="1" si="568">OFFSET(AZ$5,$B93,0)</f>
        <v>-</v>
      </c>
      <c r="BA93" s="19" t="str">
        <f t="shared" ca="1" si="568"/>
        <v>-</v>
      </c>
      <c r="BB93" s="19" t="str">
        <f t="shared" ca="1" si="568"/>
        <v>-</v>
      </c>
      <c r="BC93" s="19" t="str">
        <f t="shared" ca="1" si="568"/>
        <v>-</v>
      </c>
      <c r="BD93" s="19" t="str">
        <f t="shared" ca="1" si="568"/>
        <v>-</v>
      </c>
      <c r="BE93" s="19" t="str">
        <f t="shared" ca="1" si="568"/>
        <v>-</v>
      </c>
      <c r="BF93" s="19" t="str">
        <f t="shared" ca="1" si="568"/>
        <v>-</v>
      </c>
      <c r="BG93" s="19" t="str">
        <f t="shared" ca="1" si="568"/>
        <v>-</v>
      </c>
      <c r="BH93" s="9"/>
      <c r="BI93" s="5" t="b">
        <f t="shared" ref="BI93:BN102" si="569">INDEX(i.model_structure,$I93,BI$26)</f>
        <v>1</v>
      </c>
      <c r="BJ93" s="5" t="str">
        <f t="shared" si="569"/>
        <v>-</v>
      </c>
      <c r="BK93" s="5" t="str">
        <f t="shared" si="569"/>
        <v>-</v>
      </c>
      <c r="BL93" s="5" t="str">
        <f t="shared" si="569"/>
        <v>-</v>
      </c>
      <c r="BM93" s="5" t="b">
        <f t="shared" si="569"/>
        <v>1</v>
      </c>
      <c r="BN93" s="135">
        <f t="shared" si="569"/>
        <v>0</v>
      </c>
      <c r="BO93" s="12" t="b">
        <v>0</v>
      </c>
      <c r="BP93" s="5" cm="1">
        <f t="array" aca="1" ref="BP93" ca="1">INDEX(i.z_prob,$J93,BP$26)</f>
        <v>0.09</v>
      </c>
      <c r="BQ93" s="5" cm="1">
        <f t="array" aca="1" ref="BQ93" ca="1">INDEX(i.z_prob,$J93,BQ$26)</f>
        <v>0.16</v>
      </c>
      <c r="BR93" s="5" cm="1">
        <f t="array" aca="1" ref="BR93" ca="1">INDEX(i.z_prob,$J93,BR$26)</f>
        <v>0.14000000000000001</v>
      </c>
      <c r="BS93" s="5" cm="1">
        <f t="array" aca="1" ref="BS93" ca="1">INDEX(i.z_prob,$J93,BS$26)</f>
        <v>0.11</v>
      </c>
      <c r="BT93" s="5" cm="1">
        <f t="array" aca="1" ref="BT93" ca="1">INDEX(i.z_prob,$J93,BT$26)</f>
        <v>0.11</v>
      </c>
      <c r="BU93" s="5" cm="1">
        <f t="array" aca="1" ref="BU93" ca="1">INDEX(i.z_prob,$J93,BU$26)</f>
        <v>0.14000000000000001</v>
      </c>
      <c r="BV93" s="5" cm="1">
        <f t="array" aca="1" ref="BV93" ca="1">INDEX(i.z_prob,$J93,BV$26)</f>
        <v>0.16</v>
      </c>
      <c r="BW93" s="5" cm="1">
        <f t="array" aca="1" ref="BW93" ca="1">INDEX(i.z_prob,$J93,BW$26)</f>
        <v>0.09</v>
      </c>
      <c r="BX93" s="9"/>
      <c r="BY93" s="19" t="str">
        <f t="shared" ref="BY93:BY102" ca="1" si="570">OFFSET(BY$5,$B93,0)</f>
        <v>-</v>
      </c>
      <c r="BZ93" s="5">
        <f t="shared" ref="BZ93:BZ102" ca="1" si="571">$R93</f>
        <v>0</v>
      </c>
      <c r="CA93" s="5">
        <f t="shared" ref="CA93:CA102" ca="1" si="572">$R93</f>
        <v>0</v>
      </c>
      <c r="CB93" s="5">
        <f t="shared" ref="CB93:CB102" ca="1" si="573">$R93</f>
        <v>0</v>
      </c>
      <c r="CC93" s="5">
        <f t="shared" ref="CC93:CC102" ca="1" si="574">$R93</f>
        <v>0</v>
      </c>
      <c r="CD93" s="9"/>
      <c r="CE93" s="5" t="b">
        <f t="shared" ref="CE93:CE102" ca="1" si="575">$K93&lt;0</f>
        <v>0</v>
      </c>
      <c r="CF93" s="12">
        <f t="shared" ref="CF93:CF102" ca="1" si="576">VALUE($N93&amp;$O93&amp;$P93&amp;$Q93&amp;VALUE($R93)&amp;$Z93&amp;$W93)</f>
        <v>3211010</v>
      </c>
      <c r="CG93" s="19" t="str">
        <f t="shared" ref="CG93:CU102" ca="1" si="577">OFFSET(CG$5,$B93,0)</f>
        <v>-</v>
      </c>
      <c r="CH93" s="19" t="str">
        <f t="shared" ca="1" si="577"/>
        <v>-</v>
      </c>
      <c r="CI93" s="19" t="str">
        <f t="shared" ca="1" si="577"/>
        <v>-</v>
      </c>
      <c r="CJ93" s="19" t="str">
        <f t="shared" ca="1" si="577"/>
        <v>-</v>
      </c>
      <c r="CK93" s="19" t="str">
        <f t="shared" ca="1" si="577"/>
        <v>-</v>
      </c>
      <c r="CL93" s="19" t="str">
        <f t="shared" ca="1" si="577"/>
        <v>-</v>
      </c>
      <c r="CM93" s="19" t="str">
        <f t="shared" ca="1" si="577"/>
        <v>-</v>
      </c>
      <c r="CN93" s="19" t="str">
        <f t="shared" ca="1" si="577"/>
        <v>-</v>
      </c>
      <c r="CO93" s="19" t="str">
        <f t="shared" ca="1" si="577"/>
        <v>-</v>
      </c>
      <c r="CP93" s="19" t="str">
        <f t="shared" ca="1" si="577"/>
        <v>-</v>
      </c>
      <c r="CQ93" s="19" t="str">
        <f t="shared" ca="1" si="577"/>
        <v>-</v>
      </c>
      <c r="CR93" s="19" t="str">
        <f t="shared" ca="1" si="577"/>
        <v>-</v>
      </c>
      <c r="CS93" s="19" t="str">
        <f t="shared" ca="1" si="577"/>
        <v>-</v>
      </c>
      <c r="CT93" s="19" t="str">
        <f t="shared" ca="1" si="577"/>
        <v>-</v>
      </c>
      <c r="CU93" s="19" t="str">
        <f t="shared" ca="1" si="577"/>
        <v>-</v>
      </c>
      <c r="CV93" s="9"/>
      <c r="CW93" s="19" t="b">
        <f t="shared" ref="CW93:CY102" ca="1" si="578">OFFSET(CW$5,$B93,0)</f>
        <v>1</v>
      </c>
      <c r="CX93" s="19" t="b">
        <f t="shared" ca="1" si="578"/>
        <v>1</v>
      </c>
      <c r="CY93" s="19" t="b">
        <f t="shared" ca="1" si="578"/>
        <v>1</v>
      </c>
      <c r="CZ93" s="571">
        <f t="shared" ref="CZ93:CZ100" ca="1" si="579">VALUE($N93&amp;$O93&amp;$P93&amp;$Q93&amp;IFERROR(VALUE($I93),0)&amp;$Z93&amp;IF($JX93=1,1,2)&amp;1)</f>
        <v>32111111</v>
      </c>
      <c r="DA93" s="12" t="b">
        <v>0</v>
      </c>
      <c r="DB93" s="19">
        <f t="shared" ref="DA93:ED102" ca="1" si="580">OFFSET(DB$5,$B93,0)</f>
        <v>0</v>
      </c>
      <c r="DC93" s="19" t="str">
        <f t="shared" ca="1" si="580"/>
        <v>-</v>
      </c>
      <c r="DD93" s="570" t="str">
        <f t="shared" ca="1" si="580"/>
        <v>-</v>
      </c>
      <c r="DE93" s="428">
        <f t="shared" ref="DE93:DG102" ca="1" si="581">INDEX(i.UserPeriod0,$AS93,DE$26)</f>
        <v>680</v>
      </c>
      <c r="DF93" s="428">
        <f t="shared" ca="1" si="581"/>
        <v>714</v>
      </c>
      <c r="DG93" s="428">
        <f t="shared" ca="1" si="581"/>
        <v>749</v>
      </c>
      <c r="DH93" s="143">
        <f t="shared" ref="DH93:DJ102" ca="1" si="582">7*INDEX(i.end_joining,1,DH$26+($AS93-1)*3)</f>
        <v>420</v>
      </c>
      <c r="DI93" s="143">
        <f t="shared" ca="1" si="582"/>
        <v>455</v>
      </c>
      <c r="DJ93" s="143">
        <f t="shared" ca="1" si="582"/>
        <v>490</v>
      </c>
      <c r="DK93" s="19" t="str">
        <f t="shared" ref="DK93:EA102" ca="1" si="583">OFFSET(DK$5,$B93,0)</f>
        <v>-</v>
      </c>
      <c r="DL93" s="19" t="str">
        <f t="shared" ca="1" si="583"/>
        <v>-</v>
      </c>
      <c r="DM93" s="19" t="str">
        <f t="shared" ca="1" si="583"/>
        <v>-</v>
      </c>
      <c r="DN93" s="19" t="str">
        <f t="shared" ca="1" si="583"/>
        <v>-</v>
      </c>
      <c r="DO93" s="19" t="str">
        <f t="shared" ca="1" si="583"/>
        <v>-</v>
      </c>
      <c r="DP93" s="19" t="str">
        <f t="shared" ca="1" si="583"/>
        <v>-</v>
      </c>
      <c r="DQ93" s="19">
        <f t="shared" ca="1" si="583"/>
        <v>1</v>
      </c>
      <c r="DR93" s="19">
        <f t="shared" ca="1" si="583"/>
        <v>1</v>
      </c>
      <c r="DS93" s="19">
        <f t="shared" ca="1" si="583"/>
        <v>0</v>
      </c>
      <c r="DT93" s="19" t="str">
        <f t="shared" ca="1" si="583"/>
        <v>-</v>
      </c>
      <c r="DU93" s="19" t="str">
        <f t="shared" ca="1" si="583"/>
        <v>-</v>
      </c>
      <c r="DV93" s="19" t="str">
        <f t="shared" ca="1" si="583"/>
        <v>-</v>
      </c>
      <c r="DW93" s="19" t="str">
        <f t="shared" ca="1" si="583"/>
        <v>-</v>
      </c>
      <c r="DX93" s="19" t="str">
        <f t="shared" ca="1" si="583"/>
        <v>-</v>
      </c>
      <c r="DY93" s="19">
        <f t="shared" ca="1" si="583"/>
        <v>0</v>
      </c>
      <c r="DZ93" s="19" t="str">
        <f t="shared" ca="1" si="583"/>
        <v>-</v>
      </c>
      <c r="EA93" s="19" t="str">
        <f t="shared" ca="1" si="583"/>
        <v>-</v>
      </c>
      <c r="EB93" s="19" t="str">
        <f t="shared" ca="1" si="580"/>
        <v>-</v>
      </c>
      <c r="EC93" s="19">
        <f t="shared" ca="1" si="580"/>
        <v>0</v>
      </c>
      <c r="ED93" s="19">
        <f t="shared" ca="1" si="580"/>
        <v>0</v>
      </c>
      <c r="EE93" s="9"/>
      <c r="EF93" s="19" t="str">
        <f t="shared" ref="EF93:ER102" ca="1" si="584">OFFSET(EF$5,$B93,0)</f>
        <v>-</v>
      </c>
      <c r="EG93" s="19" t="str">
        <f t="shared" ca="1" si="584"/>
        <v>-</v>
      </c>
      <c r="EH93" s="19" t="str">
        <f t="shared" ca="1" si="584"/>
        <v>-</v>
      </c>
      <c r="EI93" s="19" t="str">
        <f t="shared" ca="1" si="584"/>
        <v>-</v>
      </c>
      <c r="EJ93" s="19" t="str">
        <f t="shared" ca="1" si="584"/>
        <v>-</v>
      </c>
      <c r="EK93" s="19" t="str">
        <f t="shared" ca="1" si="584"/>
        <v>-</v>
      </c>
      <c r="EL93" s="19" t="str">
        <f t="shared" ca="1" si="584"/>
        <v>-</v>
      </c>
      <c r="EM93" s="19" t="str">
        <f t="shared" ca="1" si="584"/>
        <v>-</v>
      </c>
      <c r="EN93" s="19" t="str">
        <f t="shared" ca="1" si="584"/>
        <v>-</v>
      </c>
      <c r="EO93" s="19" t="str">
        <f t="shared" ca="1" si="584"/>
        <v>-</v>
      </c>
      <c r="EP93" s="19" t="str">
        <f t="shared" ca="1" si="584"/>
        <v>-</v>
      </c>
      <c r="EQ93" s="19" t="str">
        <f t="shared" ca="1" si="584"/>
        <v>-</v>
      </c>
      <c r="ER93" s="19">
        <f t="shared" ca="1" si="584"/>
        <v>0</v>
      </c>
      <c r="ES93" s="428">
        <f t="shared" ref="ES93:ET102" ca="1" si="585">IF(AND($P93=ES$30,$AH93&lt;&gt;0,$AS93=ES$32),INDEX(i.LTWFeedLevels,$AH93,MOD(ES$26-1,7)+1),0)</f>
        <v>0</v>
      </c>
      <c r="ET93" s="428">
        <f t="shared" ca="1" si="585"/>
        <v>0</v>
      </c>
      <c r="EU93" s="115">
        <f t="shared" ref="EU93:EY102" ca="1" si="586">IF(AND($N93=EU$28,$P93=EU$30,$AK93=EU$27,OR($Q93=EU$31,EU$31=1),$AS93=EU$32),INDEX(i.FS_Strategy,$AL93+1,$AK93),0)</f>
        <v>0</v>
      </c>
      <c r="EV93" s="115">
        <f t="shared" ca="1" si="586"/>
        <v>0</v>
      </c>
      <c r="EW93" s="115">
        <f t="shared" ca="1" si="586"/>
        <v>0</v>
      </c>
      <c r="EX93" s="115">
        <f t="shared" ca="1" si="586"/>
        <v>0</v>
      </c>
      <c r="EY93" s="115">
        <f t="shared" ca="1" si="586"/>
        <v>0</v>
      </c>
      <c r="EZ93" s="530">
        <f t="shared" ref="EZ93:EZ102" ca="1" si="587">IF(AND($N93=EZ$28,$P93=EZ$30,$AK93=EZ$27,OR($Q93=EZ$31,EZ$31=1),$AS93=EZ$32),INDEX(i.FS_Strategy,$AM93+1,$AK93),0)</f>
        <v>0</v>
      </c>
      <c r="FA93" s="115">
        <f t="shared" ref="FA93:FE102" ca="1" si="588">IF(AND($N93=FA$28,$P93=FA$30,$AK93=FA$27,OR($Q93=FA$31,FA$31=1),$AS93=FA$32),INDEX(i.FS_Strategy,$AL93+1,$AK93),0)</f>
        <v>0</v>
      </c>
      <c r="FB93" s="115">
        <f t="shared" ca="1" si="588"/>
        <v>0</v>
      </c>
      <c r="FC93" s="115">
        <f t="shared" ca="1" si="588"/>
        <v>0</v>
      </c>
      <c r="FD93" s="115">
        <f t="shared" ca="1" si="588"/>
        <v>0</v>
      </c>
      <c r="FE93" s="115">
        <f t="shared" ca="1" si="588"/>
        <v>0</v>
      </c>
      <c r="FF93" s="530">
        <f t="shared" ref="FF93:FF102" ca="1" si="589">IF(AND($N93=FF$28,$P93=FF$30,$AK93=FF$27,OR($Q93=FF$31,FF$31=1),$AS93=FF$32),INDEX(i.FS_Strategy,$AM93+1,$AK93),0)</f>
        <v>0</v>
      </c>
      <c r="FG93" s="115">
        <f t="shared" ref="FG93:FK102" ca="1" si="590">IF(AND($N93=FG$28,$P93=FG$30,$AK93=FG$27,OR($Q93=FG$31,FG$31=1),$AS93=FG$32),INDEX(i.FS_Strategy,$AL93+1,$AK93),0)</f>
        <v>0</v>
      </c>
      <c r="FH93" s="115">
        <f t="shared" ca="1" si="590"/>
        <v>0</v>
      </c>
      <c r="FI93" s="115">
        <f t="shared" ca="1" si="590"/>
        <v>0</v>
      </c>
      <c r="FJ93" s="115">
        <f t="shared" ca="1" si="590"/>
        <v>0</v>
      </c>
      <c r="FK93" s="115">
        <f t="shared" ca="1" si="590"/>
        <v>0</v>
      </c>
      <c r="FL93" s="530">
        <f t="shared" ref="FL93:FL102" ca="1" si="591">IF(AND($N93=FL$28,$P93=FL$30,$AK93=FL$27,OR($Q93=FL$31,FL$31=1),$AS93=FL$32),INDEX(i.FS_Strategy,$AM93+1,$AK93),0)</f>
        <v>0</v>
      </c>
      <c r="FM93" s="115">
        <f t="shared" ref="FM93:FQ102" ca="1" si="592">IF(AND($N93=FM$28,$P93=FM$30,$AK93=FM$27,OR($Q93=FM$31,FM$31=1),$AS93=FM$32),INDEX(i.FS_Strategy,$AL93+1,$AK93),0)</f>
        <v>0</v>
      </c>
      <c r="FN93" s="115">
        <f t="shared" ca="1" si="592"/>
        <v>0</v>
      </c>
      <c r="FO93" s="115">
        <f t="shared" ca="1" si="592"/>
        <v>0</v>
      </c>
      <c r="FP93" s="115">
        <f t="shared" ca="1" si="592"/>
        <v>0</v>
      </c>
      <c r="FQ93" s="115">
        <f t="shared" ca="1" si="592"/>
        <v>0</v>
      </c>
      <c r="FR93" s="530">
        <f t="shared" ref="FR93:FR102" ca="1" si="593">IF(AND($N93=FR$28,$P93=FR$30,$AK93=FR$27,OR($Q93=FR$31,FR$31=1),$AS93=FR$32),INDEX(i.FS_Strategy,$AM93+1,$AK93),0)</f>
        <v>0</v>
      </c>
      <c r="FS93" s="115">
        <f t="shared" ref="FS93:FW102" ca="1" si="594">IF(AND($N93=FS$28,$P93=FS$30,$AK93=FS$27,OR($Q93=FS$31,FS$31=1),$AS93=FS$32),INDEX(i.FS_Strategy,$AL93+1,$AK93),0)</f>
        <v>0</v>
      </c>
      <c r="FT93" s="115">
        <f t="shared" ca="1" si="594"/>
        <v>0</v>
      </c>
      <c r="FU93" s="115">
        <f t="shared" ca="1" si="594"/>
        <v>0</v>
      </c>
      <c r="FV93" s="115">
        <f t="shared" ca="1" si="594"/>
        <v>0</v>
      </c>
      <c r="FW93" s="115">
        <f t="shared" ca="1" si="594"/>
        <v>0</v>
      </c>
      <c r="FX93" s="530">
        <f t="shared" ref="FX93:FX102" ca="1" si="595">IF(AND($N93=FX$28,$P93=FX$30,$AK93=FX$27,OR($Q93=FX$31,FX$31=1),$AS93=FX$32),INDEX(i.FS_Strategy,$AM93+1,$AK93),0)</f>
        <v>0</v>
      </c>
      <c r="FY93" s="115">
        <f t="shared" ref="FY93:GC102" ca="1" si="596">IF(AND($N93=FY$28,$P93=FY$30,$AK93=FY$27,OR($Q93=FY$31,FY$31=1),$AS93=FY$32),INDEX(i.FS_Strategy,$AL93+1,$AK93),0)</f>
        <v>0</v>
      </c>
      <c r="FZ93" s="115">
        <f t="shared" ca="1" si="596"/>
        <v>0</v>
      </c>
      <c r="GA93" s="115">
        <f t="shared" ca="1" si="596"/>
        <v>0</v>
      </c>
      <c r="GB93" s="115">
        <f t="shared" ca="1" si="596"/>
        <v>0</v>
      </c>
      <c r="GC93" s="115">
        <f t="shared" ca="1" si="596"/>
        <v>0</v>
      </c>
      <c r="GD93" s="530">
        <f t="shared" ref="GD93:GD102" ca="1" si="597">IF(AND($N93=GD$28,$P93=GD$30,$AK93=GD$27,OR($Q93=GD$31,GD$31=1),$AS93=GD$32),INDEX(i.FS_Strategy,$AM93+1,$AK93),0)</f>
        <v>0</v>
      </c>
      <c r="GE93" s="116">
        <f t="shared" ref="GE93:GH102" ca="1" si="598">IF(AND($N93=GE$28,$P93=GE$30,$AK93=GE$27,OR($Q93=GE$31,GE$31=1)),INDEX(i.FS_Strategy,$AM93+1,$AK93),0)</f>
        <v>0</v>
      </c>
      <c r="GF93" s="116">
        <f t="shared" ca="1" si="598"/>
        <v>0</v>
      </c>
      <c r="GG93" s="116">
        <f t="shared" ca="1" si="598"/>
        <v>0</v>
      </c>
      <c r="GH93" s="116">
        <f t="shared" ca="1" si="598"/>
        <v>0</v>
      </c>
      <c r="GI93" s="545">
        <f t="shared" ref="GI93:GX102" ca="1" si="599">IF(AND($N93=GI$28,$P93=GI$30,$AK93=GI$27,OR($Q93=GI$31,GI$31=1)),INDEX(i.FS_Strategy,$AN93+1,$AK93),0)</f>
        <v>0</v>
      </c>
      <c r="GJ93" s="545">
        <f t="shared" ca="1" si="599"/>
        <v>0</v>
      </c>
      <c r="GK93" s="545">
        <f t="shared" ca="1" si="599"/>
        <v>0</v>
      </c>
      <c r="GL93" s="545">
        <f t="shared" ca="1" si="599"/>
        <v>0</v>
      </c>
      <c r="GM93" s="545">
        <f t="shared" ca="1" si="599"/>
        <v>0</v>
      </c>
      <c r="GN93" s="545">
        <f t="shared" ca="1" si="599"/>
        <v>0</v>
      </c>
      <c r="GO93" s="545">
        <f t="shared" ca="1" si="599"/>
        <v>0</v>
      </c>
      <c r="GP93" s="545">
        <f t="shared" ca="1" si="599"/>
        <v>0</v>
      </c>
      <c r="GQ93" s="545">
        <f t="shared" ca="1" si="599"/>
        <v>0</v>
      </c>
      <c r="GR93" s="545">
        <f t="shared" ca="1" si="599"/>
        <v>0</v>
      </c>
      <c r="GS93" s="545">
        <f t="shared" ca="1" si="599"/>
        <v>0</v>
      </c>
      <c r="GT93" s="545">
        <f t="shared" ca="1" si="599"/>
        <v>0</v>
      </c>
      <c r="GU93" s="545">
        <f t="shared" ca="1" si="599"/>
        <v>0</v>
      </c>
      <c r="GV93" s="545">
        <f t="shared" ca="1" si="599"/>
        <v>0</v>
      </c>
      <c r="GW93" s="545">
        <f t="shared" ca="1" si="599"/>
        <v>0</v>
      </c>
      <c r="GX93" s="545">
        <f t="shared" ca="1" si="599"/>
        <v>0</v>
      </c>
      <c r="GY93" s="545">
        <f t="shared" ref="GY93:HB102" ca="1" si="600">IF(AND($N93=GY$28,$P93=GY$30,$AK93=GY$27,OR($Q93=GY$31,GY$31=1)),INDEX(i.FS_Strategy,$AN93+1,$AK93),0)</f>
        <v>0</v>
      </c>
      <c r="GZ93" s="545">
        <f t="shared" ca="1" si="600"/>
        <v>0</v>
      </c>
      <c r="HA93" s="545">
        <f t="shared" ca="1" si="600"/>
        <v>0</v>
      </c>
      <c r="HB93" s="545">
        <f t="shared" ca="1" si="600"/>
        <v>0</v>
      </c>
      <c r="HC93" s="19">
        <f t="shared" ref="HC93:HC102" ca="1" si="601">OFFSET(HC$5,$B93,0)</f>
        <v>0</v>
      </c>
      <c r="HD93" s="115">
        <f t="shared" ref="HD93:HH102" ca="1" si="602">IF(AND($N93=HD$28,$P93=HD$30,$AK93=HD$27,OR($Q93=HD$31,HD$31=1),$AS93=HD$32),INDEX(i.FS_Strategy,$AL93+1,$AK93),0)</f>
        <v>0</v>
      </c>
      <c r="HE93" s="115">
        <f t="shared" ca="1" si="602"/>
        <v>0</v>
      </c>
      <c r="HF93" s="115">
        <f t="shared" ca="1" si="602"/>
        <v>0</v>
      </c>
      <c r="HG93" s="115">
        <f t="shared" ca="1" si="602"/>
        <v>0</v>
      </c>
      <c r="HH93" s="115">
        <f t="shared" ca="1" si="602"/>
        <v>0</v>
      </c>
      <c r="HI93" s="530">
        <f t="shared" ref="HI93:HI102" ca="1" si="603">IF(AND($N93=HI$28,$P93=HI$30,$AK93=HI$27,OR($Q93=HI$31,HI$31=1),$AS93=HI$32),INDEX(i.FS_Strategy,$AM93+1,$AK93),0)</f>
        <v>0</v>
      </c>
      <c r="HJ93" s="115">
        <f t="shared" ref="HJ93:HN102" ca="1" si="604">IF(AND($N93=HJ$28,$P93=HJ$30,$AK93=HJ$27,OR($Q93=HJ$31,HJ$31=1),$AS93=HJ$32),INDEX(i.FS_Strategy,$AL93+1,$AK93),0)</f>
        <v>0</v>
      </c>
      <c r="HK93" s="115">
        <f t="shared" ca="1" si="604"/>
        <v>0</v>
      </c>
      <c r="HL93" s="115">
        <f t="shared" ca="1" si="604"/>
        <v>0</v>
      </c>
      <c r="HM93" s="115">
        <f t="shared" ca="1" si="604"/>
        <v>0</v>
      </c>
      <c r="HN93" s="115">
        <f t="shared" ca="1" si="604"/>
        <v>0</v>
      </c>
      <c r="HO93" s="530">
        <f t="shared" ref="HO93:HO102" ca="1" si="605">IF(AND($N93=HO$28,$P93=HO$30,$AK93=HO$27,OR($Q93=HO$31,HO$31=1),$AS93=HO$32),INDEX(i.FS_Strategy,$AM93+1,$AK93),0)</f>
        <v>0</v>
      </c>
      <c r="HP93" s="115">
        <f t="shared" ref="HP93:HT102" ca="1" si="606">IF(AND($N93=HP$28,$P93=HP$30,$AK93=HP$27,OR($Q93=HP$31,HP$31=1),$AS93=HP$32),INDEX(i.FS_Strategy,$AL93+1,$AK93),0)</f>
        <v>0</v>
      </c>
      <c r="HQ93" s="115">
        <f t="shared" ca="1" si="606"/>
        <v>0</v>
      </c>
      <c r="HR93" s="115">
        <f t="shared" ca="1" si="606"/>
        <v>0</v>
      </c>
      <c r="HS93" s="115">
        <f t="shared" ca="1" si="606"/>
        <v>0</v>
      </c>
      <c r="HT93" s="115">
        <f t="shared" ca="1" si="606"/>
        <v>0</v>
      </c>
      <c r="HU93" s="530">
        <f t="shared" ref="HU93:HU102" ca="1" si="607">IF(AND($N93=HU$28,$P93=HU$30,$AK93=HU$27,OR($Q93=HU$31,HU$31=1),$AS93=HU$32),INDEX(i.FS_Strategy,$AM93+1,$AK93),0)</f>
        <v>0</v>
      </c>
      <c r="HV93" s="115">
        <f t="shared" ref="HV93:HZ102" ca="1" si="608">IF(AND($N93=HV$28,$P93=HV$30,$AK93=HV$27,OR($Q93=HV$31,HV$31=1),$AS93=HV$32),INDEX(i.FS_Strategy,$AL93+1,$AK93),0)</f>
        <v>0</v>
      </c>
      <c r="HW93" s="115">
        <f t="shared" ca="1" si="608"/>
        <v>0</v>
      </c>
      <c r="HX93" s="115">
        <f t="shared" ca="1" si="608"/>
        <v>0</v>
      </c>
      <c r="HY93" s="115">
        <f t="shared" ca="1" si="608"/>
        <v>0</v>
      </c>
      <c r="HZ93" s="115">
        <f t="shared" ca="1" si="608"/>
        <v>0</v>
      </c>
      <c r="IA93" s="530">
        <f t="shared" ref="IA93:IA102" ca="1" si="609">IF(AND($N93=IA$28,$P93=IA$30,$AK93=IA$27,OR($Q93=IA$31,IA$31=1),$AS93=IA$32),INDEX(i.FS_Strategy,$AM93+1,$AK93),0)</f>
        <v>0</v>
      </c>
      <c r="IB93" s="115">
        <f t="shared" ref="IB93:IF102" ca="1" si="610">IF(AND($N93=IB$28,$P93=IB$30,$AK93=IB$27,OR($Q93=IB$31,IB$31=1),$AS93=IB$32),INDEX(i.FS_Strategy,$AL93+1,$AK93),0)</f>
        <v>0</v>
      </c>
      <c r="IC93" s="115">
        <f t="shared" ca="1" si="610"/>
        <v>0</v>
      </c>
      <c r="ID93" s="115">
        <f t="shared" ca="1" si="610"/>
        <v>0</v>
      </c>
      <c r="IE93" s="115">
        <f t="shared" ca="1" si="610"/>
        <v>0</v>
      </c>
      <c r="IF93" s="115">
        <f t="shared" ca="1" si="610"/>
        <v>0</v>
      </c>
      <c r="IG93" s="530">
        <f t="shared" ref="IG93:IG102" ca="1" si="611">IF(AND($N93=IG$28,$P93=IG$30,$AK93=IG$27,OR($Q93=IG$31,IG$31=1),$AS93=IG$32),INDEX(i.FS_Strategy,$AM93+1,$AK93),0)</f>
        <v>0</v>
      </c>
      <c r="IH93" s="115">
        <f t="shared" ref="IH93:IL102" ca="1" si="612">IF(AND($N93=IH$28,$P93=IH$30,$AK93=IH$27,OR($Q93=IH$31,IH$31=1),$AS93=IH$32),INDEX(i.FS_Strategy,$AL93+1,$AK93),0)</f>
        <v>0</v>
      </c>
      <c r="II93" s="115">
        <f t="shared" ca="1" si="612"/>
        <v>0</v>
      </c>
      <c r="IJ93" s="115">
        <f t="shared" ca="1" si="612"/>
        <v>0</v>
      </c>
      <c r="IK93" s="115">
        <f t="shared" ca="1" si="612"/>
        <v>0</v>
      </c>
      <c r="IL93" s="115">
        <f t="shared" ca="1" si="612"/>
        <v>0</v>
      </c>
      <c r="IM93" s="530">
        <f t="shared" ref="IM93:IM102" ca="1" si="613">IF(AND($N93=IM$28,$P93=IM$30,$AK93=IM$27,OR($Q93=IM$31,IM$31=1),$AS93=IM$32),INDEX(i.FS_Strategy,$AM93+1,$AK93),0)</f>
        <v>0</v>
      </c>
      <c r="IN93" s="116">
        <f t="shared" ref="IN93:IQ102" ca="1" si="614">IF(AND($N93=IN$28,$P93=IN$30,$AK93=IN$27,OR($Q93=IN$31,IN$31=1)),INDEX(i.FS_Strategy,$AM93+1,$AK93),0)</f>
        <v>0</v>
      </c>
      <c r="IO93" s="116">
        <f t="shared" ca="1" si="614"/>
        <v>0</v>
      </c>
      <c r="IP93" s="116">
        <f t="shared" ca="1" si="614"/>
        <v>0</v>
      </c>
      <c r="IQ93" s="116">
        <f t="shared" ca="1" si="614"/>
        <v>0</v>
      </c>
      <c r="IR93" s="545">
        <f t="shared" ref="IR93:JG102" ca="1" si="615">IF(AND($N93=IR$28,$P93=IR$30,$AK93=IR$27,OR($Q93=IR$31,IR$31=1)),INDEX(i.FS_Strategy,$AN93+1,$AK93),0)</f>
        <v>0</v>
      </c>
      <c r="IS93" s="545">
        <f t="shared" ca="1" si="615"/>
        <v>0</v>
      </c>
      <c r="IT93" s="545">
        <f t="shared" ca="1" si="615"/>
        <v>0</v>
      </c>
      <c r="IU93" s="545">
        <f t="shared" ca="1" si="615"/>
        <v>0</v>
      </c>
      <c r="IV93" s="545">
        <f t="shared" ca="1" si="615"/>
        <v>0</v>
      </c>
      <c r="IW93" s="545">
        <f t="shared" ca="1" si="615"/>
        <v>0</v>
      </c>
      <c r="IX93" s="545">
        <f t="shared" ca="1" si="615"/>
        <v>0</v>
      </c>
      <c r="IY93" s="545">
        <f t="shared" ca="1" si="615"/>
        <v>0</v>
      </c>
      <c r="IZ93" s="545">
        <f t="shared" ca="1" si="615"/>
        <v>0</v>
      </c>
      <c r="JA93" s="545">
        <f t="shared" ca="1" si="615"/>
        <v>0</v>
      </c>
      <c r="JB93" s="545">
        <f t="shared" ca="1" si="615"/>
        <v>0</v>
      </c>
      <c r="JC93" s="545">
        <f t="shared" ca="1" si="615"/>
        <v>0</v>
      </c>
      <c r="JD93" s="545">
        <f t="shared" ca="1" si="615"/>
        <v>0</v>
      </c>
      <c r="JE93" s="545">
        <f t="shared" ca="1" si="615"/>
        <v>0</v>
      </c>
      <c r="JF93" s="545">
        <f t="shared" ca="1" si="615"/>
        <v>0</v>
      </c>
      <c r="JG93" s="545">
        <f t="shared" ca="1" si="615"/>
        <v>0</v>
      </c>
      <c r="JH93" s="545">
        <f t="shared" ref="JH93:JK102" ca="1" si="616">IF(AND($N93=JH$28,$P93=JH$30,$AK93=JH$27,OR($Q93=JH$31,JH$31=1)),INDEX(i.FS_Strategy,$AN93+1,$AK93),0)</f>
        <v>0</v>
      </c>
      <c r="JI93" s="545">
        <f t="shared" ca="1" si="616"/>
        <v>0</v>
      </c>
      <c r="JJ93" s="545">
        <f t="shared" ca="1" si="616"/>
        <v>0</v>
      </c>
      <c r="JK93" s="545">
        <f t="shared" ca="1" si="616"/>
        <v>0</v>
      </c>
      <c r="JL93" s="19">
        <f t="shared" ref="JL93:JL102" ca="1" si="617">OFFSET(JL$5,$B93,0)</f>
        <v>0</v>
      </c>
      <c r="JM93" s="5">
        <f t="shared" ref="JM93:JM102" ca="1" si="618">INDEX(i.TOL,$P93,JM$26)</f>
        <v>19</v>
      </c>
      <c r="JN93" s="9"/>
      <c r="JO93" s="5">
        <f t="shared" ref="JO93:JP102" ca="1" si="619">INDEX(i.FlkStrctr,$O93,JO$26)</f>
        <v>1</v>
      </c>
      <c r="JP93" s="5" t="b">
        <f t="shared" ca="1" si="619"/>
        <v>0</v>
      </c>
      <c r="JQ93" s="19">
        <f t="shared" ref="JQ93:LW100" ca="1" si="620">OFFSET(JQ$5,$B93,0)</f>
        <v>0</v>
      </c>
      <c r="JR93" s="5">
        <f t="shared" ref="JR93:JR102" ca="1" si="621">IF($W93=0,JR$5,INDEX(i.RR_scenario,$W93,$O93))</f>
        <v>0</v>
      </c>
      <c r="JS93" s="5">
        <f t="shared" ref="JS93:JS102" ca="1" si="622">INDEX(i.dryman,($AP93-1)*4+$AO93,JS$26)</f>
        <v>0.01</v>
      </c>
      <c r="JT93" s="5">
        <f t="shared" ref="JT93:JT102" si="623">INDEX(i.Triplets_mortality,$AE93+1,JT$26)</f>
        <v>0</v>
      </c>
      <c r="JU93" s="19">
        <f t="shared" ca="1" si="620"/>
        <v>0</v>
      </c>
      <c r="JV93" s="5">
        <f t="shared" ref="JV93:JV102" ca="1" si="624">INDEX(i.FlkStrctr,$O93,JV$26)</f>
        <v>60</v>
      </c>
      <c r="JW93" s="5">
        <f t="shared" ref="JW93:JW102" si="625">INDEX(i.Triplet_pi_yatf,$AG93+1,JW$26)</f>
        <v>1</v>
      </c>
      <c r="JX93" s="19">
        <f t="shared" ca="1" si="620"/>
        <v>1</v>
      </c>
      <c r="JY93" s="19">
        <f t="shared" ca="1" si="620"/>
        <v>1</v>
      </c>
      <c r="JZ93" s="19">
        <f t="shared" ca="1" si="620"/>
        <v>1</v>
      </c>
      <c r="KA93" s="19">
        <f t="shared" ca="1" si="620"/>
        <v>1</v>
      </c>
      <c r="KB93" s="19">
        <f t="shared" ca="1" si="620"/>
        <v>1</v>
      </c>
      <c r="KC93" s="19">
        <f t="shared" ca="1" si="620"/>
        <v>0</v>
      </c>
      <c r="KD93" s="19">
        <f t="shared" ca="1" si="620"/>
        <v>0</v>
      </c>
      <c r="KE93" s="19">
        <f t="shared" ca="1" si="620"/>
        <v>1</v>
      </c>
      <c r="KF93" s="19">
        <f t="shared" ca="1" si="620"/>
        <v>0</v>
      </c>
      <c r="KG93" s="19">
        <f t="shared" ca="1" si="620"/>
        <v>0</v>
      </c>
      <c r="KH93" s="19">
        <f t="shared" ca="1" si="620"/>
        <v>0</v>
      </c>
      <c r="KI93" s="19">
        <f t="shared" ca="1" si="620"/>
        <v>1</v>
      </c>
      <c r="KJ93" s="19">
        <f t="shared" ca="1" si="620"/>
        <v>0</v>
      </c>
      <c r="KK93" s="19">
        <f t="shared" ca="1" si="620"/>
        <v>1</v>
      </c>
      <c r="KL93" s="19">
        <f t="shared" ca="1" si="620"/>
        <v>0</v>
      </c>
      <c r="KM93" s="19">
        <f t="shared" ca="1" si="620"/>
        <v>0</v>
      </c>
      <c r="KN93" s="19">
        <f t="shared" ca="1" si="620"/>
        <v>0</v>
      </c>
      <c r="KO93" s="19">
        <f t="shared" ca="1" si="620"/>
        <v>0</v>
      </c>
      <c r="KP93" s="19">
        <f t="shared" ca="1" si="620"/>
        <v>0</v>
      </c>
      <c r="KQ93" s="19">
        <f t="shared" ca="1" si="620"/>
        <v>0</v>
      </c>
      <c r="KR93" s="19">
        <f t="shared" ca="1" si="620"/>
        <v>0</v>
      </c>
      <c r="KS93" s="19">
        <f t="shared" ca="1" si="620"/>
        <v>0</v>
      </c>
      <c r="KT93" s="19">
        <f t="shared" ca="1" si="620"/>
        <v>0</v>
      </c>
      <c r="KU93" s="19">
        <f t="shared" ca="1" si="620"/>
        <v>0</v>
      </c>
      <c r="KV93" s="19">
        <f t="shared" ca="1" si="620"/>
        <v>0</v>
      </c>
      <c r="KW93" s="19">
        <f t="shared" ca="1" si="620"/>
        <v>0</v>
      </c>
      <c r="KX93" s="19">
        <f t="shared" ca="1" si="620"/>
        <v>0</v>
      </c>
      <c r="KY93" s="19">
        <f t="shared" ca="1" si="620"/>
        <v>0</v>
      </c>
      <c r="KZ93" s="19">
        <f t="shared" ca="1" si="620"/>
        <v>0</v>
      </c>
      <c r="LA93" s="19">
        <f t="shared" ca="1" si="620"/>
        <v>0</v>
      </c>
      <c r="LB93" s="19">
        <f t="shared" ca="1" si="620"/>
        <v>0</v>
      </c>
      <c r="LC93" s="19">
        <f t="shared" ca="1" si="620"/>
        <v>0</v>
      </c>
      <c r="LD93" s="19">
        <f t="shared" ca="1" si="620"/>
        <v>0</v>
      </c>
      <c r="LE93" s="19">
        <f t="shared" ca="1" si="620"/>
        <v>0</v>
      </c>
      <c r="LF93" s="19">
        <f t="shared" ca="1" si="620"/>
        <v>0</v>
      </c>
      <c r="LG93" s="5">
        <f t="shared" ref="LG93:LJ102" ca="1" si="626">INDEX(i.dryman,($AP93-1)*4+$AO93,LG$27)</f>
        <v>0</v>
      </c>
      <c r="LH93" s="5">
        <f t="shared" ca="1" si="626"/>
        <v>0</v>
      </c>
      <c r="LI93" s="5">
        <f t="shared" ca="1" si="626"/>
        <v>0.05</v>
      </c>
      <c r="LJ93" s="5">
        <f t="shared" ca="1" si="626"/>
        <v>0.05</v>
      </c>
      <c r="LK93" s="19">
        <f t="shared" ca="1" si="620"/>
        <v>0</v>
      </c>
      <c r="LL93" s="19">
        <f t="shared" ca="1" si="620"/>
        <v>0</v>
      </c>
      <c r="LM93" s="19">
        <f t="shared" ca="1" si="620"/>
        <v>0</v>
      </c>
      <c r="LN93" s="19">
        <f t="shared" ca="1" si="620"/>
        <v>0</v>
      </c>
      <c r="LO93" s="19">
        <f t="shared" ca="1" si="620"/>
        <v>0</v>
      </c>
      <c r="LP93" s="19">
        <f t="shared" ca="1" si="620"/>
        <v>0</v>
      </c>
      <c r="LQ93" s="19">
        <f t="shared" ca="1" si="620"/>
        <v>0</v>
      </c>
      <c r="LR93" s="19">
        <f t="shared" ca="1" si="620"/>
        <v>1</v>
      </c>
      <c r="LS93" s="19">
        <f t="shared" ca="1" si="620"/>
        <v>0</v>
      </c>
      <c r="LT93" s="19">
        <f t="shared" ca="1" si="620"/>
        <v>0</v>
      </c>
      <c r="LU93" s="19">
        <f t="shared" ca="1" si="620"/>
        <v>0</v>
      </c>
      <c r="LV93" s="19">
        <f t="shared" ca="1" si="620"/>
        <v>0</v>
      </c>
      <c r="LW93" s="19">
        <f t="shared" ca="1" si="620"/>
        <v>1</v>
      </c>
      <c r="LX93" s="9"/>
      <c r="LY93" s="5" t="b">
        <f t="shared" ref="LY93:LY102" ca="1" si="627">IF($M93&lt;&gt;0,INDEX(i.cropgraze_inc,$M93,LY$26),OFFSET(LY$5,$B93,0))</f>
        <v>0</v>
      </c>
      <c r="LZ93" s="19" t="str">
        <f t="shared" ref="LZ93:MB102" ca="1" si="628">OFFSET(LZ$5,$B93,0)</f>
        <v>-</v>
      </c>
      <c r="MA93" s="19" t="str">
        <f t="shared" ca="1" si="628"/>
        <v>-</v>
      </c>
      <c r="MB93" s="19" t="str">
        <f t="shared" ca="1" si="628"/>
        <v>-</v>
      </c>
      <c r="MC93" s="5" t="b">
        <f t="shared" ref="MC93:ME102" ca="1" si="629">($P93=MC$30)</f>
        <v>1</v>
      </c>
      <c r="MD93" s="5" t="b">
        <f t="shared" ca="1" si="629"/>
        <v>0</v>
      </c>
      <c r="ME93" s="5" t="b">
        <f t="shared" ca="1" si="629"/>
        <v>0</v>
      </c>
      <c r="MF93" s="135">
        <f t="shared" ref="MF93:MG102" ca="1" si="630">$Q93</f>
        <v>1</v>
      </c>
      <c r="MG93" s="135">
        <f t="shared" ca="1" si="630"/>
        <v>1</v>
      </c>
      <c r="MH93" s="5" t="b">
        <f t="shared" ref="MH93:MK102" ca="1" si="631">INDEX(i.dryman,($AP93-1)*4+$AO93,MH$26)</f>
        <v>0</v>
      </c>
      <c r="MI93" s="5" t="b">
        <f t="shared" ca="1" si="631"/>
        <v>0</v>
      </c>
      <c r="MJ93" s="5" t="b">
        <f t="shared" ca="1" si="631"/>
        <v>1</v>
      </c>
      <c r="MK93" s="5" t="b">
        <f t="shared" ca="1" si="631"/>
        <v>0</v>
      </c>
      <c r="ML93" s="5">
        <f t="shared" ref="ML93:MM102" ca="1" si="632">INDEX(i.dryman,($AP93-1)*4+$AO93,ML$26+$O93-1)</f>
        <v>1</v>
      </c>
      <c r="MM93" s="5">
        <f t="shared" ca="1" si="632"/>
        <v>0.66</v>
      </c>
      <c r="MN93" s="5" t="b">
        <f t="shared" ref="MN93:MN102" ca="1" si="633">AND(INDEX(i.dryman,($AP93-1)*4+$AO93,MN$26),($MG93&gt;0))</f>
        <v>1</v>
      </c>
      <c r="MO93" s="5" t="str" cm="1">
        <f t="array" aca="1" ref="MO93" ca="1">IF(OR(MP93:MP93&lt;&gt;"-"),TRUE,"-")</f>
        <v>-</v>
      </c>
      <c r="MP93" s="19" t="str">
        <f t="shared" ref="MP93:MP102" ca="1" si="634">OFFSET(MP$5,$B93,0)</f>
        <v>-</v>
      </c>
      <c r="MQ93" s="5" t="str">
        <f t="array" aca="1" ref="MQ93" ca="1">IF(OR(MR93:MX93&lt;&gt;"-"),TRUE,"-")</f>
        <v>-</v>
      </c>
      <c r="MR93" s="19" t="str">
        <f t="shared" ref="MR93:NA102" ca="1" si="635">OFFSET(MR$5,$B93,0)</f>
        <v>-</v>
      </c>
      <c r="MS93" s="19" t="str">
        <f t="shared" ca="1" si="635"/>
        <v>-</v>
      </c>
      <c r="MT93" s="19" t="str">
        <f t="shared" ca="1" si="635"/>
        <v>-</v>
      </c>
      <c r="MU93" s="19" t="str">
        <f t="shared" ca="1" si="635"/>
        <v>-</v>
      </c>
      <c r="MV93" s="19" t="str">
        <f t="shared" ca="1" si="635"/>
        <v>-</v>
      </c>
      <c r="MW93" s="19" t="str">
        <f t="shared" ca="1" si="635"/>
        <v>-</v>
      </c>
      <c r="MX93" s="19" t="str">
        <f t="shared" ca="1" si="635"/>
        <v>-</v>
      </c>
      <c r="MY93" s="19" t="str">
        <f t="shared" ca="1" si="635"/>
        <v>-</v>
      </c>
      <c r="MZ93" s="19" t="str">
        <f ca="1">OFFSET(MZ$5,$B93,0)</f>
        <v>-</v>
      </c>
      <c r="NA93" s="19" t="str">
        <f ca="1">OFFSET(NA$5,$B93,0)</f>
        <v>-</v>
      </c>
      <c r="NB93" s="19" t="b">
        <f t="shared" ref="NB93:NC102" ca="1" si="636">OFFSET(NB$5,$B93,0)</f>
        <v>1</v>
      </c>
      <c r="NC93" s="19">
        <f t="shared" ca="1" si="636"/>
        <v>0</v>
      </c>
      <c r="ND93" s="5" t="str">
        <f t="shared" ref="ND93:NG102" ca="1" si="637">INDEX(i.FlkStrctr,$O93,ND$26)</f>
        <v>-</v>
      </c>
      <c r="NE93" s="5" t="str">
        <f t="shared" ca="1" si="637"/>
        <v>-</v>
      </c>
      <c r="NF93" s="5" t="str">
        <f t="shared" ca="1" si="637"/>
        <v>-</v>
      </c>
      <c r="NG93" s="5" t="str">
        <f t="shared" ca="1" si="637"/>
        <v>-</v>
      </c>
      <c r="NH93" s="19" t="str">
        <f t="shared" ref="NH93:NW102" ca="1" si="638">OFFSET(NH$5,$B93,0)</f>
        <v>-</v>
      </c>
      <c r="NI93" s="19" t="str">
        <f t="shared" ca="1" si="638"/>
        <v>-</v>
      </c>
      <c r="NJ93" s="19" t="str">
        <f t="shared" ca="1" si="638"/>
        <v>-</v>
      </c>
      <c r="NK93" s="19" t="str">
        <f t="shared" ca="1" si="638"/>
        <v>-</v>
      </c>
      <c r="NL93" s="19" t="str">
        <f t="shared" ca="1" si="638"/>
        <v>-</v>
      </c>
      <c r="NM93" s="19" t="str">
        <f t="shared" ca="1" si="638"/>
        <v>-</v>
      </c>
      <c r="NN93" s="5" t="str">
        <f t="shared" ref="NN93:NS102" ca="1" si="639">INDEX(i.FlkStrctr,$O93,NN$26)</f>
        <v>-</v>
      </c>
      <c r="NO93" s="5">
        <f t="shared" ca="1" si="639"/>
        <v>500</v>
      </c>
      <c r="NP93" s="5">
        <f t="shared" ca="1" si="639"/>
        <v>500</v>
      </c>
      <c r="NQ93" s="5" t="str">
        <f t="shared" ca="1" si="639"/>
        <v>-</v>
      </c>
      <c r="NR93" s="5" t="str">
        <f t="shared" ca="1" si="639"/>
        <v>-</v>
      </c>
      <c r="NS93" s="5" t="str">
        <f t="shared" ca="1" si="639"/>
        <v>-</v>
      </c>
      <c r="NT93" s="5">
        <f t="shared" ref="NT93:NT102" ca="1" si="640">INDEX(i.conservation,$AF93+1,$P93)</f>
        <v>1</v>
      </c>
      <c r="NU93" s="9"/>
      <c r="NV93" s="19">
        <f t="shared" ca="1" si="638"/>
        <v>70</v>
      </c>
      <c r="NW93" s="19">
        <f t="shared" ca="1" si="638"/>
        <v>50</v>
      </c>
      <c r="NX93" s="19">
        <f t="shared" ref="NX93:TF102" ca="1" si="641">OFFSET(NX$5,$B93,0)</f>
        <v>65</v>
      </c>
      <c r="NY93" s="19">
        <f t="shared" ca="1" si="641"/>
        <v>65</v>
      </c>
      <c r="NZ93" s="5">
        <f t="shared" ref="NZ93:NZ102" ca="1" si="642">INDEX(i.WoolPrices,$Y93,NZ$26)</f>
        <v>1</v>
      </c>
      <c r="OA93" s="5">
        <f t="shared" ref="OA93:OA102" ca="1" si="643">INDEX(i.MeatPrices,$Z93,OA$26)</f>
        <v>1</v>
      </c>
      <c r="OB93" s="5">
        <f t="shared" ref="OB93:OB102" ca="1" si="644">INDEX(i.GrainPrices,$X93,OB$26)</f>
        <v>1</v>
      </c>
      <c r="OC93" s="9"/>
      <c r="OD93" s="19" t="b">
        <f t="shared" ref="OD93:OE93" ca="1" si="645">OFFSET(OD$5,$B93,0)</f>
        <v>0</v>
      </c>
      <c r="OE93" s="19" t="b">
        <f t="shared" ca="1" si="645"/>
        <v>0</v>
      </c>
      <c r="OF93" s="19">
        <f t="shared" ca="1" si="641"/>
        <v>1</v>
      </c>
      <c r="OG93" s="135">
        <f t="shared" ref="OG93:ON102" ca="1" si="646">INDEX(i.PGRscalar,1,($N93-1)*10+OG$26)</f>
        <v>1</v>
      </c>
      <c r="OH93" s="135">
        <f t="shared" ca="1" si="646"/>
        <v>1</v>
      </c>
      <c r="OI93" s="135">
        <f t="shared" ca="1" si="646"/>
        <v>1</v>
      </c>
      <c r="OJ93" s="135">
        <f t="shared" ca="1" si="646"/>
        <v>1</v>
      </c>
      <c r="OK93" s="135">
        <f t="shared" ca="1" si="646"/>
        <v>1</v>
      </c>
      <c r="OL93" s="135">
        <f t="shared" ca="1" si="646"/>
        <v>1</v>
      </c>
      <c r="OM93" s="135">
        <f t="shared" ca="1" si="646"/>
        <v>1</v>
      </c>
      <c r="ON93" s="135">
        <f t="shared" ca="1" si="646"/>
        <v>1</v>
      </c>
      <c r="OO93" s="9"/>
      <c r="OP93" s="5" t="str" cm="1">
        <f t="array" aca="1" ref="OP93" ca="1">INDEX(i.LMU_Area,$K93,OP$26)</f>
        <v>-</v>
      </c>
      <c r="OQ93" s="5" t="str" cm="1">
        <f t="array" aca="1" ref="OQ93" ca="1">INDEX(i.LMU_Area,$K93,OQ$26)</f>
        <v>-</v>
      </c>
      <c r="OR93" s="5" t="str" cm="1">
        <f t="array" aca="1" ref="OR93" ca="1">INDEX(i.LMU_Area,$K93,OR$26)</f>
        <v>-</v>
      </c>
      <c r="OS93" s="5" t="str" cm="1">
        <f t="array" aca="1" ref="OS93" ca="1">INDEX(i.LMU_Area,$K93,OS$26)</f>
        <v>-</v>
      </c>
      <c r="OT93" s="5" t="str" cm="1">
        <f t="array" aca="1" ref="OT93" ca="1">INDEX(i.LMU_Area,$K93,OT$26)</f>
        <v>-</v>
      </c>
      <c r="OU93" s="5" t="str" cm="1">
        <f t="array" aca="1" ref="OU93" ca="1">INDEX(i.LMU_Area,$K93,OU$26)</f>
        <v>-</v>
      </c>
      <c r="OV93" s="5" t="str" cm="1">
        <f t="array" aca="1" ref="OV93" ca="1">INDEX(i.LMU_Area,$K93,OV$26)</f>
        <v>-</v>
      </c>
      <c r="OW93" s="5" t="str" cm="1">
        <f t="array" aca="1" ref="OW93" ca="1">INDEX(i.LMU_Area,$K93,OW$26)</f>
        <v>-</v>
      </c>
      <c r="OX93" s="5" t="str" cm="1">
        <f t="array" aca="1" ref="OX93" ca="1">INDEX(i.LMU_Area,$K93,OX$26)</f>
        <v>-</v>
      </c>
      <c r="OY93" s="5" t="str" cm="1">
        <f t="array" aca="1" ref="OY93" ca="1">INDEX(i.LMU_Area,$K93,OY$26)</f>
        <v>-</v>
      </c>
      <c r="OZ93" s="5" t="str" cm="1">
        <f t="array" aca="1" ref="OZ93" ca="1">INDEX(i.LMU_Area,$K93,OZ$26)</f>
        <v>-</v>
      </c>
      <c r="PA93" s="5" t="str" cm="1">
        <f t="array" aca="1" ref="PA93" ca="1">INDEX(i.LMU_Area,$K93,PA$26)</f>
        <v>-</v>
      </c>
      <c r="PB93" s="5" t="str" cm="1">
        <f t="array" aca="1" ref="PB93" ca="1">INDEX(i.LMU_Area,$K93,PB$26)</f>
        <v>-</v>
      </c>
      <c r="PC93" s="5" t="str" cm="1">
        <f t="array" aca="1" ref="PC93" ca="1">INDEX(i.LMU_Area,$K93,PC$26)</f>
        <v>-</v>
      </c>
      <c r="PD93" s="5" t="str" cm="1">
        <f t="array" aca="1" ref="PD93" ca="1">INDEX(i.LMU_Area,$K93,PD$26)</f>
        <v>-</v>
      </c>
      <c r="PE93" s="5" t="str" cm="1">
        <f t="array" aca="1" ref="PE93" ca="1">INDEX(i.LMU_Area,$K93,PE$26)</f>
        <v>-</v>
      </c>
      <c r="PF93" s="5" t="str" cm="1">
        <f t="array" aca="1" ref="PF93" ca="1">INDEX(i.LMU_Area,$K93,PF$26)</f>
        <v>-</v>
      </c>
      <c r="PG93" s="5" t="str" cm="1">
        <f t="array" aca="1" ref="PG93" ca="1">INDEX(i.LMU_Area,$K93,PG$26)</f>
        <v>-</v>
      </c>
      <c r="PH93" s="5" t="str" cm="1">
        <f t="array" aca="1" ref="PH93" ca="1">INDEX(i.LMU_Area,$K93,PH$26)</f>
        <v>-</v>
      </c>
      <c r="PI93" s="5" t="str" cm="1">
        <f t="array" aca="1" ref="PI93" ca="1">INDEX(i.LMU_Area,$K93,PI$26)</f>
        <v>-</v>
      </c>
      <c r="PJ93" s="5" t="str" cm="1">
        <f t="array" aca="1" ref="PJ93" ca="1">INDEX(i.LMU_Area,$K93,PJ$26)</f>
        <v>-</v>
      </c>
      <c r="PK93" s="5" t="str" cm="1">
        <f t="array" aca="1" ref="PK93" ca="1">INDEX(i.LMU_Area,$K93,PK$26)</f>
        <v>-</v>
      </c>
      <c r="PL93" s="5" t="str" cm="1">
        <f t="array" aca="1" ref="PL93" ca="1">INDEX(i.LMU_Area,$K93,PL$26)</f>
        <v>-</v>
      </c>
      <c r="PM93" s="5" t="str" cm="1">
        <f t="array" aca="1" ref="PM93" ca="1">INDEX(i.LMU_Area,$K93,PM$26)</f>
        <v>-</v>
      </c>
      <c r="PN93" s="5" t="str" cm="1">
        <f t="array" aca="1" ref="PN93" ca="1">INDEX(i.LMU_Area,$K93,PN$26)</f>
        <v>-</v>
      </c>
      <c r="PO93" s="5" t="str" cm="1">
        <f t="array" aca="1" ref="PO93" ca="1">INDEX(i.LMU_Area,$K93,PO$26)</f>
        <v>-</v>
      </c>
      <c r="PP93" s="5" t="str" cm="1">
        <f t="array" aca="1" ref="PP93" ca="1">INDEX(i.LMU_Area,$K93,PP$26)</f>
        <v>-</v>
      </c>
      <c r="PQ93" s="5" t="str" cm="1">
        <f t="array" aca="1" ref="PQ93" ca="1">INDEX(i.LMU_Area,$K93,PQ$26)</f>
        <v>-</v>
      </c>
      <c r="PR93" s="5" t="str" cm="1">
        <f t="array" aca="1" ref="PR93" ca="1">INDEX(i.LMU_Area,$K93,PR$26)</f>
        <v>-</v>
      </c>
      <c r="PS93" s="5" t="str" cm="1">
        <f t="array" aca="1" ref="PS93" ca="1">INDEX(i.LMU_Area,$K93,PS$26)</f>
        <v>-</v>
      </c>
      <c r="PT93" s="5" t="str" cm="1">
        <f t="array" aca="1" ref="PT93" ca="1">INDEX(i.LMU_Area,$K93,PT$26)</f>
        <v>-</v>
      </c>
      <c r="PU93" s="5" t="str" cm="1">
        <f t="array" aca="1" ref="PU93" ca="1">INDEX(i.LMU_Area,$K93,PU$26)</f>
        <v>-</v>
      </c>
      <c r="PV93" s="5" t="str" cm="1">
        <f t="array" aca="1" ref="PV93" ca="1">INDEX(i.LMU_Area,$K93,PV$26)</f>
        <v>-</v>
      </c>
      <c r="PW93" s="5" t="str" cm="1">
        <f t="array" aca="1" ref="PW93" ca="1">INDEX(i.LMU_Area,$K93,PW$26)</f>
        <v>-</v>
      </c>
      <c r="PX93" s="5" t="str" cm="1">
        <f t="array" aca="1" ref="PX93" ca="1">INDEX(i.LMU_Area,$K93,PX$26)</f>
        <v>-</v>
      </c>
      <c r="PY93" s="5" t="str" cm="1">
        <f t="array" aca="1" ref="PY93" ca="1">INDEX(i.LMU_Area,$K93,PY$26)</f>
        <v>-</v>
      </c>
      <c r="PZ93" s="5" t="str" cm="1">
        <f t="array" aca="1" ref="PZ93" ca="1">INDEX(i.LMU_Area,$K93,PZ$26)</f>
        <v>-</v>
      </c>
      <c r="QA93" s="5" t="str" cm="1">
        <f t="array" aca="1" ref="QA93" ca="1">INDEX(i.LMU_Area,$K93,QA$26)</f>
        <v>-</v>
      </c>
      <c r="QB93" s="5" t="str" cm="1">
        <f t="array" aca="1" ref="QB93" ca="1">INDEX(i.LMU_Area,$K93,QB$26)</f>
        <v>-</v>
      </c>
      <c r="QC93" s="5" t="str" cm="1">
        <f t="array" aca="1" ref="QC93" ca="1">INDEX(i.LMU_Area,$K93,QC$26)</f>
        <v>-</v>
      </c>
      <c r="QD93" s="5" t="str" cm="1">
        <f t="array" aca="1" ref="QD93" ca="1">INDEX(i.LMU_Area,$K93,QD$26)</f>
        <v>-</v>
      </c>
      <c r="QE93" s="5" t="str" cm="1">
        <f t="array" aca="1" ref="QE93" ca="1">INDEX(i.LMU_Area,$K93,QE$26)</f>
        <v>-</v>
      </c>
      <c r="QF93" s="5" t="str" cm="1">
        <f t="array" aca="1" ref="QF93" ca="1">INDEX(i.LMU_Area,$K93,QF$26)</f>
        <v>-</v>
      </c>
      <c r="QG93" s="5" t="str" cm="1">
        <f t="array" aca="1" ref="QG93" ca="1">INDEX(i.LMU_Area,$K93,QG$26)</f>
        <v>-</v>
      </c>
      <c r="QH93" s="5" t="str" cm="1">
        <f t="array" aca="1" ref="QH93" ca="1">INDEX(i.LMU_Area,$K93,QH$26)</f>
        <v>-</v>
      </c>
      <c r="QI93" s="5" t="str" cm="1">
        <f t="array" aca="1" ref="QI93" ca="1">INDEX(i.LMU_Area,$K93,QI$26)</f>
        <v>-</v>
      </c>
      <c r="QJ93" s="5" t="str" cm="1">
        <f t="array" aca="1" ref="QJ93" ca="1">INDEX(i.LMU_Area,$K93,QJ$26)</f>
        <v>-</v>
      </c>
      <c r="QK93" s="5" t="str" cm="1">
        <f t="array" aca="1" ref="QK93" ca="1">INDEX(i.LMU_Area,$K93,QK$26)</f>
        <v>-</v>
      </c>
      <c r="QL93" s="5" t="str" cm="1">
        <f t="array" aca="1" ref="QL93" ca="1">INDEX(i.LMU_Area,$K93,QL$26)</f>
        <v>-</v>
      </c>
      <c r="QM93" s="5" t="str" cm="1">
        <f t="array" aca="1" ref="QM93" ca="1">INDEX(i.LMU_Area,$K93,QM$26)</f>
        <v>-</v>
      </c>
      <c r="QN93" s="5" t="str" cm="1">
        <f t="array" aca="1" ref="QN93" ca="1">INDEX(i.LMU_Area,$K93,QN$26)</f>
        <v>-</v>
      </c>
      <c r="QO93" s="5" t="str" cm="1">
        <f t="array" aca="1" ref="QO93" ca="1">INDEX(i.LMU_Area,$K93,QO$26)</f>
        <v>-</v>
      </c>
      <c r="QP93" s="5" t="str" cm="1">
        <f t="array" aca="1" ref="QP93" ca="1">INDEX(i.LMU_Area,$K93,QP$26)</f>
        <v>-</v>
      </c>
      <c r="QQ93" s="5" t="str" cm="1">
        <f t="array" aca="1" ref="QQ93" ca="1">INDEX(i.LMU_Area,$K93,QQ$26)</f>
        <v>-</v>
      </c>
      <c r="QR93" s="5" t="str" cm="1">
        <f t="array" aca="1" ref="QR93" ca="1">INDEX(i.LMU_Area,$K93,QR$26)</f>
        <v>-</v>
      </c>
      <c r="QS93" s="5" t="str" cm="1">
        <f t="array" aca="1" ref="QS93" ca="1">INDEX(i.LMU_Area,$K93,QS$26)</f>
        <v>-</v>
      </c>
      <c r="QT93" s="5" t="str" cm="1">
        <f t="array" aca="1" ref="QT93" ca="1">INDEX(i.LMU_Area,$K93,QT$26)</f>
        <v>-</v>
      </c>
      <c r="QU93" s="5" t="str" cm="1">
        <f t="array" aca="1" ref="QU93" ca="1">INDEX(i.LMU_Area,$K93,QU$26)</f>
        <v>-</v>
      </c>
      <c r="QV93" s="5" t="str" cm="1">
        <f t="array" aca="1" ref="QV93" ca="1">INDEX(i.LMU_Area,$K93,QV$26)</f>
        <v>-</v>
      </c>
      <c r="QW93" s="5" t="str" cm="1">
        <f t="array" aca="1" ref="QW93" ca="1">INDEX(i.LMU_Area,$K93,QW$26)</f>
        <v>-</v>
      </c>
      <c r="QX93" s="5" t="str" cm="1">
        <f t="array" aca="1" ref="QX93" ca="1">INDEX(i.LMU_Area,$K93,QX$26)</f>
        <v>-</v>
      </c>
      <c r="QY93" s="5" t="str" cm="1">
        <f t="array" aca="1" ref="QY93" ca="1">INDEX(i.LMU_Area,$K93,QY$26)</f>
        <v>-</v>
      </c>
      <c r="QZ93" s="5" t="str" cm="1">
        <f t="array" aca="1" ref="QZ93" ca="1">INDEX(i.LMU_Area,$K93,QZ$26)</f>
        <v>-</v>
      </c>
      <c r="RA93" s="5" t="str" cm="1">
        <f t="array" aca="1" ref="RA93" ca="1">INDEX(i.LMU_Area,$K93,RA$26)</f>
        <v>-</v>
      </c>
      <c r="RB93" s="5" t="str" cm="1">
        <f t="array" aca="1" ref="RB93" ca="1">INDEX(i.LMU_Area,$K93,RB$26)</f>
        <v>-</v>
      </c>
      <c r="RC93" s="5" t="str" cm="1">
        <f t="array" aca="1" ref="RC93" ca="1">INDEX(i.LMU_Area,$K93,RC$26)</f>
        <v>-</v>
      </c>
      <c r="RD93" s="5" t="str" cm="1">
        <f t="array" aca="1" ref="RD93" ca="1">INDEX(i.LMU_Area,$K93,RD$26)</f>
        <v>-</v>
      </c>
      <c r="RE93" s="5" t="str" cm="1">
        <f t="array" aca="1" ref="RE93" ca="1">INDEX(i.LMU_Area,$K93,RE$26)</f>
        <v>-</v>
      </c>
      <c r="RF93" s="5" t="str" cm="1">
        <f t="array" aca="1" ref="RF93" ca="1">INDEX(i.LMU_Area,$K93,RF$26)</f>
        <v>-</v>
      </c>
      <c r="RG93" s="5" t="str" cm="1">
        <f t="array" aca="1" ref="RG93" ca="1">INDEX(i.LMU_Area,$K93,RG$26)</f>
        <v>-</v>
      </c>
      <c r="RH93" s="5" t="str" cm="1">
        <f t="array" aca="1" ref="RH93" ca="1">INDEX(i.LMU_Area,$K93,RH$26)</f>
        <v>-</v>
      </c>
      <c r="RI93" s="5" t="str" cm="1">
        <f t="array" aca="1" ref="RI93" ca="1">INDEX(i.LMU_Area,$K93,RI$26)</f>
        <v>-</v>
      </c>
      <c r="RJ93" s="5" t="str" cm="1">
        <f t="array" aca="1" ref="RJ93" ca="1">INDEX(i.LMU_Area,$K93,RJ$26)</f>
        <v>-</v>
      </c>
      <c r="RK93" s="5" t="str" cm="1">
        <f t="array" aca="1" ref="RK93" ca="1">INDEX(i.LMU_Area,$K93,RK$26)</f>
        <v>-</v>
      </c>
      <c r="RL93" s="5" t="str" cm="1">
        <f t="array" aca="1" ref="RL93" ca="1">INDEX(i.LMU_Area,$K93,RL$26)</f>
        <v>-</v>
      </c>
      <c r="RM93" s="5" t="str" cm="1">
        <f t="array" aca="1" ref="RM93" ca="1">INDEX(i.LMU_Area,$K93,RM$26)</f>
        <v>-</v>
      </c>
      <c r="RN93" s="5" t="str" cm="1">
        <f t="array" aca="1" ref="RN93" ca="1">INDEX(i.LMU_Area,$K93,RN$26)</f>
        <v>-</v>
      </c>
      <c r="RO93" s="5" t="str" cm="1">
        <f t="array" aca="1" ref="RO93" ca="1">INDEX(i.LMU_Area,$K93,RO$26)</f>
        <v>-</v>
      </c>
      <c r="RP93" s="5" t="str" cm="1">
        <f t="array" aca="1" ref="RP93" ca="1">INDEX(i.LMU_Area,$K93,RP$26)</f>
        <v>-</v>
      </c>
      <c r="RQ93" s="5" t="str" cm="1">
        <f t="array" aca="1" ref="RQ93" ca="1">INDEX(i.LMU_Area,$K93,RQ$26)</f>
        <v>-</v>
      </c>
      <c r="RR93" s="5" t="str" cm="1">
        <f t="array" aca="1" ref="RR93" ca="1">INDEX(i.LMU_Area,$K93,RR$26)</f>
        <v>-</v>
      </c>
      <c r="RS93" s="5" t="str" cm="1">
        <f t="array" aca="1" ref="RS93" ca="1">INDEX(i.LMU_Area,$K93,RS$26)</f>
        <v>-</v>
      </c>
      <c r="RT93" s="5" t="str" cm="1">
        <f t="array" aca="1" ref="RT93" ca="1">INDEX(i.LMU_Area,$K93,RT$26)</f>
        <v>-</v>
      </c>
      <c r="RU93" s="5" t="str" cm="1">
        <f t="array" aca="1" ref="RU93" ca="1">INDEX(i.LMU_Area,$K93,RU$26)</f>
        <v>-</v>
      </c>
      <c r="RV93" s="5" t="str" cm="1">
        <f t="array" aca="1" ref="RV93" ca="1">INDEX(i.LMU_Area,$K93,RV$26)</f>
        <v>-</v>
      </c>
      <c r="RW93" s="5" t="str" cm="1">
        <f t="array" aca="1" ref="RW93" ca="1">INDEX(i.LMU_Area,$K93,RW$26)</f>
        <v>-</v>
      </c>
      <c r="RX93" s="5" t="str" cm="1">
        <f t="array" aca="1" ref="RX93" ca="1">INDEX(i.LMU_Area,$K93,RX$26)</f>
        <v>-</v>
      </c>
      <c r="RY93" s="5" t="str" cm="1">
        <f t="array" aca="1" ref="RY93" ca="1">INDEX(i.LMU_Area,$K93,RY$26)</f>
        <v>-</v>
      </c>
      <c r="RZ93" s="5" t="str" cm="1">
        <f t="array" aca="1" ref="RZ93" ca="1">INDEX(i.LMU_Area,$K93,RZ$26)</f>
        <v>-</v>
      </c>
      <c r="SA93" s="5" t="str" cm="1">
        <f t="array" aca="1" ref="SA93" ca="1">INDEX(i.LMU_Area,$K93,SA$26)</f>
        <v>-</v>
      </c>
      <c r="SB93" s="5" t="str" cm="1">
        <f t="array" aca="1" ref="SB93" ca="1">INDEX(i.LMU_Area,$K93,SB$26)</f>
        <v>-</v>
      </c>
      <c r="SC93" s="5" t="str" cm="1">
        <f t="array" aca="1" ref="SC93" ca="1">INDEX(i.LMU_Area,$K93,SC$26)</f>
        <v>-</v>
      </c>
      <c r="SD93" s="5" t="str" cm="1">
        <f t="array" aca="1" ref="SD93" ca="1">INDEX(i.LMU_Area,$K93,SD$26)</f>
        <v>-</v>
      </c>
      <c r="SE93" s="5" t="str" cm="1">
        <f t="array" aca="1" ref="SE93" ca="1">INDEX(i.LMU_Area,$K93,SE$26)</f>
        <v>-</v>
      </c>
      <c r="SF93" s="5" t="str" cm="1">
        <f t="array" aca="1" ref="SF93" ca="1">INDEX(i.LMU_Area,$K93,SF$26)</f>
        <v>-</v>
      </c>
      <c r="SG93" s="5" t="str" cm="1">
        <f t="array" aca="1" ref="SG93" ca="1">INDEX(i.LMU_Area,$K93,SG$26)</f>
        <v>-</v>
      </c>
      <c r="SH93" s="5" t="str" cm="1">
        <f t="array" aca="1" ref="SH93" ca="1">INDEX(i.LMU_Area,$K93,SH$26)</f>
        <v>-</v>
      </c>
      <c r="SI93" s="5" t="str" cm="1">
        <f t="array" aca="1" ref="SI93" ca="1">INDEX(i.LMU_Area,$K93,SI$26)</f>
        <v>-</v>
      </c>
      <c r="SJ93" s="5" t="str" cm="1">
        <f t="array" aca="1" ref="SJ93" ca="1">INDEX(i.LMU_Area,$K93,SJ$26)</f>
        <v>-</v>
      </c>
      <c r="SK93" s="5" t="str" cm="1">
        <f t="array" aca="1" ref="SK93" ca="1">INDEX(i.LMU_Area,$K93,SK$26)</f>
        <v>-</v>
      </c>
      <c r="SL93" s="5" t="str" cm="1">
        <f t="array" aca="1" ref="SL93" ca="1">INDEX(i.LMU_Area,$K93,SL$26)</f>
        <v>-</v>
      </c>
      <c r="SM93" s="5" t="str" cm="1">
        <f t="array" aca="1" ref="SM93" ca="1">INDEX(i.LMU_Area,$K93,SM$26)</f>
        <v>-</v>
      </c>
      <c r="SN93" s="5" t="str" cm="1">
        <f t="array" aca="1" ref="SN93" ca="1">INDEX(i.LMU_Area,$K93,SN$26)</f>
        <v>-</v>
      </c>
      <c r="SO93" s="5" t="str" cm="1">
        <f t="array" aca="1" ref="SO93" ca="1">INDEX(i.LMU_Area,$K93,SO$26)</f>
        <v>-</v>
      </c>
      <c r="SP93" s="5" t="str" cm="1">
        <f t="array" aca="1" ref="SP93" ca="1">INDEX(i.LMU_Area,$K93,SP$26)</f>
        <v>-</v>
      </c>
      <c r="SQ93" s="5" t="str" cm="1">
        <f t="array" aca="1" ref="SQ93" ca="1">INDEX(i.LMU_Area,$K93,SQ$26)</f>
        <v>-</v>
      </c>
      <c r="SR93" s="5" t="str" cm="1">
        <f t="array" aca="1" ref="SR93" ca="1">INDEX(i.LMU_Area,$K93,SR$26)</f>
        <v>-</v>
      </c>
      <c r="SS93" s="5" t="str" cm="1">
        <f t="array" aca="1" ref="SS93" ca="1">INDEX(i.LMU_Area,$K93,SS$26)</f>
        <v>-</v>
      </c>
      <c r="ST93" s="5" t="str" cm="1">
        <f t="array" aca="1" ref="ST93" ca="1">INDEX(i.LMU_Area,$K93,ST$26)</f>
        <v>-</v>
      </c>
      <c r="SU93" s="5" t="str" cm="1">
        <f t="array" aca="1" ref="SU93" ca="1">INDEX(i.LMU_Area,$K93,SU$26)</f>
        <v>-</v>
      </c>
      <c r="SV93" s="5" t="str" cm="1">
        <f t="array" aca="1" ref="SV93" ca="1">INDEX(i.LMU_Area,$K93,SV$26)</f>
        <v>-</v>
      </c>
      <c r="SW93" s="5" t="str" cm="1">
        <f t="array" aca="1" ref="SW93" ca="1">INDEX(i.LMU_Area,$K93,SW$26)</f>
        <v>-</v>
      </c>
      <c r="SX93" s="5" t="str" cm="1">
        <f t="array" aca="1" ref="SX93" ca="1">INDEX(i.LMU_Area,$K93,SX$26)</f>
        <v>-</v>
      </c>
      <c r="SY93" s="5" t="str" cm="1">
        <f t="array" aca="1" ref="SY93" ca="1">INDEX(i.LMU_Area,$K93,SY$26)</f>
        <v>-</v>
      </c>
      <c r="SZ93" s="5" t="str" cm="1">
        <f t="array" aca="1" ref="SZ93" ca="1">INDEX(i.LMU_Area,$K93,SZ$26)</f>
        <v>-</v>
      </c>
      <c r="TA93" s="5" t="str" cm="1">
        <f t="array" aca="1" ref="TA93" ca="1">INDEX(i.LMU_Area,$K93,TA$26)</f>
        <v>-</v>
      </c>
      <c r="TB93" s="5" t="str" cm="1">
        <f t="array" aca="1" ref="TB93" ca="1">INDEX(i.LMU_Area,$K93,TB$26)</f>
        <v>-</v>
      </c>
      <c r="TC93" s="5" t="str" cm="1">
        <f t="array" aca="1" ref="TC93" ca="1">INDEX(i.LMU_Area,$K93,TC$26)</f>
        <v>-</v>
      </c>
      <c r="TD93" s="5" t="str" cm="1">
        <f t="array" aca="1" ref="TD93" ca="1">INDEX(i.LMU_Area,$K93,TD$26)</f>
        <v>-</v>
      </c>
      <c r="TE93" s="5" t="str" cm="1">
        <f t="array" aca="1" ref="TE93" ca="1">INDEX(i.LMU_Area,$K93,TE$26)</f>
        <v>-</v>
      </c>
      <c r="TF93" s="19">
        <f t="shared" ca="1" si="641"/>
        <v>1</v>
      </c>
      <c r="TG93" s="587">
        <v>0</v>
      </c>
    </row>
    <row r="94" spans="1:527" outlineLevel="2">
      <c r="A94" s="21">
        <f t="shared" si="85"/>
        <v>89</v>
      </c>
      <c r="B94" s="257">
        <f ca="1">OFFSET(B94,0,-1)-1</f>
        <v>88</v>
      </c>
      <c r="C94">
        <f>C93</f>
        <v>102</v>
      </c>
      <c r="D94" s="135" t="s">
        <v>1990</v>
      </c>
      <c r="E94" t="b">
        <v>1</v>
      </c>
      <c r="F94" t="b">
        <v>0</v>
      </c>
      <c r="G94" t="b">
        <f t="shared" si="562"/>
        <v>1</v>
      </c>
      <c r="H94" s="213">
        <f t="shared" ref="H94:H102" ca="1" si="647">OFFSET(H94,-1,0)+1</f>
        <v>1</v>
      </c>
      <c r="I94" s="26">
        <v>2</v>
      </c>
      <c r="J94" s="19">
        <f t="shared" ca="1" si="563"/>
        <v>1</v>
      </c>
      <c r="K94" s="19">
        <f t="shared" ca="1" si="563"/>
        <v>1</v>
      </c>
      <c r="L94" s="19">
        <f t="shared" ca="1" si="563"/>
        <v>1</v>
      </c>
      <c r="M94" s="19">
        <f t="shared" ca="1" si="563"/>
        <v>2</v>
      </c>
      <c r="N94" s="19">
        <f t="shared" ca="1" si="563"/>
        <v>3</v>
      </c>
      <c r="O94" s="19">
        <f t="shared" ca="1" si="563"/>
        <v>2</v>
      </c>
      <c r="P94" s="19">
        <f t="shared" ca="1" si="563"/>
        <v>1</v>
      </c>
      <c r="Q94" s="19">
        <f t="shared" ca="1" si="563"/>
        <v>1</v>
      </c>
      <c r="R94" s="19">
        <f t="shared" ca="1" si="563"/>
        <v>0</v>
      </c>
      <c r="S94" s="19">
        <f t="shared" ca="1" si="563"/>
        <v>0</v>
      </c>
      <c r="T94" s="19">
        <f t="shared" ca="1" si="563"/>
        <v>0</v>
      </c>
      <c r="U94" s="19">
        <f t="shared" ca="1" si="563"/>
        <v>0</v>
      </c>
      <c r="V94" s="19">
        <f t="shared" ca="1" si="563"/>
        <v>0</v>
      </c>
      <c r="W94" s="19">
        <f t="shared" ca="1" si="563"/>
        <v>0</v>
      </c>
      <c r="X94" s="19">
        <f t="shared" ca="1" si="563"/>
        <v>1</v>
      </c>
      <c r="Y94" s="19">
        <f t="shared" ca="1" si="563"/>
        <v>1</v>
      </c>
      <c r="Z94" s="19">
        <f t="shared" ca="1" si="563"/>
        <v>1</v>
      </c>
      <c r="AA94" s="209"/>
      <c r="AB94" s="209"/>
      <c r="AC94" s="209"/>
      <c r="AD94" s="209"/>
      <c r="AE94" s="209"/>
      <c r="AF94" s="19">
        <f t="shared" ca="1" si="564"/>
        <v>0</v>
      </c>
      <c r="AG94" s="209"/>
      <c r="AH94" s="209"/>
      <c r="AI94" s="209"/>
      <c r="AJ94" s="209"/>
      <c r="AK94" s="209"/>
      <c r="AL94" s="209"/>
      <c r="AM94" s="209"/>
      <c r="AN94" s="209"/>
      <c r="AO94" s="135">
        <f t="shared" ca="1" si="565"/>
        <v>2</v>
      </c>
      <c r="AP94" s="135">
        <f ca="1">INDEX(CHOOSE($P94,DataAutumn!i.AdultDrys,DataWinter!i.AdultDrys,DataSpring!i.AdultDrys),1,$O94)</f>
        <v>4</v>
      </c>
      <c r="AQ94" s="5">
        <f t="shared" ca="1" si="566"/>
        <v>2</v>
      </c>
      <c r="AR94" s="5">
        <f t="shared" ca="1" si="566"/>
        <v>0</v>
      </c>
      <c r="AS94" s="5">
        <f t="shared" ca="1" si="567"/>
        <v>5</v>
      </c>
      <c r="AT94" s="209"/>
      <c r="AU94" s="209"/>
      <c r="AV94" s="209"/>
      <c r="AW94" s="351" t="str" cm="1">
        <f t="array" aca="1" ref="AW94" ca="1">LEFT(OFFSET(AW94,-1,0),LEN($AW$91))        &amp; TEXT($H94," 00000 ")
&amp; $D94   &amp;" "&amp;$AV94     &amp; IF($JO94=0," FWM","")&amp;IF($JO94=1," MWM","")&amp;IF($JO94=5," Mat","")&amp;IF($JP94=TRUE,"&amp;BBT","    ")    &amp; INDEX(DataMaster!$B$49:$B$51,Experiment!$I94)    &amp; " Climate"&amp;$J94
        &amp; CHOOSE($R94+1," PICCC"," BC")
&amp; " GP"&amp;TEXT($OB94,"?00%")        &amp; " WP"&amp;TEXT($NZ94,"?00%")        &amp; " MP"&amp;TEXT($OA94,"?00%")
&amp; " T_" &amp; IF(AND($CW94,$CY94),"TRUE")        &amp; " (F"&amp;3+COUNTIF($DL94:$DO94,TRUE)&amp;3&amp;"N"&amp;$DQ94&amp;$DR94&amp;")"</f>
        <v>Main 00001 EWW  MWM    DSP Climate1 PICCC GP100% WP100% MP100% T_TRUE (F33N11)</v>
      </c>
      <c r="AX94" s="9" t="str">
        <f ca="1">IF(COUNTIF(AW$5:AW94,AW94)=1,"-","Dup")</f>
        <v>-</v>
      </c>
      <c r="AY94" s="9"/>
      <c r="AZ94" s="19" t="str">
        <f t="shared" ca="1" si="568"/>
        <v>-</v>
      </c>
      <c r="BA94" s="19" t="str">
        <f t="shared" ca="1" si="568"/>
        <v>-</v>
      </c>
      <c r="BB94" s="19" t="str">
        <f t="shared" ca="1" si="568"/>
        <v>-</v>
      </c>
      <c r="BC94" s="19" t="str">
        <f t="shared" ca="1" si="568"/>
        <v>-</v>
      </c>
      <c r="BD94" s="19" t="str">
        <f t="shared" ca="1" si="568"/>
        <v>-</v>
      </c>
      <c r="BE94" s="19" t="str">
        <f t="shared" ca="1" si="568"/>
        <v>-</v>
      </c>
      <c r="BF94" s="19" t="str">
        <f t="shared" ca="1" si="568"/>
        <v>-</v>
      </c>
      <c r="BG94" s="19" t="str">
        <f t="shared" ca="1" si="568"/>
        <v>-</v>
      </c>
      <c r="BH94" s="9"/>
      <c r="BI94" s="5" t="b">
        <f t="shared" si="569"/>
        <v>0</v>
      </c>
      <c r="BJ94" s="5" t="str">
        <f t="shared" si="569"/>
        <v>-</v>
      </c>
      <c r="BK94" s="5" t="b">
        <f t="shared" si="569"/>
        <v>0</v>
      </c>
      <c r="BL94" s="5" t="b">
        <f t="shared" si="569"/>
        <v>1</v>
      </c>
      <c r="BM94" s="5" t="b">
        <f t="shared" si="569"/>
        <v>1</v>
      </c>
      <c r="BN94" s="135">
        <f t="shared" si="569"/>
        <v>0</v>
      </c>
      <c r="BO94" s="12" t="b">
        <v>0</v>
      </c>
      <c r="BP94" s="5" cm="1">
        <f t="array" aca="1" ref="BP94" ca="1">INDEX(i.z_prob,$J94,BP$26)</f>
        <v>0.09</v>
      </c>
      <c r="BQ94" s="5" cm="1">
        <f t="array" aca="1" ref="BQ94" ca="1">INDEX(i.z_prob,$J94,BQ$26)</f>
        <v>0.16</v>
      </c>
      <c r="BR94" s="5" cm="1">
        <f t="array" aca="1" ref="BR94" ca="1">INDEX(i.z_prob,$J94,BR$26)</f>
        <v>0.14000000000000001</v>
      </c>
      <c r="BS94" s="5" cm="1">
        <f t="array" aca="1" ref="BS94" ca="1">INDEX(i.z_prob,$J94,BS$26)</f>
        <v>0.11</v>
      </c>
      <c r="BT94" s="5" cm="1">
        <f t="array" aca="1" ref="BT94" ca="1">INDEX(i.z_prob,$J94,BT$26)</f>
        <v>0.11</v>
      </c>
      <c r="BU94" s="5" cm="1">
        <f t="array" aca="1" ref="BU94" ca="1">INDEX(i.z_prob,$J94,BU$26)</f>
        <v>0.14000000000000001</v>
      </c>
      <c r="BV94" s="5" cm="1">
        <f t="array" aca="1" ref="BV94" ca="1">INDEX(i.z_prob,$J94,BV$26)</f>
        <v>0.16</v>
      </c>
      <c r="BW94" s="5" cm="1">
        <f t="array" aca="1" ref="BW94" ca="1">INDEX(i.z_prob,$J94,BW$26)</f>
        <v>0.09</v>
      </c>
      <c r="BX94" s="9"/>
      <c r="BY94" s="19" t="str">
        <f t="shared" ca="1" si="570"/>
        <v>-</v>
      </c>
      <c r="BZ94" s="5">
        <f t="shared" ca="1" si="571"/>
        <v>0</v>
      </c>
      <c r="CA94" s="5">
        <f t="shared" ca="1" si="572"/>
        <v>0</v>
      </c>
      <c r="CB94" s="5">
        <f t="shared" ca="1" si="573"/>
        <v>0</v>
      </c>
      <c r="CC94" s="5">
        <f t="shared" ca="1" si="574"/>
        <v>0</v>
      </c>
      <c r="CD94" s="9"/>
      <c r="CE94" s="5" t="b">
        <f t="shared" ca="1" si="575"/>
        <v>0</v>
      </c>
      <c r="CF94" s="12">
        <f t="shared" ca="1" si="576"/>
        <v>3211010</v>
      </c>
      <c r="CG94" s="19" t="str">
        <f t="shared" ca="1" si="577"/>
        <v>-</v>
      </c>
      <c r="CH94" s="19" t="str">
        <f t="shared" ca="1" si="577"/>
        <v>-</v>
      </c>
      <c r="CI94" s="19" t="str">
        <f t="shared" ca="1" si="577"/>
        <v>-</v>
      </c>
      <c r="CJ94" s="19" t="str">
        <f t="shared" ca="1" si="577"/>
        <v>-</v>
      </c>
      <c r="CK94" s="19" t="str">
        <f t="shared" ca="1" si="577"/>
        <v>-</v>
      </c>
      <c r="CL94" s="19" t="str">
        <f t="shared" ca="1" si="577"/>
        <v>-</v>
      </c>
      <c r="CM94" s="19" t="str">
        <f t="shared" ca="1" si="577"/>
        <v>-</v>
      </c>
      <c r="CN94" s="19" t="str">
        <f t="shared" ca="1" si="577"/>
        <v>-</v>
      </c>
      <c r="CO94" s="19" t="str">
        <f t="shared" ca="1" si="577"/>
        <v>-</v>
      </c>
      <c r="CP94" s="19" t="str">
        <f t="shared" ca="1" si="577"/>
        <v>-</v>
      </c>
      <c r="CQ94" s="19" t="str">
        <f t="shared" ca="1" si="577"/>
        <v>-</v>
      </c>
      <c r="CR94" s="19" t="str">
        <f t="shared" ca="1" si="577"/>
        <v>-</v>
      </c>
      <c r="CS94" s="19" t="str">
        <f t="shared" ca="1" si="577"/>
        <v>-</v>
      </c>
      <c r="CT94" s="19" t="str">
        <f t="shared" ca="1" si="577"/>
        <v>-</v>
      </c>
      <c r="CU94" s="19" t="str">
        <f t="shared" ca="1" si="577"/>
        <v>-</v>
      </c>
      <c r="CV94" s="9"/>
      <c r="CW94" s="19" t="b">
        <f t="shared" ca="1" si="578"/>
        <v>1</v>
      </c>
      <c r="CX94" s="19" t="b">
        <f t="shared" ca="1" si="578"/>
        <v>1</v>
      </c>
      <c r="CY94" s="19" t="b">
        <f t="shared" ca="1" si="578"/>
        <v>1</v>
      </c>
      <c r="CZ94" s="571">
        <f t="shared" ca="1" si="579"/>
        <v>32112111</v>
      </c>
      <c r="DA94" s="19" t="b">
        <f t="shared" ca="1" si="580"/>
        <v>0</v>
      </c>
      <c r="DB94" s="19">
        <f t="shared" ca="1" si="580"/>
        <v>0</v>
      </c>
      <c r="DC94" s="19" t="str">
        <f t="shared" ca="1" si="580"/>
        <v>-</v>
      </c>
      <c r="DD94" s="570" t="str">
        <f t="shared" ca="1" si="580"/>
        <v>-</v>
      </c>
      <c r="DE94" s="428">
        <f t="shared" ca="1" si="581"/>
        <v>680</v>
      </c>
      <c r="DF94" s="428">
        <f t="shared" ca="1" si="581"/>
        <v>714</v>
      </c>
      <c r="DG94" s="428">
        <f t="shared" ca="1" si="581"/>
        <v>749</v>
      </c>
      <c r="DH94" s="143">
        <f t="shared" ca="1" si="582"/>
        <v>420</v>
      </c>
      <c r="DI94" s="143">
        <f t="shared" ca="1" si="582"/>
        <v>455</v>
      </c>
      <c r="DJ94" s="143">
        <f t="shared" ca="1" si="582"/>
        <v>490</v>
      </c>
      <c r="DK94" s="19" t="str">
        <f t="shared" ca="1" si="583"/>
        <v>-</v>
      </c>
      <c r="DL94" s="19" t="str">
        <f t="shared" ca="1" si="583"/>
        <v>-</v>
      </c>
      <c r="DM94" s="19" t="str">
        <f t="shared" ca="1" si="583"/>
        <v>-</v>
      </c>
      <c r="DN94" s="19" t="str">
        <f t="shared" ca="1" si="583"/>
        <v>-</v>
      </c>
      <c r="DO94" s="19" t="str">
        <f t="shared" ca="1" si="583"/>
        <v>-</v>
      </c>
      <c r="DP94" s="19" t="str">
        <f t="shared" ca="1" si="583"/>
        <v>-</v>
      </c>
      <c r="DQ94" s="19">
        <f t="shared" ca="1" si="583"/>
        <v>1</v>
      </c>
      <c r="DR94" s="19">
        <f t="shared" ca="1" si="583"/>
        <v>1</v>
      </c>
      <c r="DS94" s="19">
        <f t="shared" ca="1" si="583"/>
        <v>0</v>
      </c>
      <c r="DT94" s="19" t="str">
        <f t="shared" ca="1" si="583"/>
        <v>-</v>
      </c>
      <c r="DU94" s="19" t="str">
        <f t="shared" ca="1" si="583"/>
        <v>-</v>
      </c>
      <c r="DV94" s="19" t="str">
        <f t="shared" ca="1" si="583"/>
        <v>-</v>
      </c>
      <c r="DW94" s="19" t="str">
        <f t="shared" ca="1" si="583"/>
        <v>-</v>
      </c>
      <c r="DX94" s="19" t="str">
        <f t="shared" ca="1" si="583"/>
        <v>-</v>
      </c>
      <c r="DY94" s="19">
        <f t="shared" ca="1" si="583"/>
        <v>0</v>
      </c>
      <c r="DZ94" s="19" t="str">
        <f t="shared" ca="1" si="583"/>
        <v>-</v>
      </c>
      <c r="EA94" s="19" t="str">
        <f t="shared" ca="1" si="583"/>
        <v>-</v>
      </c>
      <c r="EB94" s="19" t="str">
        <f t="shared" ca="1" si="580"/>
        <v>-</v>
      </c>
      <c r="EC94" s="19">
        <f t="shared" ca="1" si="580"/>
        <v>0</v>
      </c>
      <c r="ED94" s="19">
        <f t="shared" ca="1" si="580"/>
        <v>0</v>
      </c>
      <c r="EE94" s="9"/>
      <c r="EF94" s="19" t="str">
        <f t="shared" ca="1" si="584"/>
        <v>-</v>
      </c>
      <c r="EG94" s="19" t="str">
        <f t="shared" ca="1" si="584"/>
        <v>-</v>
      </c>
      <c r="EH94" s="19" t="str">
        <f t="shared" ca="1" si="584"/>
        <v>-</v>
      </c>
      <c r="EI94" s="19" t="str">
        <f t="shared" ca="1" si="584"/>
        <v>-</v>
      </c>
      <c r="EJ94" s="19" t="str">
        <f t="shared" ca="1" si="584"/>
        <v>-</v>
      </c>
      <c r="EK94" s="19" t="str">
        <f t="shared" ca="1" si="584"/>
        <v>-</v>
      </c>
      <c r="EL94" s="19" t="str">
        <f t="shared" ca="1" si="584"/>
        <v>-</v>
      </c>
      <c r="EM94" s="19" t="str">
        <f t="shared" ca="1" si="584"/>
        <v>-</v>
      </c>
      <c r="EN94" s="19" t="str">
        <f t="shared" ca="1" si="584"/>
        <v>-</v>
      </c>
      <c r="EO94" s="19" t="str">
        <f t="shared" ca="1" si="584"/>
        <v>-</v>
      </c>
      <c r="EP94" s="19" t="str">
        <f t="shared" ca="1" si="584"/>
        <v>-</v>
      </c>
      <c r="EQ94" s="19" t="str">
        <f t="shared" ca="1" si="584"/>
        <v>-</v>
      </c>
      <c r="ER94" s="19">
        <f t="shared" ca="1" si="584"/>
        <v>0</v>
      </c>
      <c r="ES94" s="428">
        <f t="shared" ca="1" si="585"/>
        <v>0</v>
      </c>
      <c r="ET94" s="428">
        <f t="shared" ca="1" si="585"/>
        <v>0</v>
      </c>
      <c r="EU94" s="115">
        <f t="shared" ca="1" si="586"/>
        <v>0</v>
      </c>
      <c r="EV94" s="115">
        <f t="shared" ca="1" si="586"/>
        <v>0</v>
      </c>
      <c r="EW94" s="115">
        <f t="shared" ca="1" si="586"/>
        <v>0</v>
      </c>
      <c r="EX94" s="115">
        <f t="shared" ca="1" si="586"/>
        <v>0</v>
      </c>
      <c r="EY94" s="115">
        <f t="shared" ca="1" si="586"/>
        <v>0</v>
      </c>
      <c r="EZ94" s="530">
        <f t="shared" ca="1" si="587"/>
        <v>0</v>
      </c>
      <c r="FA94" s="115">
        <f t="shared" ca="1" si="588"/>
        <v>0</v>
      </c>
      <c r="FB94" s="115">
        <f t="shared" ca="1" si="588"/>
        <v>0</v>
      </c>
      <c r="FC94" s="115">
        <f t="shared" ca="1" si="588"/>
        <v>0</v>
      </c>
      <c r="FD94" s="115">
        <f t="shared" ca="1" si="588"/>
        <v>0</v>
      </c>
      <c r="FE94" s="115">
        <f t="shared" ca="1" si="588"/>
        <v>0</v>
      </c>
      <c r="FF94" s="530">
        <f t="shared" ca="1" si="589"/>
        <v>0</v>
      </c>
      <c r="FG94" s="115">
        <f t="shared" ca="1" si="590"/>
        <v>0</v>
      </c>
      <c r="FH94" s="115">
        <f t="shared" ca="1" si="590"/>
        <v>0</v>
      </c>
      <c r="FI94" s="115">
        <f t="shared" ca="1" si="590"/>
        <v>0</v>
      </c>
      <c r="FJ94" s="115">
        <f t="shared" ca="1" si="590"/>
        <v>0</v>
      </c>
      <c r="FK94" s="115">
        <f t="shared" ca="1" si="590"/>
        <v>0</v>
      </c>
      <c r="FL94" s="530">
        <f t="shared" ca="1" si="591"/>
        <v>0</v>
      </c>
      <c r="FM94" s="115">
        <f t="shared" ca="1" si="592"/>
        <v>0</v>
      </c>
      <c r="FN94" s="115">
        <f t="shared" ca="1" si="592"/>
        <v>0</v>
      </c>
      <c r="FO94" s="115">
        <f t="shared" ca="1" si="592"/>
        <v>0</v>
      </c>
      <c r="FP94" s="115">
        <f t="shared" ca="1" si="592"/>
        <v>0</v>
      </c>
      <c r="FQ94" s="115">
        <f t="shared" ca="1" si="592"/>
        <v>0</v>
      </c>
      <c r="FR94" s="530">
        <f t="shared" ca="1" si="593"/>
        <v>0</v>
      </c>
      <c r="FS94" s="115">
        <f t="shared" ca="1" si="594"/>
        <v>0</v>
      </c>
      <c r="FT94" s="115">
        <f t="shared" ca="1" si="594"/>
        <v>0</v>
      </c>
      <c r="FU94" s="115">
        <f t="shared" ca="1" si="594"/>
        <v>0</v>
      </c>
      <c r="FV94" s="115">
        <f t="shared" ca="1" si="594"/>
        <v>0</v>
      </c>
      <c r="FW94" s="115">
        <f t="shared" ca="1" si="594"/>
        <v>0</v>
      </c>
      <c r="FX94" s="530">
        <f t="shared" ca="1" si="595"/>
        <v>0</v>
      </c>
      <c r="FY94" s="115">
        <f t="shared" ca="1" si="596"/>
        <v>0</v>
      </c>
      <c r="FZ94" s="115">
        <f t="shared" ca="1" si="596"/>
        <v>0</v>
      </c>
      <c r="GA94" s="115">
        <f t="shared" ca="1" si="596"/>
        <v>0</v>
      </c>
      <c r="GB94" s="115">
        <f t="shared" ca="1" si="596"/>
        <v>0</v>
      </c>
      <c r="GC94" s="115">
        <f t="shared" ca="1" si="596"/>
        <v>0</v>
      </c>
      <c r="GD94" s="530">
        <f t="shared" ca="1" si="597"/>
        <v>0</v>
      </c>
      <c r="GE94" s="116">
        <f t="shared" ca="1" si="598"/>
        <v>0</v>
      </c>
      <c r="GF94" s="116">
        <f t="shared" ca="1" si="598"/>
        <v>0</v>
      </c>
      <c r="GG94" s="116">
        <f t="shared" ca="1" si="598"/>
        <v>0</v>
      </c>
      <c r="GH94" s="116">
        <f t="shared" ca="1" si="598"/>
        <v>0</v>
      </c>
      <c r="GI94" s="545">
        <f t="shared" ca="1" si="599"/>
        <v>0</v>
      </c>
      <c r="GJ94" s="545">
        <f t="shared" ca="1" si="599"/>
        <v>0</v>
      </c>
      <c r="GK94" s="545">
        <f t="shared" ca="1" si="599"/>
        <v>0</v>
      </c>
      <c r="GL94" s="545">
        <f t="shared" ca="1" si="599"/>
        <v>0</v>
      </c>
      <c r="GM94" s="545">
        <f t="shared" ca="1" si="599"/>
        <v>0</v>
      </c>
      <c r="GN94" s="545">
        <f t="shared" ca="1" si="599"/>
        <v>0</v>
      </c>
      <c r="GO94" s="545">
        <f t="shared" ca="1" si="599"/>
        <v>0</v>
      </c>
      <c r="GP94" s="545">
        <f t="shared" ca="1" si="599"/>
        <v>0</v>
      </c>
      <c r="GQ94" s="545">
        <f t="shared" ca="1" si="599"/>
        <v>0</v>
      </c>
      <c r="GR94" s="545">
        <f t="shared" ca="1" si="599"/>
        <v>0</v>
      </c>
      <c r="GS94" s="545">
        <f t="shared" ca="1" si="599"/>
        <v>0</v>
      </c>
      <c r="GT94" s="545">
        <f t="shared" ca="1" si="599"/>
        <v>0</v>
      </c>
      <c r="GU94" s="545">
        <f t="shared" ca="1" si="599"/>
        <v>0</v>
      </c>
      <c r="GV94" s="545">
        <f t="shared" ca="1" si="599"/>
        <v>0</v>
      </c>
      <c r="GW94" s="545">
        <f t="shared" ca="1" si="599"/>
        <v>0</v>
      </c>
      <c r="GX94" s="545">
        <f t="shared" ca="1" si="599"/>
        <v>0</v>
      </c>
      <c r="GY94" s="545">
        <f t="shared" ca="1" si="600"/>
        <v>0</v>
      </c>
      <c r="GZ94" s="545">
        <f t="shared" ca="1" si="600"/>
        <v>0</v>
      </c>
      <c r="HA94" s="545">
        <f t="shared" ca="1" si="600"/>
        <v>0</v>
      </c>
      <c r="HB94" s="545">
        <f t="shared" ca="1" si="600"/>
        <v>0</v>
      </c>
      <c r="HC94" s="19">
        <f t="shared" ca="1" si="601"/>
        <v>0</v>
      </c>
      <c r="HD94" s="115">
        <f t="shared" ca="1" si="602"/>
        <v>0</v>
      </c>
      <c r="HE94" s="115">
        <f t="shared" ca="1" si="602"/>
        <v>0</v>
      </c>
      <c r="HF94" s="115">
        <f t="shared" ca="1" si="602"/>
        <v>0</v>
      </c>
      <c r="HG94" s="115">
        <f t="shared" ca="1" si="602"/>
        <v>0</v>
      </c>
      <c r="HH94" s="115">
        <f t="shared" ca="1" si="602"/>
        <v>0</v>
      </c>
      <c r="HI94" s="530">
        <f t="shared" ca="1" si="603"/>
        <v>0</v>
      </c>
      <c r="HJ94" s="115">
        <f t="shared" ca="1" si="604"/>
        <v>0</v>
      </c>
      <c r="HK94" s="115">
        <f t="shared" ca="1" si="604"/>
        <v>0</v>
      </c>
      <c r="HL94" s="115">
        <f t="shared" ca="1" si="604"/>
        <v>0</v>
      </c>
      <c r="HM94" s="115">
        <f t="shared" ca="1" si="604"/>
        <v>0</v>
      </c>
      <c r="HN94" s="115">
        <f t="shared" ca="1" si="604"/>
        <v>0</v>
      </c>
      <c r="HO94" s="530">
        <f t="shared" ca="1" si="605"/>
        <v>0</v>
      </c>
      <c r="HP94" s="115">
        <f t="shared" ca="1" si="606"/>
        <v>0</v>
      </c>
      <c r="HQ94" s="115">
        <f t="shared" ca="1" si="606"/>
        <v>0</v>
      </c>
      <c r="HR94" s="115">
        <f t="shared" ca="1" si="606"/>
        <v>0</v>
      </c>
      <c r="HS94" s="115">
        <f t="shared" ca="1" si="606"/>
        <v>0</v>
      </c>
      <c r="HT94" s="115">
        <f t="shared" ca="1" si="606"/>
        <v>0</v>
      </c>
      <c r="HU94" s="530">
        <f t="shared" ca="1" si="607"/>
        <v>0</v>
      </c>
      <c r="HV94" s="115">
        <f t="shared" ca="1" si="608"/>
        <v>0</v>
      </c>
      <c r="HW94" s="115">
        <f t="shared" ca="1" si="608"/>
        <v>0</v>
      </c>
      <c r="HX94" s="115">
        <f t="shared" ca="1" si="608"/>
        <v>0</v>
      </c>
      <c r="HY94" s="115">
        <f t="shared" ca="1" si="608"/>
        <v>0</v>
      </c>
      <c r="HZ94" s="115">
        <f t="shared" ca="1" si="608"/>
        <v>0</v>
      </c>
      <c r="IA94" s="530">
        <f t="shared" ca="1" si="609"/>
        <v>0</v>
      </c>
      <c r="IB94" s="115">
        <f t="shared" ca="1" si="610"/>
        <v>0</v>
      </c>
      <c r="IC94" s="115">
        <f t="shared" ca="1" si="610"/>
        <v>0</v>
      </c>
      <c r="ID94" s="115">
        <f t="shared" ca="1" si="610"/>
        <v>0</v>
      </c>
      <c r="IE94" s="115">
        <f t="shared" ca="1" si="610"/>
        <v>0</v>
      </c>
      <c r="IF94" s="115">
        <f t="shared" ca="1" si="610"/>
        <v>0</v>
      </c>
      <c r="IG94" s="530">
        <f t="shared" ca="1" si="611"/>
        <v>0</v>
      </c>
      <c r="IH94" s="115">
        <f t="shared" ca="1" si="612"/>
        <v>0</v>
      </c>
      <c r="II94" s="115">
        <f t="shared" ca="1" si="612"/>
        <v>0</v>
      </c>
      <c r="IJ94" s="115">
        <f t="shared" ca="1" si="612"/>
        <v>0</v>
      </c>
      <c r="IK94" s="115">
        <f t="shared" ca="1" si="612"/>
        <v>0</v>
      </c>
      <c r="IL94" s="115">
        <f t="shared" ca="1" si="612"/>
        <v>0</v>
      </c>
      <c r="IM94" s="530">
        <f t="shared" ca="1" si="613"/>
        <v>0</v>
      </c>
      <c r="IN94" s="116">
        <f t="shared" ca="1" si="614"/>
        <v>0</v>
      </c>
      <c r="IO94" s="116">
        <f t="shared" ca="1" si="614"/>
        <v>0</v>
      </c>
      <c r="IP94" s="116">
        <f t="shared" ca="1" si="614"/>
        <v>0</v>
      </c>
      <c r="IQ94" s="116">
        <f t="shared" ca="1" si="614"/>
        <v>0</v>
      </c>
      <c r="IR94" s="545">
        <f t="shared" ca="1" si="615"/>
        <v>0</v>
      </c>
      <c r="IS94" s="545">
        <f t="shared" ca="1" si="615"/>
        <v>0</v>
      </c>
      <c r="IT94" s="545">
        <f t="shared" ca="1" si="615"/>
        <v>0</v>
      </c>
      <c r="IU94" s="545">
        <f t="shared" ca="1" si="615"/>
        <v>0</v>
      </c>
      <c r="IV94" s="545">
        <f t="shared" ca="1" si="615"/>
        <v>0</v>
      </c>
      <c r="IW94" s="545">
        <f t="shared" ca="1" si="615"/>
        <v>0</v>
      </c>
      <c r="IX94" s="545">
        <f t="shared" ca="1" si="615"/>
        <v>0</v>
      </c>
      <c r="IY94" s="545">
        <f t="shared" ca="1" si="615"/>
        <v>0</v>
      </c>
      <c r="IZ94" s="545">
        <f t="shared" ca="1" si="615"/>
        <v>0</v>
      </c>
      <c r="JA94" s="545">
        <f t="shared" ca="1" si="615"/>
        <v>0</v>
      </c>
      <c r="JB94" s="545">
        <f t="shared" ca="1" si="615"/>
        <v>0</v>
      </c>
      <c r="JC94" s="545">
        <f t="shared" ca="1" si="615"/>
        <v>0</v>
      </c>
      <c r="JD94" s="545">
        <f t="shared" ca="1" si="615"/>
        <v>0</v>
      </c>
      <c r="JE94" s="545">
        <f t="shared" ca="1" si="615"/>
        <v>0</v>
      </c>
      <c r="JF94" s="545">
        <f t="shared" ca="1" si="615"/>
        <v>0</v>
      </c>
      <c r="JG94" s="545">
        <f t="shared" ca="1" si="615"/>
        <v>0</v>
      </c>
      <c r="JH94" s="545">
        <f t="shared" ca="1" si="616"/>
        <v>0</v>
      </c>
      <c r="JI94" s="545">
        <f t="shared" ca="1" si="616"/>
        <v>0</v>
      </c>
      <c r="JJ94" s="545">
        <f t="shared" ca="1" si="616"/>
        <v>0</v>
      </c>
      <c r="JK94" s="545">
        <f t="shared" ca="1" si="616"/>
        <v>0</v>
      </c>
      <c r="JL94" s="19">
        <f t="shared" ca="1" si="617"/>
        <v>0</v>
      </c>
      <c r="JM94" s="5">
        <f t="shared" ca="1" si="618"/>
        <v>19</v>
      </c>
      <c r="JN94" s="9"/>
      <c r="JO94" s="5">
        <f t="shared" ca="1" si="619"/>
        <v>1</v>
      </c>
      <c r="JP94" s="5" t="b">
        <f t="shared" ca="1" si="619"/>
        <v>0</v>
      </c>
      <c r="JQ94" s="19">
        <f t="shared" ca="1" si="620"/>
        <v>0</v>
      </c>
      <c r="JR94" s="5">
        <f t="shared" ca="1" si="621"/>
        <v>0</v>
      </c>
      <c r="JS94" s="5">
        <f t="shared" ca="1" si="622"/>
        <v>0.01</v>
      </c>
      <c r="JT94" s="5">
        <f t="shared" si="623"/>
        <v>0</v>
      </c>
      <c r="JU94" s="19">
        <f t="shared" ca="1" si="620"/>
        <v>0</v>
      </c>
      <c r="JV94" s="5">
        <f t="shared" ca="1" si="624"/>
        <v>60</v>
      </c>
      <c r="JW94" s="5">
        <f t="shared" si="625"/>
        <v>1</v>
      </c>
      <c r="JX94" s="19">
        <f t="shared" ca="1" si="620"/>
        <v>1</v>
      </c>
      <c r="JY94" s="19">
        <f t="shared" ca="1" si="620"/>
        <v>1</v>
      </c>
      <c r="JZ94" s="19">
        <f t="shared" ca="1" si="620"/>
        <v>1</v>
      </c>
      <c r="KA94" s="19">
        <f t="shared" ca="1" si="620"/>
        <v>1</v>
      </c>
      <c r="KB94" s="19">
        <f t="shared" ca="1" si="620"/>
        <v>1</v>
      </c>
      <c r="KC94" s="19">
        <f t="shared" ca="1" si="620"/>
        <v>0</v>
      </c>
      <c r="KD94" s="19">
        <f t="shared" ca="1" si="620"/>
        <v>0</v>
      </c>
      <c r="KE94" s="19">
        <f t="shared" ca="1" si="620"/>
        <v>1</v>
      </c>
      <c r="KF94" s="19">
        <f t="shared" ca="1" si="620"/>
        <v>0</v>
      </c>
      <c r="KG94" s="19">
        <f t="shared" ca="1" si="620"/>
        <v>0</v>
      </c>
      <c r="KH94" s="19">
        <f t="shared" ca="1" si="620"/>
        <v>0</v>
      </c>
      <c r="KI94" s="19">
        <f t="shared" ca="1" si="620"/>
        <v>1</v>
      </c>
      <c r="KJ94" s="19">
        <f t="shared" ca="1" si="620"/>
        <v>0</v>
      </c>
      <c r="KK94" s="19">
        <f t="shared" ca="1" si="620"/>
        <v>1</v>
      </c>
      <c r="KL94" s="19">
        <f t="shared" ca="1" si="620"/>
        <v>0</v>
      </c>
      <c r="KM94" s="19">
        <f t="shared" ca="1" si="620"/>
        <v>0</v>
      </c>
      <c r="KN94" s="19">
        <f t="shared" ca="1" si="620"/>
        <v>0</v>
      </c>
      <c r="KO94" s="19">
        <f t="shared" ca="1" si="620"/>
        <v>0</v>
      </c>
      <c r="KP94" s="19">
        <f t="shared" ca="1" si="620"/>
        <v>0</v>
      </c>
      <c r="KQ94" s="19">
        <f t="shared" ca="1" si="620"/>
        <v>0</v>
      </c>
      <c r="KR94" s="19">
        <f t="shared" ca="1" si="620"/>
        <v>0</v>
      </c>
      <c r="KS94" s="19">
        <f t="shared" ca="1" si="620"/>
        <v>0</v>
      </c>
      <c r="KT94" s="19">
        <f t="shared" ca="1" si="620"/>
        <v>0</v>
      </c>
      <c r="KU94" s="19">
        <f t="shared" ca="1" si="620"/>
        <v>0</v>
      </c>
      <c r="KV94" s="19">
        <f t="shared" ca="1" si="620"/>
        <v>0</v>
      </c>
      <c r="KW94" s="19">
        <f t="shared" ca="1" si="620"/>
        <v>0</v>
      </c>
      <c r="KX94" s="19">
        <f t="shared" ca="1" si="620"/>
        <v>0</v>
      </c>
      <c r="KY94" s="19">
        <f t="shared" ca="1" si="620"/>
        <v>0</v>
      </c>
      <c r="KZ94" s="19">
        <f t="shared" ca="1" si="620"/>
        <v>0</v>
      </c>
      <c r="LA94" s="19">
        <f t="shared" ca="1" si="620"/>
        <v>0</v>
      </c>
      <c r="LB94" s="19">
        <f t="shared" ca="1" si="620"/>
        <v>0</v>
      </c>
      <c r="LC94" s="19">
        <f t="shared" ca="1" si="620"/>
        <v>0</v>
      </c>
      <c r="LD94" s="19">
        <f t="shared" ca="1" si="620"/>
        <v>0</v>
      </c>
      <c r="LE94" s="19">
        <f t="shared" ca="1" si="620"/>
        <v>0</v>
      </c>
      <c r="LF94" s="19">
        <f t="shared" ca="1" si="620"/>
        <v>0</v>
      </c>
      <c r="LG94" s="5">
        <f t="shared" ca="1" si="626"/>
        <v>0</v>
      </c>
      <c r="LH94" s="5">
        <f t="shared" ca="1" si="626"/>
        <v>0</v>
      </c>
      <c r="LI94" s="5">
        <f t="shared" ca="1" si="626"/>
        <v>0.05</v>
      </c>
      <c r="LJ94" s="5">
        <f t="shared" ca="1" si="626"/>
        <v>0.05</v>
      </c>
      <c r="LK94" s="19">
        <f t="shared" ca="1" si="620"/>
        <v>0</v>
      </c>
      <c r="LL94" s="19">
        <f t="shared" ca="1" si="620"/>
        <v>0</v>
      </c>
      <c r="LM94" s="19">
        <f t="shared" ca="1" si="620"/>
        <v>0</v>
      </c>
      <c r="LN94" s="19">
        <f t="shared" ca="1" si="620"/>
        <v>0</v>
      </c>
      <c r="LO94" s="19">
        <f t="shared" ca="1" si="620"/>
        <v>0</v>
      </c>
      <c r="LP94" s="19">
        <f t="shared" ca="1" si="620"/>
        <v>0</v>
      </c>
      <c r="LQ94" s="19">
        <f t="shared" ca="1" si="620"/>
        <v>0</v>
      </c>
      <c r="LR94" s="19">
        <f t="shared" ca="1" si="620"/>
        <v>1</v>
      </c>
      <c r="LS94" s="19">
        <f t="shared" ca="1" si="620"/>
        <v>0</v>
      </c>
      <c r="LT94" s="19">
        <f t="shared" ca="1" si="620"/>
        <v>0</v>
      </c>
      <c r="LU94" s="19">
        <f t="shared" ca="1" si="620"/>
        <v>0</v>
      </c>
      <c r="LV94" s="19">
        <f t="shared" ca="1" si="620"/>
        <v>0</v>
      </c>
      <c r="LW94" s="19">
        <f t="shared" ca="1" si="620"/>
        <v>1</v>
      </c>
      <c r="LX94" s="9"/>
      <c r="LY94" s="5" t="b">
        <f t="shared" ca="1" si="627"/>
        <v>0</v>
      </c>
      <c r="LZ94" s="19" t="str">
        <f t="shared" ca="1" si="628"/>
        <v>-</v>
      </c>
      <c r="MA94" s="19" t="str">
        <f t="shared" ca="1" si="628"/>
        <v>-</v>
      </c>
      <c r="MB94" s="19" t="str">
        <f t="shared" ca="1" si="628"/>
        <v>-</v>
      </c>
      <c r="MC94" s="5" t="b">
        <f t="shared" ca="1" si="629"/>
        <v>1</v>
      </c>
      <c r="MD94" s="5" t="b">
        <f t="shared" ca="1" si="629"/>
        <v>0</v>
      </c>
      <c r="ME94" s="5" t="b">
        <f t="shared" ca="1" si="629"/>
        <v>0</v>
      </c>
      <c r="MF94" s="135">
        <f t="shared" ca="1" si="630"/>
        <v>1</v>
      </c>
      <c r="MG94" s="135">
        <f t="shared" ca="1" si="630"/>
        <v>1</v>
      </c>
      <c r="MH94" s="5" t="b">
        <f t="shared" ca="1" si="631"/>
        <v>0</v>
      </c>
      <c r="MI94" s="5" t="b">
        <f t="shared" ca="1" si="631"/>
        <v>0</v>
      </c>
      <c r="MJ94" s="5" t="b">
        <f t="shared" ca="1" si="631"/>
        <v>1</v>
      </c>
      <c r="MK94" s="5" t="b">
        <f t="shared" ca="1" si="631"/>
        <v>0</v>
      </c>
      <c r="ML94" s="5">
        <f t="shared" ca="1" si="632"/>
        <v>1</v>
      </c>
      <c r="MM94" s="5">
        <f t="shared" ca="1" si="632"/>
        <v>0.66</v>
      </c>
      <c r="MN94" s="5" t="b">
        <f t="shared" ca="1" si="633"/>
        <v>1</v>
      </c>
      <c r="MO94" s="5" t="str" cm="1">
        <f t="array" aca="1" ref="MO94" ca="1">IF(OR(MP94:MP94&lt;&gt;"-"),TRUE,"-")</f>
        <v>-</v>
      </c>
      <c r="MP94" s="19" t="str">
        <f t="shared" ca="1" si="634"/>
        <v>-</v>
      </c>
      <c r="MQ94" s="5" t="str">
        <f t="array" aca="1" ref="MQ94" ca="1">IF(OR(MR94:MX94&lt;&gt;"-"),TRUE,"-")</f>
        <v>-</v>
      </c>
      <c r="MR94" s="19" t="str">
        <f t="shared" ca="1" si="635"/>
        <v>-</v>
      </c>
      <c r="MS94" s="19" t="str">
        <f t="shared" ca="1" si="635"/>
        <v>-</v>
      </c>
      <c r="MT94" s="19" t="str">
        <f t="shared" ca="1" si="635"/>
        <v>-</v>
      </c>
      <c r="MU94" s="19" t="str">
        <f t="shared" ca="1" si="635"/>
        <v>-</v>
      </c>
      <c r="MV94" s="19" t="str">
        <f t="shared" ca="1" si="635"/>
        <v>-</v>
      </c>
      <c r="MW94" s="19" t="str">
        <f t="shared" ca="1" si="635"/>
        <v>-</v>
      </c>
      <c r="MX94" s="19" t="str">
        <f t="shared" ca="1" si="635"/>
        <v>-</v>
      </c>
      <c r="MY94" s="19" t="str">
        <f t="shared" ca="1" si="635"/>
        <v>-</v>
      </c>
      <c r="MZ94" s="19" t="str">
        <f t="shared" ca="1" si="635"/>
        <v>-</v>
      </c>
      <c r="NA94" s="19" t="str">
        <f t="shared" ca="1" si="635"/>
        <v>-</v>
      </c>
      <c r="NB94" s="19" t="b">
        <f t="shared" ca="1" si="636"/>
        <v>1</v>
      </c>
      <c r="NC94" s="19">
        <f t="shared" ca="1" si="636"/>
        <v>0</v>
      </c>
      <c r="ND94" s="5" t="str">
        <f t="shared" ca="1" si="637"/>
        <v>-</v>
      </c>
      <c r="NE94" s="5" t="str">
        <f t="shared" ca="1" si="637"/>
        <v>-</v>
      </c>
      <c r="NF94" s="5" t="str">
        <f t="shared" ca="1" si="637"/>
        <v>-</v>
      </c>
      <c r="NG94" s="5" t="str">
        <f t="shared" ca="1" si="637"/>
        <v>-</v>
      </c>
      <c r="NH94" s="19" t="str">
        <f t="shared" ca="1" si="638"/>
        <v>-</v>
      </c>
      <c r="NI94" s="19" t="str">
        <f t="shared" ca="1" si="638"/>
        <v>-</v>
      </c>
      <c r="NJ94" s="19" t="str">
        <f t="shared" ca="1" si="638"/>
        <v>-</v>
      </c>
      <c r="NK94" s="19" t="str">
        <f t="shared" ca="1" si="638"/>
        <v>-</v>
      </c>
      <c r="NL94" s="19" t="str">
        <f t="shared" ca="1" si="638"/>
        <v>-</v>
      </c>
      <c r="NM94" s="19" t="str">
        <f t="shared" ca="1" si="638"/>
        <v>-</v>
      </c>
      <c r="NN94" s="5" t="str">
        <f t="shared" ca="1" si="639"/>
        <v>-</v>
      </c>
      <c r="NO94" s="5">
        <f t="shared" ca="1" si="639"/>
        <v>500</v>
      </c>
      <c r="NP94" s="5">
        <f t="shared" ca="1" si="639"/>
        <v>500</v>
      </c>
      <c r="NQ94" s="5" t="str">
        <f t="shared" ca="1" si="639"/>
        <v>-</v>
      </c>
      <c r="NR94" s="5" t="str">
        <f t="shared" ca="1" si="639"/>
        <v>-</v>
      </c>
      <c r="NS94" s="5" t="str">
        <f t="shared" ca="1" si="639"/>
        <v>-</v>
      </c>
      <c r="NT94" s="5">
        <f t="shared" ca="1" si="640"/>
        <v>1</v>
      </c>
      <c r="NU94" s="9"/>
      <c r="NV94" s="19">
        <f t="shared" ca="1" si="638"/>
        <v>70</v>
      </c>
      <c r="NW94" s="19">
        <f t="shared" ca="1" si="638"/>
        <v>50</v>
      </c>
      <c r="NX94" s="19">
        <f t="shared" ca="1" si="641"/>
        <v>65</v>
      </c>
      <c r="NY94" s="19">
        <f t="shared" ca="1" si="641"/>
        <v>65</v>
      </c>
      <c r="NZ94" s="5">
        <f t="shared" ca="1" si="642"/>
        <v>1</v>
      </c>
      <c r="OA94" s="5">
        <f t="shared" ca="1" si="643"/>
        <v>1</v>
      </c>
      <c r="OB94" s="5">
        <f t="shared" ca="1" si="644"/>
        <v>1</v>
      </c>
      <c r="OC94" s="9"/>
      <c r="OD94" s="19" t="b">
        <f t="shared" ca="1" si="641"/>
        <v>0</v>
      </c>
      <c r="OE94" s="19" t="b">
        <f t="shared" ca="1" si="641"/>
        <v>0</v>
      </c>
      <c r="OF94" s="19">
        <f t="shared" ca="1" si="641"/>
        <v>1</v>
      </c>
      <c r="OG94" s="135">
        <f t="shared" ca="1" si="646"/>
        <v>1</v>
      </c>
      <c r="OH94" s="135">
        <f t="shared" ca="1" si="646"/>
        <v>1</v>
      </c>
      <c r="OI94" s="135">
        <f t="shared" ca="1" si="646"/>
        <v>1</v>
      </c>
      <c r="OJ94" s="135">
        <f t="shared" ca="1" si="646"/>
        <v>1</v>
      </c>
      <c r="OK94" s="135">
        <f t="shared" ca="1" si="646"/>
        <v>1</v>
      </c>
      <c r="OL94" s="135">
        <f t="shared" ca="1" si="646"/>
        <v>1</v>
      </c>
      <c r="OM94" s="135">
        <f t="shared" ca="1" si="646"/>
        <v>1</v>
      </c>
      <c r="ON94" s="135">
        <f t="shared" ca="1" si="646"/>
        <v>1</v>
      </c>
      <c r="OO94" s="9"/>
      <c r="OP94" s="5" t="str" cm="1">
        <f t="array" aca="1" ref="OP94" ca="1">INDEX(i.LMU_Area,$K94,OP$26)</f>
        <v>-</v>
      </c>
      <c r="OQ94" s="5" t="str" cm="1">
        <f t="array" aca="1" ref="OQ94" ca="1">INDEX(i.LMU_Area,$K94,OQ$26)</f>
        <v>-</v>
      </c>
      <c r="OR94" s="5" t="str" cm="1">
        <f t="array" aca="1" ref="OR94" ca="1">INDEX(i.LMU_Area,$K94,OR$26)</f>
        <v>-</v>
      </c>
      <c r="OS94" s="5" t="str" cm="1">
        <f t="array" aca="1" ref="OS94" ca="1">INDEX(i.LMU_Area,$K94,OS$26)</f>
        <v>-</v>
      </c>
      <c r="OT94" s="5" t="str" cm="1">
        <f t="array" aca="1" ref="OT94" ca="1">INDEX(i.LMU_Area,$K94,OT$26)</f>
        <v>-</v>
      </c>
      <c r="OU94" s="5" t="str" cm="1">
        <f t="array" aca="1" ref="OU94" ca="1">INDEX(i.LMU_Area,$K94,OU$26)</f>
        <v>-</v>
      </c>
      <c r="OV94" s="5" t="str" cm="1">
        <f t="array" aca="1" ref="OV94" ca="1">INDEX(i.LMU_Area,$K94,OV$26)</f>
        <v>-</v>
      </c>
      <c r="OW94" s="5" t="str" cm="1">
        <f t="array" aca="1" ref="OW94" ca="1">INDEX(i.LMU_Area,$K94,OW$26)</f>
        <v>-</v>
      </c>
      <c r="OX94" s="5" t="str" cm="1">
        <f t="array" aca="1" ref="OX94" ca="1">INDEX(i.LMU_Area,$K94,OX$26)</f>
        <v>-</v>
      </c>
      <c r="OY94" s="5" t="str" cm="1">
        <f t="array" aca="1" ref="OY94" ca="1">INDEX(i.LMU_Area,$K94,OY$26)</f>
        <v>-</v>
      </c>
      <c r="OZ94" s="5" t="str" cm="1">
        <f t="array" aca="1" ref="OZ94" ca="1">INDEX(i.LMU_Area,$K94,OZ$26)</f>
        <v>-</v>
      </c>
      <c r="PA94" s="5" t="str" cm="1">
        <f t="array" aca="1" ref="PA94" ca="1">INDEX(i.LMU_Area,$K94,PA$26)</f>
        <v>-</v>
      </c>
      <c r="PB94" s="5" t="str" cm="1">
        <f t="array" aca="1" ref="PB94" ca="1">INDEX(i.LMU_Area,$K94,PB$26)</f>
        <v>-</v>
      </c>
      <c r="PC94" s="5" t="str" cm="1">
        <f t="array" aca="1" ref="PC94" ca="1">INDEX(i.LMU_Area,$K94,PC$26)</f>
        <v>-</v>
      </c>
      <c r="PD94" s="5" t="str" cm="1">
        <f t="array" aca="1" ref="PD94" ca="1">INDEX(i.LMU_Area,$K94,PD$26)</f>
        <v>-</v>
      </c>
      <c r="PE94" s="5" t="str" cm="1">
        <f t="array" aca="1" ref="PE94" ca="1">INDEX(i.LMU_Area,$K94,PE$26)</f>
        <v>-</v>
      </c>
      <c r="PF94" s="5" t="str" cm="1">
        <f t="array" aca="1" ref="PF94" ca="1">INDEX(i.LMU_Area,$K94,PF$26)</f>
        <v>-</v>
      </c>
      <c r="PG94" s="5" t="str" cm="1">
        <f t="array" aca="1" ref="PG94" ca="1">INDEX(i.LMU_Area,$K94,PG$26)</f>
        <v>-</v>
      </c>
      <c r="PH94" s="5" t="str" cm="1">
        <f t="array" aca="1" ref="PH94" ca="1">INDEX(i.LMU_Area,$K94,PH$26)</f>
        <v>-</v>
      </c>
      <c r="PI94" s="5" t="str" cm="1">
        <f t="array" aca="1" ref="PI94" ca="1">INDEX(i.LMU_Area,$K94,PI$26)</f>
        <v>-</v>
      </c>
      <c r="PJ94" s="5" t="str" cm="1">
        <f t="array" aca="1" ref="PJ94" ca="1">INDEX(i.LMU_Area,$K94,PJ$26)</f>
        <v>-</v>
      </c>
      <c r="PK94" s="5" t="str" cm="1">
        <f t="array" aca="1" ref="PK94" ca="1">INDEX(i.LMU_Area,$K94,PK$26)</f>
        <v>-</v>
      </c>
      <c r="PL94" s="5" t="str" cm="1">
        <f t="array" aca="1" ref="PL94" ca="1">INDEX(i.LMU_Area,$K94,PL$26)</f>
        <v>-</v>
      </c>
      <c r="PM94" s="5" t="str" cm="1">
        <f t="array" aca="1" ref="PM94" ca="1">INDEX(i.LMU_Area,$K94,PM$26)</f>
        <v>-</v>
      </c>
      <c r="PN94" s="5" t="str" cm="1">
        <f t="array" aca="1" ref="PN94" ca="1">INDEX(i.LMU_Area,$K94,PN$26)</f>
        <v>-</v>
      </c>
      <c r="PO94" s="5" t="str" cm="1">
        <f t="array" aca="1" ref="PO94" ca="1">INDEX(i.LMU_Area,$K94,PO$26)</f>
        <v>-</v>
      </c>
      <c r="PP94" s="5" t="str" cm="1">
        <f t="array" aca="1" ref="PP94" ca="1">INDEX(i.LMU_Area,$K94,PP$26)</f>
        <v>-</v>
      </c>
      <c r="PQ94" s="5" t="str" cm="1">
        <f t="array" aca="1" ref="PQ94" ca="1">INDEX(i.LMU_Area,$K94,PQ$26)</f>
        <v>-</v>
      </c>
      <c r="PR94" s="5" t="str" cm="1">
        <f t="array" aca="1" ref="PR94" ca="1">INDEX(i.LMU_Area,$K94,PR$26)</f>
        <v>-</v>
      </c>
      <c r="PS94" s="5" t="str" cm="1">
        <f t="array" aca="1" ref="PS94" ca="1">INDEX(i.LMU_Area,$K94,PS$26)</f>
        <v>-</v>
      </c>
      <c r="PT94" s="5" t="str" cm="1">
        <f t="array" aca="1" ref="PT94" ca="1">INDEX(i.LMU_Area,$K94,PT$26)</f>
        <v>-</v>
      </c>
      <c r="PU94" s="5" t="str" cm="1">
        <f t="array" aca="1" ref="PU94" ca="1">INDEX(i.LMU_Area,$K94,PU$26)</f>
        <v>-</v>
      </c>
      <c r="PV94" s="5" t="str" cm="1">
        <f t="array" aca="1" ref="PV94" ca="1">INDEX(i.LMU_Area,$K94,PV$26)</f>
        <v>-</v>
      </c>
      <c r="PW94" s="5" t="str" cm="1">
        <f t="array" aca="1" ref="PW94" ca="1">INDEX(i.LMU_Area,$K94,PW$26)</f>
        <v>-</v>
      </c>
      <c r="PX94" s="5" t="str" cm="1">
        <f t="array" aca="1" ref="PX94" ca="1">INDEX(i.LMU_Area,$K94,PX$26)</f>
        <v>-</v>
      </c>
      <c r="PY94" s="5" t="str" cm="1">
        <f t="array" aca="1" ref="PY94" ca="1">INDEX(i.LMU_Area,$K94,PY$26)</f>
        <v>-</v>
      </c>
      <c r="PZ94" s="5" t="str" cm="1">
        <f t="array" aca="1" ref="PZ94" ca="1">INDEX(i.LMU_Area,$K94,PZ$26)</f>
        <v>-</v>
      </c>
      <c r="QA94" s="5" t="str" cm="1">
        <f t="array" aca="1" ref="QA94" ca="1">INDEX(i.LMU_Area,$K94,QA$26)</f>
        <v>-</v>
      </c>
      <c r="QB94" s="5" t="str" cm="1">
        <f t="array" aca="1" ref="QB94" ca="1">INDEX(i.LMU_Area,$K94,QB$26)</f>
        <v>-</v>
      </c>
      <c r="QC94" s="5" t="str" cm="1">
        <f t="array" aca="1" ref="QC94" ca="1">INDEX(i.LMU_Area,$K94,QC$26)</f>
        <v>-</v>
      </c>
      <c r="QD94" s="5" t="str" cm="1">
        <f t="array" aca="1" ref="QD94" ca="1">INDEX(i.LMU_Area,$K94,QD$26)</f>
        <v>-</v>
      </c>
      <c r="QE94" s="5" t="str" cm="1">
        <f t="array" aca="1" ref="QE94" ca="1">INDEX(i.LMU_Area,$K94,QE$26)</f>
        <v>-</v>
      </c>
      <c r="QF94" s="5" t="str" cm="1">
        <f t="array" aca="1" ref="QF94" ca="1">INDEX(i.LMU_Area,$K94,QF$26)</f>
        <v>-</v>
      </c>
      <c r="QG94" s="5" t="str" cm="1">
        <f t="array" aca="1" ref="QG94" ca="1">INDEX(i.LMU_Area,$K94,QG$26)</f>
        <v>-</v>
      </c>
      <c r="QH94" s="5" t="str" cm="1">
        <f t="array" aca="1" ref="QH94" ca="1">INDEX(i.LMU_Area,$K94,QH$26)</f>
        <v>-</v>
      </c>
      <c r="QI94" s="5" t="str" cm="1">
        <f t="array" aca="1" ref="QI94" ca="1">INDEX(i.LMU_Area,$K94,QI$26)</f>
        <v>-</v>
      </c>
      <c r="QJ94" s="5" t="str" cm="1">
        <f t="array" aca="1" ref="QJ94" ca="1">INDEX(i.LMU_Area,$K94,QJ$26)</f>
        <v>-</v>
      </c>
      <c r="QK94" s="5" t="str" cm="1">
        <f t="array" aca="1" ref="QK94" ca="1">INDEX(i.LMU_Area,$K94,QK$26)</f>
        <v>-</v>
      </c>
      <c r="QL94" s="5" t="str" cm="1">
        <f t="array" aca="1" ref="QL94" ca="1">INDEX(i.LMU_Area,$K94,QL$26)</f>
        <v>-</v>
      </c>
      <c r="QM94" s="5" t="str" cm="1">
        <f t="array" aca="1" ref="QM94" ca="1">INDEX(i.LMU_Area,$K94,QM$26)</f>
        <v>-</v>
      </c>
      <c r="QN94" s="5" t="str" cm="1">
        <f t="array" aca="1" ref="QN94" ca="1">INDEX(i.LMU_Area,$K94,QN$26)</f>
        <v>-</v>
      </c>
      <c r="QO94" s="5" t="str" cm="1">
        <f t="array" aca="1" ref="QO94" ca="1">INDEX(i.LMU_Area,$K94,QO$26)</f>
        <v>-</v>
      </c>
      <c r="QP94" s="5" t="str" cm="1">
        <f t="array" aca="1" ref="QP94" ca="1">INDEX(i.LMU_Area,$K94,QP$26)</f>
        <v>-</v>
      </c>
      <c r="QQ94" s="5" t="str" cm="1">
        <f t="array" aca="1" ref="QQ94" ca="1">INDEX(i.LMU_Area,$K94,QQ$26)</f>
        <v>-</v>
      </c>
      <c r="QR94" s="5" t="str" cm="1">
        <f t="array" aca="1" ref="QR94" ca="1">INDEX(i.LMU_Area,$K94,QR$26)</f>
        <v>-</v>
      </c>
      <c r="QS94" s="5" t="str" cm="1">
        <f t="array" aca="1" ref="QS94" ca="1">INDEX(i.LMU_Area,$K94,QS$26)</f>
        <v>-</v>
      </c>
      <c r="QT94" s="5" t="str" cm="1">
        <f t="array" aca="1" ref="QT94" ca="1">INDEX(i.LMU_Area,$K94,QT$26)</f>
        <v>-</v>
      </c>
      <c r="QU94" s="5" t="str" cm="1">
        <f t="array" aca="1" ref="QU94" ca="1">INDEX(i.LMU_Area,$K94,QU$26)</f>
        <v>-</v>
      </c>
      <c r="QV94" s="5" t="str" cm="1">
        <f t="array" aca="1" ref="QV94" ca="1">INDEX(i.LMU_Area,$K94,QV$26)</f>
        <v>-</v>
      </c>
      <c r="QW94" s="5" t="str" cm="1">
        <f t="array" aca="1" ref="QW94" ca="1">INDEX(i.LMU_Area,$K94,QW$26)</f>
        <v>-</v>
      </c>
      <c r="QX94" s="5" t="str" cm="1">
        <f t="array" aca="1" ref="QX94" ca="1">INDEX(i.LMU_Area,$K94,QX$26)</f>
        <v>-</v>
      </c>
      <c r="QY94" s="5" t="str" cm="1">
        <f t="array" aca="1" ref="QY94" ca="1">INDEX(i.LMU_Area,$K94,QY$26)</f>
        <v>-</v>
      </c>
      <c r="QZ94" s="5" t="str" cm="1">
        <f t="array" aca="1" ref="QZ94" ca="1">INDEX(i.LMU_Area,$K94,QZ$26)</f>
        <v>-</v>
      </c>
      <c r="RA94" s="5" t="str" cm="1">
        <f t="array" aca="1" ref="RA94" ca="1">INDEX(i.LMU_Area,$K94,RA$26)</f>
        <v>-</v>
      </c>
      <c r="RB94" s="5" t="str" cm="1">
        <f t="array" aca="1" ref="RB94" ca="1">INDEX(i.LMU_Area,$K94,RB$26)</f>
        <v>-</v>
      </c>
      <c r="RC94" s="5" t="str" cm="1">
        <f t="array" aca="1" ref="RC94" ca="1">INDEX(i.LMU_Area,$K94,RC$26)</f>
        <v>-</v>
      </c>
      <c r="RD94" s="5" t="str" cm="1">
        <f t="array" aca="1" ref="RD94" ca="1">INDEX(i.LMU_Area,$K94,RD$26)</f>
        <v>-</v>
      </c>
      <c r="RE94" s="5" t="str" cm="1">
        <f t="array" aca="1" ref="RE94" ca="1">INDEX(i.LMU_Area,$K94,RE$26)</f>
        <v>-</v>
      </c>
      <c r="RF94" s="5" t="str" cm="1">
        <f t="array" aca="1" ref="RF94" ca="1">INDEX(i.LMU_Area,$K94,RF$26)</f>
        <v>-</v>
      </c>
      <c r="RG94" s="5" t="str" cm="1">
        <f t="array" aca="1" ref="RG94" ca="1">INDEX(i.LMU_Area,$K94,RG$26)</f>
        <v>-</v>
      </c>
      <c r="RH94" s="5" t="str" cm="1">
        <f t="array" aca="1" ref="RH94" ca="1">INDEX(i.LMU_Area,$K94,RH$26)</f>
        <v>-</v>
      </c>
      <c r="RI94" s="5" t="str" cm="1">
        <f t="array" aca="1" ref="RI94" ca="1">INDEX(i.LMU_Area,$K94,RI$26)</f>
        <v>-</v>
      </c>
      <c r="RJ94" s="5" t="str" cm="1">
        <f t="array" aca="1" ref="RJ94" ca="1">INDEX(i.LMU_Area,$K94,RJ$26)</f>
        <v>-</v>
      </c>
      <c r="RK94" s="5" t="str" cm="1">
        <f t="array" aca="1" ref="RK94" ca="1">INDEX(i.LMU_Area,$K94,RK$26)</f>
        <v>-</v>
      </c>
      <c r="RL94" s="5" t="str" cm="1">
        <f t="array" aca="1" ref="RL94" ca="1">INDEX(i.LMU_Area,$K94,RL$26)</f>
        <v>-</v>
      </c>
      <c r="RM94" s="5" t="str" cm="1">
        <f t="array" aca="1" ref="RM94" ca="1">INDEX(i.LMU_Area,$K94,RM$26)</f>
        <v>-</v>
      </c>
      <c r="RN94" s="5" t="str" cm="1">
        <f t="array" aca="1" ref="RN94" ca="1">INDEX(i.LMU_Area,$K94,RN$26)</f>
        <v>-</v>
      </c>
      <c r="RO94" s="5" t="str" cm="1">
        <f t="array" aca="1" ref="RO94" ca="1">INDEX(i.LMU_Area,$K94,RO$26)</f>
        <v>-</v>
      </c>
      <c r="RP94" s="5" t="str" cm="1">
        <f t="array" aca="1" ref="RP94" ca="1">INDEX(i.LMU_Area,$K94,RP$26)</f>
        <v>-</v>
      </c>
      <c r="RQ94" s="5" t="str" cm="1">
        <f t="array" aca="1" ref="RQ94" ca="1">INDEX(i.LMU_Area,$K94,RQ$26)</f>
        <v>-</v>
      </c>
      <c r="RR94" s="5" t="str" cm="1">
        <f t="array" aca="1" ref="RR94" ca="1">INDEX(i.LMU_Area,$K94,RR$26)</f>
        <v>-</v>
      </c>
      <c r="RS94" s="5" t="str" cm="1">
        <f t="array" aca="1" ref="RS94" ca="1">INDEX(i.LMU_Area,$K94,RS$26)</f>
        <v>-</v>
      </c>
      <c r="RT94" s="5" t="str" cm="1">
        <f t="array" aca="1" ref="RT94" ca="1">INDEX(i.LMU_Area,$K94,RT$26)</f>
        <v>-</v>
      </c>
      <c r="RU94" s="5" t="str" cm="1">
        <f t="array" aca="1" ref="RU94" ca="1">INDEX(i.LMU_Area,$K94,RU$26)</f>
        <v>-</v>
      </c>
      <c r="RV94" s="5" t="str" cm="1">
        <f t="array" aca="1" ref="RV94" ca="1">INDEX(i.LMU_Area,$K94,RV$26)</f>
        <v>-</v>
      </c>
      <c r="RW94" s="5" t="str" cm="1">
        <f t="array" aca="1" ref="RW94" ca="1">INDEX(i.LMU_Area,$K94,RW$26)</f>
        <v>-</v>
      </c>
      <c r="RX94" s="5" t="str" cm="1">
        <f t="array" aca="1" ref="RX94" ca="1">INDEX(i.LMU_Area,$K94,RX$26)</f>
        <v>-</v>
      </c>
      <c r="RY94" s="5" t="str" cm="1">
        <f t="array" aca="1" ref="RY94" ca="1">INDEX(i.LMU_Area,$K94,RY$26)</f>
        <v>-</v>
      </c>
      <c r="RZ94" s="5" t="str" cm="1">
        <f t="array" aca="1" ref="RZ94" ca="1">INDEX(i.LMU_Area,$K94,RZ$26)</f>
        <v>-</v>
      </c>
      <c r="SA94" s="5" t="str" cm="1">
        <f t="array" aca="1" ref="SA94" ca="1">INDEX(i.LMU_Area,$K94,SA$26)</f>
        <v>-</v>
      </c>
      <c r="SB94" s="5" t="str" cm="1">
        <f t="array" aca="1" ref="SB94" ca="1">INDEX(i.LMU_Area,$K94,SB$26)</f>
        <v>-</v>
      </c>
      <c r="SC94" s="5" t="str" cm="1">
        <f t="array" aca="1" ref="SC94" ca="1">INDEX(i.LMU_Area,$K94,SC$26)</f>
        <v>-</v>
      </c>
      <c r="SD94" s="5" t="str" cm="1">
        <f t="array" aca="1" ref="SD94" ca="1">INDEX(i.LMU_Area,$K94,SD$26)</f>
        <v>-</v>
      </c>
      <c r="SE94" s="5" t="str" cm="1">
        <f t="array" aca="1" ref="SE94" ca="1">INDEX(i.LMU_Area,$K94,SE$26)</f>
        <v>-</v>
      </c>
      <c r="SF94" s="5" t="str" cm="1">
        <f t="array" aca="1" ref="SF94" ca="1">INDEX(i.LMU_Area,$K94,SF$26)</f>
        <v>-</v>
      </c>
      <c r="SG94" s="5" t="str" cm="1">
        <f t="array" aca="1" ref="SG94" ca="1">INDEX(i.LMU_Area,$K94,SG$26)</f>
        <v>-</v>
      </c>
      <c r="SH94" s="5" t="str" cm="1">
        <f t="array" aca="1" ref="SH94" ca="1">INDEX(i.LMU_Area,$K94,SH$26)</f>
        <v>-</v>
      </c>
      <c r="SI94" s="5" t="str" cm="1">
        <f t="array" aca="1" ref="SI94" ca="1">INDEX(i.LMU_Area,$K94,SI$26)</f>
        <v>-</v>
      </c>
      <c r="SJ94" s="5" t="str" cm="1">
        <f t="array" aca="1" ref="SJ94" ca="1">INDEX(i.LMU_Area,$K94,SJ$26)</f>
        <v>-</v>
      </c>
      <c r="SK94" s="5" t="str" cm="1">
        <f t="array" aca="1" ref="SK94" ca="1">INDEX(i.LMU_Area,$K94,SK$26)</f>
        <v>-</v>
      </c>
      <c r="SL94" s="5" t="str" cm="1">
        <f t="array" aca="1" ref="SL94" ca="1">INDEX(i.LMU_Area,$K94,SL$26)</f>
        <v>-</v>
      </c>
      <c r="SM94" s="5" t="str" cm="1">
        <f t="array" aca="1" ref="SM94" ca="1">INDEX(i.LMU_Area,$K94,SM$26)</f>
        <v>-</v>
      </c>
      <c r="SN94" s="5" t="str" cm="1">
        <f t="array" aca="1" ref="SN94" ca="1">INDEX(i.LMU_Area,$K94,SN$26)</f>
        <v>-</v>
      </c>
      <c r="SO94" s="5" t="str" cm="1">
        <f t="array" aca="1" ref="SO94" ca="1">INDEX(i.LMU_Area,$K94,SO$26)</f>
        <v>-</v>
      </c>
      <c r="SP94" s="5" t="str" cm="1">
        <f t="array" aca="1" ref="SP94" ca="1">INDEX(i.LMU_Area,$K94,SP$26)</f>
        <v>-</v>
      </c>
      <c r="SQ94" s="5" t="str" cm="1">
        <f t="array" aca="1" ref="SQ94" ca="1">INDEX(i.LMU_Area,$K94,SQ$26)</f>
        <v>-</v>
      </c>
      <c r="SR94" s="5" t="str" cm="1">
        <f t="array" aca="1" ref="SR94" ca="1">INDEX(i.LMU_Area,$K94,SR$26)</f>
        <v>-</v>
      </c>
      <c r="SS94" s="5" t="str" cm="1">
        <f t="array" aca="1" ref="SS94" ca="1">INDEX(i.LMU_Area,$K94,SS$26)</f>
        <v>-</v>
      </c>
      <c r="ST94" s="5" t="str" cm="1">
        <f t="array" aca="1" ref="ST94" ca="1">INDEX(i.LMU_Area,$K94,ST$26)</f>
        <v>-</v>
      </c>
      <c r="SU94" s="5" t="str" cm="1">
        <f t="array" aca="1" ref="SU94" ca="1">INDEX(i.LMU_Area,$K94,SU$26)</f>
        <v>-</v>
      </c>
      <c r="SV94" s="5" t="str" cm="1">
        <f t="array" aca="1" ref="SV94" ca="1">INDEX(i.LMU_Area,$K94,SV$26)</f>
        <v>-</v>
      </c>
      <c r="SW94" s="5" t="str" cm="1">
        <f t="array" aca="1" ref="SW94" ca="1">INDEX(i.LMU_Area,$K94,SW$26)</f>
        <v>-</v>
      </c>
      <c r="SX94" s="5" t="str" cm="1">
        <f t="array" aca="1" ref="SX94" ca="1">INDEX(i.LMU_Area,$K94,SX$26)</f>
        <v>-</v>
      </c>
      <c r="SY94" s="5" t="str" cm="1">
        <f t="array" aca="1" ref="SY94" ca="1">INDEX(i.LMU_Area,$K94,SY$26)</f>
        <v>-</v>
      </c>
      <c r="SZ94" s="5" t="str" cm="1">
        <f t="array" aca="1" ref="SZ94" ca="1">INDEX(i.LMU_Area,$K94,SZ$26)</f>
        <v>-</v>
      </c>
      <c r="TA94" s="5" t="str" cm="1">
        <f t="array" aca="1" ref="TA94" ca="1">INDEX(i.LMU_Area,$K94,TA$26)</f>
        <v>-</v>
      </c>
      <c r="TB94" s="5" t="str" cm="1">
        <f t="array" aca="1" ref="TB94" ca="1">INDEX(i.LMU_Area,$K94,TB$26)</f>
        <v>-</v>
      </c>
      <c r="TC94" s="5" t="str" cm="1">
        <f t="array" aca="1" ref="TC94" ca="1">INDEX(i.LMU_Area,$K94,TC$26)</f>
        <v>-</v>
      </c>
      <c r="TD94" s="5" t="str" cm="1">
        <f t="array" aca="1" ref="TD94" ca="1">INDEX(i.LMU_Area,$K94,TD$26)</f>
        <v>-</v>
      </c>
      <c r="TE94" s="5" t="str" cm="1">
        <f t="array" aca="1" ref="TE94" ca="1">INDEX(i.LMU_Area,$K94,TE$26)</f>
        <v>-</v>
      </c>
      <c r="TF94" s="19">
        <f t="shared" ca="1" si="641"/>
        <v>1</v>
      </c>
      <c r="TG94" s="587">
        <v>0</v>
      </c>
    </row>
    <row r="95" spans="1:527" outlineLevel="2">
      <c r="A95" s="21">
        <f t="shared" si="85"/>
        <v>90</v>
      </c>
      <c r="B95" s="213">
        <f t="shared" ref="B95:B100" ca="1" si="648">OFFSET(B95,-1,0)</f>
        <v>88</v>
      </c>
      <c r="C95">
        <f>C94</f>
        <v>102</v>
      </c>
      <c r="D95" s="135" t="s">
        <v>1990</v>
      </c>
      <c r="E95" t="b">
        <v>1</v>
      </c>
      <c r="F95" t="b">
        <v>0</v>
      </c>
      <c r="G95" t="b">
        <f t="shared" ref="G95" si="649">E95</f>
        <v>1</v>
      </c>
      <c r="H95" s="213">
        <f t="shared" ca="1" si="647"/>
        <v>2</v>
      </c>
      <c r="I95" s="26">
        <v>2</v>
      </c>
      <c r="J95" s="19">
        <f t="shared" ca="1" si="563"/>
        <v>1</v>
      </c>
      <c r="K95" s="19">
        <f t="shared" ca="1" si="563"/>
        <v>1</v>
      </c>
      <c r="L95" s="19">
        <f t="shared" ca="1" si="563"/>
        <v>1</v>
      </c>
      <c r="M95" s="19">
        <f t="shared" ca="1" si="563"/>
        <v>2</v>
      </c>
      <c r="N95" s="19">
        <f t="shared" ca="1" si="563"/>
        <v>3</v>
      </c>
      <c r="O95" s="19">
        <f t="shared" ca="1" si="563"/>
        <v>2</v>
      </c>
      <c r="P95" s="19">
        <f t="shared" ca="1" si="563"/>
        <v>1</v>
      </c>
      <c r="Q95" s="19">
        <f t="shared" ca="1" si="563"/>
        <v>1</v>
      </c>
      <c r="R95" s="26">
        <v>1</v>
      </c>
      <c r="S95" s="19">
        <f t="shared" ca="1" si="563"/>
        <v>0</v>
      </c>
      <c r="T95" s="19">
        <f t="shared" ca="1" si="563"/>
        <v>0</v>
      </c>
      <c r="U95" s="19">
        <f t="shared" ca="1" si="563"/>
        <v>0</v>
      </c>
      <c r="V95" s="19">
        <f t="shared" ca="1" si="563"/>
        <v>0</v>
      </c>
      <c r="W95" s="19">
        <f t="shared" ca="1" si="563"/>
        <v>0</v>
      </c>
      <c r="X95" s="19">
        <f t="shared" ca="1" si="563"/>
        <v>1</v>
      </c>
      <c r="Y95" s="19">
        <f t="shared" ca="1" si="563"/>
        <v>1</v>
      </c>
      <c r="Z95" s="19">
        <f t="shared" ca="1" si="563"/>
        <v>1</v>
      </c>
      <c r="AA95" s="209"/>
      <c r="AB95" s="209"/>
      <c r="AC95" s="209"/>
      <c r="AD95" s="209"/>
      <c r="AE95" s="209"/>
      <c r="AF95" s="19">
        <f t="shared" ca="1" si="564"/>
        <v>0</v>
      </c>
      <c r="AG95" s="209"/>
      <c r="AH95" s="209"/>
      <c r="AI95" s="209"/>
      <c r="AJ95" s="209"/>
      <c r="AK95" s="209"/>
      <c r="AL95" s="209"/>
      <c r="AM95" s="209"/>
      <c r="AN95" s="209"/>
      <c r="AO95" s="135">
        <f t="shared" ca="1" si="565"/>
        <v>2</v>
      </c>
      <c r="AP95" s="135">
        <f ca="1">INDEX(CHOOSE($P95,DataAutumn!i.AdultDrys,DataWinter!i.AdultDrys,DataSpring!i.AdultDrys),1,$O95)</f>
        <v>4</v>
      </c>
      <c r="AQ95" s="5">
        <f t="shared" ca="1" si="566"/>
        <v>2</v>
      </c>
      <c r="AR95" s="5">
        <f t="shared" ca="1" si="566"/>
        <v>0</v>
      </c>
      <c r="AS95" s="5">
        <f t="shared" ca="1" si="567"/>
        <v>5</v>
      </c>
      <c r="AT95" s="209"/>
      <c r="AU95" s="209"/>
      <c r="AV95" s="209"/>
      <c r="AW95" s="351" t="str" cm="1">
        <f t="array" aca="1" ref="AW95" ca="1">LEFT(OFFSET(AW95,-1,0),LEN($AW$91))        &amp; TEXT($H95," 00000 ")
&amp; $D95   &amp;" "&amp;$AV95     &amp; IF($JO95=0," FWM","")&amp;IF($JO95=1," MWM","")&amp;IF($JO95=5," Mat","")&amp;IF($JP95=TRUE,"&amp;BBT","    ")    &amp; INDEX(DataMaster!$B$49:$B$51,Experiment!$I95)    &amp; " Climate"&amp;$J95
        &amp; CHOOSE($R95+1," PICCC"," BC")
&amp; " GP"&amp;TEXT($OB95,"?00%")        &amp; " WP"&amp;TEXT($NZ95,"?00%")        &amp; " MP"&amp;TEXT($OA95,"?00%")
&amp; " T_" &amp; IF(AND($CW95,$CY95),"TRUE")        &amp; " (F"&amp;3+COUNTIF($DL95:$DO95,TRUE)&amp;3&amp;"N"&amp;$DQ95&amp;$DR95&amp;")"</f>
        <v>Main 00002 EWW  MWM    DSP Climate1 BC GP100% WP100% MP100% T_TRUE (F33N11)</v>
      </c>
      <c r="AX95" s="9" t="str">
        <f ca="1">IF(COUNTIF(AW$5:AW95,AW95)=1,"-","Dup")</f>
        <v>-</v>
      </c>
      <c r="AY95" s="9"/>
      <c r="AZ95" s="19" t="str">
        <f t="shared" ca="1" si="568"/>
        <v>-</v>
      </c>
      <c r="BA95" s="19" t="str">
        <f t="shared" ca="1" si="568"/>
        <v>-</v>
      </c>
      <c r="BB95" s="19" t="str">
        <f t="shared" ca="1" si="568"/>
        <v>-</v>
      </c>
      <c r="BC95" s="19" t="str">
        <f t="shared" ca="1" si="568"/>
        <v>-</v>
      </c>
      <c r="BD95" s="19" t="str">
        <f t="shared" ca="1" si="568"/>
        <v>-</v>
      </c>
      <c r="BE95" s="19" t="str">
        <f t="shared" ca="1" si="568"/>
        <v>-</v>
      </c>
      <c r="BF95" s="19" t="str">
        <f t="shared" ca="1" si="568"/>
        <v>-</v>
      </c>
      <c r="BG95" s="19" t="str">
        <f t="shared" ca="1" si="568"/>
        <v>-</v>
      </c>
      <c r="BH95" s="9"/>
      <c r="BI95" s="5" t="b">
        <f t="shared" si="569"/>
        <v>0</v>
      </c>
      <c r="BJ95" s="5" t="str">
        <f t="shared" si="569"/>
        <v>-</v>
      </c>
      <c r="BK95" s="5" t="b">
        <f t="shared" si="569"/>
        <v>0</v>
      </c>
      <c r="BL95" s="5" t="b">
        <f t="shared" si="569"/>
        <v>1</v>
      </c>
      <c r="BM95" s="5" t="b">
        <f t="shared" si="569"/>
        <v>1</v>
      </c>
      <c r="BN95" s="135">
        <f t="shared" si="569"/>
        <v>0</v>
      </c>
      <c r="BO95" s="12" t="b">
        <v>0</v>
      </c>
      <c r="BP95" s="5" cm="1">
        <f t="array" aca="1" ref="BP95" ca="1">INDEX(i.z_prob,$J95,BP$26)</f>
        <v>0.09</v>
      </c>
      <c r="BQ95" s="5" cm="1">
        <f t="array" aca="1" ref="BQ95" ca="1">INDEX(i.z_prob,$J95,BQ$26)</f>
        <v>0.16</v>
      </c>
      <c r="BR95" s="5" cm="1">
        <f t="array" aca="1" ref="BR95" ca="1">INDEX(i.z_prob,$J95,BR$26)</f>
        <v>0.14000000000000001</v>
      </c>
      <c r="BS95" s="5" cm="1">
        <f t="array" aca="1" ref="BS95" ca="1">INDEX(i.z_prob,$J95,BS$26)</f>
        <v>0.11</v>
      </c>
      <c r="BT95" s="5" cm="1">
        <f t="array" aca="1" ref="BT95" ca="1">INDEX(i.z_prob,$J95,BT$26)</f>
        <v>0.11</v>
      </c>
      <c r="BU95" s="5" cm="1">
        <f t="array" aca="1" ref="BU95" ca="1">INDEX(i.z_prob,$J95,BU$26)</f>
        <v>0.14000000000000001</v>
      </c>
      <c r="BV95" s="5" cm="1">
        <f t="array" aca="1" ref="BV95" ca="1">INDEX(i.z_prob,$J95,BV$26)</f>
        <v>0.16</v>
      </c>
      <c r="BW95" s="5" cm="1">
        <f t="array" aca="1" ref="BW95" ca="1">INDEX(i.z_prob,$J95,BW$26)</f>
        <v>0.09</v>
      </c>
      <c r="BX95" s="9"/>
      <c r="BY95" s="19" t="str">
        <f t="shared" ca="1" si="570"/>
        <v>-</v>
      </c>
      <c r="BZ95" s="5">
        <f t="shared" si="571"/>
        <v>1</v>
      </c>
      <c r="CA95" s="5">
        <f t="shared" si="572"/>
        <v>1</v>
      </c>
      <c r="CB95" s="5">
        <f t="shared" si="573"/>
        <v>1</v>
      </c>
      <c r="CC95" s="5">
        <f t="shared" si="574"/>
        <v>1</v>
      </c>
      <c r="CD95" s="9"/>
      <c r="CE95" s="5" t="b">
        <f t="shared" ca="1" si="575"/>
        <v>0</v>
      </c>
      <c r="CF95" s="12">
        <f t="shared" ca="1" si="576"/>
        <v>3211110</v>
      </c>
      <c r="CG95" s="19" t="str">
        <f t="shared" ca="1" si="577"/>
        <v>-</v>
      </c>
      <c r="CH95" s="19" t="str">
        <f t="shared" ca="1" si="577"/>
        <v>-</v>
      </c>
      <c r="CI95" s="19" t="str">
        <f t="shared" ca="1" si="577"/>
        <v>-</v>
      </c>
      <c r="CJ95" s="19" t="str">
        <f t="shared" ca="1" si="577"/>
        <v>-</v>
      </c>
      <c r="CK95" s="19" t="str">
        <f t="shared" ca="1" si="577"/>
        <v>-</v>
      </c>
      <c r="CL95" s="19" t="str">
        <f t="shared" ca="1" si="577"/>
        <v>-</v>
      </c>
      <c r="CM95" s="19" t="str">
        <f t="shared" ca="1" si="577"/>
        <v>-</v>
      </c>
      <c r="CN95" s="19" t="str">
        <f t="shared" ca="1" si="577"/>
        <v>-</v>
      </c>
      <c r="CO95" s="19" t="str">
        <f t="shared" ca="1" si="577"/>
        <v>-</v>
      </c>
      <c r="CP95" s="19" t="str">
        <f t="shared" ca="1" si="577"/>
        <v>-</v>
      </c>
      <c r="CQ95" s="19" t="str">
        <f t="shared" ca="1" si="577"/>
        <v>-</v>
      </c>
      <c r="CR95" s="19" t="str">
        <f t="shared" ca="1" si="577"/>
        <v>-</v>
      </c>
      <c r="CS95" s="19" t="str">
        <f t="shared" ca="1" si="577"/>
        <v>-</v>
      </c>
      <c r="CT95" s="19" t="str">
        <f t="shared" ca="1" si="577"/>
        <v>-</v>
      </c>
      <c r="CU95" s="19" t="str">
        <f t="shared" ca="1" si="577"/>
        <v>-</v>
      </c>
      <c r="CV95" s="9"/>
      <c r="CW95" s="19" t="b">
        <f t="shared" ca="1" si="578"/>
        <v>1</v>
      </c>
      <c r="CX95" s="19" t="b">
        <f t="shared" ca="1" si="578"/>
        <v>1</v>
      </c>
      <c r="CY95" s="19" t="b">
        <f t="shared" ca="1" si="578"/>
        <v>1</v>
      </c>
      <c r="CZ95" s="571">
        <f t="shared" ca="1" si="579"/>
        <v>32112111</v>
      </c>
      <c r="DA95" s="19" t="b">
        <f t="shared" ca="1" si="580"/>
        <v>0</v>
      </c>
      <c r="DB95" s="19">
        <f t="shared" ca="1" si="580"/>
        <v>0</v>
      </c>
      <c r="DC95" s="19" t="str">
        <f t="shared" ca="1" si="580"/>
        <v>-</v>
      </c>
      <c r="DD95" s="570" t="str">
        <f t="shared" ca="1" si="580"/>
        <v>-</v>
      </c>
      <c r="DE95" s="428">
        <f t="shared" ca="1" si="581"/>
        <v>680</v>
      </c>
      <c r="DF95" s="428">
        <f t="shared" ca="1" si="581"/>
        <v>714</v>
      </c>
      <c r="DG95" s="428">
        <f t="shared" ca="1" si="581"/>
        <v>749</v>
      </c>
      <c r="DH95" s="143">
        <f t="shared" ca="1" si="582"/>
        <v>420</v>
      </c>
      <c r="DI95" s="143">
        <f t="shared" ca="1" si="582"/>
        <v>455</v>
      </c>
      <c r="DJ95" s="143">
        <f t="shared" ca="1" si="582"/>
        <v>490</v>
      </c>
      <c r="DK95" s="19" t="str">
        <f t="shared" ca="1" si="583"/>
        <v>-</v>
      </c>
      <c r="DL95" s="19" t="str">
        <f t="shared" ca="1" si="583"/>
        <v>-</v>
      </c>
      <c r="DM95" s="19" t="str">
        <f t="shared" ca="1" si="583"/>
        <v>-</v>
      </c>
      <c r="DN95" s="19" t="str">
        <f t="shared" ca="1" si="583"/>
        <v>-</v>
      </c>
      <c r="DO95" s="19" t="str">
        <f t="shared" ca="1" si="583"/>
        <v>-</v>
      </c>
      <c r="DP95" s="19" t="str">
        <f t="shared" ca="1" si="583"/>
        <v>-</v>
      </c>
      <c r="DQ95" s="19">
        <f t="shared" ca="1" si="583"/>
        <v>1</v>
      </c>
      <c r="DR95" s="19">
        <f t="shared" ca="1" si="583"/>
        <v>1</v>
      </c>
      <c r="DS95" s="19">
        <f t="shared" ca="1" si="583"/>
        <v>0</v>
      </c>
      <c r="DT95" s="19" t="str">
        <f t="shared" ca="1" si="583"/>
        <v>-</v>
      </c>
      <c r="DU95" s="19" t="str">
        <f t="shared" ca="1" si="583"/>
        <v>-</v>
      </c>
      <c r="DV95" s="19" t="str">
        <f t="shared" ca="1" si="583"/>
        <v>-</v>
      </c>
      <c r="DW95" s="19" t="str">
        <f t="shared" ca="1" si="583"/>
        <v>-</v>
      </c>
      <c r="DX95" s="19" t="str">
        <f t="shared" ca="1" si="583"/>
        <v>-</v>
      </c>
      <c r="DY95" s="19">
        <f t="shared" ca="1" si="583"/>
        <v>0</v>
      </c>
      <c r="DZ95" s="19" t="str">
        <f t="shared" ca="1" si="583"/>
        <v>-</v>
      </c>
      <c r="EA95" s="19" t="str">
        <f t="shared" ca="1" si="583"/>
        <v>-</v>
      </c>
      <c r="EB95" s="19" t="str">
        <f t="shared" ca="1" si="580"/>
        <v>-</v>
      </c>
      <c r="EC95" s="19">
        <f t="shared" ca="1" si="580"/>
        <v>0</v>
      </c>
      <c r="ED95" s="19">
        <f t="shared" ca="1" si="580"/>
        <v>0</v>
      </c>
      <c r="EE95" s="9"/>
      <c r="EF95" s="19" t="str">
        <f t="shared" ca="1" si="584"/>
        <v>-</v>
      </c>
      <c r="EG95" s="19" t="str">
        <f t="shared" ca="1" si="584"/>
        <v>-</v>
      </c>
      <c r="EH95" s="19" t="str">
        <f t="shared" ca="1" si="584"/>
        <v>-</v>
      </c>
      <c r="EI95" s="19" t="str">
        <f t="shared" ca="1" si="584"/>
        <v>-</v>
      </c>
      <c r="EJ95" s="19" t="str">
        <f t="shared" ca="1" si="584"/>
        <v>-</v>
      </c>
      <c r="EK95" s="19" t="str">
        <f t="shared" ca="1" si="584"/>
        <v>-</v>
      </c>
      <c r="EL95" s="19" t="str">
        <f t="shared" ca="1" si="584"/>
        <v>-</v>
      </c>
      <c r="EM95" s="19" t="str">
        <f t="shared" ca="1" si="584"/>
        <v>-</v>
      </c>
      <c r="EN95" s="19" t="str">
        <f t="shared" ca="1" si="584"/>
        <v>-</v>
      </c>
      <c r="EO95" s="19" t="str">
        <f t="shared" ca="1" si="584"/>
        <v>-</v>
      </c>
      <c r="EP95" s="19" t="str">
        <f t="shared" ca="1" si="584"/>
        <v>-</v>
      </c>
      <c r="EQ95" s="19" t="str">
        <f t="shared" ca="1" si="584"/>
        <v>-</v>
      </c>
      <c r="ER95" s="19">
        <f t="shared" ca="1" si="584"/>
        <v>0</v>
      </c>
      <c r="ES95" s="428">
        <f t="shared" ca="1" si="585"/>
        <v>0</v>
      </c>
      <c r="ET95" s="428">
        <f t="shared" ca="1" si="585"/>
        <v>0</v>
      </c>
      <c r="EU95" s="115">
        <f t="shared" ca="1" si="586"/>
        <v>0</v>
      </c>
      <c r="EV95" s="115">
        <f t="shared" ca="1" si="586"/>
        <v>0</v>
      </c>
      <c r="EW95" s="115">
        <f t="shared" ca="1" si="586"/>
        <v>0</v>
      </c>
      <c r="EX95" s="115">
        <f t="shared" ca="1" si="586"/>
        <v>0</v>
      </c>
      <c r="EY95" s="115">
        <f t="shared" ca="1" si="586"/>
        <v>0</v>
      </c>
      <c r="EZ95" s="530">
        <f t="shared" ca="1" si="587"/>
        <v>0</v>
      </c>
      <c r="FA95" s="115">
        <f t="shared" ca="1" si="588"/>
        <v>0</v>
      </c>
      <c r="FB95" s="115">
        <f t="shared" ca="1" si="588"/>
        <v>0</v>
      </c>
      <c r="FC95" s="115">
        <f t="shared" ca="1" si="588"/>
        <v>0</v>
      </c>
      <c r="FD95" s="115">
        <f t="shared" ca="1" si="588"/>
        <v>0</v>
      </c>
      <c r="FE95" s="115">
        <f t="shared" ca="1" si="588"/>
        <v>0</v>
      </c>
      <c r="FF95" s="530">
        <f t="shared" ca="1" si="589"/>
        <v>0</v>
      </c>
      <c r="FG95" s="115">
        <f t="shared" ca="1" si="590"/>
        <v>0</v>
      </c>
      <c r="FH95" s="115">
        <f t="shared" ca="1" si="590"/>
        <v>0</v>
      </c>
      <c r="FI95" s="115">
        <f t="shared" ca="1" si="590"/>
        <v>0</v>
      </c>
      <c r="FJ95" s="115">
        <f t="shared" ca="1" si="590"/>
        <v>0</v>
      </c>
      <c r="FK95" s="115">
        <f t="shared" ca="1" si="590"/>
        <v>0</v>
      </c>
      <c r="FL95" s="530">
        <f t="shared" ca="1" si="591"/>
        <v>0</v>
      </c>
      <c r="FM95" s="115">
        <f t="shared" ca="1" si="592"/>
        <v>0</v>
      </c>
      <c r="FN95" s="115">
        <f t="shared" ca="1" si="592"/>
        <v>0</v>
      </c>
      <c r="FO95" s="115">
        <f t="shared" ca="1" si="592"/>
        <v>0</v>
      </c>
      <c r="FP95" s="115">
        <f t="shared" ca="1" si="592"/>
        <v>0</v>
      </c>
      <c r="FQ95" s="115">
        <f t="shared" ca="1" si="592"/>
        <v>0</v>
      </c>
      <c r="FR95" s="530">
        <f t="shared" ca="1" si="593"/>
        <v>0</v>
      </c>
      <c r="FS95" s="115">
        <f t="shared" ca="1" si="594"/>
        <v>0</v>
      </c>
      <c r="FT95" s="115">
        <f t="shared" ca="1" si="594"/>
        <v>0</v>
      </c>
      <c r="FU95" s="115">
        <f t="shared" ca="1" si="594"/>
        <v>0</v>
      </c>
      <c r="FV95" s="115">
        <f t="shared" ca="1" si="594"/>
        <v>0</v>
      </c>
      <c r="FW95" s="115">
        <f t="shared" ca="1" si="594"/>
        <v>0</v>
      </c>
      <c r="FX95" s="530">
        <f t="shared" ca="1" si="595"/>
        <v>0</v>
      </c>
      <c r="FY95" s="115">
        <f t="shared" ca="1" si="596"/>
        <v>0</v>
      </c>
      <c r="FZ95" s="115">
        <f t="shared" ca="1" si="596"/>
        <v>0</v>
      </c>
      <c r="GA95" s="115">
        <f t="shared" ca="1" si="596"/>
        <v>0</v>
      </c>
      <c r="GB95" s="115">
        <f t="shared" ca="1" si="596"/>
        <v>0</v>
      </c>
      <c r="GC95" s="115">
        <f t="shared" ca="1" si="596"/>
        <v>0</v>
      </c>
      <c r="GD95" s="530">
        <f t="shared" ca="1" si="597"/>
        <v>0</v>
      </c>
      <c r="GE95" s="116">
        <f t="shared" ca="1" si="598"/>
        <v>0</v>
      </c>
      <c r="GF95" s="116">
        <f t="shared" ca="1" si="598"/>
        <v>0</v>
      </c>
      <c r="GG95" s="116">
        <f t="shared" ca="1" si="598"/>
        <v>0</v>
      </c>
      <c r="GH95" s="116">
        <f t="shared" ca="1" si="598"/>
        <v>0</v>
      </c>
      <c r="GI95" s="545">
        <f t="shared" ca="1" si="599"/>
        <v>0</v>
      </c>
      <c r="GJ95" s="545">
        <f t="shared" ca="1" si="599"/>
        <v>0</v>
      </c>
      <c r="GK95" s="545">
        <f t="shared" ca="1" si="599"/>
        <v>0</v>
      </c>
      <c r="GL95" s="545">
        <f t="shared" ca="1" si="599"/>
        <v>0</v>
      </c>
      <c r="GM95" s="545">
        <f t="shared" ca="1" si="599"/>
        <v>0</v>
      </c>
      <c r="GN95" s="545">
        <f t="shared" ca="1" si="599"/>
        <v>0</v>
      </c>
      <c r="GO95" s="545">
        <f t="shared" ca="1" si="599"/>
        <v>0</v>
      </c>
      <c r="GP95" s="545">
        <f t="shared" ca="1" si="599"/>
        <v>0</v>
      </c>
      <c r="GQ95" s="545">
        <f t="shared" ca="1" si="599"/>
        <v>0</v>
      </c>
      <c r="GR95" s="545">
        <f t="shared" ca="1" si="599"/>
        <v>0</v>
      </c>
      <c r="GS95" s="545">
        <f t="shared" ca="1" si="599"/>
        <v>0</v>
      </c>
      <c r="GT95" s="545">
        <f t="shared" ca="1" si="599"/>
        <v>0</v>
      </c>
      <c r="GU95" s="545">
        <f t="shared" ca="1" si="599"/>
        <v>0</v>
      </c>
      <c r="GV95" s="545">
        <f t="shared" ca="1" si="599"/>
        <v>0</v>
      </c>
      <c r="GW95" s="545">
        <f t="shared" ca="1" si="599"/>
        <v>0</v>
      </c>
      <c r="GX95" s="545">
        <f t="shared" ca="1" si="599"/>
        <v>0</v>
      </c>
      <c r="GY95" s="545">
        <f t="shared" ca="1" si="600"/>
        <v>0</v>
      </c>
      <c r="GZ95" s="545">
        <f t="shared" ca="1" si="600"/>
        <v>0</v>
      </c>
      <c r="HA95" s="545">
        <f t="shared" ca="1" si="600"/>
        <v>0</v>
      </c>
      <c r="HB95" s="545">
        <f t="shared" ca="1" si="600"/>
        <v>0</v>
      </c>
      <c r="HC95" s="19">
        <f t="shared" ca="1" si="601"/>
        <v>0</v>
      </c>
      <c r="HD95" s="115">
        <f t="shared" ca="1" si="602"/>
        <v>0</v>
      </c>
      <c r="HE95" s="115">
        <f t="shared" ca="1" si="602"/>
        <v>0</v>
      </c>
      <c r="HF95" s="115">
        <f t="shared" ca="1" si="602"/>
        <v>0</v>
      </c>
      <c r="HG95" s="115">
        <f t="shared" ca="1" si="602"/>
        <v>0</v>
      </c>
      <c r="HH95" s="115">
        <f t="shared" ca="1" si="602"/>
        <v>0</v>
      </c>
      <c r="HI95" s="530">
        <f t="shared" ca="1" si="603"/>
        <v>0</v>
      </c>
      <c r="HJ95" s="115">
        <f t="shared" ca="1" si="604"/>
        <v>0</v>
      </c>
      <c r="HK95" s="115">
        <f t="shared" ca="1" si="604"/>
        <v>0</v>
      </c>
      <c r="HL95" s="115">
        <f t="shared" ca="1" si="604"/>
        <v>0</v>
      </c>
      <c r="HM95" s="115">
        <f t="shared" ca="1" si="604"/>
        <v>0</v>
      </c>
      <c r="HN95" s="115">
        <f t="shared" ca="1" si="604"/>
        <v>0</v>
      </c>
      <c r="HO95" s="530">
        <f t="shared" ca="1" si="605"/>
        <v>0</v>
      </c>
      <c r="HP95" s="115">
        <f t="shared" ca="1" si="606"/>
        <v>0</v>
      </c>
      <c r="HQ95" s="115">
        <f t="shared" ca="1" si="606"/>
        <v>0</v>
      </c>
      <c r="HR95" s="115">
        <f t="shared" ca="1" si="606"/>
        <v>0</v>
      </c>
      <c r="HS95" s="115">
        <f t="shared" ca="1" si="606"/>
        <v>0</v>
      </c>
      <c r="HT95" s="115">
        <f t="shared" ca="1" si="606"/>
        <v>0</v>
      </c>
      <c r="HU95" s="530">
        <f t="shared" ca="1" si="607"/>
        <v>0</v>
      </c>
      <c r="HV95" s="115">
        <f t="shared" ca="1" si="608"/>
        <v>0</v>
      </c>
      <c r="HW95" s="115">
        <f t="shared" ca="1" si="608"/>
        <v>0</v>
      </c>
      <c r="HX95" s="115">
        <f t="shared" ca="1" si="608"/>
        <v>0</v>
      </c>
      <c r="HY95" s="115">
        <f t="shared" ca="1" si="608"/>
        <v>0</v>
      </c>
      <c r="HZ95" s="115">
        <f t="shared" ca="1" si="608"/>
        <v>0</v>
      </c>
      <c r="IA95" s="530">
        <f t="shared" ca="1" si="609"/>
        <v>0</v>
      </c>
      <c r="IB95" s="115">
        <f t="shared" ca="1" si="610"/>
        <v>0</v>
      </c>
      <c r="IC95" s="115">
        <f t="shared" ca="1" si="610"/>
        <v>0</v>
      </c>
      <c r="ID95" s="115">
        <f t="shared" ca="1" si="610"/>
        <v>0</v>
      </c>
      <c r="IE95" s="115">
        <f t="shared" ca="1" si="610"/>
        <v>0</v>
      </c>
      <c r="IF95" s="115">
        <f t="shared" ca="1" si="610"/>
        <v>0</v>
      </c>
      <c r="IG95" s="530">
        <f t="shared" ca="1" si="611"/>
        <v>0</v>
      </c>
      <c r="IH95" s="115">
        <f t="shared" ca="1" si="612"/>
        <v>0</v>
      </c>
      <c r="II95" s="115">
        <f t="shared" ca="1" si="612"/>
        <v>0</v>
      </c>
      <c r="IJ95" s="115">
        <f t="shared" ca="1" si="612"/>
        <v>0</v>
      </c>
      <c r="IK95" s="115">
        <f t="shared" ca="1" si="612"/>
        <v>0</v>
      </c>
      <c r="IL95" s="115">
        <f t="shared" ca="1" si="612"/>
        <v>0</v>
      </c>
      <c r="IM95" s="530">
        <f t="shared" ca="1" si="613"/>
        <v>0</v>
      </c>
      <c r="IN95" s="116">
        <f t="shared" ca="1" si="614"/>
        <v>0</v>
      </c>
      <c r="IO95" s="116">
        <f t="shared" ca="1" si="614"/>
        <v>0</v>
      </c>
      <c r="IP95" s="116">
        <f t="shared" ca="1" si="614"/>
        <v>0</v>
      </c>
      <c r="IQ95" s="116">
        <f t="shared" ca="1" si="614"/>
        <v>0</v>
      </c>
      <c r="IR95" s="545">
        <f t="shared" ca="1" si="615"/>
        <v>0</v>
      </c>
      <c r="IS95" s="545">
        <f t="shared" ca="1" si="615"/>
        <v>0</v>
      </c>
      <c r="IT95" s="545">
        <f t="shared" ca="1" si="615"/>
        <v>0</v>
      </c>
      <c r="IU95" s="545">
        <f t="shared" ca="1" si="615"/>
        <v>0</v>
      </c>
      <c r="IV95" s="545">
        <f t="shared" ca="1" si="615"/>
        <v>0</v>
      </c>
      <c r="IW95" s="545">
        <f t="shared" ca="1" si="615"/>
        <v>0</v>
      </c>
      <c r="IX95" s="545">
        <f t="shared" ca="1" si="615"/>
        <v>0</v>
      </c>
      <c r="IY95" s="545">
        <f t="shared" ca="1" si="615"/>
        <v>0</v>
      </c>
      <c r="IZ95" s="545">
        <f t="shared" ca="1" si="615"/>
        <v>0</v>
      </c>
      <c r="JA95" s="545">
        <f t="shared" ca="1" si="615"/>
        <v>0</v>
      </c>
      <c r="JB95" s="545">
        <f t="shared" ca="1" si="615"/>
        <v>0</v>
      </c>
      <c r="JC95" s="545">
        <f t="shared" ca="1" si="615"/>
        <v>0</v>
      </c>
      <c r="JD95" s="545">
        <f t="shared" ca="1" si="615"/>
        <v>0</v>
      </c>
      <c r="JE95" s="545">
        <f t="shared" ca="1" si="615"/>
        <v>0</v>
      </c>
      <c r="JF95" s="545">
        <f t="shared" ca="1" si="615"/>
        <v>0</v>
      </c>
      <c r="JG95" s="545">
        <f t="shared" ca="1" si="615"/>
        <v>0</v>
      </c>
      <c r="JH95" s="545">
        <f t="shared" ca="1" si="616"/>
        <v>0</v>
      </c>
      <c r="JI95" s="545">
        <f t="shared" ca="1" si="616"/>
        <v>0</v>
      </c>
      <c r="JJ95" s="545">
        <f t="shared" ca="1" si="616"/>
        <v>0</v>
      </c>
      <c r="JK95" s="545">
        <f t="shared" ca="1" si="616"/>
        <v>0</v>
      </c>
      <c r="JL95" s="19">
        <f t="shared" ca="1" si="617"/>
        <v>0</v>
      </c>
      <c r="JM95" s="5">
        <f t="shared" ca="1" si="618"/>
        <v>19</v>
      </c>
      <c r="JN95" s="9"/>
      <c r="JO95" s="5">
        <f t="shared" ca="1" si="619"/>
        <v>1</v>
      </c>
      <c r="JP95" s="5" t="b">
        <f t="shared" ca="1" si="619"/>
        <v>0</v>
      </c>
      <c r="JQ95" s="19">
        <f t="shared" ca="1" si="620"/>
        <v>0</v>
      </c>
      <c r="JR95" s="5">
        <f t="shared" ca="1" si="621"/>
        <v>0</v>
      </c>
      <c r="JS95" s="5">
        <f t="shared" ca="1" si="622"/>
        <v>0.01</v>
      </c>
      <c r="JT95" s="5">
        <f t="shared" si="623"/>
        <v>0</v>
      </c>
      <c r="JU95" s="19">
        <f t="shared" ca="1" si="620"/>
        <v>0</v>
      </c>
      <c r="JV95" s="5">
        <f t="shared" ca="1" si="624"/>
        <v>60</v>
      </c>
      <c r="JW95" s="5">
        <f t="shared" si="625"/>
        <v>1</v>
      </c>
      <c r="JX95" s="19">
        <f t="shared" ca="1" si="620"/>
        <v>1</v>
      </c>
      <c r="JY95" s="19">
        <f t="shared" ca="1" si="620"/>
        <v>1</v>
      </c>
      <c r="JZ95" s="19">
        <f t="shared" ca="1" si="620"/>
        <v>1</v>
      </c>
      <c r="KA95" s="19">
        <f t="shared" ref="KA95:LW95" ca="1" si="650">OFFSET(KA$5,$B95,0)</f>
        <v>1</v>
      </c>
      <c r="KB95" s="19">
        <f t="shared" ca="1" si="650"/>
        <v>1</v>
      </c>
      <c r="KC95" s="19">
        <f t="shared" ca="1" si="650"/>
        <v>0</v>
      </c>
      <c r="KD95" s="19">
        <f t="shared" ca="1" si="650"/>
        <v>0</v>
      </c>
      <c r="KE95" s="19">
        <f t="shared" ca="1" si="650"/>
        <v>1</v>
      </c>
      <c r="KF95" s="19">
        <f t="shared" ca="1" si="650"/>
        <v>0</v>
      </c>
      <c r="KG95" s="19">
        <f t="shared" ca="1" si="650"/>
        <v>0</v>
      </c>
      <c r="KH95" s="19">
        <f t="shared" ca="1" si="650"/>
        <v>0</v>
      </c>
      <c r="KI95" s="19">
        <f t="shared" ca="1" si="650"/>
        <v>1</v>
      </c>
      <c r="KJ95" s="19">
        <f t="shared" ca="1" si="650"/>
        <v>0</v>
      </c>
      <c r="KK95" s="19">
        <f t="shared" ca="1" si="650"/>
        <v>1</v>
      </c>
      <c r="KL95" s="19">
        <f t="shared" ca="1" si="650"/>
        <v>0</v>
      </c>
      <c r="KM95" s="19">
        <f t="shared" ca="1" si="650"/>
        <v>0</v>
      </c>
      <c r="KN95" s="19">
        <f t="shared" ca="1" si="650"/>
        <v>0</v>
      </c>
      <c r="KO95" s="19">
        <f t="shared" ca="1" si="650"/>
        <v>0</v>
      </c>
      <c r="KP95" s="19">
        <f t="shared" ca="1" si="650"/>
        <v>0</v>
      </c>
      <c r="KQ95" s="19">
        <f t="shared" ca="1" si="650"/>
        <v>0</v>
      </c>
      <c r="KR95" s="19">
        <f t="shared" ca="1" si="650"/>
        <v>0</v>
      </c>
      <c r="KS95" s="19">
        <f t="shared" ca="1" si="650"/>
        <v>0</v>
      </c>
      <c r="KT95" s="19">
        <f t="shared" ca="1" si="650"/>
        <v>0</v>
      </c>
      <c r="KU95" s="19">
        <f t="shared" ca="1" si="650"/>
        <v>0</v>
      </c>
      <c r="KV95" s="19">
        <f t="shared" ca="1" si="650"/>
        <v>0</v>
      </c>
      <c r="KW95" s="19">
        <f t="shared" ca="1" si="650"/>
        <v>0</v>
      </c>
      <c r="KX95" s="19">
        <f t="shared" ca="1" si="650"/>
        <v>0</v>
      </c>
      <c r="KY95" s="19">
        <f t="shared" ca="1" si="650"/>
        <v>0</v>
      </c>
      <c r="KZ95" s="19">
        <f t="shared" ca="1" si="650"/>
        <v>0</v>
      </c>
      <c r="LA95" s="19">
        <f t="shared" ca="1" si="650"/>
        <v>0</v>
      </c>
      <c r="LB95" s="19">
        <f t="shared" ca="1" si="650"/>
        <v>0</v>
      </c>
      <c r="LC95" s="19">
        <f t="shared" ca="1" si="650"/>
        <v>0</v>
      </c>
      <c r="LD95" s="19">
        <f t="shared" ca="1" si="650"/>
        <v>0</v>
      </c>
      <c r="LE95" s="19">
        <f t="shared" ca="1" si="650"/>
        <v>0</v>
      </c>
      <c r="LF95" s="19">
        <f t="shared" ca="1" si="650"/>
        <v>0</v>
      </c>
      <c r="LG95" s="5">
        <f t="shared" ca="1" si="626"/>
        <v>0</v>
      </c>
      <c r="LH95" s="5">
        <f t="shared" ca="1" si="626"/>
        <v>0</v>
      </c>
      <c r="LI95" s="5">
        <f t="shared" ca="1" si="626"/>
        <v>0.05</v>
      </c>
      <c r="LJ95" s="5">
        <f t="shared" ca="1" si="626"/>
        <v>0.05</v>
      </c>
      <c r="LK95" s="19">
        <f t="shared" ca="1" si="650"/>
        <v>0</v>
      </c>
      <c r="LL95" s="19">
        <f t="shared" ca="1" si="650"/>
        <v>0</v>
      </c>
      <c r="LM95" s="19">
        <f t="shared" ca="1" si="650"/>
        <v>0</v>
      </c>
      <c r="LN95" s="19">
        <f t="shared" ca="1" si="650"/>
        <v>0</v>
      </c>
      <c r="LO95" s="19">
        <f t="shared" ca="1" si="650"/>
        <v>0</v>
      </c>
      <c r="LP95" s="19">
        <f t="shared" ca="1" si="650"/>
        <v>0</v>
      </c>
      <c r="LQ95" s="19">
        <f t="shared" ca="1" si="650"/>
        <v>0</v>
      </c>
      <c r="LR95" s="19">
        <f t="shared" ca="1" si="650"/>
        <v>1</v>
      </c>
      <c r="LS95" s="19">
        <f t="shared" ca="1" si="650"/>
        <v>0</v>
      </c>
      <c r="LT95" s="19">
        <f t="shared" ca="1" si="650"/>
        <v>0</v>
      </c>
      <c r="LU95" s="19">
        <f t="shared" ca="1" si="650"/>
        <v>0</v>
      </c>
      <c r="LV95" s="19">
        <f t="shared" ca="1" si="650"/>
        <v>0</v>
      </c>
      <c r="LW95" s="19">
        <f t="shared" ca="1" si="650"/>
        <v>1</v>
      </c>
      <c r="LX95" s="9"/>
      <c r="LY95" s="5" t="b">
        <f t="shared" ca="1" si="627"/>
        <v>0</v>
      </c>
      <c r="LZ95" s="19" t="str">
        <f t="shared" ca="1" si="628"/>
        <v>-</v>
      </c>
      <c r="MA95" s="19" t="str">
        <f t="shared" ca="1" si="628"/>
        <v>-</v>
      </c>
      <c r="MB95" s="19" t="str">
        <f t="shared" ca="1" si="628"/>
        <v>-</v>
      </c>
      <c r="MC95" s="5" t="b">
        <f t="shared" ca="1" si="629"/>
        <v>1</v>
      </c>
      <c r="MD95" s="5" t="b">
        <f t="shared" ca="1" si="629"/>
        <v>0</v>
      </c>
      <c r="ME95" s="5" t="b">
        <f t="shared" ca="1" si="629"/>
        <v>0</v>
      </c>
      <c r="MF95" s="135">
        <f t="shared" ca="1" si="630"/>
        <v>1</v>
      </c>
      <c r="MG95" s="135">
        <f t="shared" ca="1" si="630"/>
        <v>1</v>
      </c>
      <c r="MH95" s="5" t="b">
        <f t="shared" ca="1" si="631"/>
        <v>0</v>
      </c>
      <c r="MI95" s="5" t="b">
        <f t="shared" ca="1" si="631"/>
        <v>0</v>
      </c>
      <c r="MJ95" s="5" t="b">
        <f t="shared" ca="1" si="631"/>
        <v>1</v>
      </c>
      <c r="MK95" s="5" t="b">
        <f t="shared" ca="1" si="631"/>
        <v>0</v>
      </c>
      <c r="ML95" s="5">
        <f t="shared" ca="1" si="632"/>
        <v>1</v>
      </c>
      <c r="MM95" s="5">
        <f t="shared" ca="1" si="632"/>
        <v>0.66</v>
      </c>
      <c r="MN95" s="5" t="b">
        <f t="shared" ca="1" si="633"/>
        <v>1</v>
      </c>
      <c r="MO95" s="5" t="str" cm="1">
        <f t="array" aca="1" ref="MO95" ca="1">IF(OR(MP95:MP95&lt;&gt;"-"),TRUE,"-")</f>
        <v>-</v>
      </c>
      <c r="MP95" s="19" t="str">
        <f t="shared" ca="1" si="634"/>
        <v>-</v>
      </c>
      <c r="MQ95" s="5" t="str">
        <f t="array" aca="1" ref="MQ95" ca="1">IF(OR(MR95:MX95&lt;&gt;"-"),TRUE,"-")</f>
        <v>-</v>
      </c>
      <c r="MR95" s="19" t="str">
        <f t="shared" ca="1" si="635"/>
        <v>-</v>
      </c>
      <c r="MS95" s="19" t="str">
        <f t="shared" ca="1" si="635"/>
        <v>-</v>
      </c>
      <c r="MT95" s="19" t="str">
        <f t="shared" ca="1" si="635"/>
        <v>-</v>
      </c>
      <c r="MU95" s="19" t="str">
        <f t="shared" ca="1" si="635"/>
        <v>-</v>
      </c>
      <c r="MV95" s="19" t="str">
        <f t="shared" ca="1" si="635"/>
        <v>-</v>
      </c>
      <c r="MW95" s="19" t="str">
        <f t="shared" ca="1" si="635"/>
        <v>-</v>
      </c>
      <c r="MX95" s="19" t="str">
        <f t="shared" ca="1" si="635"/>
        <v>-</v>
      </c>
      <c r="MY95" s="19" t="str">
        <f t="shared" ca="1" si="635"/>
        <v>-</v>
      </c>
      <c r="MZ95" s="19" t="str">
        <f t="shared" ca="1" si="635"/>
        <v>-</v>
      </c>
      <c r="NA95" s="19" t="str">
        <f t="shared" ca="1" si="635"/>
        <v>-</v>
      </c>
      <c r="NB95" s="19" t="b">
        <f t="shared" ca="1" si="636"/>
        <v>1</v>
      </c>
      <c r="NC95" s="19">
        <f t="shared" ca="1" si="636"/>
        <v>0</v>
      </c>
      <c r="ND95" s="5" t="str">
        <f t="shared" ca="1" si="637"/>
        <v>-</v>
      </c>
      <c r="NE95" s="5" t="str">
        <f t="shared" ca="1" si="637"/>
        <v>-</v>
      </c>
      <c r="NF95" s="5" t="str">
        <f t="shared" ca="1" si="637"/>
        <v>-</v>
      </c>
      <c r="NG95" s="5" t="str">
        <f t="shared" ca="1" si="637"/>
        <v>-</v>
      </c>
      <c r="NH95" s="19" t="str">
        <f t="shared" ca="1" si="638"/>
        <v>-</v>
      </c>
      <c r="NI95" s="19" t="str">
        <f t="shared" ca="1" si="638"/>
        <v>-</v>
      </c>
      <c r="NJ95" s="19" t="str">
        <f t="shared" ca="1" si="638"/>
        <v>-</v>
      </c>
      <c r="NK95" s="19" t="str">
        <f t="shared" ca="1" si="638"/>
        <v>-</v>
      </c>
      <c r="NL95" s="19" t="str">
        <f t="shared" ca="1" si="638"/>
        <v>-</v>
      </c>
      <c r="NM95" s="19" t="str">
        <f t="shared" ca="1" si="638"/>
        <v>-</v>
      </c>
      <c r="NN95" s="5" t="str">
        <f t="shared" ca="1" si="639"/>
        <v>-</v>
      </c>
      <c r="NO95" s="5">
        <f t="shared" ca="1" si="639"/>
        <v>500</v>
      </c>
      <c r="NP95" s="5">
        <f t="shared" ca="1" si="639"/>
        <v>500</v>
      </c>
      <c r="NQ95" s="5" t="str">
        <f t="shared" ca="1" si="639"/>
        <v>-</v>
      </c>
      <c r="NR95" s="5" t="str">
        <f t="shared" ca="1" si="639"/>
        <v>-</v>
      </c>
      <c r="NS95" s="5" t="str">
        <f t="shared" ca="1" si="639"/>
        <v>-</v>
      </c>
      <c r="NT95" s="5">
        <f t="shared" ca="1" si="640"/>
        <v>1</v>
      </c>
      <c r="NU95" s="9"/>
      <c r="NV95" s="19">
        <f t="shared" ca="1" si="638"/>
        <v>70</v>
      </c>
      <c r="NW95" s="19">
        <f t="shared" ca="1" si="638"/>
        <v>50</v>
      </c>
      <c r="NX95" s="19">
        <f t="shared" ca="1" si="641"/>
        <v>65</v>
      </c>
      <c r="NY95" s="19">
        <f t="shared" ca="1" si="641"/>
        <v>65</v>
      </c>
      <c r="NZ95" s="5">
        <f t="shared" ca="1" si="642"/>
        <v>1</v>
      </c>
      <c r="OA95" s="5">
        <f t="shared" ca="1" si="643"/>
        <v>1</v>
      </c>
      <c r="OB95" s="5">
        <f t="shared" ca="1" si="644"/>
        <v>1</v>
      </c>
      <c r="OC95" s="9"/>
      <c r="OD95" s="19" t="b">
        <f t="shared" ca="1" si="641"/>
        <v>0</v>
      </c>
      <c r="OE95" s="19" t="b">
        <f t="shared" ca="1" si="641"/>
        <v>0</v>
      </c>
      <c r="OF95" s="19">
        <f t="shared" ca="1" si="641"/>
        <v>1</v>
      </c>
      <c r="OG95" s="135">
        <f t="shared" ca="1" si="646"/>
        <v>1</v>
      </c>
      <c r="OH95" s="135">
        <f t="shared" ca="1" si="646"/>
        <v>1</v>
      </c>
      <c r="OI95" s="135">
        <f t="shared" ca="1" si="646"/>
        <v>1</v>
      </c>
      <c r="OJ95" s="135">
        <f t="shared" ca="1" si="646"/>
        <v>1</v>
      </c>
      <c r="OK95" s="135">
        <f t="shared" ca="1" si="646"/>
        <v>1</v>
      </c>
      <c r="OL95" s="135">
        <f t="shared" ca="1" si="646"/>
        <v>1</v>
      </c>
      <c r="OM95" s="135">
        <f t="shared" ca="1" si="646"/>
        <v>1</v>
      </c>
      <c r="ON95" s="135">
        <f t="shared" ca="1" si="646"/>
        <v>1</v>
      </c>
      <c r="OO95" s="9"/>
      <c r="OP95" s="5" t="str" cm="1">
        <f t="array" aca="1" ref="OP95" ca="1">INDEX(i.LMU_Area,$K95,OP$26)</f>
        <v>-</v>
      </c>
      <c r="OQ95" s="5" t="str" cm="1">
        <f t="array" aca="1" ref="OQ95" ca="1">INDEX(i.LMU_Area,$K95,OQ$26)</f>
        <v>-</v>
      </c>
      <c r="OR95" s="5" t="str" cm="1">
        <f t="array" aca="1" ref="OR95" ca="1">INDEX(i.LMU_Area,$K95,OR$26)</f>
        <v>-</v>
      </c>
      <c r="OS95" s="5" t="str" cm="1">
        <f t="array" aca="1" ref="OS95" ca="1">INDEX(i.LMU_Area,$K95,OS$26)</f>
        <v>-</v>
      </c>
      <c r="OT95" s="5" t="str" cm="1">
        <f t="array" aca="1" ref="OT95" ca="1">INDEX(i.LMU_Area,$K95,OT$26)</f>
        <v>-</v>
      </c>
      <c r="OU95" s="5" t="str" cm="1">
        <f t="array" aca="1" ref="OU95" ca="1">INDEX(i.LMU_Area,$K95,OU$26)</f>
        <v>-</v>
      </c>
      <c r="OV95" s="5" t="str" cm="1">
        <f t="array" aca="1" ref="OV95" ca="1">INDEX(i.LMU_Area,$K95,OV$26)</f>
        <v>-</v>
      </c>
      <c r="OW95" s="5" t="str" cm="1">
        <f t="array" aca="1" ref="OW95" ca="1">INDEX(i.LMU_Area,$K95,OW$26)</f>
        <v>-</v>
      </c>
      <c r="OX95" s="5" t="str" cm="1">
        <f t="array" aca="1" ref="OX95" ca="1">INDEX(i.LMU_Area,$K95,OX$26)</f>
        <v>-</v>
      </c>
      <c r="OY95" s="5" t="str" cm="1">
        <f t="array" aca="1" ref="OY95" ca="1">INDEX(i.LMU_Area,$K95,OY$26)</f>
        <v>-</v>
      </c>
      <c r="OZ95" s="5" t="str" cm="1">
        <f t="array" aca="1" ref="OZ95" ca="1">INDEX(i.LMU_Area,$K95,OZ$26)</f>
        <v>-</v>
      </c>
      <c r="PA95" s="5" t="str" cm="1">
        <f t="array" aca="1" ref="PA95" ca="1">INDEX(i.LMU_Area,$K95,PA$26)</f>
        <v>-</v>
      </c>
      <c r="PB95" s="5" t="str" cm="1">
        <f t="array" aca="1" ref="PB95" ca="1">INDEX(i.LMU_Area,$K95,PB$26)</f>
        <v>-</v>
      </c>
      <c r="PC95" s="5" t="str" cm="1">
        <f t="array" aca="1" ref="PC95" ca="1">INDEX(i.LMU_Area,$K95,PC$26)</f>
        <v>-</v>
      </c>
      <c r="PD95" s="5" t="str" cm="1">
        <f t="array" aca="1" ref="PD95" ca="1">INDEX(i.LMU_Area,$K95,PD$26)</f>
        <v>-</v>
      </c>
      <c r="PE95" s="5" t="str" cm="1">
        <f t="array" aca="1" ref="PE95" ca="1">INDEX(i.LMU_Area,$K95,PE$26)</f>
        <v>-</v>
      </c>
      <c r="PF95" s="5" t="str" cm="1">
        <f t="array" aca="1" ref="PF95" ca="1">INDEX(i.LMU_Area,$K95,PF$26)</f>
        <v>-</v>
      </c>
      <c r="PG95" s="5" t="str" cm="1">
        <f t="array" aca="1" ref="PG95" ca="1">INDEX(i.LMU_Area,$K95,PG$26)</f>
        <v>-</v>
      </c>
      <c r="PH95" s="5" t="str" cm="1">
        <f t="array" aca="1" ref="PH95" ca="1">INDEX(i.LMU_Area,$K95,PH$26)</f>
        <v>-</v>
      </c>
      <c r="PI95" s="5" t="str" cm="1">
        <f t="array" aca="1" ref="PI95" ca="1">INDEX(i.LMU_Area,$K95,PI$26)</f>
        <v>-</v>
      </c>
      <c r="PJ95" s="5" t="str" cm="1">
        <f t="array" aca="1" ref="PJ95" ca="1">INDEX(i.LMU_Area,$K95,PJ$26)</f>
        <v>-</v>
      </c>
      <c r="PK95" s="5" t="str" cm="1">
        <f t="array" aca="1" ref="PK95" ca="1">INDEX(i.LMU_Area,$K95,PK$26)</f>
        <v>-</v>
      </c>
      <c r="PL95" s="5" t="str" cm="1">
        <f t="array" aca="1" ref="PL95" ca="1">INDEX(i.LMU_Area,$K95,PL$26)</f>
        <v>-</v>
      </c>
      <c r="PM95" s="5" t="str" cm="1">
        <f t="array" aca="1" ref="PM95" ca="1">INDEX(i.LMU_Area,$K95,PM$26)</f>
        <v>-</v>
      </c>
      <c r="PN95" s="5" t="str" cm="1">
        <f t="array" aca="1" ref="PN95" ca="1">INDEX(i.LMU_Area,$K95,PN$26)</f>
        <v>-</v>
      </c>
      <c r="PO95" s="5" t="str" cm="1">
        <f t="array" aca="1" ref="PO95" ca="1">INDEX(i.LMU_Area,$K95,PO$26)</f>
        <v>-</v>
      </c>
      <c r="PP95" s="5" t="str" cm="1">
        <f t="array" aca="1" ref="PP95" ca="1">INDEX(i.LMU_Area,$K95,PP$26)</f>
        <v>-</v>
      </c>
      <c r="PQ95" s="5" t="str" cm="1">
        <f t="array" aca="1" ref="PQ95" ca="1">INDEX(i.LMU_Area,$K95,PQ$26)</f>
        <v>-</v>
      </c>
      <c r="PR95" s="5" t="str" cm="1">
        <f t="array" aca="1" ref="PR95" ca="1">INDEX(i.LMU_Area,$K95,PR$26)</f>
        <v>-</v>
      </c>
      <c r="PS95" s="5" t="str" cm="1">
        <f t="array" aca="1" ref="PS95" ca="1">INDEX(i.LMU_Area,$K95,PS$26)</f>
        <v>-</v>
      </c>
      <c r="PT95" s="5" t="str" cm="1">
        <f t="array" aca="1" ref="PT95" ca="1">INDEX(i.LMU_Area,$K95,PT$26)</f>
        <v>-</v>
      </c>
      <c r="PU95" s="5" t="str" cm="1">
        <f t="array" aca="1" ref="PU95" ca="1">INDEX(i.LMU_Area,$K95,PU$26)</f>
        <v>-</v>
      </c>
      <c r="PV95" s="5" t="str" cm="1">
        <f t="array" aca="1" ref="PV95" ca="1">INDEX(i.LMU_Area,$K95,PV$26)</f>
        <v>-</v>
      </c>
      <c r="PW95" s="5" t="str" cm="1">
        <f t="array" aca="1" ref="PW95" ca="1">INDEX(i.LMU_Area,$K95,PW$26)</f>
        <v>-</v>
      </c>
      <c r="PX95" s="5" t="str" cm="1">
        <f t="array" aca="1" ref="PX95" ca="1">INDEX(i.LMU_Area,$K95,PX$26)</f>
        <v>-</v>
      </c>
      <c r="PY95" s="5" t="str" cm="1">
        <f t="array" aca="1" ref="PY95" ca="1">INDEX(i.LMU_Area,$K95,PY$26)</f>
        <v>-</v>
      </c>
      <c r="PZ95" s="5" t="str" cm="1">
        <f t="array" aca="1" ref="PZ95" ca="1">INDEX(i.LMU_Area,$K95,PZ$26)</f>
        <v>-</v>
      </c>
      <c r="QA95" s="5" t="str" cm="1">
        <f t="array" aca="1" ref="QA95" ca="1">INDEX(i.LMU_Area,$K95,QA$26)</f>
        <v>-</v>
      </c>
      <c r="QB95" s="5" t="str" cm="1">
        <f t="array" aca="1" ref="QB95" ca="1">INDEX(i.LMU_Area,$K95,QB$26)</f>
        <v>-</v>
      </c>
      <c r="QC95" s="5" t="str" cm="1">
        <f t="array" aca="1" ref="QC95" ca="1">INDEX(i.LMU_Area,$K95,QC$26)</f>
        <v>-</v>
      </c>
      <c r="QD95" s="5" t="str" cm="1">
        <f t="array" aca="1" ref="QD95" ca="1">INDEX(i.LMU_Area,$K95,QD$26)</f>
        <v>-</v>
      </c>
      <c r="QE95" s="5" t="str" cm="1">
        <f t="array" aca="1" ref="QE95" ca="1">INDEX(i.LMU_Area,$K95,QE$26)</f>
        <v>-</v>
      </c>
      <c r="QF95" s="5" t="str" cm="1">
        <f t="array" aca="1" ref="QF95" ca="1">INDEX(i.LMU_Area,$K95,QF$26)</f>
        <v>-</v>
      </c>
      <c r="QG95" s="5" t="str" cm="1">
        <f t="array" aca="1" ref="QG95" ca="1">INDEX(i.LMU_Area,$K95,QG$26)</f>
        <v>-</v>
      </c>
      <c r="QH95" s="5" t="str" cm="1">
        <f t="array" aca="1" ref="QH95" ca="1">INDEX(i.LMU_Area,$K95,QH$26)</f>
        <v>-</v>
      </c>
      <c r="QI95" s="5" t="str" cm="1">
        <f t="array" aca="1" ref="QI95" ca="1">INDEX(i.LMU_Area,$K95,QI$26)</f>
        <v>-</v>
      </c>
      <c r="QJ95" s="5" t="str" cm="1">
        <f t="array" aca="1" ref="QJ95" ca="1">INDEX(i.LMU_Area,$K95,QJ$26)</f>
        <v>-</v>
      </c>
      <c r="QK95" s="5" t="str" cm="1">
        <f t="array" aca="1" ref="QK95" ca="1">INDEX(i.LMU_Area,$K95,QK$26)</f>
        <v>-</v>
      </c>
      <c r="QL95" s="5" t="str" cm="1">
        <f t="array" aca="1" ref="QL95" ca="1">INDEX(i.LMU_Area,$K95,QL$26)</f>
        <v>-</v>
      </c>
      <c r="QM95" s="5" t="str" cm="1">
        <f t="array" aca="1" ref="QM95" ca="1">INDEX(i.LMU_Area,$K95,QM$26)</f>
        <v>-</v>
      </c>
      <c r="QN95" s="5" t="str" cm="1">
        <f t="array" aca="1" ref="QN95" ca="1">INDEX(i.LMU_Area,$K95,QN$26)</f>
        <v>-</v>
      </c>
      <c r="QO95" s="5" t="str" cm="1">
        <f t="array" aca="1" ref="QO95" ca="1">INDEX(i.LMU_Area,$K95,QO$26)</f>
        <v>-</v>
      </c>
      <c r="QP95" s="5" t="str" cm="1">
        <f t="array" aca="1" ref="QP95" ca="1">INDEX(i.LMU_Area,$K95,QP$26)</f>
        <v>-</v>
      </c>
      <c r="QQ95" s="5" t="str" cm="1">
        <f t="array" aca="1" ref="QQ95" ca="1">INDEX(i.LMU_Area,$K95,QQ$26)</f>
        <v>-</v>
      </c>
      <c r="QR95" s="5" t="str" cm="1">
        <f t="array" aca="1" ref="QR95" ca="1">INDEX(i.LMU_Area,$K95,QR$26)</f>
        <v>-</v>
      </c>
      <c r="QS95" s="5" t="str" cm="1">
        <f t="array" aca="1" ref="QS95" ca="1">INDEX(i.LMU_Area,$K95,QS$26)</f>
        <v>-</v>
      </c>
      <c r="QT95" s="5" t="str" cm="1">
        <f t="array" aca="1" ref="QT95" ca="1">INDEX(i.LMU_Area,$K95,QT$26)</f>
        <v>-</v>
      </c>
      <c r="QU95" s="5" t="str" cm="1">
        <f t="array" aca="1" ref="QU95" ca="1">INDEX(i.LMU_Area,$K95,QU$26)</f>
        <v>-</v>
      </c>
      <c r="QV95" s="5" t="str" cm="1">
        <f t="array" aca="1" ref="QV95" ca="1">INDEX(i.LMU_Area,$K95,QV$26)</f>
        <v>-</v>
      </c>
      <c r="QW95" s="5" t="str" cm="1">
        <f t="array" aca="1" ref="QW95" ca="1">INDEX(i.LMU_Area,$K95,QW$26)</f>
        <v>-</v>
      </c>
      <c r="QX95" s="5" t="str" cm="1">
        <f t="array" aca="1" ref="QX95" ca="1">INDEX(i.LMU_Area,$K95,QX$26)</f>
        <v>-</v>
      </c>
      <c r="QY95" s="5" t="str" cm="1">
        <f t="array" aca="1" ref="QY95" ca="1">INDEX(i.LMU_Area,$K95,QY$26)</f>
        <v>-</v>
      </c>
      <c r="QZ95" s="5" t="str" cm="1">
        <f t="array" aca="1" ref="QZ95" ca="1">INDEX(i.LMU_Area,$K95,QZ$26)</f>
        <v>-</v>
      </c>
      <c r="RA95" s="5" t="str" cm="1">
        <f t="array" aca="1" ref="RA95" ca="1">INDEX(i.LMU_Area,$K95,RA$26)</f>
        <v>-</v>
      </c>
      <c r="RB95" s="5" t="str" cm="1">
        <f t="array" aca="1" ref="RB95" ca="1">INDEX(i.LMU_Area,$K95,RB$26)</f>
        <v>-</v>
      </c>
      <c r="RC95" s="5" t="str" cm="1">
        <f t="array" aca="1" ref="RC95" ca="1">INDEX(i.LMU_Area,$K95,RC$26)</f>
        <v>-</v>
      </c>
      <c r="RD95" s="5" t="str" cm="1">
        <f t="array" aca="1" ref="RD95" ca="1">INDEX(i.LMU_Area,$K95,RD$26)</f>
        <v>-</v>
      </c>
      <c r="RE95" s="5" t="str" cm="1">
        <f t="array" aca="1" ref="RE95" ca="1">INDEX(i.LMU_Area,$K95,RE$26)</f>
        <v>-</v>
      </c>
      <c r="RF95" s="5" t="str" cm="1">
        <f t="array" aca="1" ref="RF95" ca="1">INDEX(i.LMU_Area,$K95,RF$26)</f>
        <v>-</v>
      </c>
      <c r="RG95" s="5" t="str" cm="1">
        <f t="array" aca="1" ref="RG95" ca="1">INDEX(i.LMU_Area,$K95,RG$26)</f>
        <v>-</v>
      </c>
      <c r="RH95" s="5" t="str" cm="1">
        <f t="array" aca="1" ref="RH95" ca="1">INDEX(i.LMU_Area,$K95,RH$26)</f>
        <v>-</v>
      </c>
      <c r="RI95" s="5" t="str" cm="1">
        <f t="array" aca="1" ref="RI95" ca="1">INDEX(i.LMU_Area,$K95,RI$26)</f>
        <v>-</v>
      </c>
      <c r="RJ95" s="5" t="str" cm="1">
        <f t="array" aca="1" ref="RJ95" ca="1">INDEX(i.LMU_Area,$K95,RJ$26)</f>
        <v>-</v>
      </c>
      <c r="RK95" s="5" t="str" cm="1">
        <f t="array" aca="1" ref="RK95" ca="1">INDEX(i.LMU_Area,$K95,RK$26)</f>
        <v>-</v>
      </c>
      <c r="RL95" s="5" t="str" cm="1">
        <f t="array" aca="1" ref="RL95" ca="1">INDEX(i.LMU_Area,$K95,RL$26)</f>
        <v>-</v>
      </c>
      <c r="RM95" s="5" t="str" cm="1">
        <f t="array" aca="1" ref="RM95" ca="1">INDEX(i.LMU_Area,$K95,RM$26)</f>
        <v>-</v>
      </c>
      <c r="RN95" s="5" t="str" cm="1">
        <f t="array" aca="1" ref="RN95" ca="1">INDEX(i.LMU_Area,$K95,RN$26)</f>
        <v>-</v>
      </c>
      <c r="RO95" s="5" t="str" cm="1">
        <f t="array" aca="1" ref="RO95" ca="1">INDEX(i.LMU_Area,$K95,RO$26)</f>
        <v>-</v>
      </c>
      <c r="RP95" s="5" t="str" cm="1">
        <f t="array" aca="1" ref="RP95" ca="1">INDEX(i.LMU_Area,$K95,RP$26)</f>
        <v>-</v>
      </c>
      <c r="RQ95" s="5" t="str" cm="1">
        <f t="array" aca="1" ref="RQ95" ca="1">INDEX(i.LMU_Area,$K95,RQ$26)</f>
        <v>-</v>
      </c>
      <c r="RR95" s="5" t="str" cm="1">
        <f t="array" aca="1" ref="RR95" ca="1">INDEX(i.LMU_Area,$K95,RR$26)</f>
        <v>-</v>
      </c>
      <c r="RS95" s="5" t="str" cm="1">
        <f t="array" aca="1" ref="RS95" ca="1">INDEX(i.LMU_Area,$K95,RS$26)</f>
        <v>-</v>
      </c>
      <c r="RT95" s="5" t="str" cm="1">
        <f t="array" aca="1" ref="RT95" ca="1">INDEX(i.LMU_Area,$K95,RT$26)</f>
        <v>-</v>
      </c>
      <c r="RU95" s="5" t="str" cm="1">
        <f t="array" aca="1" ref="RU95" ca="1">INDEX(i.LMU_Area,$K95,RU$26)</f>
        <v>-</v>
      </c>
      <c r="RV95" s="5" t="str" cm="1">
        <f t="array" aca="1" ref="RV95" ca="1">INDEX(i.LMU_Area,$K95,RV$26)</f>
        <v>-</v>
      </c>
      <c r="RW95" s="5" t="str" cm="1">
        <f t="array" aca="1" ref="RW95" ca="1">INDEX(i.LMU_Area,$K95,RW$26)</f>
        <v>-</v>
      </c>
      <c r="RX95" s="5" t="str" cm="1">
        <f t="array" aca="1" ref="RX95" ca="1">INDEX(i.LMU_Area,$K95,RX$26)</f>
        <v>-</v>
      </c>
      <c r="RY95" s="5" t="str" cm="1">
        <f t="array" aca="1" ref="RY95" ca="1">INDEX(i.LMU_Area,$K95,RY$26)</f>
        <v>-</v>
      </c>
      <c r="RZ95" s="5" t="str" cm="1">
        <f t="array" aca="1" ref="RZ95" ca="1">INDEX(i.LMU_Area,$K95,RZ$26)</f>
        <v>-</v>
      </c>
      <c r="SA95" s="5" t="str" cm="1">
        <f t="array" aca="1" ref="SA95" ca="1">INDEX(i.LMU_Area,$K95,SA$26)</f>
        <v>-</v>
      </c>
      <c r="SB95" s="5" t="str" cm="1">
        <f t="array" aca="1" ref="SB95" ca="1">INDEX(i.LMU_Area,$K95,SB$26)</f>
        <v>-</v>
      </c>
      <c r="SC95" s="5" t="str" cm="1">
        <f t="array" aca="1" ref="SC95" ca="1">INDEX(i.LMU_Area,$K95,SC$26)</f>
        <v>-</v>
      </c>
      <c r="SD95" s="5" t="str" cm="1">
        <f t="array" aca="1" ref="SD95" ca="1">INDEX(i.LMU_Area,$K95,SD$26)</f>
        <v>-</v>
      </c>
      <c r="SE95" s="5" t="str" cm="1">
        <f t="array" aca="1" ref="SE95" ca="1">INDEX(i.LMU_Area,$K95,SE$26)</f>
        <v>-</v>
      </c>
      <c r="SF95" s="5" t="str" cm="1">
        <f t="array" aca="1" ref="SF95" ca="1">INDEX(i.LMU_Area,$K95,SF$26)</f>
        <v>-</v>
      </c>
      <c r="SG95" s="5" t="str" cm="1">
        <f t="array" aca="1" ref="SG95" ca="1">INDEX(i.LMU_Area,$K95,SG$26)</f>
        <v>-</v>
      </c>
      <c r="SH95" s="5" t="str" cm="1">
        <f t="array" aca="1" ref="SH95" ca="1">INDEX(i.LMU_Area,$K95,SH$26)</f>
        <v>-</v>
      </c>
      <c r="SI95" s="5" t="str" cm="1">
        <f t="array" aca="1" ref="SI95" ca="1">INDEX(i.LMU_Area,$K95,SI$26)</f>
        <v>-</v>
      </c>
      <c r="SJ95" s="5" t="str" cm="1">
        <f t="array" aca="1" ref="SJ95" ca="1">INDEX(i.LMU_Area,$K95,SJ$26)</f>
        <v>-</v>
      </c>
      <c r="SK95" s="5" t="str" cm="1">
        <f t="array" aca="1" ref="SK95" ca="1">INDEX(i.LMU_Area,$K95,SK$26)</f>
        <v>-</v>
      </c>
      <c r="SL95" s="5" t="str" cm="1">
        <f t="array" aca="1" ref="SL95" ca="1">INDEX(i.LMU_Area,$K95,SL$26)</f>
        <v>-</v>
      </c>
      <c r="SM95" s="5" t="str" cm="1">
        <f t="array" aca="1" ref="SM95" ca="1">INDEX(i.LMU_Area,$K95,SM$26)</f>
        <v>-</v>
      </c>
      <c r="SN95" s="5" t="str" cm="1">
        <f t="array" aca="1" ref="SN95" ca="1">INDEX(i.LMU_Area,$K95,SN$26)</f>
        <v>-</v>
      </c>
      <c r="SO95" s="5" t="str" cm="1">
        <f t="array" aca="1" ref="SO95" ca="1">INDEX(i.LMU_Area,$K95,SO$26)</f>
        <v>-</v>
      </c>
      <c r="SP95" s="5" t="str" cm="1">
        <f t="array" aca="1" ref="SP95" ca="1">INDEX(i.LMU_Area,$K95,SP$26)</f>
        <v>-</v>
      </c>
      <c r="SQ95" s="5" t="str" cm="1">
        <f t="array" aca="1" ref="SQ95" ca="1">INDEX(i.LMU_Area,$K95,SQ$26)</f>
        <v>-</v>
      </c>
      <c r="SR95" s="5" t="str" cm="1">
        <f t="array" aca="1" ref="SR95" ca="1">INDEX(i.LMU_Area,$K95,SR$26)</f>
        <v>-</v>
      </c>
      <c r="SS95" s="5" t="str" cm="1">
        <f t="array" aca="1" ref="SS95" ca="1">INDEX(i.LMU_Area,$K95,SS$26)</f>
        <v>-</v>
      </c>
      <c r="ST95" s="5" t="str" cm="1">
        <f t="array" aca="1" ref="ST95" ca="1">INDEX(i.LMU_Area,$K95,ST$26)</f>
        <v>-</v>
      </c>
      <c r="SU95" s="5" t="str" cm="1">
        <f t="array" aca="1" ref="SU95" ca="1">INDEX(i.LMU_Area,$K95,SU$26)</f>
        <v>-</v>
      </c>
      <c r="SV95" s="5" t="str" cm="1">
        <f t="array" aca="1" ref="SV95" ca="1">INDEX(i.LMU_Area,$K95,SV$26)</f>
        <v>-</v>
      </c>
      <c r="SW95" s="5" t="str" cm="1">
        <f t="array" aca="1" ref="SW95" ca="1">INDEX(i.LMU_Area,$K95,SW$26)</f>
        <v>-</v>
      </c>
      <c r="SX95" s="5" t="str" cm="1">
        <f t="array" aca="1" ref="SX95" ca="1">INDEX(i.LMU_Area,$K95,SX$26)</f>
        <v>-</v>
      </c>
      <c r="SY95" s="5" t="str" cm="1">
        <f t="array" aca="1" ref="SY95" ca="1">INDEX(i.LMU_Area,$K95,SY$26)</f>
        <v>-</v>
      </c>
      <c r="SZ95" s="5" t="str" cm="1">
        <f t="array" aca="1" ref="SZ95" ca="1">INDEX(i.LMU_Area,$K95,SZ$26)</f>
        <v>-</v>
      </c>
      <c r="TA95" s="5" t="str" cm="1">
        <f t="array" aca="1" ref="TA95" ca="1">INDEX(i.LMU_Area,$K95,TA$26)</f>
        <v>-</v>
      </c>
      <c r="TB95" s="5" t="str" cm="1">
        <f t="array" aca="1" ref="TB95" ca="1">INDEX(i.LMU_Area,$K95,TB$26)</f>
        <v>-</v>
      </c>
      <c r="TC95" s="5" t="str" cm="1">
        <f t="array" aca="1" ref="TC95" ca="1">INDEX(i.LMU_Area,$K95,TC$26)</f>
        <v>-</v>
      </c>
      <c r="TD95" s="5" t="str" cm="1">
        <f t="array" aca="1" ref="TD95" ca="1">INDEX(i.LMU_Area,$K95,TD$26)</f>
        <v>-</v>
      </c>
      <c r="TE95" s="5" t="str" cm="1">
        <f t="array" aca="1" ref="TE95" ca="1">INDEX(i.LMU_Area,$K95,TE$26)</f>
        <v>-</v>
      </c>
      <c r="TF95" s="19">
        <f t="shared" ca="1" si="641"/>
        <v>1</v>
      </c>
      <c r="TG95" s="587">
        <v>0</v>
      </c>
    </row>
    <row r="96" spans="1:527" outlineLevel="2">
      <c r="A96" s="21">
        <f t="shared" si="85"/>
        <v>91</v>
      </c>
      <c r="B96" s="213">
        <f t="shared" ca="1" si="648"/>
        <v>88</v>
      </c>
      <c r="C96">
        <f>C94</f>
        <v>102</v>
      </c>
      <c r="D96" s="135" t="s">
        <v>1990</v>
      </c>
      <c r="E96" t="b">
        <v>1</v>
      </c>
      <c r="F96" t="b">
        <v>0</v>
      </c>
      <c r="G96" t="b">
        <f t="shared" si="562"/>
        <v>1</v>
      </c>
      <c r="H96" s="213">
        <f t="shared" ca="1" si="647"/>
        <v>3</v>
      </c>
      <c r="I96" s="26">
        <v>2</v>
      </c>
      <c r="J96" s="26">
        <v>2</v>
      </c>
      <c r="K96" s="19">
        <f t="shared" ca="1" si="563"/>
        <v>1</v>
      </c>
      <c r="L96" s="19">
        <f t="shared" ca="1" si="563"/>
        <v>1</v>
      </c>
      <c r="M96" s="19">
        <f t="shared" ca="1" si="563"/>
        <v>2</v>
      </c>
      <c r="N96" s="19">
        <f t="shared" ca="1" si="563"/>
        <v>3</v>
      </c>
      <c r="O96" s="19">
        <f t="shared" ca="1" si="563"/>
        <v>2</v>
      </c>
      <c r="P96" s="19">
        <f t="shared" ca="1" si="563"/>
        <v>1</v>
      </c>
      <c r="Q96" s="19">
        <f t="shared" ca="1" si="563"/>
        <v>1</v>
      </c>
      <c r="R96" s="19">
        <f t="shared" ca="1" si="563"/>
        <v>0</v>
      </c>
      <c r="S96" s="19">
        <f t="shared" ca="1" si="563"/>
        <v>0</v>
      </c>
      <c r="T96" s="19">
        <f t="shared" ca="1" si="563"/>
        <v>0</v>
      </c>
      <c r="U96" s="19">
        <f t="shared" ca="1" si="563"/>
        <v>0</v>
      </c>
      <c r="V96" s="19">
        <f t="shared" ca="1" si="563"/>
        <v>0</v>
      </c>
      <c r="W96" s="19">
        <f t="shared" ca="1" si="563"/>
        <v>0</v>
      </c>
      <c r="X96" s="19">
        <f t="shared" ca="1" si="563"/>
        <v>1</v>
      </c>
      <c r="Y96" s="19">
        <f t="shared" ca="1" si="563"/>
        <v>1</v>
      </c>
      <c r="Z96" s="19">
        <f t="shared" ca="1" si="563"/>
        <v>1</v>
      </c>
      <c r="AA96" s="209"/>
      <c r="AB96" s="209"/>
      <c r="AC96" s="209"/>
      <c r="AD96" s="209"/>
      <c r="AE96" s="209"/>
      <c r="AF96" s="19">
        <f t="shared" ca="1" si="564"/>
        <v>0</v>
      </c>
      <c r="AG96" s="209"/>
      <c r="AH96" s="209"/>
      <c r="AI96" s="209"/>
      <c r="AJ96" s="209"/>
      <c r="AK96" s="209"/>
      <c r="AL96" s="209"/>
      <c r="AM96" s="209"/>
      <c r="AN96" s="209"/>
      <c r="AO96" s="135">
        <f t="shared" ca="1" si="565"/>
        <v>2</v>
      </c>
      <c r="AP96" s="135">
        <f ca="1">INDEX(CHOOSE($P96,DataAutumn!i.AdultDrys,DataWinter!i.AdultDrys,DataSpring!i.AdultDrys),1,$O96)</f>
        <v>4</v>
      </c>
      <c r="AQ96" s="5">
        <f t="shared" ca="1" si="566"/>
        <v>2</v>
      </c>
      <c r="AR96" s="5">
        <f t="shared" ca="1" si="566"/>
        <v>0</v>
      </c>
      <c r="AS96" s="5">
        <f t="shared" ca="1" si="567"/>
        <v>5</v>
      </c>
      <c r="AT96" s="209"/>
      <c r="AU96" s="209"/>
      <c r="AV96" s="209"/>
      <c r="AW96" s="351" t="str" cm="1">
        <f t="array" aca="1" ref="AW96" ca="1">LEFT(OFFSET(AW96,-1,0),LEN($AW$91))        &amp; TEXT($H96," 00000 ")
&amp; $D96   &amp;" "&amp;$AV96     &amp; IF($JO96=0," FWM","")&amp;IF($JO96=1," MWM","")&amp;IF($JO96=5," Mat","")&amp;IF($JP96=TRUE,"&amp;BBT","    ")    &amp; INDEX(DataMaster!$B$49:$B$51,Experiment!$I96)    &amp; " Climate"&amp;$J96
        &amp; CHOOSE($R96+1," PICCC"," BC")
&amp; " GP"&amp;TEXT($OB96,"?00%")        &amp; " WP"&amp;TEXT($NZ96,"?00%")        &amp; " MP"&amp;TEXT($OA96,"?00%")
&amp; " T_" &amp; IF(AND($CW96,$CY96),"TRUE")        &amp; " (F"&amp;3+COUNTIF($DL96:$DO96,TRUE)&amp;3&amp;"N"&amp;$DQ96&amp;$DR96&amp;")"</f>
        <v>Main 00003 EWW  MWM    DSP Climate2 PICCC GP100% WP100% MP100% T_TRUE (F33N11)</v>
      </c>
      <c r="AX96" s="9" t="str">
        <f ca="1">IF(COUNTIF(AW$5:AW96,AW96)=1,"-","Dup")</f>
        <v>-</v>
      </c>
      <c r="AY96" s="9"/>
      <c r="AZ96" s="19" t="str">
        <f t="shared" ca="1" si="568"/>
        <v>-</v>
      </c>
      <c r="BA96" s="19" t="str">
        <f t="shared" ca="1" si="568"/>
        <v>-</v>
      </c>
      <c r="BB96" s="19" t="str">
        <f t="shared" ca="1" si="568"/>
        <v>-</v>
      </c>
      <c r="BC96" s="19" t="str">
        <f t="shared" ca="1" si="568"/>
        <v>-</v>
      </c>
      <c r="BD96" s="19" t="str">
        <f t="shared" ca="1" si="568"/>
        <v>-</v>
      </c>
      <c r="BE96" s="19" t="str">
        <f t="shared" ca="1" si="568"/>
        <v>-</v>
      </c>
      <c r="BF96" s="19" t="str">
        <f t="shared" ca="1" si="568"/>
        <v>-</v>
      </c>
      <c r="BG96" s="19" t="str">
        <f t="shared" ca="1" si="568"/>
        <v>-</v>
      </c>
      <c r="BH96" s="9"/>
      <c r="BI96" s="5" t="b">
        <f t="shared" si="569"/>
        <v>0</v>
      </c>
      <c r="BJ96" s="5" t="str">
        <f t="shared" si="569"/>
        <v>-</v>
      </c>
      <c r="BK96" s="5" t="b">
        <f t="shared" si="569"/>
        <v>0</v>
      </c>
      <c r="BL96" s="5" t="b">
        <f t="shared" si="569"/>
        <v>1</v>
      </c>
      <c r="BM96" s="5" t="b">
        <f t="shared" si="569"/>
        <v>1</v>
      </c>
      <c r="BN96" s="135">
        <f t="shared" si="569"/>
        <v>0</v>
      </c>
      <c r="BO96" s="12" t="b">
        <v>0</v>
      </c>
      <c r="BP96" s="5" cm="1">
        <f t="array" ref="BP96">INDEX(i.z_prob,$J96,BP$26)</f>
        <v>0.08</v>
      </c>
      <c r="BQ96" s="5" cm="1">
        <f t="array" ref="BQ96">INDEX(i.z_prob,$J96,BQ$26)</f>
        <v>0.14000000000000001</v>
      </c>
      <c r="BR96" s="5" cm="1">
        <f t="array" ref="BR96">INDEX(i.z_prob,$J96,BR$26)</f>
        <v>0.12</v>
      </c>
      <c r="BS96" s="5" cm="1">
        <f t="array" ref="BS96">INDEX(i.z_prob,$J96,BS$26)</f>
        <v>0.1</v>
      </c>
      <c r="BT96" s="5" cm="1">
        <f t="array" ref="BT96">INDEX(i.z_prob,$J96,BT$26)</f>
        <v>0.1</v>
      </c>
      <c r="BU96" s="5" cm="1">
        <f t="array" ref="BU96">INDEX(i.z_prob,$J96,BU$26)</f>
        <v>0.19</v>
      </c>
      <c r="BV96" s="5" cm="1">
        <f t="array" ref="BV96">INDEX(i.z_prob,$J96,BV$26)</f>
        <v>0.14000000000000001</v>
      </c>
      <c r="BW96" s="5" cm="1">
        <f t="array" ref="BW96">INDEX(i.z_prob,$J96,BW$26)</f>
        <v>0.13</v>
      </c>
      <c r="BX96" s="9"/>
      <c r="BY96" s="19" t="str">
        <f t="shared" ca="1" si="570"/>
        <v>-</v>
      </c>
      <c r="BZ96" s="5">
        <f t="shared" ca="1" si="571"/>
        <v>0</v>
      </c>
      <c r="CA96" s="5">
        <f t="shared" ca="1" si="572"/>
        <v>0</v>
      </c>
      <c r="CB96" s="5">
        <f t="shared" ca="1" si="573"/>
        <v>0</v>
      </c>
      <c r="CC96" s="5">
        <f t="shared" ca="1" si="574"/>
        <v>0</v>
      </c>
      <c r="CD96" s="9"/>
      <c r="CE96" s="5" t="b">
        <f t="shared" ca="1" si="575"/>
        <v>0</v>
      </c>
      <c r="CF96" s="12">
        <f t="shared" ca="1" si="576"/>
        <v>3211010</v>
      </c>
      <c r="CG96" s="19" t="str">
        <f t="shared" ca="1" si="577"/>
        <v>-</v>
      </c>
      <c r="CH96" s="19" t="str">
        <f t="shared" ca="1" si="577"/>
        <v>-</v>
      </c>
      <c r="CI96" s="19" t="str">
        <f t="shared" ca="1" si="577"/>
        <v>-</v>
      </c>
      <c r="CJ96" s="19" t="str">
        <f t="shared" ca="1" si="577"/>
        <v>-</v>
      </c>
      <c r="CK96" s="19" t="str">
        <f t="shared" ca="1" si="577"/>
        <v>-</v>
      </c>
      <c r="CL96" s="19" t="str">
        <f t="shared" ca="1" si="577"/>
        <v>-</v>
      </c>
      <c r="CM96" s="19" t="str">
        <f t="shared" ca="1" si="577"/>
        <v>-</v>
      </c>
      <c r="CN96" s="19" t="str">
        <f t="shared" ca="1" si="577"/>
        <v>-</v>
      </c>
      <c r="CO96" s="19" t="str">
        <f t="shared" ca="1" si="577"/>
        <v>-</v>
      </c>
      <c r="CP96" s="19" t="str">
        <f t="shared" ca="1" si="577"/>
        <v>-</v>
      </c>
      <c r="CQ96" s="19" t="str">
        <f t="shared" ca="1" si="577"/>
        <v>-</v>
      </c>
      <c r="CR96" s="19" t="str">
        <f t="shared" ca="1" si="577"/>
        <v>-</v>
      </c>
      <c r="CS96" s="19" t="str">
        <f t="shared" ca="1" si="577"/>
        <v>-</v>
      </c>
      <c r="CT96" s="19" t="str">
        <f t="shared" ca="1" si="577"/>
        <v>-</v>
      </c>
      <c r="CU96" s="19" t="str">
        <f t="shared" ca="1" si="577"/>
        <v>-</v>
      </c>
      <c r="CV96" s="9"/>
      <c r="CW96" s="19" t="b">
        <f t="shared" ca="1" si="578"/>
        <v>1</v>
      </c>
      <c r="CX96" s="19" t="b">
        <f t="shared" ca="1" si="578"/>
        <v>1</v>
      </c>
      <c r="CY96" s="19" t="b">
        <f t="shared" ca="1" si="578"/>
        <v>1</v>
      </c>
      <c r="CZ96" s="571">
        <f t="shared" ca="1" si="579"/>
        <v>32112111</v>
      </c>
      <c r="DA96" s="19" t="b">
        <f t="shared" ca="1" si="580"/>
        <v>0</v>
      </c>
      <c r="DB96" s="19">
        <f t="shared" ca="1" si="580"/>
        <v>0</v>
      </c>
      <c r="DC96" s="19" t="str">
        <f t="shared" ca="1" si="580"/>
        <v>-</v>
      </c>
      <c r="DD96" s="570" t="str">
        <f t="shared" ca="1" si="580"/>
        <v>-</v>
      </c>
      <c r="DE96" s="428">
        <f t="shared" ca="1" si="581"/>
        <v>680</v>
      </c>
      <c r="DF96" s="428">
        <f t="shared" ca="1" si="581"/>
        <v>714</v>
      </c>
      <c r="DG96" s="428">
        <f t="shared" ca="1" si="581"/>
        <v>749</v>
      </c>
      <c r="DH96" s="143">
        <f t="shared" ca="1" si="582"/>
        <v>420</v>
      </c>
      <c r="DI96" s="143">
        <f t="shared" ca="1" si="582"/>
        <v>455</v>
      </c>
      <c r="DJ96" s="143">
        <f t="shared" ca="1" si="582"/>
        <v>490</v>
      </c>
      <c r="DK96" s="19" t="str">
        <f t="shared" ca="1" si="583"/>
        <v>-</v>
      </c>
      <c r="DL96" s="19" t="str">
        <f t="shared" ca="1" si="583"/>
        <v>-</v>
      </c>
      <c r="DM96" s="19" t="str">
        <f t="shared" ca="1" si="583"/>
        <v>-</v>
      </c>
      <c r="DN96" s="19" t="str">
        <f t="shared" ca="1" si="583"/>
        <v>-</v>
      </c>
      <c r="DO96" s="19" t="str">
        <f t="shared" ca="1" si="583"/>
        <v>-</v>
      </c>
      <c r="DP96" s="19" t="str">
        <f t="shared" ca="1" si="583"/>
        <v>-</v>
      </c>
      <c r="DQ96" s="12">
        <v>1</v>
      </c>
      <c r="DR96" s="12">
        <v>1</v>
      </c>
      <c r="DS96" s="19">
        <f t="shared" ca="1" si="583"/>
        <v>0</v>
      </c>
      <c r="DT96" s="19" t="str">
        <f t="shared" ca="1" si="583"/>
        <v>-</v>
      </c>
      <c r="DU96" s="19" t="str">
        <f t="shared" ca="1" si="583"/>
        <v>-</v>
      </c>
      <c r="DV96" s="19" t="str">
        <f t="shared" ca="1" si="583"/>
        <v>-</v>
      </c>
      <c r="DW96" s="19" t="str">
        <f t="shared" ca="1" si="583"/>
        <v>-</v>
      </c>
      <c r="DX96" s="19" t="str">
        <f t="shared" ca="1" si="583"/>
        <v>-</v>
      </c>
      <c r="DY96" s="19">
        <f t="shared" ca="1" si="583"/>
        <v>0</v>
      </c>
      <c r="DZ96" s="19" t="str">
        <f t="shared" ca="1" si="583"/>
        <v>-</v>
      </c>
      <c r="EA96" s="19" t="str">
        <f t="shared" ca="1" si="583"/>
        <v>-</v>
      </c>
      <c r="EB96" s="19" t="str">
        <f t="shared" ca="1" si="580"/>
        <v>-</v>
      </c>
      <c r="EC96" s="19">
        <f t="shared" ca="1" si="580"/>
        <v>0</v>
      </c>
      <c r="ED96" s="19">
        <f t="shared" ca="1" si="580"/>
        <v>0</v>
      </c>
      <c r="EE96" s="9"/>
      <c r="EF96" s="19" t="str">
        <f t="shared" ca="1" si="584"/>
        <v>-</v>
      </c>
      <c r="EG96" s="19" t="str">
        <f t="shared" ca="1" si="584"/>
        <v>-</v>
      </c>
      <c r="EH96" s="19" t="str">
        <f t="shared" ca="1" si="584"/>
        <v>-</v>
      </c>
      <c r="EI96" s="19" t="str">
        <f t="shared" ca="1" si="584"/>
        <v>-</v>
      </c>
      <c r="EJ96" s="19" t="str">
        <f t="shared" ca="1" si="584"/>
        <v>-</v>
      </c>
      <c r="EK96" s="19" t="str">
        <f t="shared" ca="1" si="584"/>
        <v>-</v>
      </c>
      <c r="EL96" s="19" t="str">
        <f t="shared" ca="1" si="584"/>
        <v>-</v>
      </c>
      <c r="EM96" s="19" t="str">
        <f t="shared" ca="1" si="584"/>
        <v>-</v>
      </c>
      <c r="EN96" s="19" t="str">
        <f t="shared" ca="1" si="584"/>
        <v>-</v>
      </c>
      <c r="EO96" s="19" t="str">
        <f t="shared" ca="1" si="584"/>
        <v>-</v>
      </c>
      <c r="EP96" s="19" t="str">
        <f t="shared" ca="1" si="584"/>
        <v>-</v>
      </c>
      <c r="EQ96" s="19" t="str">
        <f t="shared" ca="1" si="584"/>
        <v>-</v>
      </c>
      <c r="ER96" s="19">
        <f t="shared" ca="1" si="584"/>
        <v>0</v>
      </c>
      <c r="ES96" s="428">
        <f t="shared" ca="1" si="585"/>
        <v>0</v>
      </c>
      <c r="ET96" s="428">
        <f t="shared" ca="1" si="585"/>
        <v>0</v>
      </c>
      <c r="EU96" s="115">
        <f t="shared" ca="1" si="586"/>
        <v>0</v>
      </c>
      <c r="EV96" s="115">
        <f t="shared" ca="1" si="586"/>
        <v>0</v>
      </c>
      <c r="EW96" s="115">
        <f t="shared" ca="1" si="586"/>
        <v>0</v>
      </c>
      <c r="EX96" s="115">
        <f t="shared" ca="1" si="586"/>
        <v>0</v>
      </c>
      <c r="EY96" s="115">
        <f t="shared" ca="1" si="586"/>
        <v>0</v>
      </c>
      <c r="EZ96" s="530">
        <f t="shared" ca="1" si="587"/>
        <v>0</v>
      </c>
      <c r="FA96" s="115">
        <f t="shared" ca="1" si="588"/>
        <v>0</v>
      </c>
      <c r="FB96" s="115">
        <f t="shared" ca="1" si="588"/>
        <v>0</v>
      </c>
      <c r="FC96" s="115">
        <f t="shared" ca="1" si="588"/>
        <v>0</v>
      </c>
      <c r="FD96" s="115">
        <f t="shared" ca="1" si="588"/>
        <v>0</v>
      </c>
      <c r="FE96" s="115">
        <f t="shared" ca="1" si="588"/>
        <v>0</v>
      </c>
      <c r="FF96" s="530">
        <f t="shared" ca="1" si="589"/>
        <v>0</v>
      </c>
      <c r="FG96" s="115">
        <f t="shared" ca="1" si="590"/>
        <v>0</v>
      </c>
      <c r="FH96" s="115">
        <f t="shared" ca="1" si="590"/>
        <v>0</v>
      </c>
      <c r="FI96" s="115">
        <f t="shared" ca="1" si="590"/>
        <v>0</v>
      </c>
      <c r="FJ96" s="115">
        <f t="shared" ca="1" si="590"/>
        <v>0</v>
      </c>
      <c r="FK96" s="115">
        <f t="shared" ca="1" si="590"/>
        <v>0</v>
      </c>
      <c r="FL96" s="530">
        <f t="shared" ca="1" si="591"/>
        <v>0</v>
      </c>
      <c r="FM96" s="115">
        <f t="shared" ca="1" si="592"/>
        <v>0</v>
      </c>
      <c r="FN96" s="115">
        <f t="shared" ca="1" si="592"/>
        <v>0</v>
      </c>
      <c r="FO96" s="115">
        <f t="shared" ca="1" si="592"/>
        <v>0</v>
      </c>
      <c r="FP96" s="115">
        <f t="shared" ca="1" si="592"/>
        <v>0</v>
      </c>
      <c r="FQ96" s="115">
        <f t="shared" ca="1" si="592"/>
        <v>0</v>
      </c>
      <c r="FR96" s="530">
        <f t="shared" ca="1" si="593"/>
        <v>0</v>
      </c>
      <c r="FS96" s="115">
        <f t="shared" ca="1" si="594"/>
        <v>0</v>
      </c>
      <c r="FT96" s="115">
        <f t="shared" ca="1" si="594"/>
        <v>0</v>
      </c>
      <c r="FU96" s="115">
        <f t="shared" ca="1" si="594"/>
        <v>0</v>
      </c>
      <c r="FV96" s="115">
        <f t="shared" ca="1" si="594"/>
        <v>0</v>
      </c>
      <c r="FW96" s="115">
        <f t="shared" ca="1" si="594"/>
        <v>0</v>
      </c>
      <c r="FX96" s="530">
        <f t="shared" ca="1" si="595"/>
        <v>0</v>
      </c>
      <c r="FY96" s="115">
        <f t="shared" ca="1" si="596"/>
        <v>0</v>
      </c>
      <c r="FZ96" s="115">
        <f t="shared" ca="1" si="596"/>
        <v>0</v>
      </c>
      <c r="GA96" s="115">
        <f t="shared" ca="1" si="596"/>
        <v>0</v>
      </c>
      <c r="GB96" s="115">
        <f t="shared" ca="1" si="596"/>
        <v>0</v>
      </c>
      <c r="GC96" s="115">
        <f t="shared" ca="1" si="596"/>
        <v>0</v>
      </c>
      <c r="GD96" s="530">
        <f t="shared" ca="1" si="597"/>
        <v>0</v>
      </c>
      <c r="GE96" s="116">
        <f t="shared" ca="1" si="598"/>
        <v>0</v>
      </c>
      <c r="GF96" s="116">
        <f t="shared" ca="1" si="598"/>
        <v>0</v>
      </c>
      <c r="GG96" s="116">
        <f t="shared" ca="1" si="598"/>
        <v>0</v>
      </c>
      <c r="GH96" s="116">
        <f t="shared" ca="1" si="598"/>
        <v>0</v>
      </c>
      <c r="GI96" s="545">
        <f t="shared" ca="1" si="599"/>
        <v>0</v>
      </c>
      <c r="GJ96" s="545">
        <f t="shared" ca="1" si="599"/>
        <v>0</v>
      </c>
      <c r="GK96" s="545">
        <f t="shared" ca="1" si="599"/>
        <v>0</v>
      </c>
      <c r="GL96" s="545">
        <f t="shared" ca="1" si="599"/>
        <v>0</v>
      </c>
      <c r="GM96" s="545">
        <f t="shared" ca="1" si="599"/>
        <v>0</v>
      </c>
      <c r="GN96" s="545">
        <f t="shared" ca="1" si="599"/>
        <v>0</v>
      </c>
      <c r="GO96" s="545">
        <f t="shared" ca="1" si="599"/>
        <v>0</v>
      </c>
      <c r="GP96" s="545">
        <f t="shared" ca="1" si="599"/>
        <v>0</v>
      </c>
      <c r="GQ96" s="545">
        <f t="shared" ca="1" si="599"/>
        <v>0</v>
      </c>
      <c r="GR96" s="545">
        <f t="shared" ca="1" si="599"/>
        <v>0</v>
      </c>
      <c r="GS96" s="545">
        <f t="shared" ca="1" si="599"/>
        <v>0</v>
      </c>
      <c r="GT96" s="545">
        <f t="shared" ca="1" si="599"/>
        <v>0</v>
      </c>
      <c r="GU96" s="545">
        <f t="shared" ca="1" si="599"/>
        <v>0</v>
      </c>
      <c r="GV96" s="545">
        <f t="shared" ca="1" si="599"/>
        <v>0</v>
      </c>
      <c r="GW96" s="545">
        <f t="shared" ca="1" si="599"/>
        <v>0</v>
      </c>
      <c r="GX96" s="545">
        <f t="shared" ca="1" si="599"/>
        <v>0</v>
      </c>
      <c r="GY96" s="545">
        <f t="shared" ca="1" si="600"/>
        <v>0</v>
      </c>
      <c r="GZ96" s="545">
        <f t="shared" ca="1" si="600"/>
        <v>0</v>
      </c>
      <c r="HA96" s="545">
        <f t="shared" ca="1" si="600"/>
        <v>0</v>
      </c>
      <c r="HB96" s="545">
        <f t="shared" ca="1" si="600"/>
        <v>0</v>
      </c>
      <c r="HC96" s="19">
        <f t="shared" ca="1" si="601"/>
        <v>0</v>
      </c>
      <c r="HD96" s="115">
        <f t="shared" ca="1" si="602"/>
        <v>0</v>
      </c>
      <c r="HE96" s="115">
        <f t="shared" ca="1" si="602"/>
        <v>0</v>
      </c>
      <c r="HF96" s="115">
        <f t="shared" ca="1" si="602"/>
        <v>0</v>
      </c>
      <c r="HG96" s="115">
        <f t="shared" ca="1" si="602"/>
        <v>0</v>
      </c>
      <c r="HH96" s="115">
        <f t="shared" ca="1" si="602"/>
        <v>0</v>
      </c>
      <c r="HI96" s="530">
        <f t="shared" ca="1" si="603"/>
        <v>0</v>
      </c>
      <c r="HJ96" s="115">
        <f t="shared" ca="1" si="604"/>
        <v>0</v>
      </c>
      <c r="HK96" s="115">
        <f t="shared" ca="1" si="604"/>
        <v>0</v>
      </c>
      <c r="HL96" s="115">
        <f t="shared" ca="1" si="604"/>
        <v>0</v>
      </c>
      <c r="HM96" s="115">
        <f t="shared" ca="1" si="604"/>
        <v>0</v>
      </c>
      <c r="HN96" s="115">
        <f t="shared" ca="1" si="604"/>
        <v>0</v>
      </c>
      <c r="HO96" s="530">
        <f t="shared" ca="1" si="605"/>
        <v>0</v>
      </c>
      <c r="HP96" s="115">
        <f t="shared" ca="1" si="606"/>
        <v>0</v>
      </c>
      <c r="HQ96" s="115">
        <f t="shared" ca="1" si="606"/>
        <v>0</v>
      </c>
      <c r="HR96" s="115">
        <f t="shared" ca="1" si="606"/>
        <v>0</v>
      </c>
      <c r="HS96" s="115">
        <f t="shared" ca="1" si="606"/>
        <v>0</v>
      </c>
      <c r="HT96" s="115">
        <f t="shared" ca="1" si="606"/>
        <v>0</v>
      </c>
      <c r="HU96" s="530">
        <f t="shared" ca="1" si="607"/>
        <v>0</v>
      </c>
      <c r="HV96" s="115">
        <f t="shared" ca="1" si="608"/>
        <v>0</v>
      </c>
      <c r="HW96" s="115">
        <f t="shared" ca="1" si="608"/>
        <v>0</v>
      </c>
      <c r="HX96" s="115">
        <f t="shared" ca="1" si="608"/>
        <v>0</v>
      </c>
      <c r="HY96" s="115">
        <f t="shared" ca="1" si="608"/>
        <v>0</v>
      </c>
      <c r="HZ96" s="115">
        <f t="shared" ca="1" si="608"/>
        <v>0</v>
      </c>
      <c r="IA96" s="530">
        <f t="shared" ca="1" si="609"/>
        <v>0</v>
      </c>
      <c r="IB96" s="115">
        <f t="shared" ca="1" si="610"/>
        <v>0</v>
      </c>
      <c r="IC96" s="115">
        <f t="shared" ca="1" si="610"/>
        <v>0</v>
      </c>
      <c r="ID96" s="115">
        <f t="shared" ca="1" si="610"/>
        <v>0</v>
      </c>
      <c r="IE96" s="115">
        <f t="shared" ca="1" si="610"/>
        <v>0</v>
      </c>
      <c r="IF96" s="115">
        <f t="shared" ca="1" si="610"/>
        <v>0</v>
      </c>
      <c r="IG96" s="530">
        <f t="shared" ca="1" si="611"/>
        <v>0</v>
      </c>
      <c r="IH96" s="115">
        <f t="shared" ca="1" si="612"/>
        <v>0</v>
      </c>
      <c r="II96" s="115">
        <f t="shared" ca="1" si="612"/>
        <v>0</v>
      </c>
      <c r="IJ96" s="115">
        <f t="shared" ca="1" si="612"/>
        <v>0</v>
      </c>
      <c r="IK96" s="115">
        <f t="shared" ca="1" si="612"/>
        <v>0</v>
      </c>
      <c r="IL96" s="115">
        <f t="shared" ca="1" si="612"/>
        <v>0</v>
      </c>
      <c r="IM96" s="530">
        <f t="shared" ca="1" si="613"/>
        <v>0</v>
      </c>
      <c r="IN96" s="116">
        <f t="shared" ca="1" si="614"/>
        <v>0</v>
      </c>
      <c r="IO96" s="116">
        <f t="shared" ca="1" si="614"/>
        <v>0</v>
      </c>
      <c r="IP96" s="116">
        <f t="shared" ca="1" si="614"/>
        <v>0</v>
      </c>
      <c r="IQ96" s="116">
        <f t="shared" ca="1" si="614"/>
        <v>0</v>
      </c>
      <c r="IR96" s="545">
        <f t="shared" ca="1" si="615"/>
        <v>0</v>
      </c>
      <c r="IS96" s="545">
        <f t="shared" ca="1" si="615"/>
        <v>0</v>
      </c>
      <c r="IT96" s="545">
        <f t="shared" ca="1" si="615"/>
        <v>0</v>
      </c>
      <c r="IU96" s="545">
        <f t="shared" ca="1" si="615"/>
        <v>0</v>
      </c>
      <c r="IV96" s="545">
        <f t="shared" ca="1" si="615"/>
        <v>0</v>
      </c>
      <c r="IW96" s="545">
        <f t="shared" ca="1" si="615"/>
        <v>0</v>
      </c>
      <c r="IX96" s="545">
        <f t="shared" ca="1" si="615"/>
        <v>0</v>
      </c>
      <c r="IY96" s="545">
        <f t="shared" ca="1" si="615"/>
        <v>0</v>
      </c>
      <c r="IZ96" s="545">
        <f t="shared" ca="1" si="615"/>
        <v>0</v>
      </c>
      <c r="JA96" s="545">
        <f t="shared" ca="1" si="615"/>
        <v>0</v>
      </c>
      <c r="JB96" s="545">
        <f t="shared" ca="1" si="615"/>
        <v>0</v>
      </c>
      <c r="JC96" s="545">
        <f t="shared" ca="1" si="615"/>
        <v>0</v>
      </c>
      <c r="JD96" s="545">
        <f t="shared" ca="1" si="615"/>
        <v>0</v>
      </c>
      <c r="JE96" s="545">
        <f t="shared" ca="1" si="615"/>
        <v>0</v>
      </c>
      <c r="JF96" s="545">
        <f t="shared" ca="1" si="615"/>
        <v>0</v>
      </c>
      <c r="JG96" s="545">
        <f t="shared" ca="1" si="615"/>
        <v>0</v>
      </c>
      <c r="JH96" s="545">
        <f t="shared" ca="1" si="616"/>
        <v>0</v>
      </c>
      <c r="JI96" s="545">
        <f t="shared" ca="1" si="616"/>
        <v>0</v>
      </c>
      <c r="JJ96" s="545">
        <f t="shared" ca="1" si="616"/>
        <v>0</v>
      </c>
      <c r="JK96" s="545">
        <f t="shared" ca="1" si="616"/>
        <v>0</v>
      </c>
      <c r="JL96" s="19">
        <f t="shared" ca="1" si="617"/>
        <v>0</v>
      </c>
      <c r="JM96" s="5">
        <f t="shared" ca="1" si="618"/>
        <v>19</v>
      </c>
      <c r="JN96" s="9"/>
      <c r="JO96" s="5">
        <f t="shared" ca="1" si="619"/>
        <v>1</v>
      </c>
      <c r="JP96" s="5" t="b">
        <f t="shared" ca="1" si="619"/>
        <v>0</v>
      </c>
      <c r="JQ96" s="19">
        <f t="shared" ca="1" si="620"/>
        <v>0</v>
      </c>
      <c r="JR96" s="5">
        <f t="shared" ca="1" si="621"/>
        <v>0</v>
      </c>
      <c r="JS96" s="5">
        <f t="shared" ca="1" si="622"/>
        <v>0.01</v>
      </c>
      <c r="JT96" s="5">
        <f t="shared" si="623"/>
        <v>0</v>
      </c>
      <c r="JU96" s="19">
        <f t="shared" ca="1" si="620"/>
        <v>0</v>
      </c>
      <c r="JV96" s="5">
        <f t="shared" ca="1" si="624"/>
        <v>60</v>
      </c>
      <c r="JW96" s="5">
        <f t="shared" si="625"/>
        <v>1</v>
      </c>
      <c r="JX96" s="19">
        <f t="shared" ca="1" si="620"/>
        <v>1</v>
      </c>
      <c r="JY96" s="19">
        <f t="shared" ca="1" si="620"/>
        <v>1</v>
      </c>
      <c r="JZ96" s="19">
        <f t="shared" ca="1" si="620"/>
        <v>1</v>
      </c>
      <c r="KA96" s="19">
        <f t="shared" ca="1" si="620"/>
        <v>1</v>
      </c>
      <c r="KB96" s="19">
        <f t="shared" ca="1" si="620"/>
        <v>1</v>
      </c>
      <c r="KC96" s="19">
        <f t="shared" ca="1" si="620"/>
        <v>0</v>
      </c>
      <c r="KD96" s="19">
        <f t="shared" ca="1" si="620"/>
        <v>0</v>
      </c>
      <c r="KE96" s="19">
        <f t="shared" ca="1" si="620"/>
        <v>1</v>
      </c>
      <c r="KF96" s="19">
        <f t="shared" ca="1" si="620"/>
        <v>0</v>
      </c>
      <c r="KG96" s="19">
        <f t="shared" ca="1" si="620"/>
        <v>0</v>
      </c>
      <c r="KH96" s="19">
        <f t="shared" ca="1" si="620"/>
        <v>0</v>
      </c>
      <c r="KI96" s="19">
        <f t="shared" ca="1" si="620"/>
        <v>1</v>
      </c>
      <c r="KJ96" s="19">
        <f t="shared" ca="1" si="620"/>
        <v>0</v>
      </c>
      <c r="KK96" s="19">
        <f t="shared" ca="1" si="620"/>
        <v>1</v>
      </c>
      <c r="KL96" s="19">
        <f t="shared" ca="1" si="620"/>
        <v>0</v>
      </c>
      <c r="KM96" s="19">
        <f t="shared" ca="1" si="620"/>
        <v>0</v>
      </c>
      <c r="KN96" s="19">
        <f t="shared" ca="1" si="620"/>
        <v>0</v>
      </c>
      <c r="KO96" s="19">
        <f t="shared" ca="1" si="620"/>
        <v>0</v>
      </c>
      <c r="KP96" s="19">
        <f t="shared" ca="1" si="620"/>
        <v>0</v>
      </c>
      <c r="KQ96" s="19">
        <f t="shared" ca="1" si="620"/>
        <v>0</v>
      </c>
      <c r="KR96" s="19">
        <f t="shared" ca="1" si="620"/>
        <v>0</v>
      </c>
      <c r="KS96" s="19">
        <f t="shared" ca="1" si="620"/>
        <v>0</v>
      </c>
      <c r="KT96" s="19">
        <f t="shared" ca="1" si="620"/>
        <v>0</v>
      </c>
      <c r="KU96" s="19">
        <f t="shared" ca="1" si="620"/>
        <v>0</v>
      </c>
      <c r="KV96" s="19">
        <f t="shared" ca="1" si="620"/>
        <v>0</v>
      </c>
      <c r="KW96" s="19">
        <f t="shared" ca="1" si="620"/>
        <v>0</v>
      </c>
      <c r="KX96" s="19">
        <f t="shared" ca="1" si="620"/>
        <v>0</v>
      </c>
      <c r="KY96" s="19">
        <f t="shared" ca="1" si="620"/>
        <v>0</v>
      </c>
      <c r="KZ96" s="19">
        <f t="shared" ca="1" si="620"/>
        <v>0</v>
      </c>
      <c r="LA96" s="19">
        <f t="shared" ca="1" si="620"/>
        <v>0</v>
      </c>
      <c r="LB96" s="19">
        <f t="shared" ca="1" si="620"/>
        <v>0</v>
      </c>
      <c r="LC96" s="19">
        <f t="shared" ca="1" si="620"/>
        <v>0</v>
      </c>
      <c r="LD96" s="19">
        <f t="shared" ca="1" si="620"/>
        <v>0</v>
      </c>
      <c r="LE96" s="19">
        <f t="shared" ca="1" si="620"/>
        <v>0</v>
      </c>
      <c r="LF96" s="19">
        <f t="shared" ca="1" si="620"/>
        <v>0</v>
      </c>
      <c r="LG96" s="5">
        <f t="shared" ca="1" si="626"/>
        <v>0</v>
      </c>
      <c r="LH96" s="5">
        <f t="shared" ca="1" si="626"/>
        <v>0</v>
      </c>
      <c r="LI96" s="5">
        <f t="shared" ca="1" si="626"/>
        <v>0.05</v>
      </c>
      <c r="LJ96" s="5">
        <f t="shared" ca="1" si="626"/>
        <v>0.05</v>
      </c>
      <c r="LK96" s="19">
        <f t="shared" ca="1" si="620"/>
        <v>0</v>
      </c>
      <c r="LL96" s="19">
        <f t="shared" ca="1" si="620"/>
        <v>0</v>
      </c>
      <c r="LM96" s="19">
        <f t="shared" ca="1" si="620"/>
        <v>0</v>
      </c>
      <c r="LN96" s="19">
        <f t="shared" ca="1" si="620"/>
        <v>0</v>
      </c>
      <c r="LO96" s="19">
        <f t="shared" ca="1" si="620"/>
        <v>0</v>
      </c>
      <c r="LP96" s="19">
        <f t="shared" ca="1" si="620"/>
        <v>0</v>
      </c>
      <c r="LQ96" s="19">
        <f t="shared" ca="1" si="620"/>
        <v>0</v>
      </c>
      <c r="LR96" s="19">
        <f t="shared" ca="1" si="620"/>
        <v>1</v>
      </c>
      <c r="LS96" s="19">
        <f t="shared" ca="1" si="620"/>
        <v>0</v>
      </c>
      <c r="LT96" s="19">
        <f t="shared" ca="1" si="620"/>
        <v>0</v>
      </c>
      <c r="LU96" s="19">
        <f t="shared" ca="1" si="620"/>
        <v>0</v>
      </c>
      <c r="LV96" s="19">
        <f t="shared" ca="1" si="620"/>
        <v>0</v>
      </c>
      <c r="LW96" s="19">
        <f t="shared" ca="1" si="620"/>
        <v>1</v>
      </c>
      <c r="LX96" s="9"/>
      <c r="LY96" s="5" t="b">
        <f t="shared" ca="1" si="627"/>
        <v>0</v>
      </c>
      <c r="LZ96" s="19" t="str">
        <f t="shared" ca="1" si="628"/>
        <v>-</v>
      </c>
      <c r="MA96" s="19" t="str">
        <f t="shared" ca="1" si="628"/>
        <v>-</v>
      </c>
      <c r="MB96" s="19" t="str">
        <f t="shared" ca="1" si="628"/>
        <v>-</v>
      </c>
      <c r="MC96" s="5" t="b">
        <f t="shared" ca="1" si="629"/>
        <v>1</v>
      </c>
      <c r="MD96" s="5" t="b">
        <f t="shared" ca="1" si="629"/>
        <v>0</v>
      </c>
      <c r="ME96" s="5" t="b">
        <f t="shared" ca="1" si="629"/>
        <v>0</v>
      </c>
      <c r="MF96" s="135">
        <f t="shared" ca="1" si="630"/>
        <v>1</v>
      </c>
      <c r="MG96" s="135">
        <f t="shared" ca="1" si="630"/>
        <v>1</v>
      </c>
      <c r="MH96" s="5" t="b">
        <f t="shared" ca="1" si="631"/>
        <v>0</v>
      </c>
      <c r="MI96" s="5" t="b">
        <f t="shared" ca="1" si="631"/>
        <v>0</v>
      </c>
      <c r="MJ96" s="5" t="b">
        <f t="shared" ca="1" si="631"/>
        <v>1</v>
      </c>
      <c r="MK96" s="5" t="b">
        <f t="shared" ca="1" si="631"/>
        <v>0</v>
      </c>
      <c r="ML96" s="5">
        <f t="shared" ca="1" si="632"/>
        <v>1</v>
      </c>
      <c r="MM96" s="5">
        <f t="shared" ca="1" si="632"/>
        <v>0.66</v>
      </c>
      <c r="MN96" s="5" t="b">
        <f t="shared" ca="1" si="633"/>
        <v>1</v>
      </c>
      <c r="MO96" s="5" t="str" cm="1">
        <f t="array" aca="1" ref="MO96" ca="1">IF(OR(MP96:MP96&lt;&gt;"-"),TRUE,"-")</f>
        <v>-</v>
      </c>
      <c r="MP96" s="19" t="str">
        <f t="shared" ca="1" si="634"/>
        <v>-</v>
      </c>
      <c r="MQ96" s="5" t="str">
        <f t="array" aca="1" ref="MQ96" ca="1">IF(OR(MR96:MX96&lt;&gt;"-"),TRUE,"-")</f>
        <v>-</v>
      </c>
      <c r="MR96" s="19" t="str">
        <f t="shared" ca="1" si="635"/>
        <v>-</v>
      </c>
      <c r="MS96" s="19" t="str">
        <f t="shared" ca="1" si="635"/>
        <v>-</v>
      </c>
      <c r="MT96" s="19" t="str">
        <f t="shared" ca="1" si="635"/>
        <v>-</v>
      </c>
      <c r="MU96" s="19" t="str">
        <f t="shared" ca="1" si="635"/>
        <v>-</v>
      </c>
      <c r="MV96" s="19" t="str">
        <f t="shared" ca="1" si="635"/>
        <v>-</v>
      </c>
      <c r="MW96" s="19" t="str">
        <f t="shared" ca="1" si="635"/>
        <v>-</v>
      </c>
      <c r="MX96" s="19" t="str">
        <f t="shared" ca="1" si="635"/>
        <v>-</v>
      </c>
      <c r="MY96" s="19" t="str">
        <f t="shared" ca="1" si="635"/>
        <v>-</v>
      </c>
      <c r="MZ96" s="19" t="str">
        <f t="shared" ca="1" si="635"/>
        <v>-</v>
      </c>
      <c r="NA96" s="19" t="str">
        <f t="shared" ca="1" si="635"/>
        <v>-</v>
      </c>
      <c r="NB96" s="19" t="b">
        <f t="shared" ca="1" si="636"/>
        <v>1</v>
      </c>
      <c r="NC96" s="19">
        <f t="shared" ca="1" si="636"/>
        <v>0</v>
      </c>
      <c r="ND96" s="5" t="str">
        <f t="shared" ca="1" si="637"/>
        <v>-</v>
      </c>
      <c r="NE96" s="5" t="str">
        <f t="shared" ca="1" si="637"/>
        <v>-</v>
      </c>
      <c r="NF96" s="5" t="str">
        <f t="shared" ca="1" si="637"/>
        <v>-</v>
      </c>
      <c r="NG96" s="5" t="str">
        <f t="shared" ca="1" si="637"/>
        <v>-</v>
      </c>
      <c r="NH96" s="19" t="str">
        <f t="shared" ca="1" si="638"/>
        <v>-</v>
      </c>
      <c r="NI96" s="19" t="str">
        <f t="shared" ca="1" si="638"/>
        <v>-</v>
      </c>
      <c r="NJ96" s="19" t="str">
        <f t="shared" ca="1" si="638"/>
        <v>-</v>
      </c>
      <c r="NK96" s="19" t="str">
        <f t="shared" ca="1" si="638"/>
        <v>-</v>
      </c>
      <c r="NL96" s="19" t="str">
        <f t="shared" ca="1" si="638"/>
        <v>-</v>
      </c>
      <c r="NM96" s="19" t="str">
        <f t="shared" ca="1" si="638"/>
        <v>-</v>
      </c>
      <c r="NN96" s="5" t="str">
        <f t="shared" ca="1" si="639"/>
        <v>-</v>
      </c>
      <c r="NO96" s="5">
        <f t="shared" ca="1" si="639"/>
        <v>500</v>
      </c>
      <c r="NP96" s="5">
        <f t="shared" ca="1" si="639"/>
        <v>500</v>
      </c>
      <c r="NQ96" s="5" t="str">
        <f t="shared" ca="1" si="639"/>
        <v>-</v>
      </c>
      <c r="NR96" s="5" t="str">
        <f t="shared" ca="1" si="639"/>
        <v>-</v>
      </c>
      <c r="NS96" s="5" t="str">
        <f t="shared" ca="1" si="639"/>
        <v>-</v>
      </c>
      <c r="NT96" s="5">
        <f t="shared" ca="1" si="640"/>
        <v>1</v>
      </c>
      <c r="NU96" s="9"/>
      <c r="NV96" s="19">
        <f t="shared" ca="1" si="638"/>
        <v>70</v>
      </c>
      <c r="NW96" s="19">
        <f t="shared" ca="1" si="638"/>
        <v>50</v>
      </c>
      <c r="NX96" s="19">
        <f t="shared" ca="1" si="641"/>
        <v>65</v>
      </c>
      <c r="NY96" s="19">
        <f t="shared" ca="1" si="641"/>
        <v>65</v>
      </c>
      <c r="NZ96" s="5">
        <f t="shared" ca="1" si="642"/>
        <v>1</v>
      </c>
      <c r="OA96" s="5">
        <f t="shared" ca="1" si="643"/>
        <v>1</v>
      </c>
      <c r="OB96" s="5">
        <f t="shared" ca="1" si="644"/>
        <v>1</v>
      </c>
      <c r="OC96" s="9"/>
      <c r="OD96" s="19" t="b">
        <f t="shared" ca="1" si="641"/>
        <v>0</v>
      </c>
      <c r="OE96" s="19" t="b">
        <f t="shared" ca="1" si="641"/>
        <v>0</v>
      </c>
      <c r="OF96" s="19">
        <f t="shared" ca="1" si="641"/>
        <v>1</v>
      </c>
      <c r="OG96" s="135">
        <f t="shared" ca="1" si="646"/>
        <v>1</v>
      </c>
      <c r="OH96" s="135">
        <f t="shared" ca="1" si="646"/>
        <v>1</v>
      </c>
      <c r="OI96" s="135">
        <f t="shared" ca="1" si="646"/>
        <v>1</v>
      </c>
      <c r="OJ96" s="135">
        <f t="shared" ca="1" si="646"/>
        <v>1</v>
      </c>
      <c r="OK96" s="135">
        <f t="shared" ca="1" si="646"/>
        <v>1</v>
      </c>
      <c r="OL96" s="135">
        <f t="shared" ca="1" si="646"/>
        <v>1</v>
      </c>
      <c r="OM96" s="135">
        <f t="shared" ca="1" si="646"/>
        <v>1</v>
      </c>
      <c r="ON96" s="135">
        <f t="shared" ca="1" si="646"/>
        <v>1</v>
      </c>
      <c r="OO96" s="9"/>
      <c r="OP96" s="5" t="str" cm="1">
        <f t="array" aca="1" ref="OP96" ca="1">INDEX(i.LMU_Area,$K96,OP$26)</f>
        <v>-</v>
      </c>
      <c r="OQ96" s="5" t="str" cm="1">
        <f t="array" aca="1" ref="OQ96" ca="1">INDEX(i.LMU_Area,$K96,OQ$26)</f>
        <v>-</v>
      </c>
      <c r="OR96" s="5" t="str" cm="1">
        <f t="array" aca="1" ref="OR96" ca="1">INDEX(i.LMU_Area,$K96,OR$26)</f>
        <v>-</v>
      </c>
      <c r="OS96" s="5" t="str" cm="1">
        <f t="array" aca="1" ref="OS96" ca="1">INDEX(i.LMU_Area,$K96,OS$26)</f>
        <v>-</v>
      </c>
      <c r="OT96" s="5" t="str" cm="1">
        <f t="array" aca="1" ref="OT96" ca="1">INDEX(i.LMU_Area,$K96,OT$26)</f>
        <v>-</v>
      </c>
      <c r="OU96" s="5" t="str" cm="1">
        <f t="array" aca="1" ref="OU96" ca="1">INDEX(i.LMU_Area,$K96,OU$26)</f>
        <v>-</v>
      </c>
      <c r="OV96" s="5" t="str" cm="1">
        <f t="array" aca="1" ref="OV96" ca="1">INDEX(i.LMU_Area,$K96,OV$26)</f>
        <v>-</v>
      </c>
      <c r="OW96" s="5" t="str" cm="1">
        <f t="array" aca="1" ref="OW96" ca="1">INDEX(i.LMU_Area,$K96,OW$26)</f>
        <v>-</v>
      </c>
      <c r="OX96" s="5" t="str" cm="1">
        <f t="array" aca="1" ref="OX96" ca="1">INDEX(i.LMU_Area,$K96,OX$26)</f>
        <v>-</v>
      </c>
      <c r="OY96" s="5" t="str" cm="1">
        <f t="array" aca="1" ref="OY96" ca="1">INDEX(i.LMU_Area,$K96,OY$26)</f>
        <v>-</v>
      </c>
      <c r="OZ96" s="5" t="str" cm="1">
        <f t="array" aca="1" ref="OZ96" ca="1">INDEX(i.LMU_Area,$K96,OZ$26)</f>
        <v>-</v>
      </c>
      <c r="PA96" s="5" t="str" cm="1">
        <f t="array" aca="1" ref="PA96" ca="1">INDEX(i.LMU_Area,$K96,PA$26)</f>
        <v>-</v>
      </c>
      <c r="PB96" s="5" t="str" cm="1">
        <f t="array" aca="1" ref="PB96" ca="1">INDEX(i.LMU_Area,$K96,PB$26)</f>
        <v>-</v>
      </c>
      <c r="PC96" s="5" t="str" cm="1">
        <f t="array" aca="1" ref="PC96" ca="1">INDEX(i.LMU_Area,$K96,PC$26)</f>
        <v>-</v>
      </c>
      <c r="PD96" s="5" t="str" cm="1">
        <f t="array" aca="1" ref="PD96" ca="1">INDEX(i.LMU_Area,$K96,PD$26)</f>
        <v>-</v>
      </c>
      <c r="PE96" s="5" t="str" cm="1">
        <f t="array" aca="1" ref="PE96" ca="1">INDEX(i.LMU_Area,$K96,PE$26)</f>
        <v>-</v>
      </c>
      <c r="PF96" s="5" t="str" cm="1">
        <f t="array" aca="1" ref="PF96" ca="1">INDEX(i.LMU_Area,$K96,PF$26)</f>
        <v>-</v>
      </c>
      <c r="PG96" s="5" t="str" cm="1">
        <f t="array" aca="1" ref="PG96" ca="1">INDEX(i.LMU_Area,$K96,PG$26)</f>
        <v>-</v>
      </c>
      <c r="PH96" s="5" t="str" cm="1">
        <f t="array" aca="1" ref="PH96" ca="1">INDEX(i.LMU_Area,$K96,PH$26)</f>
        <v>-</v>
      </c>
      <c r="PI96" s="5" t="str" cm="1">
        <f t="array" aca="1" ref="PI96" ca="1">INDEX(i.LMU_Area,$K96,PI$26)</f>
        <v>-</v>
      </c>
      <c r="PJ96" s="5" t="str" cm="1">
        <f t="array" aca="1" ref="PJ96" ca="1">INDEX(i.LMU_Area,$K96,PJ$26)</f>
        <v>-</v>
      </c>
      <c r="PK96" s="5" t="str" cm="1">
        <f t="array" aca="1" ref="PK96" ca="1">INDEX(i.LMU_Area,$K96,PK$26)</f>
        <v>-</v>
      </c>
      <c r="PL96" s="5" t="str" cm="1">
        <f t="array" aca="1" ref="PL96" ca="1">INDEX(i.LMU_Area,$K96,PL$26)</f>
        <v>-</v>
      </c>
      <c r="PM96" s="5" t="str" cm="1">
        <f t="array" aca="1" ref="PM96" ca="1">INDEX(i.LMU_Area,$K96,PM$26)</f>
        <v>-</v>
      </c>
      <c r="PN96" s="5" t="str" cm="1">
        <f t="array" aca="1" ref="PN96" ca="1">INDEX(i.LMU_Area,$K96,PN$26)</f>
        <v>-</v>
      </c>
      <c r="PO96" s="5" t="str" cm="1">
        <f t="array" aca="1" ref="PO96" ca="1">INDEX(i.LMU_Area,$K96,PO$26)</f>
        <v>-</v>
      </c>
      <c r="PP96" s="5" t="str" cm="1">
        <f t="array" aca="1" ref="PP96" ca="1">INDEX(i.LMU_Area,$K96,PP$26)</f>
        <v>-</v>
      </c>
      <c r="PQ96" s="5" t="str" cm="1">
        <f t="array" aca="1" ref="PQ96" ca="1">INDEX(i.LMU_Area,$K96,PQ$26)</f>
        <v>-</v>
      </c>
      <c r="PR96" s="5" t="str" cm="1">
        <f t="array" aca="1" ref="PR96" ca="1">INDEX(i.LMU_Area,$K96,PR$26)</f>
        <v>-</v>
      </c>
      <c r="PS96" s="5" t="str" cm="1">
        <f t="array" aca="1" ref="PS96" ca="1">INDEX(i.LMU_Area,$K96,PS$26)</f>
        <v>-</v>
      </c>
      <c r="PT96" s="5" t="str" cm="1">
        <f t="array" aca="1" ref="PT96" ca="1">INDEX(i.LMU_Area,$K96,PT$26)</f>
        <v>-</v>
      </c>
      <c r="PU96" s="5" t="str" cm="1">
        <f t="array" aca="1" ref="PU96" ca="1">INDEX(i.LMU_Area,$K96,PU$26)</f>
        <v>-</v>
      </c>
      <c r="PV96" s="5" t="str" cm="1">
        <f t="array" aca="1" ref="PV96" ca="1">INDEX(i.LMU_Area,$K96,PV$26)</f>
        <v>-</v>
      </c>
      <c r="PW96" s="5" t="str" cm="1">
        <f t="array" aca="1" ref="PW96" ca="1">INDEX(i.LMU_Area,$K96,PW$26)</f>
        <v>-</v>
      </c>
      <c r="PX96" s="5" t="str" cm="1">
        <f t="array" aca="1" ref="PX96" ca="1">INDEX(i.LMU_Area,$K96,PX$26)</f>
        <v>-</v>
      </c>
      <c r="PY96" s="5" t="str" cm="1">
        <f t="array" aca="1" ref="PY96" ca="1">INDEX(i.LMU_Area,$K96,PY$26)</f>
        <v>-</v>
      </c>
      <c r="PZ96" s="5" t="str" cm="1">
        <f t="array" aca="1" ref="PZ96" ca="1">INDEX(i.LMU_Area,$K96,PZ$26)</f>
        <v>-</v>
      </c>
      <c r="QA96" s="5" t="str" cm="1">
        <f t="array" aca="1" ref="QA96" ca="1">INDEX(i.LMU_Area,$K96,QA$26)</f>
        <v>-</v>
      </c>
      <c r="QB96" s="5" t="str" cm="1">
        <f t="array" aca="1" ref="QB96" ca="1">INDEX(i.LMU_Area,$K96,QB$26)</f>
        <v>-</v>
      </c>
      <c r="QC96" s="5" t="str" cm="1">
        <f t="array" aca="1" ref="QC96" ca="1">INDEX(i.LMU_Area,$K96,QC$26)</f>
        <v>-</v>
      </c>
      <c r="QD96" s="5" t="str" cm="1">
        <f t="array" aca="1" ref="QD96" ca="1">INDEX(i.LMU_Area,$K96,QD$26)</f>
        <v>-</v>
      </c>
      <c r="QE96" s="5" t="str" cm="1">
        <f t="array" aca="1" ref="QE96" ca="1">INDEX(i.LMU_Area,$K96,QE$26)</f>
        <v>-</v>
      </c>
      <c r="QF96" s="5" t="str" cm="1">
        <f t="array" aca="1" ref="QF96" ca="1">INDEX(i.LMU_Area,$K96,QF$26)</f>
        <v>-</v>
      </c>
      <c r="QG96" s="5" t="str" cm="1">
        <f t="array" aca="1" ref="QG96" ca="1">INDEX(i.LMU_Area,$K96,QG$26)</f>
        <v>-</v>
      </c>
      <c r="QH96" s="5" t="str" cm="1">
        <f t="array" aca="1" ref="QH96" ca="1">INDEX(i.LMU_Area,$K96,QH$26)</f>
        <v>-</v>
      </c>
      <c r="QI96" s="5" t="str" cm="1">
        <f t="array" aca="1" ref="QI96" ca="1">INDEX(i.LMU_Area,$K96,QI$26)</f>
        <v>-</v>
      </c>
      <c r="QJ96" s="5" t="str" cm="1">
        <f t="array" aca="1" ref="QJ96" ca="1">INDEX(i.LMU_Area,$K96,QJ$26)</f>
        <v>-</v>
      </c>
      <c r="QK96" s="5" t="str" cm="1">
        <f t="array" aca="1" ref="QK96" ca="1">INDEX(i.LMU_Area,$K96,QK$26)</f>
        <v>-</v>
      </c>
      <c r="QL96" s="5" t="str" cm="1">
        <f t="array" aca="1" ref="QL96" ca="1">INDEX(i.LMU_Area,$K96,QL$26)</f>
        <v>-</v>
      </c>
      <c r="QM96" s="5" t="str" cm="1">
        <f t="array" aca="1" ref="QM96" ca="1">INDEX(i.LMU_Area,$K96,QM$26)</f>
        <v>-</v>
      </c>
      <c r="QN96" s="5" t="str" cm="1">
        <f t="array" aca="1" ref="QN96" ca="1">INDEX(i.LMU_Area,$K96,QN$26)</f>
        <v>-</v>
      </c>
      <c r="QO96" s="5" t="str" cm="1">
        <f t="array" aca="1" ref="QO96" ca="1">INDEX(i.LMU_Area,$K96,QO$26)</f>
        <v>-</v>
      </c>
      <c r="QP96" s="5" t="str" cm="1">
        <f t="array" aca="1" ref="QP96" ca="1">INDEX(i.LMU_Area,$K96,QP$26)</f>
        <v>-</v>
      </c>
      <c r="QQ96" s="5" t="str" cm="1">
        <f t="array" aca="1" ref="QQ96" ca="1">INDEX(i.LMU_Area,$K96,QQ$26)</f>
        <v>-</v>
      </c>
      <c r="QR96" s="5" t="str" cm="1">
        <f t="array" aca="1" ref="QR96" ca="1">INDEX(i.LMU_Area,$K96,QR$26)</f>
        <v>-</v>
      </c>
      <c r="QS96" s="5" t="str" cm="1">
        <f t="array" aca="1" ref="QS96" ca="1">INDEX(i.LMU_Area,$K96,QS$26)</f>
        <v>-</v>
      </c>
      <c r="QT96" s="5" t="str" cm="1">
        <f t="array" aca="1" ref="QT96" ca="1">INDEX(i.LMU_Area,$K96,QT$26)</f>
        <v>-</v>
      </c>
      <c r="QU96" s="5" t="str" cm="1">
        <f t="array" aca="1" ref="QU96" ca="1">INDEX(i.LMU_Area,$K96,QU$26)</f>
        <v>-</v>
      </c>
      <c r="QV96" s="5" t="str" cm="1">
        <f t="array" aca="1" ref="QV96" ca="1">INDEX(i.LMU_Area,$K96,QV$26)</f>
        <v>-</v>
      </c>
      <c r="QW96" s="5" t="str" cm="1">
        <f t="array" aca="1" ref="QW96" ca="1">INDEX(i.LMU_Area,$K96,QW$26)</f>
        <v>-</v>
      </c>
      <c r="QX96" s="5" t="str" cm="1">
        <f t="array" aca="1" ref="QX96" ca="1">INDEX(i.LMU_Area,$K96,QX$26)</f>
        <v>-</v>
      </c>
      <c r="QY96" s="5" t="str" cm="1">
        <f t="array" aca="1" ref="QY96" ca="1">INDEX(i.LMU_Area,$K96,QY$26)</f>
        <v>-</v>
      </c>
      <c r="QZ96" s="5" t="str" cm="1">
        <f t="array" aca="1" ref="QZ96" ca="1">INDEX(i.LMU_Area,$K96,QZ$26)</f>
        <v>-</v>
      </c>
      <c r="RA96" s="5" t="str" cm="1">
        <f t="array" aca="1" ref="RA96" ca="1">INDEX(i.LMU_Area,$K96,RA$26)</f>
        <v>-</v>
      </c>
      <c r="RB96" s="5" t="str" cm="1">
        <f t="array" aca="1" ref="RB96" ca="1">INDEX(i.LMU_Area,$K96,RB$26)</f>
        <v>-</v>
      </c>
      <c r="RC96" s="5" t="str" cm="1">
        <f t="array" aca="1" ref="RC96" ca="1">INDEX(i.LMU_Area,$K96,RC$26)</f>
        <v>-</v>
      </c>
      <c r="RD96" s="5" t="str" cm="1">
        <f t="array" aca="1" ref="RD96" ca="1">INDEX(i.LMU_Area,$K96,RD$26)</f>
        <v>-</v>
      </c>
      <c r="RE96" s="5" t="str" cm="1">
        <f t="array" aca="1" ref="RE96" ca="1">INDEX(i.LMU_Area,$K96,RE$26)</f>
        <v>-</v>
      </c>
      <c r="RF96" s="5" t="str" cm="1">
        <f t="array" aca="1" ref="RF96" ca="1">INDEX(i.LMU_Area,$K96,RF$26)</f>
        <v>-</v>
      </c>
      <c r="RG96" s="5" t="str" cm="1">
        <f t="array" aca="1" ref="RG96" ca="1">INDEX(i.LMU_Area,$K96,RG$26)</f>
        <v>-</v>
      </c>
      <c r="RH96" s="5" t="str" cm="1">
        <f t="array" aca="1" ref="RH96" ca="1">INDEX(i.LMU_Area,$K96,RH$26)</f>
        <v>-</v>
      </c>
      <c r="RI96" s="5" t="str" cm="1">
        <f t="array" aca="1" ref="RI96" ca="1">INDEX(i.LMU_Area,$K96,RI$26)</f>
        <v>-</v>
      </c>
      <c r="RJ96" s="5" t="str" cm="1">
        <f t="array" aca="1" ref="RJ96" ca="1">INDEX(i.LMU_Area,$K96,RJ$26)</f>
        <v>-</v>
      </c>
      <c r="RK96" s="5" t="str" cm="1">
        <f t="array" aca="1" ref="RK96" ca="1">INDEX(i.LMU_Area,$K96,RK$26)</f>
        <v>-</v>
      </c>
      <c r="RL96" s="5" t="str" cm="1">
        <f t="array" aca="1" ref="RL96" ca="1">INDEX(i.LMU_Area,$K96,RL$26)</f>
        <v>-</v>
      </c>
      <c r="RM96" s="5" t="str" cm="1">
        <f t="array" aca="1" ref="RM96" ca="1">INDEX(i.LMU_Area,$K96,RM$26)</f>
        <v>-</v>
      </c>
      <c r="RN96" s="5" t="str" cm="1">
        <f t="array" aca="1" ref="RN96" ca="1">INDEX(i.LMU_Area,$K96,RN$26)</f>
        <v>-</v>
      </c>
      <c r="RO96" s="5" t="str" cm="1">
        <f t="array" aca="1" ref="RO96" ca="1">INDEX(i.LMU_Area,$K96,RO$26)</f>
        <v>-</v>
      </c>
      <c r="RP96" s="5" t="str" cm="1">
        <f t="array" aca="1" ref="RP96" ca="1">INDEX(i.LMU_Area,$K96,RP$26)</f>
        <v>-</v>
      </c>
      <c r="RQ96" s="5" t="str" cm="1">
        <f t="array" aca="1" ref="RQ96" ca="1">INDEX(i.LMU_Area,$K96,RQ$26)</f>
        <v>-</v>
      </c>
      <c r="RR96" s="5" t="str" cm="1">
        <f t="array" aca="1" ref="RR96" ca="1">INDEX(i.LMU_Area,$K96,RR$26)</f>
        <v>-</v>
      </c>
      <c r="RS96" s="5" t="str" cm="1">
        <f t="array" aca="1" ref="RS96" ca="1">INDEX(i.LMU_Area,$K96,RS$26)</f>
        <v>-</v>
      </c>
      <c r="RT96" s="5" t="str" cm="1">
        <f t="array" aca="1" ref="RT96" ca="1">INDEX(i.LMU_Area,$K96,RT$26)</f>
        <v>-</v>
      </c>
      <c r="RU96" s="5" t="str" cm="1">
        <f t="array" aca="1" ref="RU96" ca="1">INDEX(i.LMU_Area,$K96,RU$26)</f>
        <v>-</v>
      </c>
      <c r="RV96" s="5" t="str" cm="1">
        <f t="array" aca="1" ref="RV96" ca="1">INDEX(i.LMU_Area,$K96,RV$26)</f>
        <v>-</v>
      </c>
      <c r="RW96" s="5" t="str" cm="1">
        <f t="array" aca="1" ref="RW96" ca="1">INDEX(i.LMU_Area,$K96,RW$26)</f>
        <v>-</v>
      </c>
      <c r="RX96" s="5" t="str" cm="1">
        <f t="array" aca="1" ref="RX96" ca="1">INDEX(i.LMU_Area,$K96,RX$26)</f>
        <v>-</v>
      </c>
      <c r="RY96" s="5" t="str" cm="1">
        <f t="array" aca="1" ref="RY96" ca="1">INDEX(i.LMU_Area,$K96,RY$26)</f>
        <v>-</v>
      </c>
      <c r="RZ96" s="5" t="str" cm="1">
        <f t="array" aca="1" ref="RZ96" ca="1">INDEX(i.LMU_Area,$K96,RZ$26)</f>
        <v>-</v>
      </c>
      <c r="SA96" s="5" t="str" cm="1">
        <f t="array" aca="1" ref="SA96" ca="1">INDEX(i.LMU_Area,$K96,SA$26)</f>
        <v>-</v>
      </c>
      <c r="SB96" s="5" t="str" cm="1">
        <f t="array" aca="1" ref="SB96" ca="1">INDEX(i.LMU_Area,$K96,SB$26)</f>
        <v>-</v>
      </c>
      <c r="SC96" s="5" t="str" cm="1">
        <f t="array" aca="1" ref="SC96" ca="1">INDEX(i.LMU_Area,$K96,SC$26)</f>
        <v>-</v>
      </c>
      <c r="SD96" s="5" t="str" cm="1">
        <f t="array" aca="1" ref="SD96" ca="1">INDEX(i.LMU_Area,$K96,SD$26)</f>
        <v>-</v>
      </c>
      <c r="SE96" s="5" t="str" cm="1">
        <f t="array" aca="1" ref="SE96" ca="1">INDEX(i.LMU_Area,$K96,SE$26)</f>
        <v>-</v>
      </c>
      <c r="SF96" s="5" t="str" cm="1">
        <f t="array" aca="1" ref="SF96" ca="1">INDEX(i.LMU_Area,$K96,SF$26)</f>
        <v>-</v>
      </c>
      <c r="SG96" s="5" t="str" cm="1">
        <f t="array" aca="1" ref="SG96" ca="1">INDEX(i.LMU_Area,$K96,SG$26)</f>
        <v>-</v>
      </c>
      <c r="SH96" s="5" t="str" cm="1">
        <f t="array" aca="1" ref="SH96" ca="1">INDEX(i.LMU_Area,$K96,SH$26)</f>
        <v>-</v>
      </c>
      <c r="SI96" s="5" t="str" cm="1">
        <f t="array" aca="1" ref="SI96" ca="1">INDEX(i.LMU_Area,$K96,SI$26)</f>
        <v>-</v>
      </c>
      <c r="SJ96" s="5" t="str" cm="1">
        <f t="array" aca="1" ref="SJ96" ca="1">INDEX(i.LMU_Area,$K96,SJ$26)</f>
        <v>-</v>
      </c>
      <c r="SK96" s="5" t="str" cm="1">
        <f t="array" aca="1" ref="SK96" ca="1">INDEX(i.LMU_Area,$K96,SK$26)</f>
        <v>-</v>
      </c>
      <c r="SL96" s="5" t="str" cm="1">
        <f t="array" aca="1" ref="SL96" ca="1">INDEX(i.LMU_Area,$K96,SL$26)</f>
        <v>-</v>
      </c>
      <c r="SM96" s="5" t="str" cm="1">
        <f t="array" aca="1" ref="SM96" ca="1">INDEX(i.LMU_Area,$K96,SM$26)</f>
        <v>-</v>
      </c>
      <c r="SN96" s="5" t="str" cm="1">
        <f t="array" aca="1" ref="SN96" ca="1">INDEX(i.LMU_Area,$K96,SN$26)</f>
        <v>-</v>
      </c>
      <c r="SO96" s="5" t="str" cm="1">
        <f t="array" aca="1" ref="SO96" ca="1">INDEX(i.LMU_Area,$K96,SO$26)</f>
        <v>-</v>
      </c>
      <c r="SP96" s="5" t="str" cm="1">
        <f t="array" aca="1" ref="SP96" ca="1">INDEX(i.LMU_Area,$K96,SP$26)</f>
        <v>-</v>
      </c>
      <c r="SQ96" s="5" t="str" cm="1">
        <f t="array" aca="1" ref="SQ96" ca="1">INDEX(i.LMU_Area,$K96,SQ$26)</f>
        <v>-</v>
      </c>
      <c r="SR96" s="5" t="str" cm="1">
        <f t="array" aca="1" ref="SR96" ca="1">INDEX(i.LMU_Area,$K96,SR$26)</f>
        <v>-</v>
      </c>
      <c r="SS96" s="5" t="str" cm="1">
        <f t="array" aca="1" ref="SS96" ca="1">INDEX(i.LMU_Area,$K96,SS$26)</f>
        <v>-</v>
      </c>
      <c r="ST96" s="5" t="str" cm="1">
        <f t="array" aca="1" ref="ST96" ca="1">INDEX(i.LMU_Area,$K96,ST$26)</f>
        <v>-</v>
      </c>
      <c r="SU96" s="5" t="str" cm="1">
        <f t="array" aca="1" ref="SU96" ca="1">INDEX(i.LMU_Area,$K96,SU$26)</f>
        <v>-</v>
      </c>
      <c r="SV96" s="5" t="str" cm="1">
        <f t="array" aca="1" ref="SV96" ca="1">INDEX(i.LMU_Area,$K96,SV$26)</f>
        <v>-</v>
      </c>
      <c r="SW96" s="5" t="str" cm="1">
        <f t="array" aca="1" ref="SW96" ca="1">INDEX(i.LMU_Area,$K96,SW$26)</f>
        <v>-</v>
      </c>
      <c r="SX96" s="5" t="str" cm="1">
        <f t="array" aca="1" ref="SX96" ca="1">INDEX(i.LMU_Area,$K96,SX$26)</f>
        <v>-</v>
      </c>
      <c r="SY96" s="5" t="str" cm="1">
        <f t="array" aca="1" ref="SY96" ca="1">INDEX(i.LMU_Area,$K96,SY$26)</f>
        <v>-</v>
      </c>
      <c r="SZ96" s="5" t="str" cm="1">
        <f t="array" aca="1" ref="SZ96" ca="1">INDEX(i.LMU_Area,$K96,SZ$26)</f>
        <v>-</v>
      </c>
      <c r="TA96" s="5" t="str" cm="1">
        <f t="array" aca="1" ref="TA96" ca="1">INDEX(i.LMU_Area,$K96,TA$26)</f>
        <v>-</v>
      </c>
      <c r="TB96" s="5" t="str" cm="1">
        <f t="array" aca="1" ref="TB96" ca="1">INDEX(i.LMU_Area,$K96,TB$26)</f>
        <v>-</v>
      </c>
      <c r="TC96" s="5" t="str" cm="1">
        <f t="array" aca="1" ref="TC96" ca="1">INDEX(i.LMU_Area,$K96,TC$26)</f>
        <v>-</v>
      </c>
      <c r="TD96" s="5" t="str" cm="1">
        <f t="array" aca="1" ref="TD96" ca="1">INDEX(i.LMU_Area,$K96,TD$26)</f>
        <v>-</v>
      </c>
      <c r="TE96" s="5" t="str" cm="1">
        <f t="array" aca="1" ref="TE96" ca="1">INDEX(i.LMU_Area,$K96,TE$26)</f>
        <v>-</v>
      </c>
      <c r="TF96" s="19">
        <f t="shared" ca="1" si="641"/>
        <v>1</v>
      </c>
      <c r="TG96" s="587">
        <v>0</v>
      </c>
    </row>
    <row r="97" spans="1:527" outlineLevel="2">
      <c r="A97" s="21">
        <f t="shared" si="85"/>
        <v>92</v>
      </c>
      <c r="B97" s="213">
        <f t="shared" ca="1" si="648"/>
        <v>88</v>
      </c>
      <c r="C97">
        <f>C96</f>
        <v>102</v>
      </c>
      <c r="D97" s="135" t="s">
        <v>1990</v>
      </c>
      <c r="E97" t="b">
        <v>1</v>
      </c>
      <c r="F97" t="b">
        <v>0</v>
      </c>
      <c r="G97" t="b">
        <f t="shared" ref="G97:G100" si="651">E97</f>
        <v>1</v>
      </c>
      <c r="H97" s="213">
        <f t="shared" ca="1" si="647"/>
        <v>4</v>
      </c>
      <c r="I97" s="26">
        <v>2</v>
      </c>
      <c r="J97" s="26">
        <v>2</v>
      </c>
      <c r="K97" s="19">
        <f t="shared" ca="1" si="563"/>
        <v>1</v>
      </c>
      <c r="L97" s="19">
        <f t="shared" ca="1" si="563"/>
        <v>1</v>
      </c>
      <c r="M97" s="19">
        <f t="shared" ca="1" si="563"/>
        <v>2</v>
      </c>
      <c r="N97" s="19">
        <f t="shared" ca="1" si="563"/>
        <v>3</v>
      </c>
      <c r="O97" s="19">
        <f t="shared" ca="1" si="563"/>
        <v>2</v>
      </c>
      <c r="P97" s="19">
        <f t="shared" ca="1" si="563"/>
        <v>1</v>
      </c>
      <c r="Q97" s="19">
        <f t="shared" ca="1" si="563"/>
        <v>1</v>
      </c>
      <c r="R97" s="19">
        <f t="shared" ca="1" si="563"/>
        <v>0</v>
      </c>
      <c r="S97" s="19">
        <f t="shared" ca="1" si="563"/>
        <v>0</v>
      </c>
      <c r="T97" s="19">
        <f t="shared" ca="1" si="563"/>
        <v>0</v>
      </c>
      <c r="U97" s="19">
        <f t="shared" ca="1" si="563"/>
        <v>0</v>
      </c>
      <c r="V97" s="19">
        <f t="shared" ca="1" si="563"/>
        <v>0</v>
      </c>
      <c r="W97" s="19">
        <f t="shared" ca="1" si="563"/>
        <v>0</v>
      </c>
      <c r="X97" s="19">
        <f t="shared" ca="1" si="563"/>
        <v>1</v>
      </c>
      <c r="Y97" s="19">
        <f t="shared" ca="1" si="563"/>
        <v>1</v>
      </c>
      <c r="Z97" s="19">
        <f t="shared" ca="1" si="563"/>
        <v>1</v>
      </c>
      <c r="AA97" s="209"/>
      <c r="AB97" s="209"/>
      <c r="AC97" s="209"/>
      <c r="AD97" s="209"/>
      <c r="AE97" s="209"/>
      <c r="AF97" s="19">
        <f t="shared" ca="1" si="564"/>
        <v>0</v>
      </c>
      <c r="AG97" s="209"/>
      <c r="AH97" s="209"/>
      <c r="AI97" s="209"/>
      <c r="AJ97" s="209"/>
      <c r="AK97" s="209"/>
      <c r="AL97" s="209"/>
      <c r="AM97" s="209"/>
      <c r="AN97" s="209"/>
      <c r="AO97" s="135">
        <f t="shared" ca="1" si="565"/>
        <v>2</v>
      </c>
      <c r="AP97" s="135">
        <f ca="1">INDEX(CHOOSE($P97,DataAutumn!i.AdultDrys,DataWinter!i.AdultDrys,DataSpring!i.AdultDrys),1,$O97)</f>
        <v>4</v>
      </c>
      <c r="AQ97" s="5">
        <f t="shared" ca="1" si="566"/>
        <v>2</v>
      </c>
      <c r="AR97" s="5">
        <f t="shared" ca="1" si="566"/>
        <v>0</v>
      </c>
      <c r="AS97" s="5">
        <f t="shared" ca="1" si="567"/>
        <v>5</v>
      </c>
      <c r="AT97" s="209"/>
      <c r="AU97" s="209"/>
      <c r="AV97" s="209" t="s">
        <v>2006</v>
      </c>
      <c r="AW97" s="351" t="str" cm="1">
        <f t="array" aca="1" ref="AW97" ca="1">LEFT(OFFSET(AW97,-1,0),LEN($AW$91))        &amp; TEXT($H97," 00000 ")
&amp; $D97   &amp;" "&amp;$AV97     &amp; IF($JO97=0," FWM","")&amp;IF($JO97=1," MWM","")&amp;IF($JO97=5," Mat","")&amp;IF($JP97=TRUE,"&amp;BBT","    ")    &amp; INDEX(DataMaster!$B$49:$B$51,Experiment!$I97)    &amp; " Climate"&amp;$J97
        &amp; CHOOSE($R97+1," PICCC"," BC")
&amp; " GP"&amp;TEXT($OB97,"?00%")        &amp; " WP"&amp;TEXT($NZ97,"?00%")        &amp; " MP"&amp;TEXT($OA97,"?00%")
&amp; " T_" &amp; IF(AND($CW97,$CY97),"TRUE")        &amp; " (F"&amp;3+COUNTIF($DL97:$DO97,TRUE)&amp;3&amp;"N"&amp;$DQ97&amp;$DR97&amp;")"</f>
        <v>Main 00004 EWW Fixed_all MWM    DSP Climate2 PICCC GP100% WP100% MP100% T_TRUE (F33N11)</v>
      </c>
      <c r="AX97" s="9" t="str">
        <f ca="1">IF(COUNTIF(AW$5:AW97,AW97)=1,"-","Dup")</f>
        <v>-</v>
      </c>
      <c r="AY97" s="9"/>
      <c r="AZ97" s="19" t="str">
        <f t="shared" ca="1" si="568"/>
        <v>-</v>
      </c>
      <c r="BA97" s="19" t="str">
        <f t="shared" ca="1" si="568"/>
        <v>-</v>
      </c>
      <c r="BB97" s="19" t="str">
        <f t="shared" ca="1" si="568"/>
        <v>-</v>
      </c>
      <c r="BC97" s="19" t="str">
        <f t="shared" ca="1" si="568"/>
        <v>-</v>
      </c>
      <c r="BD97" s="19" t="str">
        <f t="shared" ca="1" si="568"/>
        <v>-</v>
      </c>
      <c r="BE97" s="19" t="str">
        <f t="shared" ca="1" si="568"/>
        <v>-</v>
      </c>
      <c r="BF97" s="19" t="str">
        <f t="shared" ca="1" si="568"/>
        <v>-</v>
      </c>
      <c r="BG97" s="19" t="str">
        <f t="shared" ca="1" si="568"/>
        <v>-</v>
      </c>
      <c r="BH97" s="9"/>
      <c r="BI97" s="5" t="b">
        <f t="shared" si="569"/>
        <v>0</v>
      </c>
      <c r="BJ97" s="5" t="str">
        <f t="shared" si="569"/>
        <v>-</v>
      </c>
      <c r="BK97" s="5" t="b">
        <f t="shared" si="569"/>
        <v>0</v>
      </c>
      <c r="BL97" s="5" t="b">
        <f t="shared" si="569"/>
        <v>1</v>
      </c>
      <c r="BM97" s="5" t="b">
        <f t="shared" si="569"/>
        <v>1</v>
      </c>
      <c r="BN97" s="135">
        <f t="shared" si="569"/>
        <v>0</v>
      </c>
      <c r="BO97" s="12" t="b">
        <v>0</v>
      </c>
      <c r="BP97" s="5" cm="1">
        <f t="array" ref="BP97">INDEX(i.z_prob,$J97,BP$26)</f>
        <v>0.08</v>
      </c>
      <c r="BQ97" s="5" cm="1">
        <f t="array" ref="BQ97">INDEX(i.z_prob,$J97,BQ$26)</f>
        <v>0.14000000000000001</v>
      </c>
      <c r="BR97" s="5" cm="1">
        <f t="array" ref="BR97">INDEX(i.z_prob,$J97,BR$26)</f>
        <v>0.12</v>
      </c>
      <c r="BS97" s="5" cm="1">
        <f t="array" ref="BS97">INDEX(i.z_prob,$J97,BS$26)</f>
        <v>0.1</v>
      </c>
      <c r="BT97" s="5" cm="1">
        <f t="array" ref="BT97">INDEX(i.z_prob,$J97,BT$26)</f>
        <v>0.1</v>
      </c>
      <c r="BU97" s="5" cm="1">
        <f t="array" ref="BU97">INDEX(i.z_prob,$J97,BU$26)</f>
        <v>0.19</v>
      </c>
      <c r="BV97" s="5" cm="1">
        <f t="array" ref="BV97">INDEX(i.z_prob,$J97,BV$26)</f>
        <v>0.14000000000000001</v>
      </c>
      <c r="BW97" s="5" cm="1">
        <f t="array" ref="BW97">INDEX(i.z_prob,$J97,BW$26)</f>
        <v>0.13</v>
      </c>
      <c r="BX97" s="9"/>
      <c r="BY97" s="19" t="str">
        <f t="shared" ca="1" si="570"/>
        <v>-</v>
      </c>
      <c r="BZ97" s="5">
        <f t="shared" ca="1" si="571"/>
        <v>0</v>
      </c>
      <c r="CA97" s="5">
        <f t="shared" ca="1" si="572"/>
        <v>0</v>
      </c>
      <c r="CB97" s="5">
        <f t="shared" ca="1" si="573"/>
        <v>0</v>
      </c>
      <c r="CC97" s="5">
        <f t="shared" ca="1" si="574"/>
        <v>0</v>
      </c>
      <c r="CD97" s="9"/>
      <c r="CE97" s="5" t="b">
        <f t="shared" ca="1" si="575"/>
        <v>0</v>
      </c>
      <c r="CF97" s="12">
        <f t="shared" ca="1" si="576"/>
        <v>3211010</v>
      </c>
      <c r="CG97" s="19" t="str">
        <f t="shared" ca="1" si="577"/>
        <v>-</v>
      </c>
      <c r="CH97" s="19" t="str">
        <f t="shared" ca="1" si="577"/>
        <v>-</v>
      </c>
      <c r="CI97" s="19" t="str">
        <f t="shared" ca="1" si="577"/>
        <v>-</v>
      </c>
      <c r="CJ97" s="19" t="str">
        <f t="shared" ca="1" si="577"/>
        <v>-</v>
      </c>
      <c r="CK97" s="19" t="str">
        <f t="shared" ca="1" si="577"/>
        <v>-</v>
      </c>
      <c r="CL97" s="19" t="str">
        <f t="shared" ca="1" si="577"/>
        <v>-</v>
      </c>
      <c r="CM97" s="19" t="str">
        <f t="shared" ca="1" si="577"/>
        <v>-</v>
      </c>
      <c r="CN97" s="19" t="str">
        <f t="shared" ca="1" si="577"/>
        <v>-</v>
      </c>
      <c r="CO97" s="19" t="str">
        <f t="shared" ca="1" si="577"/>
        <v>-</v>
      </c>
      <c r="CP97" s="19" t="str">
        <f t="shared" ca="1" si="577"/>
        <v>-</v>
      </c>
      <c r="CQ97" s="19" t="str">
        <f t="shared" ca="1" si="577"/>
        <v>-</v>
      </c>
      <c r="CR97" s="19" t="str">
        <f t="shared" ca="1" si="577"/>
        <v>-</v>
      </c>
      <c r="CS97" s="19" t="str">
        <f t="shared" ca="1" si="577"/>
        <v>-</v>
      </c>
      <c r="CT97" s="19" t="str">
        <f t="shared" ca="1" si="577"/>
        <v>-</v>
      </c>
      <c r="CU97" s="19" t="str">
        <f t="shared" ca="1" si="577"/>
        <v>-</v>
      </c>
      <c r="CV97" s="9"/>
      <c r="CW97" s="19" t="b">
        <f t="shared" ca="1" si="578"/>
        <v>1</v>
      </c>
      <c r="CX97" s="19" t="b">
        <f t="shared" ca="1" si="578"/>
        <v>1</v>
      </c>
      <c r="CY97" s="19" t="b">
        <f t="shared" ca="1" si="578"/>
        <v>1</v>
      </c>
      <c r="CZ97" s="571">
        <f t="shared" ca="1" si="579"/>
        <v>32112111</v>
      </c>
      <c r="DA97" s="19" t="b">
        <f t="shared" ca="1" si="580"/>
        <v>0</v>
      </c>
      <c r="DB97" s="19">
        <f t="shared" ca="1" si="580"/>
        <v>0</v>
      </c>
      <c r="DC97" s="19" t="str">
        <f t="shared" ca="1" si="580"/>
        <v>-</v>
      </c>
      <c r="DD97" s="570" t="str">
        <f t="shared" ca="1" si="580"/>
        <v>-</v>
      </c>
      <c r="DE97" s="428">
        <f t="shared" ca="1" si="581"/>
        <v>680</v>
      </c>
      <c r="DF97" s="428">
        <f t="shared" ca="1" si="581"/>
        <v>714</v>
      </c>
      <c r="DG97" s="428">
        <f t="shared" ca="1" si="581"/>
        <v>749</v>
      </c>
      <c r="DH97" s="143">
        <f t="shared" ca="1" si="582"/>
        <v>420</v>
      </c>
      <c r="DI97" s="143">
        <f t="shared" ca="1" si="582"/>
        <v>455</v>
      </c>
      <c r="DJ97" s="143">
        <f t="shared" ca="1" si="582"/>
        <v>490</v>
      </c>
      <c r="DK97" s="19" t="str">
        <f t="shared" ca="1" si="583"/>
        <v>-</v>
      </c>
      <c r="DL97" s="19" t="str">
        <f t="shared" ca="1" si="583"/>
        <v>-</v>
      </c>
      <c r="DM97" s="19" t="str">
        <f t="shared" ca="1" si="583"/>
        <v>-</v>
      </c>
      <c r="DN97" s="19" t="str">
        <f t="shared" ca="1" si="583"/>
        <v>-</v>
      </c>
      <c r="DO97" s="19" t="str">
        <f t="shared" ca="1" si="583"/>
        <v>-</v>
      </c>
      <c r="DP97" s="19" t="str">
        <f t="shared" ca="1" si="583"/>
        <v>-</v>
      </c>
      <c r="DQ97" s="19">
        <f t="shared" ca="1" si="583"/>
        <v>1</v>
      </c>
      <c r="DR97" s="19">
        <f t="shared" ca="1" si="583"/>
        <v>1</v>
      </c>
      <c r="DS97" s="19">
        <f t="shared" ca="1" si="583"/>
        <v>0</v>
      </c>
      <c r="DT97" s="19" t="str">
        <f t="shared" ca="1" si="583"/>
        <v>-</v>
      </c>
      <c r="DU97" s="19" t="str">
        <f t="shared" ca="1" si="583"/>
        <v>-</v>
      </c>
      <c r="DV97" s="19" t="str">
        <f t="shared" ca="1" si="583"/>
        <v>-</v>
      </c>
      <c r="DW97" s="19" t="str">
        <f t="shared" ca="1" si="583"/>
        <v>-</v>
      </c>
      <c r="DX97" s="19" t="str">
        <f t="shared" ca="1" si="583"/>
        <v>-</v>
      </c>
      <c r="DY97" s="19">
        <f t="shared" ca="1" si="583"/>
        <v>0</v>
      </c>
      <c r="DZ97" s="19" t="str">
        <f t="shared" ca="1" si="583"/>
        <v>-</v>
      </c>
      <c r="EA97" s="19" t="str">
        <f t="shared" ca="1" si="583"/>
        <v>-</v>
      </c>
      <c r="EB97" s="19" t="str">
        <f t="shared" ca="1" si="580"/>
        <v>-</v>
      </c>
      <c r="EC97" s="19">
        <f t="shared" ca="1" si="580"/>
        <v>0</v>
      </c>
      <c r="ED97" s="19">
        <f t="shared" ca="1" si="580"/>
        <v>0</v>
      </c>
      <c r="EE97" s="9"/>
      <c r="EF97" s="19" t="str">
        <f t="shared" ca="1" si="584"/>
        <v>-</v>
      </c>
      <c r="EG97" s="19" t="str">
        <f t="shared" ca="1" si="584"/>
        <v>-</v>
      </c>
      <c r="EH97" s="19" t="str">
        <f t="shared" ca="1" si="584"/>
        <v>-</v>
      </c>
      <c r="EI97" s="19" t="str">
        <f t="shared" ca="1" si="584"/>
        <v>-</v>
      </c>
      <c r="EJ97" s="19" t="str">
        <f t="shared" ca="1" si="584"/>
        <v>-</v>
      </c>
      <c r="EK97" s="19" t="str">
        <f t="shared" ca="1" si="584"/>
        <v>-</v>
      </c>
      <c r="EL97" s="19" t="str">
        <f t="shared" ca="1" si="584"/>
        <v>-</v>
      </c>
      <c r="EM97" s="19" t="str">
        <f t="shared" ca="1" si="584"/>
        <v>-</v>
      </c>
      <c r="EN97" s="19" t="str">
        <f t="shared" ca="1" si="584"/>
        <v>-</v>
      </c>
      <c r="EO97" s="19" t="str">
        <f t="shared" ca="1" si="584"/>
        <v>-</v>
      </c>
      <c r="EP97" s="19" t="str">
        <f t="shared" ca="1" si="584"/>
        <v>-</v>
      </c>
      <c r="EQ97" s="19" t="str">
        <f t="shared" ca="1" si="584"/>
        <v>-</v>
      </c>
      <c r="ER97" s="19">
        <f t="shared" ca="1" si="584"/>
        <v>0</v>
      </c>
      <c r="ES97" s="428">
        <f t="shared" ca="1" si="585"/>
        <v>0</v>
      </c>
      <c r="ET97" s="428">
        <f t="shared" ca="1" si="585"/>
        <v>0</v>
      </c>
      <c r="EU97" s="115">
        <f t="shared" ca="1" si="586"/>
        <v>0</v>
      </c>
      <c r="EV97" s="115">
        <f t="shared" ca="1" si="586"/>
        <v>0</v>
      </c>
      <c r="EW97" s="115">
        <f t="shared" ca="1" si="586"/>
        <v>0</v>
      </c>
      <c r="EX97" s="115">
        <f t="shared" ca="1" si="586"/>
        <v>0</v>
      </c>
      <c r="EY97" s="115">
        <f t="shared" ca="1" si="586"/>
        <v>0</v>
      </c>
      <c r="EZ97" s="530">
        <f t="shared" ca="1" si="587"/>
        <v>0</v>
      </c>
      <c r="FA97" s="115">
        <f t="shared" ca="1" si="588"/>
        <v>0</v>
      </c>
      <c r="FB97" s="115">
        <f t="shared" ca="1" si="588"/>
        <v>0</v>
      </c>
      <c r="FC97" s="115">
        <f t="shared" ca="1" si="588"/>
        <v>0</v>
      </c>
      <c r="FD97" s="115">
        <f t="shared" ca="1" si="588"/>
        <v>0</v>
      </c>
      <c r="FE97" s="115">
        <f t="shared" ca="1" si="588"/>
        <v>0</v>
      </c>
      <c r="FF97" s="530">
        <f t="shared" ca="1" si="589"/>
        <v>0</v>
      </c>
      <c r="FG97" s="115">
        <f t="shared" ca="1" si="590"/>
        <v>0</v>
      </c>
      <c r="FH97" s="115">
        <f t="shared" ca="1" si="590"/>
        <v>0</v>
      </c>
      <c r="FI97" s="115">
        <f t="shared" ca="1" si="590"/>
        <v>0</v>
      </c>
      <c r="FJ97" s="115">
        <f t="shared" ca="1" si="590"/>
        <v>0</v>
      </c>
      <c r="FK97" s="115">
        <f t="shared" ca="1" si="590"/>
        <v>0</v>
      </c>
      <c r="FL97" s="530">
        <f t="shared" ca="1" si="591"/>
        <v>0</v>
      </c>
      <c r="FM97" s="115">
        <f t="shared" ca="1" si="592"/>
        <v>0</v>
      </c>
      <c r="FN97" s="115">
        <f t="shared" ca="1" si="592"/>
        <v>0</v>
      </c>
      <c r="FO97" s="115">
        <f t="shared" ca="1" si="592"/>
        <v>0</v>
      </c>
      <c r="FP97" s="115">
        <f t="shared" ca="1" si="592"/>
        <v>0</v>
      </c>
      <c r="FQ97" s="115">
        <f t="shared" ca="1" si="592"/>
        <v>0</v>
      </c>
      <c r="FR97" s="530">
        <f t="shared" ca="1" si="593"/>
        <v>0</v>
      </c>
      <c r="FS97" s="115">
        <f t="shared" ca="1" si="594"/>
        <v>0</v>
      </c>
      <c r="FT97" s="115">
        <f t="shared" ca="1" si="594"/>
        <v>0</v>
      </c>
      <c r="FU97" s="115">
        <f t="shared" ca="1" si="594"/>
        <v>0</v>
      </c>
      <c r="FV97" s="115">
        <f t="shared" ca="1" si="594"/>
        <v>0</v>
      </c>
      <c r="FW97" s="115">
        <f t="shared" ca="1" si="594"/>
        <v>0</v>
      </c>
      <c r="FX97" s="530">
        <f t="shared" ca="1" si="595"/>
        <v>0</v>
      </c>
      <c r="FY97" s="115">
        <f t="shared" ca="1" si="596"/>
        <v>0</v>
      </c>
      <c r="FZ97" s="115">
        <f t="shared" ca="1" si="596"/>
        <v>0</v>
      </c>
      <c r="GA97" s="115">
        <f t="shared" ca="1" si="596"/>
        <v>0</v>
      </c>
      <c r="GB97" s="115">
        <f t="shared" ca="1" si="596"/>
        <v>0</v>
      </c>
      <c r="GC97" s="115">
        <f t="shared" ca="1" si="596"/>
        <v>0</v>
      </c>
      <c r="GD97" s="530">
        <f t="shared" ca="1" si="597"/>
        <v>0</v>
      </c>
      <c r="GE97" s="116">
        <f t="shared" ca="1" si="598"/>
        <v>0</v>
      </c>
      <c r="GF97" s="116">
        <f t="shared" ca="1" si="598"/>
        <v>0</v>
      </c>
      <c r="GG97" s="116">
        <f t="shared" ca="1" si="598"/>
        <v>0</v>
      </c>
      <c r="GH97" s="116">
        <f t="shared" ca="1" si="598"/>
        <v>0</v>
      </c>
      <c r="GI97" s="545">
        <f t="shared" ca="1" si="599"/>
        <v>0</v>
      </c>
      <c r="GJ97" s="545">
        <f t="shared" ca="1" si="599"/>
        <v>0</v>
      </c>
      <c r="GK97" s="545">
        <f t="shared" ca="1" si="599"/>
        <v>0</v>
      </c>
      <c r="GL97" s="545">
        <f t="shared" ca="1" si="599"/>
        <v>0</v>
      </c>
      <c r="GM97" s="545">
        <f t="shared" ca="1" si="599"/>
        <v>0</v>
      </c>
      <c r="GN97" s="545">
        <f t="shared" ca="1" si="599"/>
        <v>0</v>
      </c>
      <c r="GO97" s="545">
        <f t="shared" ca="1" si="599"/>
        <v>0</v>
      </c>
      <c r="GP97" s="545">
        <f t="shared" ca="1" si="599"/>
        <v>0</v>
      </c>
      <c r="GQ97" s="545">
        <f t="shared" ca="1" si="599"/>
        <v>0</v>
      </c>
      <c r="GR97" s="545">
        <f t="shared" ca="1" si="599"/>
        <v>0</v>
      </c>
      <c r="GS97" s="545">
        <f t="shared" ca="1" si="599"/>
        <v>0</v>
      </c>
      <c r="GT97" s="545">
        <f t="shared" ca="1" si="599"/>
        <v>0</v>
      </c>
      <c r="GU97" s="545">
        <f t="shared" ca="1" si="599"/>
        <v>0</v>
      </c>
      <c r="GV97" s="545">
        <f t="shared" ca="1" si="599"/>
        <v>0</v>
      </c>
      <c r="GW97" s="545">
        <f t="shared" ca="1" si="599"/>
        <v>0</v>
      </c>
      <c r="GX97" s="545">
        <f t="shared" ca="1" si="599"/>
        <v>0</v>
      </c>
      <c r="GY97" s="545">
        <f t="shared" ca="1" si="600"/>
        <v>0</v>
      </c>
      <c r="GZ97" s="545">
        <f t="shared" ca="1" si="600"/>
        <v>0</v>
      </c>
      <c r="HA97" s="545">
        <f t="shared" ca="1" si="600"/>
        <v>0</v>
      </c>
      <c r="HB97" s="545">
        <f t="shared" ca="1" si="600"/>
        <v>0</v>
      </c>
      <c r="HC97" s="19">
        <f t="shared" ca="1" si="601"/>
        <v>0</v>
      </c>
      <c r="HD97" s="115">
        <f t="shared" ca="1" si="602"/>
        <v>0</v>
      </c>
      <c r="HE97" s="115">
        <f t="shared" ca="1" si="602"/>
        <v>0</v>
      </c>
      <c r="HF97" s="115">
        <f t="shared" ca="1" si="602"/>
        <v>0</v>
      </c>
      <c r="HG97" s="115">
        <f t="shared" ca="1" si="602"/>
        <v>0</v>
      </c>
      <c r="HH97" s="115">
        <f t="shared" ca="1" si="602"/>
        <v>0</v>
      </c>
      <c r="HI97" s="530">
        <f t="shared" ca="1" si="603"/>
        <v>0</v>
      </c>
      <c r="HJ97" s="115">
        <f t="shared" ca="1" si="604"/>
        <v>0</v>
      </c>
      <c r="HK97" s="115">
        <f t="shared" ca="1" si="604"/>
        <v>0</v>
      </c>
      <c r="HL97" s="115">
        <f t="shared" ca="1" si="604"/>
        <v>0</v>
      </c>
      <c r="HM97" s="115">
        <f t="shared" ca="1" si="604"/>
        <v>0</v>
      </c>
      <c r="HN97" s="115">
        <f t="shared" ca="1" si="604"/>
        <v>0</v>
      </c>
      <c r="HO97" s="530">
        <f t="shared" ca="1" si="605"/>
        <v>0</v>
      </c>
      <c r="HP97" s="115">
        <f t="shared" ca="1" si="606"/>
        <v>0</v>
      </c>
      <c r="HQ97" s="115">
        <f t="shared" ca="1" si="606"/>
        <v>0</v>
      </c>
      <c r="HR97" s="115">
        <f t="shared" ca="1" si="606"/>
        <v>0</v>
      </c>
      <c r="HS97" s="115">
        <f t="shared" ca="1" si="606"/>
        <v>0</v>
      </c>
      <c r="HT97" s="115">
        <f t="shared" ca="1" si="606"/>
        <v>0</v>
      </c>
      <c r="HU97" s="530">
        <f t="shared" ca="1" si="607"/>
        <v>0</v>
      </c>
      <c r="HV97" s="115">
        <f t="shared" ca="1" si="608"/>
        <v>0</v>
      </c>
      <c r="HW97" s="115">
        <f t="shared" ca="1" si="608"/>
        <v>0</v>
      </c>
      <c r="HX97" s="115">
        <f t="shared" ca="1" si="608"/>
        <v>0</v>
      </c>
      <c r="HY97" s="115">
        <f t="shared" ca="1" si="608"/>
        <v>0</v>
      </c>
      <c r="HZ97" s="115">
        <f t="shared" ca="1" si="608"/>
        <v>0</v>
      </c>
      <c r="IA97" s="530">
        <f t="shared" ca="1" si="609"/>
        <v>0</v>
      </c>
      <c r="IB97" s="115">
        <f t="shared" ca="1" si="610"/>
        <v>0</v>
      </c>
      <c r="IC97" s="115">
        <f t="shared" ca="1" si="610"/>
        <v>0</v>
      </c>
      <c r="ID97" s="115">
        <f t="shared" ca="1" si="610"/>
        <v>0</v>
      </c>
      <c r="IE97" s="115">
        <f t="shared" ca="1" si="610"/>
        <v>0</v>
      </c>
      <c r="IF97" s="115">
        <f t="shared" ca="1" si="610"/>
        <v>0</v>
      </c>
      <c r="IG97" s="530">
        <f t="shared" ca="1" si="611"/>
        <v>0</v>
      </c>
      <c r="IH97" s="115">
        <f t="shared" ca="1" si="612"/>
        <v>0</v>
      </c>
      <c r="II97" s="115">
        <f t="shared" ca="1" si="612"/>
        <v>0</v>
      </c>
      <c r="IJ97" s="115">
        <f t="shared" ca="1" si="612"/>
        <v>0</v>
      </c>
      <c r="IK97" s="115">
        <f t="shared" ca="1" si="612"/>
        <v>0</v>
      </c>
      <c r="IL97" s="115">
        <f t="shared" ca="1" si="612"/>
        <v>0</v>
      </c>
      <c r="IM97" s="530">
        <f t="shared" ca="1" si="613"/>
        <v>0</v>
      </c>
      <c r="IN97" s="116">
        <f t="shared" ca="1" si="614"/>
        <v>0</v>
      </c>
      <c r="IO97" s="116">
        <f t="shared" ca="1" si="614"/>
        <v>0</v>
      </c>
      <c r="IP97" s="116">
        <f t="shared" ca="1" si="614"/>
        <v>0</v>
      </c>
      <c r="IQ97" s="116">
        <f t="shared" ca="1" si="614"/>
        <v>0</v>
      </c>
      <c r="IR97" s="545">
        <f t="shared" ca="1" si="615"/>
        <v>0</v>
      </c>
      <c r="IS97" s="545">
        <f t="shared" ca="1" si="615"/>
        <v>0</v>
      </c>
      <c r="IT97" s="545">
        <f t="shared" ca="1" si="615"/>
        <v>0</v>
      </c>
      <c r="IU97" s="545">
        <f t="shared" ca="1" si="615"/>
        <v>0</v>
      </c>
      <c r="IV97" s="545">
        <f t="shared" ca="1" si="615"/>
        <v>0</v>
      </c>
      <c r="IW97" s="545">
        <f t="shared" ca="1" si="615"/>
        <v>0</v>
      </c>
      <c r="IX97" s="545">
        <f t="shared" ca="1" si="615"/>
        <v>0</v>
      </c>
      <c r="IY97" s="545">
        <f t="shared" ca="1" si="615"/>
        <v>0</v>
      </c>
      <c r="IZ97" s="545">
        <f t="shared" ca="1" si="615"/>
        <v>0</v>
      </c>
      <c r="JA97" s="545">
        <f t="shared" ca="1" si="615"/>
        <v>0</v>
      </c>
      <c r="JB97" s="545">
        <f t="shared" ca="1" si="615"/>
        <v>0</v>
      </c>
      <c r="JC97" s="545">
        <f t="shared" ca="1" si="615"/>
        <v>0</v>
      </c>
      <c r="JD97" s="545">
        <f t="shared" ca="1" si="615"/>
        <v>0</v>
      </c>
      <c r="JE97" s="545">
        <f t="shared" ca="1" si="615"/>
        <v>0</v>
      </c>
      <c r="JF97" s="545">
        <f t="shared" ca="1" si="615"/>
        <v>0</v>
      </c>
      <c r="JG97" s="545">
        <f t="shared" ca="1" si="615"/>
        <v>0</v>
      </c>
      <c r="JH97" s="545">
        <f t="shared" ca="1" si="616"/>
        <v>0</v>
      </c>
      <c r="JI97" s="545">
        <f t="shared" ca="1" si="616"/>
        <v>0</v>
      </c>
      <c r="JJ97" s="545">
        <f t="shared" ca="1" si="616"/>
        <v>0</v>
      </c>
      <c r="JK97" s="545">
        <f t="shared" ca="1" si="616"/>
        <v>0</v>
      </c>
      <c r="JL97" s="19">
        <f t="shared" ca="1" si="617"/>
        <v>0</v>
      </c>
      <c r="JM97" s="5">
        <f t="shared" ca="1" si="618"/>
        <v>19</v>
      </c>
      <c r="JN97" s="9"/>
      <c r="JO97" s="5">
        <f t="shared" ca="1" si="619"/>
        <v>1</v>
      </c>
      <c r="JP97" s="5" t="b">
        <f t="shared" ca="1" si="619"/>
        <v>0</v>
      </c>
      <c r="JQ97" s="19">
        <f t="shared" ca="1" si="620"/>
        <v>0</v>
      </c>
      <c r="JR97" s="5">
        <f t="shared" ca="1" si="621"/>
        <v>0</v>
      </c>
      <c r="JS97" s="5">
        <f t="shared" ca="1" si="622"/>
        <v>0.01</v>
      </c>
      <c r="JT97" s="5">
        <f t="shared" si="623"/>
        <v>0</v>
      </c>
      <c r="JU97" s="19">
        <f t="shared" ca="1" si="620"/>
        <v>0</v>
      </c>
      <c r="JV97" s="5">
        <f t="shared" ca="1" si="624"/>
        <v>60</v>
      </c>
      <c r="JW97" s="5">
        <f t="shared" si="625"/>
        <v>1</v>
      </c>
      <c r="JX97" s="19">
        <f t="shared" ca="1" si="620"/>
        <v>1</v>
      </c>
      <c r="JY97" s="19">
        <f t="shared" ca="1" si="620"/>
        <v>1</v>
      </c>
      <c r="JZ97" s="19">
        <f t="shared" ca="1" si="620"/>
        <v>1</v>
      </c>
      <c r="KA97" s="19">
        <f t="shared" ca="1" si="620"/>
        <v>1</v>
      </c>
      <c r="KB97" s="19">
        <f t="shared" ca="1" si="620"/>
        <v>1</v>
      </c>
      <c r="KC97" s="19">
        <f t="shared" ca="1" si="620"/>
        <v>0</v>
      </c>
      <c r="KD97" s="19">
        <f t="shared" ca="1" si="620"/>
        <v>0</v>
      </c>
      <c r="KE97" s="19">
        <f t="shared" ca="1" si="620"/>
        <v>1</v>
      </c>
      <c r="KF97" s="19">
        <f t="shared" ca="1" si="620"/>
        <v>0</v>
      </c>
      <c r="KG97" s="19">
        <f t="shared" ca="1" si="620"/>
        <v>0</v>
      </c>
      <c r="KH97" s="19">
        <f t="shared" ca="1" si="620"/>
        <v>0</v>
      </c>
      <c r="KI97" s="19">
        <f t="shared" ca="1" si="620"/>
        <v>1</v>
      </c>
      <c r="KJ97" s="19">
        <f t="shared" ca="1" si="620"/>
        <v>0</v>
      </c>
      <c r="KK97" s="19">
        <f t="shared" ca="1" si="620"/>
        <v>1</v>
      </c>
      <c r="KL97" s="19">
        <f t="shared" ca="1" si="620"/>
        <v>0</v>
      </c>
      <c r="KM97" s="19">
        <f t="shared" ca="1" si="620"/>
        <v>0</v>
      </c>
      <c r="KN97" s="19">
        <f t="shared" ca="1" si="620"/>
        <v>0</v>
      </c>
      <c r="KO97" s="19">
        <f t="shared" ca="1" si="620"/>
        <v>0</v>
      </c>
      <c r="KP97" s="19">
        <f t="shared" ca="1" si="620"/>
        <v>0</v>
      </c>
      <c r="KQ97" s="19">
        <f t="shared" ca="1" si="620"/>
        <v>0</v>
      </c>
      <c r="KR97" s="19">
        <f t="shared" ca="1" si="620"/>
        <v>0</v>
      </c>
      <c r="KS97" s="19">
        <f t="shared" ca="1" si="620"/>
        <v>0</v>
      </c>
      <c r="KT97" s="19">
        <f t="shared" ca="1" si="620"/>
        <v>0</v>
      </c>
      <c r="KU97" s="19">
        <f t="shared" ca="1" si="620"/>
        <v>0</v>
      </c>
      <c r="KV97" s="19">
        <f t="shared" ca="1" si="620"/>
        <v>0</v>
      </c>
      <c r="KW97" s="19">
        <f t="shared" ca="1" si="620"/>
        <v>0</v>
      </c>
      <c r="KX97" s="19">
        <f t="shared" ca="1" si="620"/>
        <v>0</v>
      </c>
      <c r="KY97" s="19">
        <f t="shared" ca="1" si="620"/>
        <v>0</v>
      </c>
      <c r="KZ97" s="19">
        <f t="shared" ca="1" si="620"/>
        <v>0</v>
      </c>
      <c r="LA97" s="19">
        <f t="shared" ca="1" si="620"/>
        <v>0</v>
      </c>
      <c r="LB97" s="19">
        <f t="shared" ca="1" si="620"/>
        <v>0</v>
      </c>
      <c r="LC97" s="19">
        <f t="shared" ca="1" si="620"/>
        <v>0</v>
      </c>
      <c r="LD97" s="19">
        <f t="shared" ca="1" si="620"/>
        <v>0</v>
      </c>
      <c r="LE97" s="19">
        <f t="shared" ca="1" si="620"/>
        <v>0</v>
      </c>
      <c r="LF97" s="19">
        <f t="shared" ca="1" si="620"/>
        <v>0</v>
      </c>
      <c r="LG97" s="5">
        <f t="shared" ca="1" si="626"/>
        <v>0</v>
      </c>
      <c r="LH97" s="5">
        <f t="shared" ca="1" si="626"/>
        <v>0</v>
      </c>
      <c r="LI97" s="5">
        <f t="shared" ca="1" si="626"/>
        <v>0.05</v>
      </c>
      <c r="LJ97" s="5">
        <f t="shared" ca="1" si="626"/>
        <v>0.05</v>
      </c>
      <c r="LK97" s="19">
        <f t="shared" ca="1" si="620"/>
        <v>0</v>
      </c>
      <c r="LL97" s="19">
        <f t="shared" ca="1" si="620"/>
        <v>0</v>
      </c>
      <c r="LM97" s="19">
        <f t="shared" ca="1" si="620"/>
        <v>0</v>
      </c>
      <c r="LN97" s="19">
        <f t="shared" ca="1" si="620"/>
        <v>0</v>
      </c>
      <c r="LO97" s="19">
        <f t="shared" ca="1" si="620"/>
        <v>0</v>
      </c>
      <c r="LP97" s="19">
        <f t="shared" ca="1" si="620"/>
        <v>0</v>
      </c>
      <c r="LQ97" s="19">
        <f t="shared" ca="1" si="620"/>
        <v>0</v>
      </c>
      <c r="LR97" s="19">
        <f t="shared" ca="1" si="620"/>
        <v>1</v>
      </c>
      <c r="LS97" s="19">
        <f t="shared" ca="1" si="620"/>
        <v>0</v>
      </c>
      <c r="LT97" s="19">
        <f t="shared" ca="1" si="620"/>
        <v>0</v>
      </c>
      <c r="LU97" s="19">
        <f t="shared" ca="1" si="620"/>
        <v>0</v>
      </c>
      <c r="LV97" s="19">
        <f t="shared" ca="1" si="620"/>
        <v>0</v>
      </c>
      <c r="LW97" s="19">
        <f t="shared" ca="1" si="620"/>
        <v>1</v>
      </c>
      <c r="LX97" s="9"/>
      <c r="LY97" s="5" t="b">
        <f t="shared" ca="1" si="627"/>
        <v>0</v>
      </c>
      <c r="LZ97" s="461" t="str">
        <f t="shared" ca="1" si="628"/>
        <v>-</v>
      </c>
      <c r="MA97" s="461" t="str">
        <f t="shared" ca="1" si="628"/>
        <v>-</v>
      </c>
      <c r="MB97" s="461" t="str">
        <f t="shared" ca="1" si="628"/>
        <v>-</v>
      </c>
      <c r="MC97" s="5" t="b">
        <f t="shared" ca="1" si="629"/>
        <v>1</v>
      </c>
      <c r="MD97" s="5" t="b">
        <f t="shared" ca="1" si="629"/>
        <v>0</v>
      </c>
      <c r="ME97" s="5" t="b">
        <f t="shared" ca="1" si="629"/>
        <v>0</v>
      </c>
      <c r="MF97" s="135">
        <f t="shared" ca="1" si="630"/>
        <v>1</v>
      </c>
      <c r="MG97" s="135">
        <f t="shared" ca="1" si="630"/>
        <v>1</v>
      </c>
      <c r="MH97" s="5" t="b">
        <f t="shared" ca="1" si="631"/>
        <v>0</v>
      </c>
      <c r="MI97" s="5" t="b">
        <f t="shared" ca="1" si="631"/>
        <v>0</v>
      </c>
      <c r="MJ97" s="5" t="b">
        <f t="shared" ca="1" si="631"/>
        <v>1</v>
      </c>
      <c r="MK97" s="5" t="b">
        <f t="shared" ca="1" si="631"/>
        <v>0</v>
      </c>
      <c r="ML97" s="5">
        <f t="shared" ca="1" si="632"/>
        <v>1</v>
      </c>
      <c r="MM97" s="5">
        <f t="shared" ca="1" si="632"/>
        <v>0.66</v>
      </c>
      <c r="MN97" s="5" t="b">
        <f t="shared" ca="1" si="633"/>
        <v>1</v>
      </c>
      <c r="MO97" s="5" t="str" cm="1">
        <f t="array" aca="1" ref="MO97" ca="1">IF(OR(MP97:MP97&lt;&gt;"-"),TRUE,"-")</f>
        <v>-</v>
      </c>
      <c r="MP97" s="19" t="str">
        <f t="shared" ca="1" si="634"/>
        <v>-</v>
      </c>
      <c r="MQ97" s="5" t="str">
        <f t="array" aca="1" ref="MQ97" ca="1">IF(OR(MR97:MX97&lt;&gt;"-"),TRUE,"-")</f>
        <v>-</v>
      </c>
      <c r="MR97" s="19" t="str">
        <f t="shared" ca="1" si="635"/>
        <v>-</v>
      </c>
      <c r="MS97" s="19" t="str">
        <f t="shared" ca="1" si="635"/>
        <v>-</v>
      </c>
      <c r="MT97" s="19" t="str">
        <f t="shared" ca="1" si="635"/>
        <v>-</v>
      </c>
      <c r="MU97" s="19" t="str">
        <f t="shared" ca="1" si="635"/>
        <v>-</v>
      </c>
      <c r="MV97" s="19" t="str">
        <f t="shared" ca="1" si="635"/>
        <v>-</v>
      </c>
      <c r="MW97" s="19" t="str">
        <f t="shared" ca="1" si="635"/>
        <v>-</v>
      </c>
      <c r="MX97" s="19" t="str">
        <f t="shared" ca="1" si="635"/>
        <v>-</v>
      </c>
      <c r="MY97" s="19" t="str">
        <f t="shared" ca="1" si="635"/>
        <v>-</v>
      </c>
      <c r="MZ97" s="19" t="str">
        <f t="shared" ca="1" si="635"/>
        <v>-</v>
      </c>
      <c r="NA97" s="19" t="str">
        <f t="shared" ca="1" si="635"/>
        <v>-</v>
      </c>
      <c r="NB97" s="19" t="b">
        <f t="shared" ca="1" si="636"/>
        <v>1</v>
      </c>
      <c r="NC97" s="19">
        <f t="shared" ca="1" si="636"/>
        <v>0</v>
      </c>
      <c r="ND97" s="5" t="str">
        <f t="shared" ca="1" si="637"/>
        <v>-</v>
      </c>
      <c r="NE97" s="5" t="str">
        <f t="shared" ca="1" si="637"/>
        <v>-</v>
      </c>
      <c r="NF97" s="5" t="str">
        <f t="shared" ca="1" si="637"/>
        <v>-</v>
      </c>
      <c r="NG97" s="5" t="str">
        <f t="shared" ca="1" si="637"/>
        <v>-</v>
      </c>
      <c r="NH97" s="19" t="str">
        <f t="shared" ca="1" si="638"/>
        <v>-</v>
      </c>
      <c r="NI97" s="19" t="str">
        <f t="shared" ca="1" si="638"/>
        <v>-</v>
      </c>
      <c r="NJ97" s="19" t="str">
        <f t="shared" ca="1" si="638"/>
        <v>-</v>
      </c>
      <c r="NK97" s="19" t="str">
        <f t="shared" ca="1" si="638"/>
        <v>-</v>
      </c>
      <c r="NL97" s="19" t="str">
        <f t="shared" ca="1" si="638"/>
        <v>-</v>
      </c>
      <c r="NM97" s="19" t="str">
        <f t="shared" ca="1" si="638"/>
        <v>-</v>
      </c>
      <c r="NN97" s="5" t="str">
        <f t="shared" ca="1" si="639"/>
        <v>-</v>
      </c>
      <c r="NO97" s="5">
        <f t="shared" ca="1" si="639"/>
        <v>500</v>
      </c>
      <c r="NP97" s="5">
        <f t="shared" ca="1" si="639"/>
        <v>500</v>
      </c>
      <c r="NQ97" s="5" t="str">
        <f t="shared" ca="1" si="639"/>
        <v>-</v>
      </c>
      <c r="NR97" s="5" t="str">
        <f t="shared" ca="1" si="639"/>
        <v>-</v>
      </c>
      <c r="NS97" s="5" t="str">
        <f t="shared" ca="1" si="639"/>
        <v>-</v>
      </c>
      <c r="NT97" s="5">
        <f t="shared" ca="1" si="640"/>
        <v>1</v>
      </c>
      <c r="NU97" s="9"/>
      <c r="NV97" s="19">
        <f t="shared" ca="1" si="638"/>
        <v>70</v>
      </c>
      <c r="NW97" s="19">
        <f t="shared" ca="1" si="638"/>
        <v>50</v>
      </c>
      <c r="NX97" s="19">
        <f t="shared" ca="1" si="641"/>
        <v>65</v>
      </c>
      <c r="NY97" s="19">
        <f t="shared" ca="1" si="641"/>
        <v>65</v>
      </c>
      <c r="NZ97" s="5">
        <f t="shared" ca="1" si="642"/>
        <v>1</v>
      </c>
      <c r="OA97" s="5">
        <f t="shared" ca="1" si="643"/>
        <v>1</v>
      </c>
      <c r="OB97" s="5">
        <f t="shared" ca="1" si="644"/>
        <v>1</v>
      </c>
      <c r="OC97" s="9"/>
      <c r="OD97" s="19" t="b">
        <f t="shared" ca="1" si="641"/>
        <v>0</v>
      </c>
      <c r="OE97" s="19" t="b">
        <f t="shared" ca="1" si="641"/>
        <v>0</v>
      </c>
      <c r="OF97" s="19">
        <f t="shared" ca="1" si="641"/>
        <v>1</v>
      </c>
      <c r="OG97" s="135">
        <f t="shared" ca="1" si="646"/>
        <v>1</v>
      </c>
      <c r="OH97" s="135">
        <f t="shared" ca="1" si="646"/>
        <v>1</v>
      </c>
      <c r="OI97" s="135">
        <f t="shared" ca="1" si="646"/>
        <v>1</v>
      </c>
      <c r="OJ97" s="135">
        <f t="shared" ca="1" si="646"/>
        <v>1</v>
      </c>
      <c r="OK97" s="135">
        <f t="shared" ca="1" si="646"/>
        <v>1</v>
      </c>
      <c r="OL97" s="135">
        <f t="shared" ca="1" si="646"/>
        <v>1</v>
      </c>
      <c r="OM97" s="135">
        <f t="shared" ca="1" si="646"/>
        <v>1</v>
      </c>
      <c r="ON97" s="135">
        <f t="shared" ca="1" si="646"/>
        <v>1</v>
      </c>
      <c r="OO97" s="9"/>
      <c r="OP97" s="5" t="str" cm="1">
        <f t="array" aca="1" ref="OP97" ca="1">INDEX(i.LMU_Area,$K97,OP$26)</f>
        <v>-</v>
      </c>
      <c r="OQ97" s="5" t="str" cm="1">
        <f t="array" aca="1" ref="OQ97" ca="1">INDEX(i.LMU_Area,$K97,OQ$26)</f>
        <v>-</v>
      </c>
      <c r="OR97" s="5" t="str" cm="1">
        <f t="array" aca="1" ref="OR97" ca="1">INDEX(i.LMU_Area,$K97,OR$26)</f>
        <v>-</v>
      </c>
      <c r="OS97" s="5" t="str" cm="1">
        <f t="array" aca="1" ref="OS97" ca="1">INDEX(i.LMU_Area,$K97,OS$26)</f>
        <v>-</v>
      </c>
      <c r="OT97" s="5" t="str" cm="1">
        <f t="array" aca="1" ref="OT97" ca="1">INDEX(i.LMU_Area,$K97,OT$26)</f>
        <v>-</v>
      </c>
      <c r="OU97" s="5" t="str" cm="1">
        <f t="array" aca="1" ref="OU97" ca="1">INDEX(i.LMU_Area,$K97,OU$26)</f>
        <v>-</v>
      </c>
      <c r="OV97" s="5" t="str" cm="1">
        <f t="array" aca="1" ref="OV97" ca="1">INDEX(i.LMU_Area,$K97,OV$26)</f>
        <v>-</v>
      </c>
      <c r="OW97" s="5" t="str" cm="1">
        <f t="array" aca="1" ref="OW97" ca="1">INDEX(i.LMU_Area,$K97,OW$26)</f>
        <v>-</v>
      </c>
      <c r="OX97" s="5" t="str" cm="1">
        <f t="array" aca="1" ref="OX97" ca="1">INDEX(i.LMU_Area,$K97,OX$26)</f>
        <v>-</v>
      </c>
      <c r="OY97" s="5" t="str" cm="1">
        <f t="array" aca="1" ref="OY97" ca="1">INDEX(i.LMU_Area,$K97,OY$26)</f>
        <v>-</v>
      </c>
      <c r="OZ97" s="5" t="str" cm="1">
        <f t="array" aca="1" ref="OZ97" ca="1">INDEX(i.LMU_Area,$K97,OZ$26)</f>
        <v>-</v>
      </c>
      <c r="PA97" s="5" t="str" cm="1">
        <f t="array" aca="1" ref="PA97" ca="1">INDEX(i.LMU_Area,$K97,PA$26)</f>
        <v>-</v>
      </c>
      <c r="PB97" s="5" t="str" cm="1">
        <f t="array" aca="1" ref="PB97" ca="1">INDEX(i.LMU_Area,$K97,PB$26)</f>
        <v>-</v>
      </c>
      <c r="PC97" s="5" t="str" cm="1">
        <f t="array" aca="1" ref="PC97" ca="1">INDEX(i.LMU_Area,$K97,PC$26)</f>
        <v>-</v>
      </c>
      <c r="PD97" s="5" t="str" cm="1">
        <f t="array" aca="1" ref="PD97" ca="1">INDEX(i.LMU_Area,$K97,PD$26)</f>
        <v>-</v>
      </c>
      <c r="PE97" s="5" t="str" cm="1">
        <f t="array" aca="1" ref="PE97" ca="1">INDEX(i.LMU_Area,$K97,PE$26)</f>
        <v>-</v>
      </c>
      <c r="PF97" s="5" t="str" cm="1">
        <f t="array" aca="1" ref="PF97" ca="1">INDEX(i.LMU_Area,$K97,PF$26)</f>
        <v>-</v>
      </c>
      <c r="PG97" s="5" t="str" cm="1">
        <f t="array" aca="1" ref="PG97" ca="1">INDEX(i.LMU_Area,$K97,PG$26)</f>
        <v>-</v>
      </c>
      <c r="PH97" s="5" t="str" cm="1">
        <f t="array" aca="1" ref="PH97" ca="1">INDEX(i.LMU_Area,$K97,PH$26)</f>
        <v>-</v>
      </c>
      <c r="PI97" s="5" t="str" cm="1">
        <f t="array" aca="1" ref="PI97" ca="1">INDEX(i.LMU_Area,$K97,PI$26)</f>
        <v>-</v>
      </c>
      <c r="PJ97" s="5" t="str" cm="1">
        <f t="array" aca="1" ref="PJ97" ca="1">INDEX(i.LMU_Area,$K97,PJ$26)</f>
        <v>-</v>
      </c>
      <c r="PK97" s="5" t="str" cm="1">
        <f t="array" aca="1" ref="PK97" ca="1">INDEX(i.LMU_Area,$K97,PK$26)</f>
        <v>-</v>
      </c>
      <c r="PL97" s="5" t="str" cm="1">
        <f t="array" aca="1" ref="PL97" ca="1">INDEX(i.LMU_Area,$K97,PL$26)</f>
        <v>-</v>
      </c>
      <c r="PM97" s="5" t="str" cm="1">
        <f t="array" aca="1" ref="PM97" ca="1">INDEX(i.LMU_Area,$K97,PM$26)</f>
        <v>-</v>
      </c>
      <c r="PN97" s="5" t="str" cm="1">
        <f t="array" aca="1" ref="PN97" ca="1">INDEX(i.LMU_Area,$K97,PN$26)</f>
        <v>-</v>
      </c>
      <c r="PO97" s="5" t="str" cm="1">
        <f t="array" aca="1" ref="PO97" ca="1">INDEX(i.LMU_Area,$K97,PO$26)</f>
        <v>-</v>
      </c>
      <c r="PP97" s="5" t="str" cm="1">
        <f t="array" aca="1" ref="PP97" ca="1">INDEX(i.LMU_Area,$K97,PP$26)</f>
        <v>-</v>
      </c>
      <c r="PQ97" s="5" t="str" cm="1">
        <f t="array" aca="1" ref="PQ97" ca="1">INDEX(i.LMU_Area,$K97,PQ$26)</f>
        <v>-</v>
      </c>
      <c r="PR97" s="5" t="str" cm="1">
        <f t="array" aca="1" ref="PR97" ca="1">INDEX(i.LMU_Area,$K97,PR$26)</f>
        <v>-</v>
      </c>
      <c r="PS97" s="5" t="str" cm="1">
        <f t="array" aca="1" ref="PS97" ca="1">INDEX(i.LMU_Area,$K97,PS$26)</f>
        <v>-</v>
      </c>
      <c r="PT97" s="5" t="str" cm="1">
        <f t="array" aca="1" ref="PT97" ca="1">INDEX(i.LMU_Area,$K97,PT$26)</f>
        <v>-</v>
      </c>
      <c r="PU97" s="5" t="str" cm="1">
        <f t="array" aca="1" ref="PU97" ca="1">INDEX(i.LMU_Area,$K97,PU$26)</f>
        <v>-</v>
      </c>
      <c r="PV97" s="5" t="str" cm="1">
        <f t="array" aca="1" ref="PV97" ca="1">INDEX(i.LMU_Area,$K97,PV$26)</f>
        <v>-</v>
      </c>
      <c r="PW97" s="5" t="str" cm="1">
        <f t="array" aca="1" ref="PW97" ca="1">INDEX(i.LMU_Area,$K97,PW$26)</f>
        <v>-</v>
      </c>
      <c r="PX97" s="5" t="str" cm="1">
        <f t="array" aca="1" ref="PX97" ca="1">INDEX(i.LMU_Area,$K97,PX$26)</f>
        <v>-</v>
      </c>
      <c r="PY97" s="5" t="str" cm="1">
        <f t="array" aca="1" ref="PY97" ca="1">INDEX(i.LMU_Area,$K97,PY$26)</f>
        <v>-</v>
      </c>
      <c r="PZ97" s="5" t="str" cm="1">
        <f t="array" aca="1" ref="PZ97" ca="1">INDEX(i.LMU_Area,$K97,PZ$26)</f>
        <v>-</v>
      </c>
      <c r="QA97" s="5" t="str" cm="1">
        <f t="array" aca="1" ref="QA97" ca="1">INDEX(i.LMU_Area,$K97,QA$26)</f>
        <v>-</v>
      </c>
      <c r="QB97" s="5" t="str" cm="1">
        <f t="array" aca="1" ref="QB97" ca="1">INDEX(i.LMU_Area,$K97,QB$26)</f>
        <v>-</v>
      </c>
      <c r="QC97" s="5" t="str" cm="1">
        <f t="array" aca="1" ref="QC97" ca="1">INDEX(i.LMU_Area,$K97,QC$26)</f>
        <v>-</v>
      </c>
      <c r="QD97" s="5" t="str" cm="1">
        <f t="array" aca="1" ref="QD97" ca="1">INDEX(i.LMU_Area,$K97,QD$26)</f>
        <v>-</v>
      </c>
      <c r="QE97" s="5" t="str" cm="1">
        <f t="array" aca="1" ref="QE97" ca="1">INDEX(i.LMU_Area,$K97,QE$26)</f>
        <v>-</v>
      </c>
      <c r="QF97" s="5" t="str" cm="1">
        <f t="array" aca="1" ref="QF97" ca="1">INDEX(i.LMU_Area,$K97,QF$26)</f>
        <v>-</v>
      </c>
      <c r="QG97" s="5" t="str" cm="1">
        <f t="array" aca="1" ref="QG97" ca="1">INDEX(i.LMU_Area,$K97,QG$26)</f>
        <v>-</v>
      </c>
      <c r="QH97" s="5" t="str" cm="1">
        <f t="array" aca="1" ref="QH97" ca="1">INDEX(i.LMU_Area,$K97,QH$26)</f>
        <v>-</v>
      </c>
      <c r="QI97" s="5" t="str" cm="1">
        <f t="array" aca="1" ref="QI97" ca="1">INDEX(i.LMU_Area,$K97,QI$26)</f>
        <v>-</v>
      </c>
      <c r="QJ97" s="5" t="str" cm="1">
        <f t="array" aca="1" ref="QJ97" ca="1">INDEX(i.LMU_Area,$K97,QJ$26)</f>
        <v>-</v>
      </c>
      <c r="QK97" s="5" t="str" cm="1">
        <f t="array" aca="1" ref="QK97" ca="1">INDEX(i.LMU_Area,$K97,QK$26)</f>
        <v>-</v>
      </c>
      <c r="QL97" s="5" t="str" cm="1">
        <f t="array" aca="1" ref="QL97" ca="1">INDEX(i.LMU_Area,$K97,QL$26)</f>
        <v>-</v>
      </c>
      <c r="QM97" s="5" t="str" cm="1">
        <f t="array" aca="1" ref="QM97" ca="1">INDEX(i.LMU_Area,$K97,QM$26)</f>
        <v>-</v>
      </c>
      <c r="QN97" s="5" t="str" cm="1">
        <f t="array" aca="1" ref="QN97" ca="1">INDEX(i.LMU_Area,$K97,QN$26)</f>
        <v>-</v>
      </c>
      <c r="QO97" s="5" t="str" cm="1">
        <f t="array" aca="1" ref="QO97" ca="1">INDEX(i.LMU_Area,$K97,QO$26)</f>
        <v>-</v>
      </c>
      <c r="QP97" s="5" t="str" cm="1">
        <f t="array" aca="1" ref="QP97" ca="1">INDEX(i.LMU_Area,$K97,QP$26)</f>
        <v>-</v>
      </c>
      <c r="QQ97" s="5" t="str" cm="1">
        <f t="array" aca="1" ref="QQ97" ca="1">INDEX(i.LMU_Area,$K97,QQ$26)</f>
        <v>-</v>
      </c>
      <c r="QR97" s="5" t="str" cm="1">
        <f t="array" aca="1" ref="QR97" ca="1">INDEX(i.LMU_Area,$K97,QR$26)</f>
        <v>-</v>
      </c>
      <c r="QS97" s="5" t="str" cm="1">
        <f t="array" aca="1" ref="QS97" ca="1">INDEX(i.LMU_Area,$K97,QS$26)</f>
        <v>-</v>
      </c>
      <c r="QT97" s="5" t="str" cm="1">
        <f t="array" aca="1" ref="QT97" ca="1">INDEX(i.LMU_Area,$K97,QT$26)</f>
        <v>-</v>
      </c>
      <c r="QU97" s="5" t="str" cm="1">
        <f t="array" aca="1" ref="QU97" ca="1">INDEX(i.LMU_Area,$K97,QU$26)</f>
        <v>-</v>
      </c>
      <c r="QV97" s="5" t="str" cm="1">
        <f t="array" aca="1" ref="QV97" ca="1">INDEX(i.LMU_Area,$K97,QV$26)</f>
        <v>-</v>
      </c>
      <c r="QW97" s="5" t="str" cm="1">
        <f t="array" aca="1" ref="QW97" ca="1">INDEX(i.LMU_Area,$K97,QW$26)</f>
        <v>-</v>
      </c>
      <c r="QX97" s="5" t="str" cm="1">
        <f t="array" aca="1" ref="QX97" ca="1">INDEX(i.LMU_Area,$K97,QX$26)</f>
        <v>-</v>
      </c>
      <c r="QY97" s="5" t="str" cm="1">
        <f t="array" aca="1" ref="QY97" ca="1">INDEX(i.LMU_Area,$K97,QY$26)</f>
        <v>-</v>
      </c>
      <c r="QZ97" s="5" t="str" cm="1">
        <f t="array" aca="1" ref="QZ97" ca="1">INDEX(i.LMU_Area,$K97,QZ$26)</f>
        <v>-</v>
      </c>
      <c r="RA97" s="5" t="str" cm="1">
        <f t="array" aca="1" ref="RA97" ca="1">INDEX(i.LMU_Area,$K97,RA$26)</f>
        <v>-</v>
      </c>
      <c r="RB97" s="5" t="str" cm="1">
        <f t="array" aca="1" ref="RB97" ca="1">INDEX(i.LMU_Area,$K97,RB$26)</f>
        <v>-</v>
      </c>
      <c r="RC97" s="5" t="str" cm="1">
        <f t="array" aca="1" ref="RC97" ca="1">INDEX(i.LMU_Area,$K97,RC$26)</f>
        <v>-</v>
      </c>
      <c r="RD97" s="5" t="str" cm="1">
        <f t="array" aca="1" ref="RD97" ca="1">INDEX(i.LMU_Area,$K97,RD$26)</f>
        <v>-</v>
      </c>
      <c r="RE97" s="5" t="str" cm="1">
        <f t="array" aca="1" ref="RE97" ca="1">INDEX(i.LMU_Area,$K97,RE$26)</f>
        <v>-</v>
      </c>
      <c r="RF97" s="5" t="str" cm="1">
        <f t="array" aca="1" ref="RF97" ca="1">INDEX(i.LMU_Area,$K97,RF$26)</f>
        <v>-</v>
      </c>
      <c r="RG97" s="5" t="str" cm="1">
        <f t="array" aca="1" ref="RG97" ca="1">INDEX(i.LMU_Area,$K97,RG$26)</f>
        <v>-</v>
      </c>
      <c r="RH97" s="5" t="str" cm="1">
        <f t="array" aca="1" ref="RH97" ca="1">INDEX(i.LMU_Area,$K97,RH$26)</f>
        <v>-</v>
      </c>
      <c r="RI97" s="5" t="str" cm="1">
        <f t="array" aca="1" ref="RI97" ca="1">INDEX(i.LMU_Area,$K97,RI$26)</f>
        <v>-</v>
      </c>
      <c r="RJ97" s="5" t="str" cm="1">
        <f t="array" aca="1" ref="RJ97" ca="1">INDEX(i.LMU_Area,$K97,RJ$26)</f>
        <v>-</v>
      </c>
      <c r="RK97" s="5" t="str" cm="1">
        <f t="array" aca="1" ref="RK97" ca="1">INDEX(i.LMU_Area,$K97,RK$26)</f>
        <v>-</v>
      </c>
      <c r="RL97" s="5" t="str" cm="1">
        <f t="array" aca="1" ref="RL97" ca="1">INDEX(i.LMU_Area,$K97,RL$26)</f>
        <v>-</v>
      </c>
      <c r="RM97" s="5" t="str" cm="1">
        <f t="array" aca="1" ref="RM97" ca="1">INDEX(i.LMU_Area,$K97,RM$26)</f>
        <v>-</v>
      </c>
      <c r="RN97" s="5" t="str" cm="1">
        <f t="array" aca="1" ref="RN97" ca="1">INDEX(i.LMU_Area,$K97,RN$26)</f>
        <v>-</v>
      </c>
      <c r="RO97" s="5" t="str" cm="1">
        <f t="array" aca="1" ref="RO97" ca="1">INDEX(i.LMU_Area,$K97,RO$26)</f>
        <v>-</v>
      </c>
      <c r="RP97" s="5" t="str" cm="1">
        <f t="array" aca="1" ref="RP97" ca="1">INDEX(i.LMU_Area,$K97,RP$26)</f>
        <v>-</v>
      </c>
      <c r="RQ97" s="5" t="str" cm="1">
        <f t="array" aca="1" ref="RQ97" ca="1">INDEX(i.LMU_Area,$K97,RQ$26)</f>
        <v>-</v>
      </c>
      <c r="RR97" s="5" t="str" cm="1">
        <f t="array" aca="1" ref="RR97" ca="1">INDEX(i.LMU_Area,$K97,RR$26)</f>
        <v>-</v>
      </c>
      <c r="RS97" s="5" t="str" cm="1">
        <f t="array" aca="1" ref="RS97" ca="1">INDEX(i.LMU_Area,$K97,RS$26)</f>
        <v>-</v>
      </c>
      <c r="RT97" s="5" t="str" cm="1">
        <f t="array" aca="1" ref="RT97" ca="1">INDEX(i.LMU_Area,$K97,RT$26)</f>
        <v>-</v>
      </c>
      <c r="RU97" s="5" t="str" cm="1">
        <f t="array" aca="1" ref="RU97" ca="1">INDEX(i.LMU_Area,$K97,RU$26)</f>
        <v>-</v>
      </c>
      <c r="RV97" s="5" t="str" cm="1">
        <f t="array" aca="1" ref="RV97" ca="1">INDEX(i.LMU_Area,$K97,RV$26)</f>
        <v>-</v>
      </c>
      <c r="RW97" s="5" t="str" cm="1">
        <f t="array" aca="1" ref="RW97" ca="1">INDEX(i.LMU_Area,$K97,RW$26)</f>
        <v>-</v>
      </c>
      <c r="RX97" s="5" t="str" cm="1">
        <f t="array" aca="1" ref="RX97" ca="1">INDEX(i.LMU_Area,$K97,RX$26)</f>
        <v>-</v>
      </c>
      <c r="RY97" s="5" t="str" cm="1">
        <f t="array" aca="1" ref="RY97" ca="1">INDEX(i.LMU_Area,$K97,RY$26)</f>
        <v>-</v>
      </c>
      <c r="RZ97" s="5" t="str" cm="1">
        <f t="array" aca="1" ref="RZ97" ca="1">INDEX(i.LMU_Area,$K97,RZ$26)</f>
        <v>-</v>
      </c>
      <c r="SA97" s="5" t="str" cm="1">
        <f t="array" aca="1" ref="SA97" ca="1">INDEX(i.LMU_Area,$K97,SA$26)</f>
        <v>-</v>
      </c>
      <c r="SB97" s="5" t="str" cm="1">
        <f t="array" aca="1" ref="SB97" ca="1">INDEX(i.LMU_Area,$K97,SB$26)</f>
        <v>-</v>
      </c>
      <c r="SC97" s="5" t="str" cm="1">
        <f t="array" aca="1" ref="SC97" ca="1">INDEX(i.LMU_Area,$K97,SC$26)</f>
        <v>-</v>
      </c>
      <c r="SD97" s="5" t="str" cm="1">
        <f t="array" aca="1" ref="SD97" ca="1">INDEX(i.LMU_Area,$K97,SD$26)</f>
        <v>-</v>
      </c>
      <c r="SE97" s="5" t="str" cm="1">
        <f t="array" aca="1" ref="SE97" ca="1">INDEX(i.LMU_Area,$K97,SE$26)</f>
        <v>-</v>
      </c>
      <c r="SF97" s="5" t="str" cm="1">
        <f t="array" aca="1" ref="SF97" ca="1">INDEX(i.LMU_Area,$K97,SF$26)</f>
        <v>-</v>
      </c>
      <c r="SG97" s="5" t="str" cm="1">
        <f t="array" aca="1" ref="SG97" ca="1">INDEX(i.LMU_Area,$K97,SG$26)</f>
        <v>-</v>
      </c>
      <c r="SH97" s="5" t="str" cm="1">
        <f t="array" aca="1" ref="SH97" ca="1">INDEX(i.LMU_Area,$K97,SH$26)</f>
        <v>-</v>
      </c>
      <c r="SI97" s="5" t="str" cm="1">
        <f t="array" aca="1" ref="SI97" ca="1">INDEX(i.LMU_Area,$K97,SI$26)</f>
        <v>-</v>
      </c>
      <c r="SJ97" s="5" t="str" cm="1">
        <f t="array" aca="1" ref="SJ97" ca="1">INDEX(i.LMU_Area,$K97,SJ$26)</f>
        <v>-</v>
      </c>
      <c r="SK97" s="5" t="str" cm="1">
        <f t="array" aca="1" ref="SK97" ca="1">INDEX(i.LMU_Area,$K97,SK$26)</f>
        <v>-</v>
      </c>
      <c r="SL97" s="5" t="str" cm="1">
        <f t="array" aca="1" ref="SL97" ca="1">INDEX(i.LMU_Area,$K97,SL$26)</f>
        <v>-</v>
      </c>
      <c r="SM97" s="5" t="str" cm="1">
        <f t="array" aca="1" ref="SM97" ca="1">INDEX(i.LMU_Area,$K97,SM$26)</f>
        <v>-</v>
      </c>
      <c r="SN97" s="5" t="str" cm="1">
        <f t="array" aca="1" ref="SN97" ca="1">INDEX(i.LMU_Area,$K97,SN$26)</f>
        <v>-</v>
      </c>
      <c r="SO97" s="5" t="str" cm="1">
        <f t="array" aca="1" ref="SO97" ca="1">INDEX(i.LMU_Area,$K97,SO$26)</f>
        <v>-</v>
      </c>
      <c r="SP97" s="5" t="str" cm="1">
        <f t="array" aca="1" ref="SP97" ca="1">INDEX(i.LMU_Area,$K97,SP$26)</f>
        <v>-</v>
      </c>
      <c r="SQ97" s="5" t="str" cm="1">
        <f t="array" aca="1" ref="SQ97" ca="1">INDEX(i.LMU_Area,$K97,SQ$26)</f>
        <v>-</v>
      </c>
      <c r="SR97" s="5" t="str" cm="1">
        <f t="array" aca="1" ref="SR97" ca="1">INDEX(i.LMU_Area,$K97,SR$26)</f>
        <v>-</v>
      </c>
      <c r="SS97" s="5" t="str" cm="1">
        <f t="array" aca="1" ref="SS97" ca="1">INDEX(i.LMU_Area,$K97,SS$26)</f>
        <v>-</v>
      </c>
      <c r="ST97" s="5" t="str" cm="1">
        <f t="array" aca="1" ref="ST97" ca="1">INDEX(i.LMU_Area,$K97,ST$26)</f>
        <v>-</v>
      </c>
      <c r="SU97" s="5" t="str" cm="1">
        <f t="array" aca="1" ref="SU97" ca="1">INDEX(i.LMU_Area,$K97,SU$26)</f>
        <v>-</v>
      </c>
      <c r="SV97" s="5" t="str" cm="1">
        <f t="array" aca="1" ref="SV97" ca="1">INDEX(i.LMU_Area,$K97,SV$26)</f>
        <v>-</v>
      </c>
      <c r="SW97" s="5" t="str" cm="1">
        <f t="array" aca="1" ref="SW97" ca="1">INDEX(i.LMU_Area,$K97,SW$26)</f>
        <v>-</v>
      </c>
      <c r="SX97" s="5" t="str" cm="1">
        <f t="array" aca="1" ref="SX97" ca="1">INDEX(i.LMU_Area,$K97,SX$26)</f>
        <v>-</v>
      </c>
      <c r="SY97" s="5" t="str" cm="1">
        <f t="array" aca="1" ref="SY97" ca="1">INDEX(i.LMU_Area,$K97,SY$26)</f>
        <v>-</v>
      </c>
      <c r="SZ97" s="5" t="str" cm="1">
        <f t="array" aca="1" ref="SZ97" ca="1">INDEX(i.LMU_Area,$K97,SZ$26)</f>
        <v>-</v>
      </c>
      <c r="TA97" s="5" t="str" cm="1">
        <f t="array" aca="1" ref="TA97" ca="1">INDEX(i.LMU_Area,$K97,TA$26)</f>
        <v>-</v>
      </c>
      <c r="TB97" s="5" t="str" cm="1">
        <f t="array" aca="1" ref="TB97" ca="1">INDEX(i.LMU_Area,$K97,TB$26)</f>
        <v>-</v>
      </c>
      <c r="TC97" s="5" t="str" cm="1">
        <f t="array" aca="1" ref="TC97" ca="1">INDEX(i.LMU_Area,$K97,TC$26)</f>
        <v>-</v>
      </c>
      <c r="TD97" s="5" t="str" cm="1">
        <f t="array" aca="1" ref="TD97" ca="1">INDEX(i.LMU_Area,$K97,TD$26)</f>
        <v>-</v>
      </c>
      <c r="TE97" s="5" t="str" cm="1">
        <f t="array" aca="1" ref="TE97" ca="1">INDEX(i.LMU_Area,$K97,TE$26)</f>
        <v>-</v>
      </c>
      <c r="TF97" s="19">
        <f t="shared" ca="1" si="641"/>
        <v>1</v>
      </c>
      <c r="TG97" s="587">
        <v>0</v>
      </c>
    </row>
    <row r="98" spans="1:527" outlineLevel="2">
      <c r="A98" s="21">
        <f t="shared" si="85"/>
        <v>93</v>
      </c>
      <c r="B98" s="213">
        <f t="shared" ca="1" si="648"/>
        <v>88</v>
      </c>
      <c r="C98">
        <f>C96</f>
        <v>102</v>
      </c>
      <c r="D98" s="135" t="s">
        <v>1990</v>
      </c>
      <c r="E98" t="b">
        <v>1</v>
      </c>
      <c r="F98" t="b">
        <v>0</v>
      </c>
      <c r="G98" t="b">
        <f t="shared" si="651"/>
        <v>1</v>
      </c>
      <c r="H98" s="213">
        <f t="shared" ca="1" si="647"/>
        <v>5</v>
      </c>
      <c r="I98" s="26">
        <v>2</v>
      </c>
      <c r="J98" s="26">
        <v>2</v>
      </c>
      <c r="K98" s="19">
        <f t="shared" ca="1" si="563"/>
        <v>1</v>
      </c>
      <c r="L98" s="19">
        <f t="shared" ca="1" si="563"/>
        <v>1</v>
      </c>
      <c r="M98" s="19">
        <f t="shared" ca="1" si="563"/>
        <v>2</v>
      </c>
      <c r="N98" s="19">
        <f t="shared" ca="1" si="563"/>
        <v>3</v>
      </c>
      <c r="O98" s="19">
        <f t="shared" ca="1" si="563"/>
        <v>2</v>
      </c>
      <c r="P98" s="19">
        <f t="shared" ca="1" si="563"/>
        <v>1</v>
      </c>
      <c r="Q98" s="19">
        <f t="shared" ca="1" si="563"/>
        <v>1</v>
      </c>
      <c r="R98" s="19">
        <f t="shared" ca="1" si="563"/>
        <v>0</v>
      </c>
      <c r="S98" s="19">
        <f t="shared" ca="1" si="563"/>
        <v>0</v>
      </c>
      <c r="T98" s="19">
        <f t="shared" ca="1" si="563"/>
        <v>0</v>
      </c>
      <c r="U98" s="19">
        <f t="shared" ca="1" si="563"/>
        <v>0</v>
      </c>
      <c r="V98" s="19">
        <f t="shared" ca="1" si="563"/>
        <v>0</v>
      </c>
      <c r="W98" s="19">
        <f t="shared" ca="1" si="563"/>
        <v>0</v>
      </c>
      <c r="X98" s="19">
        <f t="shared" ca="1" si="563"/>
        <v>1</v>
      </c>
      <c r="Y98" s="19">
        <f t="shared" ca="1" si="563"/>
        <v>1</v>
      </c>
      <c r="Z98" s="19">
        <f t="shared" ca="1" si="563"/>
        <v>1</v>
      </c>
      <c r="AA98" s="209"/>
      <c r="AB98" s="209"/>
      <c r="AC98" s="209"/>
      <c r="AD98" s="209"/>
      <c r="AE98" s="209"/>
      <c r="AF98" s="19">
        <f t="shared" ca="1" si="564"/>
        <v>0</v>
      </c>
      <c r="AG98" s="209"/>
      <c r="AH98" s="209"/>
      <c r="AI98" s="209"/>
      <c r="AJ98" s="209"/>
      <c r="AK98" s="209"/>
      <c r="AL98" s="209"/>
      <c r="AM98" s="209"/>
      <c r="AN98" s="209"/>
      <c r="AO98" s="135">
        <f t="shared" ca="1" si="565"/>
        <v>2</v>
      </c>
      <c r="AP98" s="135">
        <f ca="1">INDEX(CHOOSE($P98,DataAutumn!i.AdultDrys,DataWinter!i.AdultDrys,DataSpring!i.AdultDrys),1,$O98)</f>
        <v>4</v>
      </c>
      <c r="AQ98" s="5">
        <f t="shared" ca="1" si="566"/>
        <v>2</v>
      </c>
      <c r="AR98" s="5">
        <f t="shared" ca="1" si="566"/>
        <v>0</v>
      </c>
      <c r="AS98" s="5">
        <f t="shared" ca="1" si="567"/>
        <v>5</v>
      </c>
      <c r="AT98" s="209"/>
      <c r="AU98" s="209"/>
      <c r="AV98" s="209" t="s">
        <v>2004</v>
      </c>
      <c r="AW98" s="351" t="str" cm="1">
        <f t="array" aca="1" ref="AW98" ca="1">LEFT(OFFSET(AW98,-1,0),LEN($AW$91))        &amp; TEXT($H98," 00000 ")
&amp; $D98   &amp;" "&amp;$AV98     &amp; IF($JO98=0," FWM","")&amp;IF($JO98=1," MWM","")&amp;IF($JO98=5," Mat","")&amp;IF($JP98=TRUE,"&amp;BBT","    ")    &amp; INDEX(DataMaster!$B$49:$B$51,Experiment!$I98)    &amp; " Climate"&amp;$J98
        &amp; CHOOSE($R98+1," PICCC"," BC")
&amp; " GP"&amp;TEXT($OB98,"?00%")        &amp; " WP"&amp;TEXT($NZ98,"?00%")        &amp; " MP"&amp;TEXT($OA98,"?00%")
&amp; " T_" &amp; IF(AND($CW98,$CY98),"TRUE")        &amp; " (F"&amp;3+COUNTIF($DL98:$DO98,TRUE)&amp;3&amp;"N"&amp;$DQ98&amp;$DR98&amp;")"</f>
        <v>Main 00005 EWW fixed_stock MWM    DSP Climate2 PICCC GP100% WP100% MP100% T_TRUE (F33N11)</v>
      </c>
      <c r="AX98" s="9" t="str">
        <f ca="1">IF(COUNTIF(AW$5:AW98,AW98)=1,"-","Dup")</f>
        <v>-</v>
      </c>
      <c r="AY98" s="9"/>
      <c r="AZ98" s="19" t="str">
        <f t="shared" ca="1" si="568"/>
        <v>-</v>
      </c>
      <c r="BA98" s="19" t="str">
        <f t="shared" ca="1" si="568"/>
        <v>-</v>
      </c>
      <c r="BB98" s="19" t="str">
        <f t="shared" ca="1" si="568"/>
        <v>-</v>
      </c>
      <c r="BC98" s="19" t="str">
        <f t="shared" ca="1" si="568"/>
        <v>-</v>
      </c>
      <c r="BD98" s="19" t="str">
        <f t="shared" ca="1" si="568"/>
        <v>-</v>
      </c>
      <c r="BE98" s="19" t="str">
        <f t="shared" ca="1" si="568"/>
        <v>-</v>
      </c>
      <c r="BF98" s="19" t="str">
        <f t="shared" ca="1" si="568"/>
        <v>-</v>
      </c>
      <c r="BG98" s="19" t="str">
        <f t="shared" ca="1" si="568"/>
        <v>-</v>
      </c>
      <c r="BH98" s="9"/>
      <c r="BI98" s="5" t="b">
        <f t="shared" si="569"/>
        <v>0</v>
      </c>
      <c r="BJ98" s="5" t="str">
        <f t="shared" si="569"/>
        <v>-</v>
      </c>
      <c r="BK98" s="5" t="b">
        <f t="shared" si="569"/>
        <v>0</v>
      </c>
      <c r="BL98" s="5" t="b">
        <f t="shared" si="569"/>
        <v>1</v>
      </c>
      <c r="BM98" s="5" t="b">
        <f t="shared" si="569"/>
        <v>1</v>
      </c>
      <c r="BN98" s="135">
        <f t="shared" si="569"/>
        <v>0</v>
      </c>
      <c r="BO98" s="12" t="b">
        <v>0</v>
      </c>
      <c r="BP98" s="5" cm="1">
        <f t="array" ref="BP98">INDEX(i.z_prob,$J98,BP$26)</f>
        <v>0.08</v>
      </c>
      <c r="BQ98" s="5" cm="1">
        <f t="array" ref="BQ98">INDEX(i.z_prob,$J98,BQ$26)</f>
        <v>0.14000000000000001</v>
      </c>
      <c r="BR98" s="5" cm="1">
        <f t="array" ref="BR98">INDEX(i.z_prob,$J98,BR$26)</f>
        <v>0.12</v>
      </c>
      <c r="BS98" s="5" cm="1">
        <f t="array" ref="BS98">INDEX(i.z_prob,$J98,BS$26)</f>
        <v>0.1</v>
      </c>
      <c r="BT98" s="5" cm="1">
        <f t="array" ref="BT98">INDEX(i.z_prob,$J98,BT$26)</f>
        <v>0.1</v>
      </c>
      <c r="BU98" s="5" cm="1">
        <f t="array" ref="BU98">INDEX(i.z_prob,$J98,BU$26)</f>
        <v>0.19</v>
      </c>
      <c r="BV98" s="5" cm="1">
        <f t="array" ref="BV98">INDEX(i.z_prob,$J98,BV$26)</f>
        <v>0.14000000000000001</v>
      </c>
      <c r="BW98" s="5" cm="1">
        <f t="array" ref="BW98">INDEX(i.z_prob,$J98,BW$26)</f>
        <v>0.13</v>
      </c>
      <c r="BX98" s="9"/>
      <c r="BY98" s="19" t="str">
        <f t="shared" ca="1" si="570"/>
        <v>-</v>
      </c>
      <c r="BZ98" s="5">
        <f t="shared" ca="1" si="571"/>
        <v>0</v>
      </c>
      <c r="CA98" s="5">
        <f t="shared" ca="1" si="572"/>
        <v>0</v>
      </c>
      <c r="CB98" s="5">
        <f t="shared" ca="1" si="573"/>
        <v>0</v>
      </c>
      <c r="CC98" s="5">
        <f t="shared" ca="1" si="574"/>
        <v>0</v>
      </c>
      <c r="CD98" s="9"/>
      <c r="CE98" s="5" t="b">
        <f t="shared" ca="1" si="575"/>
        <v>0</v>
      </c>
      <c r="CF98" s="12">
        <f t="shared" ca="1" si="576"/>
        <v>3211010</v>
      </c>
      <c r="CG98" s="19" t="str">
        <f t="shared" ca="1" si="577"/>
        <v>-</v>
      </c>
      <c r="CH98" s="19" t="str">
        <f t="shared" ca="1" si="577"/>
        <v>-</v>
      </c>
      <c r="CI98" s="19" t="str">
        <f t="shared" ca="1" si="577"/>
        <v>-</v>
      </c>
      <c r="CJ98" s="19" t="str">
        <f t="shared" ca="1" si="577"/>
        <v>-</v>
      </c>
      <c r="CK98" s="19" t="str">
        <f t="shared" ca="1" si="577"/>
        <v>-</v>
      </c>
      <c r="CL98" s="19" t="str">
        <f t="shared" ca="1" si="577"/>
        <v>-</v>
      </c>
      <c r="CM98" s="19" t="str">
        <f t="shared" ca="1" si="577"/>
        <v>-</v>
      </c>
      <c r="CN98" s="19" t="str">
        <f t="shared" ca="1" si="577"/>
        <v>-</v>
      </c>
      <c r="CO98" s="19" t="str">
        <f t="shared" ca="1" si="577"/>
        <v>-</v>
      </c>
      <c r="CP98" s="19" t="str">
        <f t="shared" ca="1" si="577"/>
        <v>-</v>
      </c>
      <c r="CQ98" s="19" t="str">
        <f t="shared" ca="1" si="577"/>
        <v>-</v>
      </c>
      <c r="CR98" s="19" t="str">
        <f t="shared" ca="1" si="577"/>
        <v>-</v>
      </c>
      <c r="CS98" s="19" t="str">
        <f t="shared" ca="1" si="577"/>
        <v>-</v>
      </c>
      <c r="CT98" s="19" t="str">
        <f t="shared" ca="1" si="577"/>
        <v>-</v>
      </c>
      <c r="CU98" s="19" t="str">
        <f t="shared" ca="1" si="577"/>
        <v>-</v>
      </c>
      <c r="CV98" s="9"/>
      <c r="CW98" s="19" t="b">
        <f t="shared" ca="1" si="578"/>
        <v>1</v>
      </c>
      <c r="CX98" s="19" t="b">
        <f t="shared" ca="1" si="578"/>
        <v>1</v>
      </c>
      <c r="CY98" s="19" t="b">
        <f t="shared" ca="1" si="578"/>
        <v>1</v>
      </c>
      <c r="CZ98" s="571">
        <f t="shared" ca="1" si="579"/>
        <v>32112111</v>
      </c>
      <c r="DA98" s="19" t="b">
        <f t="shared" ca="1" si="580"/>
        <v>0</v>
      </c>
      <c r="DB98" s="19">
        <f t="shared" ca="1" si="580"/>
        <v>0</v>
      </c>
      <c r="DC98" s="19" t="str">
        <f t="shared" ca="1" si="580"/>
        <v>-</v>
      </c>
      <c r="DD98" s="570" t="str">
        <f t="shared" ca="1" si="580"/>
        <v>-</v>
      </c>
      <c r="DE98" s="428">
        <f t="shared" ca="1" si="581"/>
        <v>680</v>
      </c>
      <c r="DF98" s="428">
        <f t="shared" ca="1" si="581"/>
        <v>714</v>
      </c>
      <c r="DG98" s="428">
        <f t="shared" ca="1" si="581"/>
        <v>749</v>
      </c>
      <c r="DH98" s="143">
        <f t="shared" ca="1" si="582"/>
        <v>420</v>
      </c>
      <c r="DI98" s="143">
        <f t="shared" ca="1" si="582"/>
        <v>455</v>
      </c>
      <c r="DJ98" s="143">
        <f t="shared" ca="1" si="582"/>
        <v>490</v>
      </c>
      <c r="DK98" s="19" t="str">
        <f t="shared" ca="1" si="583"/>
        <v>-</v>
      </c>
      <c r="DL98" s="19" t="str">
        <f t="shared" ca="1" si="583"/>
        <v>-</v>
      </c>
      <c r="DM98" s="19" t="str">
        <f t="shared" ca="1" si="583"/>
        <v>-</v>
      </c>
      <c r="DN98" s="19" t="str">
        <f t="shared" ca="1" si="583"/>
        <v>-</v>
      </c>
      <c r="DO98" s="19" t="str">
        <f t="shared" ca="1" si="583"/>
        <v>-</v>
      </c>
      <c r="DP98" s="19" t="str">
        <f t="shared" ca="1" si="583"/>
        <v>-</v>
      </c>
      <c r="DQ98" s="19">
        <f t="shared" ca="1" si="583"/>
        <v>1</v>
      </c>
      <c r="DR98" s="19">
        <f t="shared" ca="1" si="583"/>
        <v>1</v>
      </c>
      <c r="DS98" s="19">
        <f t="shared" ca="1" si="583"/>
        <v>0</v>
      </c>
      <c r="DT98" s="19" t="str">
        <f t="shared" ca="1" si="583"/>
        <v>-</v>
      </c>
      <c r="DU98" s="19" t="str">
        <f t="shared" ca="1" si="583"/>
        <v>-</v>
      </c>
      <c r="DV98" s="19" t="str">
        <f t="shared" ca="1" si="583"/>
        <v>-</v>
      </c>
      <c r="DW98" s="19" t="str">
        <f t="shared" ca="1" si="583"/>
        <v>-</v>
      </c>
      <c r="DX98" s="19" t="str">
        <f t="shared" ca="1" si="583"/>
        <v>-</v>
      </c>
      <c r="DY98" s="19">
        <f t="shared" ca="1" si="583"/>
        <v>0</v>
      </c>
      <c r="DZ98" s="19" t="str">
        <f t="shared" ca="1" si="583"/>
        <v>-</v>
      </c>
      <c r="EA98" s="19" t="str">
        <f t="shared" ca="1" si="583"/>
        <v>-</v>
      </c>
      <c r="EB98" s="19" t="str">
        <f t="shared" ca="1" si="580"/>
        <v>-</v>
      </c>
      <c r="EC98" s="19">
        <f t="shared" ca="1" si="580"/>
        <v>0</v>
      </c>
      <c r="ED98" s="19">
        <f t="shared" ca="1" si="580"/>
        <v>0</v>
      </c>
      <c r="EE98" s="9"/>
      <c r="EF98" s="19" t="str">
        <f t="shared" ca="1" si="584"/>
        <v>-</v>
      </c>
      <c r="EG98" s="19" t="str">
        <f t="shared" ca="1" si="584"/>
        <v>-</v>
      </c>
      <c r="EH98" s="19" t="str">
        <f t="shared" ca="1" si="584"/>
        <v>-</v>
      </c>
      <c r="EI98" s="19" t="str">
        <f t="shared" ca="1" si="584"/>
        <v>-</v>
      </c>
      <c r="EJ98" s="19" t="str">
        <f t="shared" ca="1" si="584"/>
        <v>-</v>
      </c>
      <c r="EK98" s="19" t="str">
        <f t="shared" ca="1" si="584"/>
        <v>-</v>
      </c>
      <c r="EL98" s="19" t="str">
        <f t="shared" ca="1" si="584"/>
        <v>-</v>
      </c>
      <c r="EM98" s="19" t="str">
        <f t="shared" ca="1" si="584"/>
        <v>-</v>
      </c>
      <c r="EN98" s="19" t="str">
        <f t="shared" ca="1" si="584"/>
        <v>-</v>
      </c>
      <c r="EO98" s="19" t="str">
        <f t="shared" ca="1" si="584"/>
        <v>-</v>
      </c>
      <c r="EP98" s="19" t="str">
        <f t="shared" ca="1" si="584"/>
        <v>-</v>
      </c>
      <c r="EQ98" s="19" t="str">
        <f t="shared" ca="1" si="584"/>
        <v>-</v>
      </c>
      <c r="ER98" s="19">
        <f t="shared" ca="1" si="584"/>
        <v>0</v>
      </c>
      <c r="ES98" s="428">
        <f t="shared" ca="1" si="585"/>
        <v>0</v>
      </c>
      <c r="ET98" s="428">
        <f t="shared" ca="1" si="585"/>
        <v>0</v>
      </c>
      <c r="EU98" s="115">
        <f t="shared" ca="1" si="586"/>
        <v>0</v>
      </c>
      <c r="EV98" s="115">
        <f t="shared" ca="1" si="586"/>
        <v>0</v>
      </c>
      <c r="EW98" s="115">
        <f t="shared" ca="1" si="586"/>
        <v>0</v>
      </c>
      <c r="EX98" s="115">
        <f t="shared" ca="1" si="586"/>
        <v>0</v>
      </c>
      <c r="EY98" s="115">
        <f t="shared" ca="1" si="586"/>
        <v>0</v>
      </c>
      <c r="EZ98" s="530">
        <f t="shared" ca="1" si="587"/>
        <v>0</v>
      </c>
      <c r="FA98" s="115">
        <f t="shared" ca="1" si="588"/>
        <v>0</v>
      </c>
      <c r="FB98" s="115">
        <f t="shared" ca="1" si="588"/>
        <v>0</v>
      </c>
      <c r="FC98" s="115">
        <f t="shared" ca="1" si="588"/>
        <v>0</v>
      </c>
      <c r="FD98" s="115">
        <f t="shared" ca="1" si="588"/>
        <v>0</v>
      </c>
      <c r="FE98" s="115">
        <f t="shared" ca="1" si="588"/>
        <v>0</v>
      </c>
      <c r="FF98" s="530">
        <f t="shared" ca="1" si="589"/>
        <v>0</v>
      </c>
      <c r="FG98" s="115">
        <f t="shared" ca="1" si="590"/>
        <v>0</v>
      </c>
      <c r="FH98" s="115">
        <f t="shared" ca="1" si="590"/>
        <v>0</v>
      </c>
      <c r="FI98" s="115">
        <f t="shared" ca="1" si="590"/>
        <v>0</v>
      </c>
      <c r="FJ98" s="115">
        <f t="shared" ca="1" si="590"/>
        <v>0</v>
      </c>
      <c r="FK98" s="115">
        <f t="shared" ca="1" si="590"/>
        <v>0</v>
      </c>
      <c r="FL98" s="530">
        <f t="shared" ca="1" si="591"/>
        <v>0</v>
      </c>
      <c r="FM98" s="115">
        <f t="shared" ca="1" si="592"/>
        <v>0</v>
      </c>
      <c r="FN98" s="115">
        <f t="shared" ca="1" si="592"/>
        <v>0</v>
      </c>
      <c r="FO98" s="115">
        <f t="shared" ca="1" si="592"/>
        <v>0</v>
      </c>
      <c r="FP98" s="115">
        <f t="shared" ca="1" si="592"/>
        <v>0</v>
      </c>
      <c r="FQ98" s="115">
        <f t="shared" ca="1" si="592"/>
        <v>0</v>
      </c>
      <c r="FR98" s="530">
        <f t="shared" ca="1" si="593"/>
        <v>0</v>
      </c>
      <c r="FS98" s="115">
        <f t="shared" ca="1" si="594"/>
        <v>0</v>
      </c>
      <c r="FT98" s="115">
        <f t="shared" ca="1" si="594"/>
        <v>0</v>
      </c>
      <c r="FU98" s="115">
        <f t="shared" ca="1" si="594"/>
        <v>0</v>
      </c>
      <c r="FV98" s="115">
        <f t="shared" ca="1" si="594"/>
        <v>0</v>
      </c>
      <c r="FW98" s="115">
        <f t="shared" ca="1" si="594"/>
        <v>0</v>
      </c>
      <c r="FX98" s="530">
        <f t="shared" ca="1" si="595"/>
        <v>0</v>
      </c>
      <c r="FY98" s="115">
        <f t="shared" ca="1" si="596"/>
        <v>0</v>
      </c>
      <c r="FZ98" s="115">
        <f t="shared" ca="1" si="596"/>
        <v>0</v>
      </c>
      <c r="GA98" s="115">
        <f t="shared" ca="1" si="596"/>
        <v>0</v>
      </c>
      <c r="GB98" s="115">
        <f t="shared" ca="1" si="596"/>
        <v>0</v>
      </c>
      <c r="GC98" s="115">
        <f t="shared" ca="1" si="596"/>
        <v>0</v>
      </c>
      <c r="GD98" s="530">
        <f t="shared" ca="1" si="597"/>
        <v>0</v>
      </c>
      <c r="GE98" s="116">
        <f t="shared" ca="1" si="598"/>
        <v>0</v>
      </c>
      <c r="GF98" s="116">
        <f t="shared" ca="1" si="598"/>
        <v>0</v>
      </c>
      <c r="GG98" s="116">
        <f t="shared" ca="1" si="598"/>
        <v>0</v>
      </c>
      <c r="GH98" s="116">
        <f t="shared" ca="1" si="598"/>
        <v>0</v>
      </c>
      <c r="GI98" s="545">
        <f t="shared" ca="1" si="599"/>
        <v>0</v>
      </c>
      <c r="GJ98" s="545">
        <f t="shared" ca="1" si="599"/>
        <v>0</v>
      </c>
      <c r="GK98" s="545">
        <f t="shared" ca="1" si="599"/>
        <v>0</v>
      </c>
      <c r="GL98" s="545">
        <f t="shared" ca="1" si="599"/>
        <v>0</v>
      </c>
      <c r="GM98" s="545">
        <f t="shared" ca="1" si="599"/>
        <v>0</v>
      </c>
      <c r="GN98" s="545">
        <f t="shared" ca="1" si="599"/>
        <v>0</v>
      </c>
      <c r="GO98" s="545">
        <f t="shared" ca="1" si="599"/>
        <v>0</v>
      </c>
      <c r="GP98" s="545">
        <f t="shared" ca="1" si="599"/>
        <v>0</v>
      </c>
      <c r="GQ98" s="545">
        <f t="shared" ca="1" si="599"/>
        <v>0</v>
      </c>
      <c r="GR98" s="545">
        <f t="shared" ca="1" si="599"/>
        <v>0</v>
      </c>
      <c r="GS98" s="545">
        <f t="shared" ca="1" si="599"/>
        <v>0</v>
      </c>
      <c r="GT98" s="545">
        <f t="shared" ca="1" si="599"/>
        <v>0</v>
      </c>
      <c r="GU98" s="545">
        <f t="shared" ca="1" si="599"/>
        <v>0</v>
      </c>
      <c r="GV98" s="545">
        <f t="shared" ca="1" si="599"/>
        <v>0</v>
      </c>
      <c r="GW98" s="545">
        <f t="shared" ca="1" si="599"/>
        <v>0</v>
      </c>
      <c r="GX98" s="545">
        <f t="shared" ca="1" si="599"/>
        <v>0</v>
      </c>
      <c r="GY98" s="545">
        <f t="shared" ca="1" si="600"/>
        <v>0</v>
      </c>
      <c r="GZ98" s="545">
        <f t="shared" ca="1" si="600"/>
        <v>0</v>
      </c>
      <c r="HA98" s="545">
        <f t="shared" ca="1" si="600"/>
        <v>0</v>
      </c>
      <c r="HB98" s="545">
        <f t="shared" ca="1" si="600"/>
        <v>0</v>
      </c>
      <c r="HC98" s="19">
        <f t="shared" ca="1" si="601"/>
        <v>0</v>
      </c>
      <c r="HD98" s="115">
        <f t="shared" ca="1" si="602"/>
        <v>0</v>
      </c>
      <c r="HE98" s="115">
        <f t="shared" ca="1" si="602"/>
        <v>0</v>
      </c>
      <c r="HF98" s="115">
        <f t="shared" ca="1" si="602"/>
        <v>0</v>
      </c>
      <c r="HG98" s="115">
        <f t="shared" ca="1" si="602"/>
        <v>0</v>
      </c>
      <c r="HH98" s="115">
        <f t="shared" ca="1" si="602"/>
        <v>0</v>
      </c>
      <c r="HI98" s="530">
        <f t="shared" ca="1" si="603"/>
        <v>0</v>
      </c>
      <c r="HJ98" s="115">
        <f t="shared" ca="1" si="604"/>
        <v>0</v>
      </c>
      <c r="HK98" s="115">
        <f t="shared" ca="1" si="604"/>
        <v>0</v>
      </c>
      <c r="HL98" s="115">
        <f t="shared" ca="1" si="604"/>
        <v>0</v>
      </c>
      <c r="HM98" s="115">
        <f t="shared" ca="1" si="604"/>
        <v>0</v>
      </c>
      <c r="HN98" s="115">
        <f t="shared" ca="1" si="604"/>
        <v>0</v>
      </c>
      <c r="HO98" s="530">
        <f t="shared" ca="1" si="605"/>
        <v>0</v>
      </c>
      <c r="HP98" s="115">
        <f t="shared" ca="1" si="606"/>
        <v>0</v>
      </c>
      <c r="HQ98" s="115">
        <f t="shared" ca="1" si="606"/>
        <v>0</v>
      </c>
      <c r="HR98" s="115">
        <f t="shared" ca="1" si="606"/>
        <v>0</v>
      </c>
      <c r="HS98" s="115">
        <f t="shared" ca="1" si="606"/>
        <v>0</v>
      </c>
      <c r="HT98" s="115">
        <f t="shared" ca="1" si="606"/>
        <v>0</v>
      </c>
      <c r="HU98" s="530">
        <f t="shared" ca="1" si="607"/>
        <v>0</v>
      </c>
      <c r="HV98" s="115">
        <f t="shared" ca="1" si="608"/>
        <v>0</v>
      </c>
      <c r="HW98" s="115">
        <f t="shared" ca="1" si="608"/>
        <v>0</v>
      </c>
      <c r="HX98" s="115">
        <f t="shared" ca="1" si="608"/>
        <v>0</v>
      </c>
      <c r="HY98" s="115">
        <f t="shared" ca="1" si="608"/>
        <v>0</v>
      </c>
      <c r="HZ98" s="115">
        <f t="shared" ca="1" si="608"/>
        <v>0</v>
      </c>
      <c r="IA98" s="530">
        <f t="shared" ca="1" si="609"/>
        <v>0</v>
      </c>
      <c r="IB98" s="115">
        <f t="shared" ca="1" si="610"/>
        <v>0</v>
      </c>
      <c r="IC98" s="115">
        <f t="shared" ca="1" si="610"/>
        <v>0</v>
      </c>
      <c r="ID98" s="115">
        <f t="shared" ca="1" si="610"/>
        <v>0</v>
      </c>
      <c r="IE98" s="115">
        <f t="shared" ca="1" si="610"/>
        <v>0</v>
      </c>
      <c r="IF98" s="115">
        <f t="shared" ca="1" si="610"/>
        <v>0</v>
      </c>
      <c r="IG98" s="530">
        <f t="shared" ca="1" si="611"/>
        <v>0</v>
      </c>
      <c r="IH98" s="115">
        <f t="shared" ca="1" si="612"/>
        <v>0</v>
      </c>
      <c r="II98" s="115">
        <f t="shared" ca="1" si="612"/>
        <v>0</v>
      </c>
      <c r="IJ98" s="115">
        <f t="shared" ca="1" si="612"/>
        <v>0</v>
      </c>
      <c r="IK98" s="115">
        <f t="shared" ca="1" si="612"/>
        <v>0</v>
      </c>
      <c r="IL98" s="115">
        <f t="shared" ca="1" si="612"/>
        <v>0</v>
      </c>
      <c r="IM98" s="530">
        <f t="shared" ca="1" si="613"/>
        <v>0</v>
      </c>
      <c r="IN98" s="116">
        <f t="shared" ca="1" si="614"/>
        <v>0</v>
      </c>
      <c r="IO98" s="116">
        <f t="shared" ca="1" si="614"/>
        <v>0</v>
      </c>
      <c r="IP98" s="116">
        <f t="shared" ca="1" si="614"/>
        <v>0</v>
      </c>
      <c r="IQ98" s="116">
        <f t="shared" ca="1" si="614"/>
        <v>0</v>
      </c>
      <c r="IR98" s="545">
        <f t="shared" ca="1" si="615"/>
        <v>0</v>
      </c>
      <c r="IS98" s="545">
        <f t="shared" ca="1" si="615"/>
        <v>0</v>
      </c>
      <c r="IT98" s="545">
        <f t="shared" ca="1" si="615"/>
        <v>0</v>
      </c>
      <c r="IU98" s="545">
        <f t="shared" ca="1" si="615"/>
        <v>0</v>
      </c>
      <c r="IV98" s="545">
        <f t="shared" ca="1" si="615"/>
        <v>0</v>
      </c>
      <c r="IW98" s="545">
        <f t="shared" ca="1" si="615"/>
        <v>0</v>
      </c>
      <c r="IX98" s="545">
        <f t="shared" ca="1" si="615"/>
        <v>0</v>
      </c>
      <c r="IY98" s="545">
        <f t="shared" ca="1" si="615"/>
        <v>0</v>
      </c>
      <c r="IZ98" s="545">
        <f t="shared" ca="1" si="615"/>
        <v>0</v>
      </c>
      <c r="JA98" s="545">
        <f t="shared" ca="1" si="615"/>
        <v>0</v>
      </c>
      <c r="JB98" s="545">
        <f t="shared" ca="1" si="615"/>
        <v>0</v>
      </c>
      <c r="JC98" s="545">
        <f t="shared" ca="1" si="615"/>
        <v>0</v>
      </c>
      <c r="JD98" s="545">
        <f t="shared" ca="1" si="615"/>
        <v>0</v>
      </c>
      <c r="JE98" s="545">
        <f t="shared" ca="1" si="615"/>
        <v>0</v>
      </c>
      <c r="JF98" s="545">
        <f t="shared" ca="1" si="615"/>
        <v>0</v>
      </c>
      <c r="JG98" s="545">
        <f t="shared" ca="1" si="615"/>
        <v>0</v>
      </c>
      <c r="JH98" s="545">
        <f t="shared" ca="1" si="616"/>
        <v>0</v>
      </c>
      <c r="JI98" s="545">
        <f t="shared" ca="1" si="616"/>
        <v>0</v>
      </c>
      <c r="JJ98" s="545">
        <f t="shared" ca="1" si="616"/>
        <v>0</v>
      </c>
      <c r="JK98" s="545">
        <f t="shared" ca="1" si="616"/>
        <v>0</v>
      </c>
      <c r="JL98" s="19">
        <f t="shared" ca="1" si="617"/>
        <v>0</v>
      </c>
      <c r="JM98" s="5">
        <f t="shared" ca="1" si="618"/>
        <v>19</v>
      </c>
      <c r="JN98" s="9"/>
      <c r="JO98" s="5">
        <f t="shared" ca="1" si="619"/>
        <v>1</v>
      </c>
      <c r="JP98" s="5" t="b">
        <f t="shared" ca="1" si="619"/>
        <v>0</v>
      </c>
      <c r="JQ98" s="19">
        <f t="shared" ref="JQ98:LW99" ca="1" si="652">OFFSET(JQ$5,$B98,0)</f>
        <v>0</v>
      </c>
      <c r="JR98" s="5">
        <f t="shared" ca="1" si="621"/>
        <v>0</v>
      </c>
      <c r="JS98" s="5">
        <f t="shared" ca="1" si="622"/>
        <v>0.01</v>
      </c>
      <c r="JT98" s="5">
        <f t="shared" si="623"/>
        <v>0</v>
      </c>
      <c r="JU98" s="19">
        <f t="shared" ca="1" si="652"/>
        <v>0</v>
      </c>
      <c r="JV98" s="5">
        <f t="shared" ca="1" si="624"/>
        <v>60</v>
      </c>
      <c r="JW98" s="5">
        <f t="shared" si="625"/>
        <v>1</v>
      </c>
      <c r="JX98" s="19">
        <f t="shared" ca="1" si="652"/>
        <v>1</v>
      </c>
      <c r="JY98" s="19">
        <f t="shared" ca="1" si="652"/>
        <v>1</v>
      </c>
      <c r="JZ98" s="19">
        <f t="shared" ca="1" si="652"/>
        <v>1</v>
      </c>
      <c r="KA98" s="19">
        <f t="shared" ca="1" si="652"/>
        <v>1</v>
      </c>
      <c r="KB98" s="19">
        <f t="shared" ca="1" si="652"/>
        <v>1</v>
      </c>
      <c r="KC98" s="19">
        <f t="shared" ca="1" si="652"/>
        <v>0</v>
      </c>
      <c r="KD98" s="19">
        <f t="shared" ca="1" si="652"/>
        <v>0</v>
      </c>
      <c r="KE98" s="19">
        <f t="shared" ca="1" si="652"/>
        <v>1</v>
      </c>
      <c r="KF98" s="19">
        <f t="shared" ca="1" si="652"/>
        <v>0</v>
      </c>
      <c r="KG98" s="19">
        <f t="shared" ca="1" si="652"/>
        <v>0</v>
      </c>
      <c r="KH98" s="19">
        <f t="shared" ca="1" si="652"/>
        <v>0</v>
      </c>
      <c r="KI98" s="19">
        <f t="shared" ca="1" si="652"/>
        <v>1</v>
      </c>
      <c r="KJ98" s="19">
        <f t="shared" ca="1" si="652"/>
        <v>0</v>
      </c>
      <c r="KK98" s="19">
        <f t="shared" ca="1" si="652"/>
        <v>1</v>
      </c>
      <c r="KL98" s="19">
        <f t="shared" ca="1" si="652"/>
        <v>0</v>
      </c>
      <c r="KM98" s="19">
        <f t="shared" ca="1" si="652"/>
        <v>0</v>
      </c>
      <c r="KN98" s="19">
        <f t="shared" ca="1" si="652"/>
        <v>0</v>
      </c>
      <c r="KO98" s="19">
        <f t="shared" ca="1" si="652"/>
        <v>0</v>
      </c>
      <c r="KP98" s="19">
        <f t="shared" ca="1" si="652"/>
        <v>0</v>
      </c>
      <c r="KQ98" s="19">
        <f t="shared" ca="1" si="652"/>
        <v>0</v>
      </c>
      <c r="KR98" s="19">
        <f t="shared" ca="1" si="652"/>
        <v>0</v>
      </c>
      <c r="KS98" s="19">
        <f t="shared" ca="1" si="652"/>
        <v>0</v>
      </c>
      <c r="KT98" s="19">
        <f t="shared" ca="1" si="652"/>
        <v>0</v>
      </c>
      <c r="KU98" s="19">
        <f t="shared" ca="1" si="652"/>
        <v>0</v>
      </c>
      <c r="KV98" s="19">
        <f t="shared" ca="1" si="652"/>
        <v>0</v>
      </c>
      <c r="KW98" s="19">
        <f t="shared" ca="1" si="652"/>
        <v>0</v>
      </c>
      <c r="KX98" s="19">
        <f t="shared" ca="1" si="652"/>
        <v>0</v>
      </c>
      <c r="KY98" s="19">
        <f t="shared" ca="1" si="652"/>
        <v>0</v>
      </c>
      <c r="KZ98" s="19">
        <f t="shared" ca="1" si="652"/>
        <v>0</v>
      </c>
      <c r="LA98" s="19">
        <f t="shared" ca="1" si="652"/>
        <v>0</v>
      </c>
      <c r="LB98" s="19">
        <f t="shared" ca="1" si="652"/>
        <v>0</v>
      </c>
      <c r="LC98" s="19">
        <f t="shared" ca="1" si="652"/>
        <v>0</v>
      </c>
      <c r="LD98" s="19">
        <f t="shared" ca="1" si="652"/>
        <v>0</v>
      </c>
      <c r="LE98" s="19">
        <f t="shared" ca="1" si="652"/>
        <v>0</v>
      </c>
      <c r="LF98" s="19">
        <f t="shared" ca="1" si="652"/>
        <v>0</v>
      </c>
      <c r="LG98" s="5">
        <f t="shared" ca="1" si="626"/>
        <v>0</v>
      </c>
      <c r="LH98" s="5">
        <f t="shared" ca="1" si="626"/>
        <v>0</v>
      </c>
      <c r="LI98" s="5">
        <f t="shared" ca="1" si="626"/>
        <v>0.05</v>
      </c>
      <c r="LJ98" s="5">
        <f t="shared" ca="1" si="626"/>
        <v>0.05</v>
      </c>
      <c r="LK98" s="19">
        <f t="shared" ca="1" si="652"/>
        <v>0</v>
      </c>
      <c r="LL98" s="19">
        <f t="shared" ca="1" si="652"/>
        <v>0</v>
      </c>
      <c r="LM98" s="19">
        <f t="shared" ca="1" si="652"/>
        <v>0</v>
      </c>
      <c r="LN98" s="19">
        <f t="shared" ca="1" si="652"/>
        <v>0</v>
      </c>
      <c r="LO98" s="19">
        <f t="shared" ca="1" si="652"/>
        <v>0</v>
      </c>
      <c r="LP98" s="19">
        <f t="shared" ca="1" si="652"/>
        <v>0</v>
      </c>
      <c r="LQ98" s="19">
        <f t="shared" ca="1" si="652"/>
        <v>0</v>
      </c>
      <c r="LR98" s="19">
        <f t="shared" ca="1" si="652"/>
        <v>1</v>
      </c>
      <c r="LS98" s="19">
        <f t="shared" ca="1" si="652"/>
        <v>0</v>
      </c>
      <c r="LT98" s="19">
        <f t="shared" ca="1" si="652"/>
        <v>0</v>
      </c>
      <c r="LU98" s="19">
        <f t="shared" ca="1" si="652"/>
        <v>0</v>
      </c>
      <c r="LV98" s="19">
        <f t="shared" ca="1" si="652"/>
        <v>0</v>
      </c>
      <c r="LW98" s="19">
        <f t="shared" ca="1" si="652"/>
        <v>1</v>
      </c>
      <c r="LX98" s="9"/>
      <c r="LY98" s="5" t="b">
        <f t="shared" ca="1" si="627"/>
        <v>0</v>
      </c>
      <c r="LZ98" s="461" t="str">
        <f t="shared" ca="1" si="628"/>
        <v>-</v>
      </c>
      <c r="MA98" s="461" t="str">
        <f t="shared" ca="1" si="628"/>
        <v>-</v>
      </c>
      <c r="MB98" s="461" t="str">
        <f t="shared" ca="1" si="628"/>
        <v>-</v>
      </c>
      <c r="MC98" s="5" t="b">
        <f t="shared" ca="1" si="629"/>
        <v>1</v>
      </c>
      <c r="MD98" s="5" t="b">
        <f t="shared" ca="1" si="629"/>
        <v>0</v>
      </c>
      <c r="ME98" s="5" t="b">
        <f t="shared" ca="1" si="629"/>
        <v>0</v>
      </c>
      <c r="MF98" s="135">
        <f t="shared" ca="1" si="630"/>
        <v>1</v>
      </c>
      <c r="MG98" s="135">
        <f t="shared" ca="1" si="630"/>
        <v>1</v>
      </c>
      <c r="MH98" s="5" t="b">
        <f t="shared" ca="1" si="631"/>
        <v>0</v>
      </c>
      <c r="MI98" s="5" t="b">
        <f t="shared" ca="1" si="631"/>
        <v>0</v>
      </c>
      <c r="MJ98" s="5" t="b">
        <f t="shared" ca="1" si="631"/>
        <v>1</v>
      </c>
      <c r="MK98" s="5" t="b">
        <f t="shared" ca="1" si="631"/>
        <v>0</v>
      </c>
      <c r="ML98" s="5">
        <f t="shared" ca="1" si="632"/>
        <v>1</v>
      </c>
      <c r="MM98" s="5">
        <f t="shared" ca="1" si="632"/>
        <v>0.66</v>
      </c>
      <c r="MN98" s="5" t="b">
        <f t="shared" ca="1" si="633"/>
        <v>1</v>
      </c>
      <c r="MO98" s="5" t="str" cm="1">
        <f t="array" aca="1" ref="MO98" ca="1">IF(OR(MP98:MP98&lt;&gt;"-"),TRUE,"-")</f>
        <v>-</v>
      </c>
      <c r="MP98" s="19" t="str">
        <f t="shared" ca="1" si="634"/>
        <v>-</v>
      </c>
      <c r="MQ98" s="5" t="str">
        <f t="array" aca="1" ref="MQ98" ca="1">IF(OR(MR98:MX98&lt;&gt;"-"),TRUE,"-")</f>
        <v>-</v>
      </c>
      <c r="MR98" s="19" t="str">
        <f t="shared" ca="1" si="635"/>
        <v>-</v>
      </c>
      <c r="MS98" s="19" t="str">
        <f t="shared" ca="1" si="635"/>
        <v>-</v>
      </c>
      <c r="MT98" s="19" t="str">
        <f t="shared" ca="1" si="635"/>
        <v>-</v>
      </c>
      <c r="MU98" s="19" t="str">
        <f t="shared" ca="1" si="635"/>
        <v>-</v>
      </c>
      <c r="MV98" s="19" t="str">
        <f t="shared" ca="1" si="635"/>
        <v>-</v>
      </c>
      <c r="MW98" s="19" t="str">
        <f t="shared" ca="1" si="635"/>
        <v>-</v>
      </c>
      <c r="MX98" s="19" t="str">
        <f t="shared" ca="1" si="635"/>
        <v>-</v>
      </c>
      <c r="MY98" s="19" t="str">
        <f t="shared" ca="1" si="635"/>
        <v>-</v>
      </c>
      <c r="MZ98" s="19" t="str">
        <f t="shared" ca="1" si="635"/>
        <v>-</v>
      </c>
      <c r="NA98" s="19" t="str">
        <f t="shared" ca="1" si="635"/>
        <v>-</v>
      </c>
      <c r="NB98" s="19" t="b">
        <f t="shared" ca="1" si="636"/>
        <v>1</v>
      </c>
      <c r="NC98" s="19">
        <f t="shared" ca="1" si="636"/>
        <v>0</v>
      </c>
      <c r="ND98" s="5" t="str">
        <f t="shared" ca="1" si="637"/>
        <v>-</v>
      </c>
      <c r="NE98" s="5" t="str">
        <f t="shared" ca="1" si="637"/>
        <v>-</v>
      </c>
      <c r="NF98" s="5" t="str">
        <f t="shared" ca="1" si="637"/>
        <v>-</v>
      </c>
      <c r="NG98" s="5" t="str">
        <f t="shared" ca="1" si="637"/>
        <v>-</v>
      </c>
      <c r="NH98" s="19" t="str">
        <f t="shared" ca="1" si="638"/>
        <v>-</v>
      </c>
      <c r="NI98" s="19" t="str">
        <f t="shared" ca="1" si="638"/>
        <v>-</v>
      </c>
      <c r="NJ98" s="19" t="str">
        <f t="shared" ca="1" si="638"/>
        <v>-</v>
      </c>
      <c r="NK98" s="19" t="str">
        <f t="shared" ca="1" si="638"/>
        <v>-</v>
      </c>
      <c r="NL98" s="19" t="str">
        <f t="shared" ca="1" si="638"/>
        <v>-</v>
      </c>
      <c r="NM98" s="19" t="str">
        <f t="shared" ca="1" si="638"/>
        <v>-</v>
      </c>
      <c r="NN98" s="5" t="str">
        <f t="shared" ca="1" si="639"/>
        <v>-</v>
      </c>
      <c r="NO98" s="5">
        <f t="shared" ca="1" si="639"/>
        <v>500</v>
      </c>
      <c r="NP98" s="5">
        <f t="shared" ca="1" si="639"/>
        <v>500</v>
      </c>
      <c r="NQ98" s="5" t="str">
        <f t="shared" ca="1" si="639"/>
        <v>-</v>
      </c>
      <c r="NR98" s="5" t="str">
        <f t="shared" ca="1" si="639"/>
        <v>-</v>
      </c>
      <c r="NS98" s="5" t="str">
        <f t="shared" ca="1" si="639"/>
        <v>-</v>
      </c>
      <c r="NT98" s="5">
        <f t="shared" ca="1" si="640"/>
        <v>1</v>
      </c>
      <c r="NU98" s="9"/>
      <c r="NV98" s="19">
        <f t="shared" ca="1" si="638"/>
        <v>70</v>
      </c>
      <c r="NW98" s="19">
        <f t="shared" ca="1" si="638"/>
        <v>50</v>
      </c>
      <c r="NX98" s="19">
        <f t="shared" ca="1" si="641"/>
        <v>65</v>
      </c>
      <c r="NY98" s="19">
        <f t="shared" ca="1" si="641"/>
        <v>65</v>
      </c>
      <c r="NZ98" s="5">
        <f t="shared" ca="1" si="642"/>
        <v>1</v>
      </c>
      <c r="OA98" s="5">
        <f t="shared" ca="1" si="643"/>
        <v>1</v>
      </c>
      <c r="OB98" s="5">
        <f t="shared" ca="1" si="644"/>
        <v>1</v>
      </c>
      <c r="OC98" s="9"/>
      <c r="OD98" s="19" t="b">
        <f t="shared" ca="1" si="641"/>
        <v>0</v>
      </c>
      <c r="OE98" s="19" t="b">
        <f t="shared" ca="1" si="641"/>
        <v>0</v>
      </c>
      <c r="OF98" s="19">
        <f t="shared" ca="1" si="641"/>
        <v>1</v>
      </c>
      <c r="OG98" s="135">
        <f t="shared" ca="1" si="646"/>
        <v>1</v>
      </c>
      <c r="OH98" s="135">
        <f t="shared" ca="1" si="646"/>
        <v>1</v>
      </c>
      <c r="OI98" s="135">
        <f t="shared" ca="1" si="646"/>
        <v>1</v>
      </c>
      <c r="OJ98" s="135">
        <f t="shared" ca="1" si="646"/>
        <v>1</v>
      </c>
      <c r="OK98" s="135">
        <f t="shared" ca="1" si="646"/>
        <v>1</v>
      </c>
      <c r="OL98" s="135">
        <f t="shared" ca="1" si="646"/>
        <v>1</v>
      </c>
      <c r="OM98" s="135">
        <f t="shared" ca="1" si="646"/>
        <v>1</v>
      </c>
      <c r="ON98" s="135">
        <f t="shared" ca="1" si="646"/>
        <v>1</v>
      </c>
      <c r="OO98" s="9"/>
      <c r="OP98" s="5" t="str" cm="1">
        <f t="array" aca="1" ref="OP98" ca="1">INDEX(i.LMU_Area,$K98,OP$26)</f>
        <v>-</v>
      </c>
      <c r="OQ98" s="5" t="str" cm="1">
        <f t="array" aca="1" ref="OQ98" ca="1">INDEX(i.LMU_Area,$K98,OQ$26)</f>
        <v>-</v>
      </c>
      <c r="OR98" s="5" t="str" cm="1">
        <f t="array" aca="1" ref="OR98" ca="1">INDEX(i.LMU_Area,$K98,OR$26)</f>
        <v>-</v>
      </c>
      <c r="OS98" s="5" t="str" cm="1">
        <f t="array" aca="1" ref="OS98" ca="1">INDEX(i.LMU_Area,$K98,OS$26)</f>
        <v>-</v>
      </c>
      <c r="OT98" s="5" t="str" cm="1">
        <f t="array" aca="1" ref="OT98" ca="1">INDEX(i.LMU_Area,$K98,OT$26)</f>
        <v>-</v>
      </c>
      <c r="OU98" s="5" t="str" cm="1">
        <f t="array" aca="1" ref="OU98" ca="1">INDEX(i.LMU_Area,$K98,OU$26)</f>
        <v>-</v>
      </c>
      <c r="OV98" s="5" t="str" cm="1">
        <f t="array" aca="1" ref="OV98" ca="1">INDEX(i.LMU_Area,$K98,OV$26)</f>
        <v>-</v>
      </c>
      <c r="OW98" s="5" t="str" cm="1">
        <f t="array" aca="1" ref="OW98" ca="1">INDEX(i.LMU_Area,$K98,OW$26)</f>
        <v>-</v>
      </c>
      <c r="OX98" s="5" t="str" cm="1">
        <f t="array" aca="1" ref="OX98" ca="1">INDEX(i.LMU_Area,$K98,OX$26)</f>
        <v>-</v>
      </c>
      <c r="OY98" s="5" t="str" cm="1">
        <f t="array" aca="1" ref="OY98" ca="1">INDEX(i.LMU_Area,$K98,OY$26)</f>
        <v>-</v>
      </c>
      <c r="OZ98" s="5" t="str" cm="1">
        <f t="array" aca="1" ref="OZ98" ca="1">INDEX(i.LMU_Area,$K98,OZ$26)</f>
        <v>-</v>
      </c>
      <c r="PA98" s="5" t="str" cm="1">
        <f t="array" aca="1" ref="PA98" ca="1">INDEX(i.LMU_Area,$K98,PA$26)</f>
        <v>-</v>
      </c>
      <c r="PB98" s="5" t="str" cm="1">
        <f t="array" aca="1" ref="PB98" ca="1">INDEX(i.LMU_Area,$K98,PB$26)</f>
        <v>-</v>
      </c>
      <c r="PC98" s="5" t="str" cm="1">
        <f t="array" aca="1" ref="PC98" ca="1">INDEX(i.LMU_Area,$K98,PC$26)</f>
        <v>-</v>
      </c>
      <c r="PD98" s="5" t="str" cm="1">
        <f t="array" aca="1" ref="PD98" ca="1">INDEX(i.LMU_Area,$K98,PD$26)</f>
        <v>-</v>
      </c>
      <c r="PE98" s="5" t="str" cm="1">
        <f t="array" aca="1" ref="PE98" ca="1">INDEX(i.LMU_Area,$K98,PE$26)</f>
        <v>-</v>
      </c>
      <c r="PF98" s="5" t="str" cm="1">
        <f t="array" aca="1" ref="PF98" ca="1">INDEX(i.LMU_Area,$K98,PF$26)</f>
        <v>-</v>
      </c>
      <c r="PG98" s="5" t="str" cm="1">
        <f t="array" aca="1" ref="PG98" ca="1">INDEX(i.LMU_Area,$K98,PG$26)</f>
        <v>-</v>
      </c>
      <c r="PH98" s="5" t="str" cm="1">
        <f t="array" aca="1" ref="PH98" ca="1">INDEX(i.LMU_Area,$K98,PH$26)</f>
        <v>-</v>
      </c>
      <c r="PI98" s="5" t="str" cm="1">
        <f t="array" aca="1" ref="PI98" ca="1">INDEX(i.LMU_Area,$K98,PI$26)</f>
        <v>-</v>
      </c>
      <c r="PJ98" s="5" t="str" cm="1">
        <f t="array" aca="1" ref="PJ98" ca="1">INDEX(i.LMU_Area,$K98,PJ$26)</f>
        <v>-</v>
      </c>
      <c r="PK98" s="5" t="str" cm="1">
        <f t="array" aca="1" ref="PK98" ca="1">INDEX(i.LMU_Area,$K98,PK$26)</f>
        <v>-</v>
      </c>
      <c r="PL98" s="5" t="str" cm="1">
        <f t="array" aca="1" ref="PL98" ca="1">INDEX(i.LMU_Area,$K98,PL$26)</f>
        <v>-</v>
      </c>
      <c r="PM98" s="5" t="str" cm="1">
        <f t="array" aca="1" ref="PM98" ca="1">INDEX(i.LMU_Area,$K98,PM$26)</f>
        <v>-</v>
      </c>
      <c r="PN98" s="5" t="str" cm="1">
        <f t="array" aca="1" ref="PN98" ca="1">INDEX(i.LMU_Area,$K98,PN$26)</f>
        <v>-</v>
      </c>
      <c r="PO98" s="5" t="str" cm="1">
        <f t="array" aca="1" ref="PO98" ca="1">INDEX(i.LMU_Area,$K98,PO$26)</f>
        <v>-</v>
      </c>
      <c r="PP98" s="5" t="str" cm="1">
        <f t="array" aca="1" ref="PP98" ca="1">INDEX(i.LMU_Area,$K98,PP$26)</f>
        <v>-</v>
      </c>
      <c r="PQ98" s="5" t="str" cm="1">
        <f t="array" aca="1" ref="PQ98" ca="1">INDEX(i.LMU_Area,$K98,PQ$26)</f>
        <v>-</v>
      </c>
      <c r="PR98" s="5" t="str" cm="1">
        <f t="array" aca="1" ref="PR98" ca="1">INDEX(i.LMU_Area,$K98,PR$26)</f>
        <v>-</v>
      </c>
      <c r="PS98" s="5" t="str" cm="1">
        <f t="array" aca="1" ref="PS98" ca="1">INDEX(i.LMU_Area,$K98,PS$26)</f>
        <v>-</v>
      </c>
      <c r="PT98" s="5" t="str" cm="1">
        <f t="array" aca="1" ref="PT98" ca="1">INDEX(i.LMU_Area,$K98,PT$26)</f>
        <v>-</v>
      </c>
      <c r="PU98" s="5" t="str" cm="1">
        <f t="array" aca="1" ref="PU98" ca="1">INDEX(i.LMU_Area,$K98,PU$26)</f>
        <v>-</v>
      </c>
      <c r="PV98" s="5" t="str" cm="1">
        <f t="array" aca="1" ref="PV98" ca="1">INDEX(i.LMU_Area,$K98,PV$26)</f>
        <v>-</v>
      </c>
      <c r="PW98" s="5" t="str" cm="1">
        <f t="array" aca="1" ref="PW98" ca="1">INDEX(i.LMU_Area,$K98,PW$26)</f>
        <v>-</v>
      </c>
      <c r="PX98" s="5" t="str" cm="1">
        <f t="array" aca="1" ref="PX98" ca="1">INDEX(i.LMU_Area,$K98,PX$26)</f>
        <v>-</v>
      </c>
      <c r="PY98" s="5" t="str" cm="1">
        <f t="array" aca="1" ref="PY98" ca="1">INDEX(i.LMU_Area,$K98,PY$26)</f>
        <v>-</v>
      </c>
      <c r="PZ98" s="5" t="str" cm="1">
        <f t="array" aca="1" ref="PZ98" ca="1">INDEX(i.LMU_Area,$K98,PZ$26)</f>
        <v>-</v>
      </c>
      <c r="QA98" s="5" t="str" cm="1">
        <f t="array" aca="1" ref="QA98" ca="1">INDEX(i.LMU_Area,$K98,QA$26)</f>
        <v>-</v>
      </c>
      <c r="QB98" s="5" t="str" cm="1">
        <f t="array" aca="1" ref="QB98" ca="1">INDEX(i.LMU_Area,$K98,QB$26)</f>
        <v>-</v>
      </c>
      <c r="QC98" s="5" t="str" cm="1">
        <f t="array" aca="1" ref="QC98" ca="1">INDEX(i.LMU_Area,$K98,QC$26)</f>
        <v>-</v>
      </c>
      <c r="QD98" s="5" t="str" cm="1">
        <f t="array" aca="1" ref="QD98" ca="1">INDEX(i.LMU_Area,$K98,QD$26)</f>
        <v>-</v>
      </c>
      <c r="QE98" s="5" t="str" cm="1">
        <f t="array" aca="1" ref="QE98" ca="1">INDEX(i.LMU_Area,$K98,QE$26)</f>
        <v>-</v>
      </c>
      <c r="QF98" s="5" t="str" cm="1">
        <f t="array" aca="1" ref="QF98" ca="1">INDEX(i.LMU_Area,$K98,QF$26)</f>
        <v>-</v>
      </c>
      <c r="QG98" s="5" t="str" cm="1">
        <f t="array" aca="1" ref="QG98" ca="1">INDEX(i.LMU_Area,$K98,QG$26)</f>
        <v>-</v>
      </c>
      <c r="QH98" s="5" t="str" cm="1">
        <f t="array" aca="1" ref="QH98" ca="1">INDEX(i.LMU_Area,$K98,QH$26)</f>
        <v>-</v>
      </c>
      <c r="QI98" s="5" t="str" cm="1">
        <f t="array" aca="1" ref="QI98" ca="1">INDEX(i.LMU_Area,$K98,QI$26)</f>
        <v>-</v>
      </c>
      <c r="QJ98" s="5" t="str" cm="1">
        <f t="array" aca="1" ref="QJ98" ca="1">INDEX(i.LMU_Area,$K98,QJ$26)</f>
        <v>-</v>
      </c>
      <c r="QK98" s="5" t="str" cm="1">
        <f t="array" aca="1" ref="QK98" ca="1">INDEX(i.LMU_Area,$K98,QK$26)</f>
        <v>-</v>
      </c>
      <c r="QL98" s="5" t="str" cm="1">
        <f t="array" aca="1" ref="QL98" ca="1">INDEX(i.LMU_Area,$K98,QL$26)</f>
        <v>-</v>
      </c>
      <c r="QM98" s="5" t="str" cm="1">
        <f t="array" aca="1" ref="QM98" ca="1">INDEX(i.LMU_Area,$K98,QM$26)</f>
        <v>-</v>
      </c>
      <c r="QN98" s="5" t="str" cm="1">
        <f t="array" aca="1" ref="QN98" ca="1">INDEX(i.LMU_Area,$K98,QN$26)</f>
        <v>-</v>
      </c>
      <c r="QO98" s="5" t="str" cm="1">
        <f t="array" aca="1" ref="QO98" ca="1">INDEX(i.LMU_Area,$K98,QO$26)</f>
        <v>-</v>
      </c>
      <c r="QP98" s="5" t="str" cm="1">
        <f t="array" aca="1" ref="QP98" ca="1">INDEX(i.LMU_Area,$K98,QP$26)</f>
        <v>-</v>
      </c>
      <c r="QQ98" s="5" t="str" cm="1">
        <f t="array" aca="1" ref="QQ98" ca="1">INDEX(i.LMU_Area,$K98,QQ$26)</f>
        <v>-</v>
      </c>
      <c r="QR98" s="5" t="str" cm="1">
        <f t="array" aca="1" ref="QR98" ca="1">INDEX(i.LMU_Area,$K98,QR$26)</f>
        <v>-</v>
      </c>
      <c r="QS98" s="5" t="str" cm="1">
        <f t="array" aca="1" ref="QS98" ca="1">INDEX(i.LMU_Area,$K98,QS$26)</f>
        <v>-</v>
      </c>
      <c r="QT98" s="5" t="str" cm="1">
        <f t="array" aca="1" ref="QT98" ca="1">INDEX(i.LMU_Area,$K98,QT$26)</f>
        <v>-</v>
      </c>
      <c r="QU98" s="5" t="str" cm="1">
        <f t="array" aca="1" ref="QU98" ca="1">INDEX(i.LMU_Area,$K98,QU$26)</f>
        <v>-</v>
      </c>
      <c r="QV98" s="5" t="str" cm="1">
        <f t="array" aca="1" ref="QV98" ca="1">INDEX(i.LMU_Area,$K98,QV$26)</f>
        <v>-</v>
      </c>
      <c r="QW98" s="5" t="str" cm="1">
        <f t="array" aca="1" ref="QW98" ca="1">INDEX(i.LMU_Area,$K98,QW$26)</f>
        <v>-</v>
      </c>
      <c r="QX98" s="5" t="str" cm="1">
        <f t="array" aca="1" ref="QX98" ca="1">INDEX(i.LMU_Area,$K98,QX$26)</f>
        <v>-</v>
      </c>
      <c r="QY98" s="5" t="str" cm="1">
        <f t="array" aca="1" ref="QY98" ca="1">INDEX(i.LMU_Area,$K98,QY$26)</f>
        <v>-</v>
      </c>
      <c r="QZ98" s="5" t="str" cm="1">
        <f t="array" aca="1" ref="QZ98" ca="1">INDEX(i.LMU_Area,$K98,QZ$26)</f>
        <v>-</v>
      </c>
      <c r="RA98" s="5" t="str" cm="1">
        <f t="array" aca="1" ref="RA98" ca="1">INDEX(i.LMU_Area,$K98,RA$26)</f>
        <v>-</v>
      </c>
      <c r="RB98" s="5" t="str" cm="1">
        <f t="array" aca="1" ref="RB98" ca="1">INDEX(i.LMU_Area,$K98,RB$26)</f>
        <v>-</v>
      </c>
      <c r="RC98" s="5" t="str" cm="1">
        <f t="array" aca="1" ref="RC98" ca="1">INDEX(i.LMU_Area,$K98,RC$26)</f>
        <v>-</v>
      </c>
      <c r="RD98" s="5" t="str" cm="1">
        <f t="array" aca="1" ref="RD98" ca="1">INDEX(i.LMU_Area,$K98,RD$26)</f>
        <v>-</v>
      </c>
      <c r="RE98" s="5" t="str" cm="1">
        <f t="array" aca="1" ref="RE98" ca="1">INDEX(i.LMU_Area,$K98,RE$26)</f>
        <v>-</v>
      </c>
      <c r="RF98" s="5" t="str" cm="1">
        <f t="array" aca="1" ref="RF98" ca="1">INDEX(i.LMU_Area,$K98,RF$26)</f>
        <v>-</v>
      </c>
      <c r="RG98" s="5" t="str" cm="1">
        <f t="array" aca="1" ref="RG98" ca="1">INDEX(i.LMU_Area,$K98,RG$26)</f>
        <v>-</v>
      </c>
      <c r="RH98" s="5" t="str" cm="1">
        <f t="array" aca="1" ref="RH98" ca="1">INDEX(i.LMU_Area,$K98,RH$26)</f>
        <v>-</v>
      </c>
      <c r="RI98" s="5" t="str" cm="1">
        <f t="array" aca="1" ref="RI98" ca="1">INDEX(i.LMU_Area,$K98,RI$26)</f>
        <v>-</v>
      </c>
      <c r="RJ98" s="5" t="str" cm="1">
        <f t="array" aca="1" ref="RJ98" ca="1">INDEX(i.LMU_Area,$K98,RJ$26)</f>
        <v>-</v>
      </c>
      <c r="RK98" s="5" t="str" cm="1">
        <f t="array" aca="1" ref="RK98" ca="1">INDEX(i.LMU_Area,$K98,RK$26)</f>
        <v>-</v>
      </c>
      <c r="RL98" s="5" t="str" cm="1">
        <f t="array" aca="1" ref="RL98" ca="1">INDEX(i.LMU_Area,$K98,RL$26)</f>
        <v>-</v>
      </c>
      <c r="RM98" s="5" t="str" cm="1">
        <f t="array" aca="1" ref="RM98" ca="1">INDEX(i.LMU_Area,$K98,RM$26)</f>
        <v>-</v>
      </c>
      <c r="RN98" s="5" t="str" cm="1">
        <f t="array" aca="1" ref="RN98" ca="1">INDEX(i.LMU_Area,$K98,RN$26)</f>
        <v>-</v>
      </c>
      <c r="RO98" s="5" t="str" cm="1">
        <f t="array" aca="1" ref="RO98" ca="1">INDEX(i.LMU_Area,$K98,RO$26)</f>
        <v>-</v>
      </c>
      <c r="RP98" s="5" t="str" cm="1">
        <f t="array" aca="1" ref="RP98" ca="1">INDEX(i.LMU_Area,$K98,RP$26)</f>
        <v>-</v>
      </c>
      <c r="RQ98" s="5" t="str" cm="1">
        <f t="array" aca="1" ref="RQ98" ca="1">INDEX(i.LMU_Area,$K98,RQ$26)</f>
        <v>-</v>
      </c>
      <c r="RR98" s="5" t="str" cm="1">
        <f t="array" aca="1" ref="RR98" ca="1">INDEX(i.LMU_Area,$K98,RR$26)</f>
        <v>-</v>
      </c>
      <c r="RS98" s="5" t="str" cm="1">
        <f t="array" aca="1" ref="RS98" ca="1">INDEX(i.LMU_Area,$K98,RS$26)</f>
        <v>-</v>
      </c>
      <c r="RT98" s="5" t="str" cm="1">
        <f t="array" aca="1" ref="RT98" ca="1">INDEX(i.LMU_Area,$K98,RT$26)</f>
        <v>-</v>
      </c>
      <c r="RU98" s="5" t="str" cm="1">
        <f t="array" aca="1" ref="RU98" ca="1">INDEX(i.LMU_Area,$K98,RU$26)</f>
        <v>-</v>
      </c>
      <c r="RV98" s="5" t="str" cm="1">
        <f t="array" aca="1" ref="RV98" ca="1">INDEX(i.LMU_Area,$K98,RV$26)</f>
        <v>-</v>
      </c>
      <c r="RW98" s="5" t="str" cm="1">
        <f t="array" aca="1" ref="RW98" ca="1">INDEX(i.LMU_Area,$K98,RW$26)</f>
        <v>-</v>
      </c>
      <c r="RX98" s="5" t="str" cm="1">
        <f t="array" aca="1" ref="RX98" ca="1">INDEX(i.LMU_Area,$K98,RX$26)</f>
        <v>-</v>
      </c>
      <c r="RY98" s="5" t="str" cm="1">
        <f t="array" aca="1" ref="RY98" ca="1">INDEX(i.LMU_Area,$K98,RY$26)</f>
        <v>-</v>
      </c>
      <c r="RZ98" s="5" t="str" cm="1">
        <f t="array" aca="1" ref="RZ98" ca="1">INDEX(i.LMU_Area,$K98,RZ$26)</f>
        <v>-</v>
      </c>
      <c r="SA98" s="5" t="str" cm="1">
        <f t="array" aca="1" ref="SA98" ca="1">INDEX(i.LMU_Area,$K98,SA$26)</f>
        <v>-</v>
      </c>
      <c r="SB98" s="5" t="str" cm="1">
        <f t="array" aca="1" ref="SB98" ca="1">INDEX(i.LMU_Area,$K98,SB$26)</f>
        <v>-</v>
      </c>
      <c r="SC98" s="5" t="str" cm="1">
        <f t="array" aca="1" ref="SC98" ca="1">INDEX(i.LMU_Area,$K98,SC$26)</f>
        <v>-</v>
      </c>
      <c r="SD98" s="5" t="str" cm="1">
        <f t="array" aca="1" ref="SD98" ca="1">INDEX(i.LMU_Area,$K98,SD$26)</f>
        <v>-</v>
      </c>
      <c r="SE98" s="5" t="str" cm="1">
        <f t="array" aca="1" ref="SE98" ca="1">INDEX(i.LMU_Area,$K98,SE$26)</f>
        <v>-</v>
      </c>
      <c r="SF98" s="5" t="str" cm="1">
        <f t="array" aca="1" ref="SF98" ca="1">INDEX(i.LMU_Area,$K98,SF$26)</f>
        <v>-</v>
      </c>
      <c r="SG98" s="5" t="str" cm="1">
        <f t="array" aca="1" ref="SG98" ca="1">INDEX(i.LMU_Area,$K98,SG$26)</f>
        <v>-</v>
      </c>
      <c r="SH98" s="5" t="str" cm="1">
        <f t="array" aca="1" ref="SH98" ca="1">INDEX(i.LMU_Area,$K98,SH$26)</f>
        <v>-</v>
      </c>
      <c r="SI98" s="5" t="str" cm="1">
        <f t="array" aca="1" ref="SI98" ca="1">INDEX(i.LMU_Area,$K98,SI$26)</f>
        <v>-</v>
      </c>
      <c r="SJ98" s="5" t="str" cm="1">
        <f t="array" aca="1" ref="SJ98" ca="1">INDEX(i.LMU_Area,$K98,SJ$26)</f>
        <v>-</v>
      </c>
      <c r="SK98" s="5" t="str" cm="1">
        <f t="array" aca="1" ref="SK98" ca="1">INDEX(i.LMU_Area,$K98,SK$26)</f>
        <v>-</v>
      </c>
      <c r="SL98" s="5" t="str" cm="1">
        <f t="array" aca="1" ref="SL98" ca="1">INDEX(i.LMU_Area,$K98,SL$26)</f>
        <v>-</v>
      </c>
      <c r="SM98" s="5" t="str" cm="1">
        <f t="array" aca="1" ref="SM98" ca="1">INDEX(i.LMU_Area,$K98,SM$26)</f>
        <v>-</v>
      </c>
      <c r="SN98" s="5" t="str" cm="1">
        <f t="array" aca="1" ref="SN98" ca="1">INDEX(i.LMU_Area,$K98,SN$26)</f>
        <v>-</v>
      </c>
      <c r="SO98" s="5" t="str" cm="1">
        <f t="array" aca="1" ref="SO98" ca="1">INDEX(i.LMU_Area,$K98,SO$26)</f>
        <v>-</v>
      </c>
      <c r="SP98" s="5" t="str" cm="1">
        <f t="array" aca="1" ref="SP98" ca="1">INDEX(i.LMU_Area,$K98,SP$26)</f>
        <v>-</v>
      </c>
      <c r="SQ98" s="5" t="str" cm="1">
        <f t="array" aca="1" ref="SQ98" ca="1">INDEX(i.LMU_Area,$K98,SQ$26)</f>
        <v>-</v>
      </c>
      <c r="SR98" s="5" t="str" cm="1">
        <f t="array" aca="1" ref="SR98" ca="1">INDEX(i.LMU_Area,$K98,SR$26)</f>
        <v>-</v>
      </c>
      <c r="SS98" s="5" t="str" cm="1">
        <f t="array" aca="1" ref="SS98" ca="1">INDEX(i.LMU_Area,$K98,SS$26)</f>
        <v>-</v>
      </c>
      <c r="ST98" s="5" t="str" cm="1">
        <f t="array" aca="1" ref="ST98" ca="1">INDEX(i.LMU_Area,$K98,ST$26)</f>
        <v>-</v>
      </c>
      <c r="SU98" s="5" t="str" cm="1">
        <f t="array" aca="1" ref="SU98" ca="1">INDEX(i.LMU_Area,$K98,SU$26)</f>
        <v>-</v>
      </c>
      <c r="SV98" s="5" t="str" cm="1">
        <f t="array" aca="1" ref="SV98" ca="1">INDEX(i.LMU_Area,$K98,SV$26)</f>
        <v>-</v>
      </c>
      <c r="SW98" s="5" t="str" cm="1">
        <f t="array" aca="1" ref="SW98" ca="1">INDEX(i.LMU_Area,$K98,SW$26)</f>
        <v>-</v>
      </c>
      <c r="SX98" s="5" t="str" cm="1">
        <f t="array" aca="1" ref="SX98" ca="1">INDEX(i.LMU_Area,$K98,SX$26)</f>
        <v>-</v>
      </c>
      <c r="SY98" s="5" t="str" cm="1">
        <f t="array" aca="1" ref="SY98" ca="1">INDEX(i.LMU_Area,$K98,SY$26)</f>
        <v>-</v>
      </c>
      <c r="SZ98" s="5" t="str" cm="1">
        <f t="array" aca="1" ref="SZ98" ca="1">INDEX(i.LMU_Area,$K98,SZ$26)</f>
        <v>-</v>
      </c>
      <c r="TA98" s="5" t="str" cm="1">
        <f t="array" aca="1" ref="TA98" ca="1">INDEX(i.LMU_Area,$K98,TA$26)</f>
        <v>-</v>
      </c>
      <c r="TB98" s="5" t="str" cm="1">
        <f t="array" aca="1" ref="TB98" ca="1">INDEX(i.LMU_Area,$K98,TB$26)</f>
        <v>-</v>
      </c>
      <c r="TC98" s="5" t="str" cm="1">
        <f t="array" aca="1" ref="TC98" ca="1">INDEX(i.LMU_Area,$K98,TC$26)</f>
        <v>-</v>
      </c>
      <c r="TD98" s="5" t="str" cm="1">
        <f t="array" aca="1" ref="TD98" ca="1">INDEX(i.LMU_Area,$K98,TD$26)</f>
        <v>-</v>
      </c>
      <c r="TE98" s="5" t="str" cm="1">
        <f t="array" aca="1" ref="TE98" ca="1">INDEX(i.LMU_Area,$K98,TE$26)</f>
        <v>-</v>
      </c>
      <c r="TF98" s="19">
        <f t="shared" ca="1" si="641"/>
        <v>1</v>
      </c>
      <c r="TG98" s="587">
        <v>0</v>
      </c>
    </row>
    <row r="99" spans="1:527" outlineLevel="2">
      <c r="A99" s="21">
        <f t="shared" si="85"/>
        <v>94</v>
      </c>
      <c r="B99" s="213">
        <f t="shared" ca="1" si="648"/>
        <v>88</v>
      </c>
      <c r="C99">
        <f>C97</f>
        <v>102</v>
      </c>
      <c r="D99" s="135" t="s">
        <v>1990</v>
      </c>
      <c r="E99" t="b">
        <v>1</v>
      </c>
      <c r="F99" t="b">
        <v>0</v>
      </c>
      <c r="G99" t="b">
        <f t="shared" ref="G99" si="653">E99</f>
        <v>1</v>
      </c>
      <c r="H99" s="213">
        <f t="shared" ca="1" si="647"/>
        <v>6</v>
      </c>
      <c r="I99" s="26">
        <v>2</v>
      </c>
      <c r="J99" s="26">
        <v>2</v>
      </c>
      <c r="K99" s="19">
        <f t="shared" ca="1" si="563"/>
        <v>1</v>
      </c>
      <c r="L99" s="19">
        <f t="shared" ca="1" si="563"/>
        <v>1</v>
      </c>
      <c r="M99" s="19">
        <f t="shared" ca="1" si="563"/>
        <v>2</v>
      </c>
      <c r="N99" s="19">
        <f t="shared" ca="1" si="563"/>
        <v>3</v>
      </c>
      <c r="O99" s="19">
        <f t="shared" ca="1" si="563"/>
        <v>2</v>
      </c>
      <c r="P99" s="19">
        <f t="shared" ca="1" si="563"/>
        <v>1</v>
      </c>
      <c r="Q99" s="19">
        <f t="shared" ca="1" si="563"/>
        <v>1</v>
      </c>
      <c r="R99" s="19">
        <f t="shared" ca="1" si="563"/>
        <v>0</v>
      </c>
      <c r="S99" s="19">
        <f t="shared" ca="1" si="563"/>
        <v>0</v>
      </c>
      <c r="T99" s="19">
        <f t="shared" ca="1" si="563"/>
        <v>0</v>
      </c>
      <c r="U99" s="19">
        <f t="shared" ca="1" si="563"/>
        <v>0</v>
      </c>
      <c r="V99" s="19">
        <f t="shared" ca="1" si="563"/>
        <v>0</v>
      </c>
      <c r="W99" s="19">
        <f t="shared" ca="1" si="563"/>
        <v>0</v>
      </c>
      <c r="X99" s="19">
        <f t="shared" ca="1" si="563"/>
        <v>1</v>
      </c>
      <c r="Y99" s="19">
        <f t="shared" ca="1" si="563"/>
        <v>1</v>
      </c>
      <c r="Z99" s="19">
        <f t="shared" ca="1" si="563"/>
        <v>1</v>
      </c>
      <c r="AA99" s="209"/>
      <c r="AB99" s="209"/>
      <c r="AC99" s="209"/>
      <c r="AD99" s="209"/>
      <c r="AE99" s="209"/>
      <c r="AF99" s="19">
        <f t="shared" ca="1" si="564"/>
        <v>0</v>
      </c>
      <c r="AG99" s="209"/>
      <c r="AH99" s="209"/>
      <c r="AI99" s="209"/>
      <c r="AJ99" s="209"/>
      <c r="AK99" s="209"/>
      <c r="AL99" s="209"/>
      <c r="AM99" s="209"/>
      <c r="AN99" s="209"/>
      <c r="AO99" s="135">
        <f t="shared" ca="1" si="565"/>
        <v>2</v>
      </c>
      <c r="AP99" s="135">
        <f ca="1">INDEX(CHOOSE($P99,DataAutumn!i.AdultDrys,DataWinter!i.AdultDrys,DataSpring!i.AdultDrys),1,$O99)</f>
        <v>4</v>
      </c>
      <c r="AQ99" s="5">
        <f t="shared" ca="1" si="566"/>
        <v>2</v>
      </c>
      <c r="AR99" s="5">
        <f t="shared" ca="1" si="566"/>
        <v>0</v>
      </c>
      <c r="AS99" s="5">
        <f t="shared" ca="1" si="567"/>
        <v>5</v>
      </c>
      <c r="AT99" s="209"/>
      <c r="AU99" s="209"/>
      <c r="AV99" s="209" t="s">
        <v>2005</v>
      </c>
      <c r="AW99" s="351" t="str" cm="1">
        <f t="array" aca="1" ref="AW99" ca="1">LEFT(OFFSET(AW99,-1,0),LEN($AW$91))        &amp; TEXT($H99," 00000 ")
&amp; $D99   &amp;" "&amp;$AV99     &amp; IF($JO99=0," FWM","")&amp;IF($JO99=1," MWM","")&amp;IF($JO99=5," Mat","")&amp;IF($JP99=TRUE,"&amp;BBT","    ")    &amp; INDEX(DataMaster!$B$49:$B$51,Experiment!$I99)    &amp; " Climate"&amp;$J99
        &amp; CHOOSE($R99+1," PICCC"," BC")
&amp; " GP"&amp;TEXT($OB99,"?00%")        &amp; " WP"&amp;TEXT($NZ99,"?00%")        &amp; " MP"&amp;TEXT($OA99,"?00%")
&amp; " T_" &amp; IF(AND($CW99,$CY99),"TRUE")        &amp; " (F"&amp;3+COUNTIF($DL99:$DO99,TRUE)&amp;3&amp;"N"&amp;$DQ99&amp;$DR99&amp;")"</f>
        <v>Main 00006 EWW fixed_rot MWM    DSP Climate2 PICCC GP100% WP100% MP100% T_TRUE (F33N11)</v>
      </c>
      <c r="AX99" s="9" t="str">
        <f ca="1">IF(COUNTIF(AW$5:AW99,AW99)=1,"-","Dup")</f>
        <v>-</v>
      </c>
      <c r="AY99" s="9"/>
      <c r="AZ99" s="19" t="str">
        <f t="shared" ca="1" si="568"/>
        <v>-</v>
      </c>
      <c r="BA99" s="19" t="str">
        <f t="shared" ca="1" si="568"/>
        <v>-</v>
      </c>
      <c r="BB99" s="19" t="str">
        <f t="shared" ca="1" si="568"/>
        <v>-</v>
      </c>
      <c r="BC99" s="19" t="str">
        <f t="shared" ca="1" si="568"/>
        <v>-</v>
      </c>
      <c r="BD99" s="19" t="str">
        <f t="shared" ca="1" si="568"/>
        <v>-</v>
      </c>
      <c r="BE99" s="19" t="str">
        <f t="shared" ca="1" si="568"/>
        <v>-</v>
      </c>
      <c r="BF99" s="19" t="str">
        <f t="shared" ca="1" si="568"/>
        <v>-</v>
      </c>
      <c r="BG99" s="19" t="str">
        <f t="shared" ca="1" si="568"/>
        <v>-</v>
      </c>
      <c r="BH99" s="9"/>
      <c r="BI99" s="5" t="b">
        <f t="shared" si="569"/>
        <v>0</v>
      </c>
      <c r="BJ99" s="5" t="str">
        <f t="shared" si="569"/>
        <v>-</v>
      </c>
      <c r="BK99" s="5" t="b">
        <f t="shared" si="569"/>
        <v>0</v>
      </c>
      <c r="BL99" s="5" t="b">
        <f t="shared" si="569"/>
        <v>1</v>
      </c>
      <c r="BM99" s="5" t="b">
        <f t="shared" si="569"/>
        <v>1</v>
      </c>
      <c r="BN99" s="135">
        <f t="shared" si="569"/>
        <v>0</v>
      </c>
      <c r="BO99" s="12" t="b">
        <v>0</v>
      </c>
      <c r="BP99" s="5" cm="1">
        <f t="array" ref="BP99">INDEX(i.z_prob,$J99,BP$26)</f>
        <v>0.08</v>
      </c>
      <c r="BQ99" s="5" cm="1">
        <f t="array" ref="BQ99">INDEX(i.z_prob,$J99,BQ$26)</f>
        <v>0.14000000000000001</v>
      </c>
      <c r="BR99" s="5" cm="1">
        <f t="array" ref="BR99">INDEX(i.z_prob,$J99,BR$26)</f>
        <v>0.12</v>
      </c>
      <c r="BS99" s="5" cm="1">
        <f t="array" ref="BS99">INDEX(i.z_prob,$J99,BS$26)</f>
        <v>0.1</v>
      </c>
      <c r="BT99" s="5" cm="1">
        <f t="array" ref="BT99">INDEX(i.z_prob,$J99,BT$26)</f>
        <v>0.1</v>
      </c>
      <c r="BU99" s="5" cm="1">
        <f t="array" ref="BU99">INDEX(i.z_prob,$J99,BU$26)</f>
        <v>0.19</v>
      </c>
      <c r="BV99" s="5" cm="1">
        <f t="array" ref="BV99">INDEX(i.z_prob,$J99,BV$26)</f>
        <v>0.14000000000000001</v>
      </c>
      <c r="BW99" s="5" cm="1">
        <f t="array" ref="BW99">INDEX(i.z_prob,$J99,BW$26)</f>
        <v>0.13</v>
      </c>
      <c r="BX99" s="9"/>
      <c r="BY99" s="19" t="str">
        <f t="shared" ca="1" si="570"/>
        <v>-</v>
      </c>
      <c r="BZ99" s="5">
        <f t="shared" ca="1" si="571"/>
        <v>0</v>
      </c>
      <c r="CA99" s="5">
        <f t="shared" ca="1" si="572"/>
        <v>0</v>
      </c>
      <c r="CB99" s="5">
        <f t="shared" ca="1" si="573"/>
        <v>0</v>
      </c>
      <c r="CC99" s="5">
        <f t="shared" ca="1" si="574"/>
        <v>0</v>
      </c>
      <c r="CD99" s="9"/>
      <c r="CE99" s="5" t="b">
        <f t="shared" ca="1" si="575"/>
        <v>0</v>
      </c>
      <c r="CF99" s="12">
        <f t="shared" ca="1" si="576"/>
        <v>3211010</v>
      </c>
      <c r="CG99" s="19" t="str">
        <f t="shared" ca="1" si="577"/>
        <v>-</v>
      </c>
      <c r="CH99" s="19" t="str">
        <f t="shared" ca="1" si="577"/>
        <v>-</v>
      </c>
      <c r="CI99" s="19" t="str">
        <f t="shared" ca="1" si="577"/>
        <v>-</v>
      </c>
      <c r="CJ99" s="19" t="str">
        <f t="shared" ca="1" si="577"/>
        <v>-</v>
      </c>
      <c r="CK99" s="19" t="str">
        <f t="shared" ca="1" si="577"/>
        <v>-</v>
      </c>
      <c r="CL99" s="19" t="str">
        <f t="shared" ca="1" si="577"/>
        <v>-</v>
      </c>
      <c r="CM99" s="19" t="str">
        <f t="shared" ca="1" si="577"/>
        <v>-</v>
      </c>
      <c r="CN99" s="19" t="str">
        <f t="shared" ca="1" si="577"/>
        <v>-</v>
      </c>
      <c r="CO99" s="19" t="str">
        <f t="shared" ca="1" si="577"/>
        <v>-</v>
      </c>
      <c r="CP99" s="19" t="str">
        <f t="shared" ca="1" si="577"/>
        <v>-</v>
      </c>
      <c r="CQ99" s="19" t="str">
        <f t="shared" ca="1" si="577"/>
        <v>-</v>
      </c>
      <c r="CR99" s="19" t="str">
        <f t="shared" ca="1" si="577"/>
        <v>-</v>
      </c>
      <c r="CS99" s="19" t="str">
        <f t="shared" ca="1" si="577"/>
        <v>-</v>
      </c>
      <c r="CT99" s="19" t="str">
        <f t="shared" ca="1" si="577"/>
        <v>-</v>
      </c>
      <c r="CU99" s="19" t="str">
        <f t="shared" ca="1" si="577"/>
        <v>-</v>
      </c>
      <c r="CV99" s="9"/>
      <c r="CW99" s="19" t="b">
        <f t="shared" ca="1" si="578"/>
        <v>1</v>
      </c>
      <c r="CX99" s="19" t="b">
        <f t="shared" ca="1" si="578"/>
        <v>1</v>
      </c>
      <c r="CY99" s="19" t="b">
        <f t="shared" ca="1" si="578"/>
        <v>1</v>
      </c>
      <c r="CZ99" s="571">
        <f t="shared" ca="1" si="579"/>
        <v>32112111</v>
      </c>
      <c r="DA99" s="19" t="b">
        <f t="shared" ca="1" si="580"/>
        <v>0</v>
      </c>
      <c r="DB99" s="19">
        <f t="shared" ca="1" si="580"/>
        <v>0</v>
      </c>
      <c r="DC99" s="19" t="str">
        <f t="shared" ca="1" si="580"/>
        <v>-</v>
      </c>
      <c r="DD99" s="570" t="str">
        <f t="shared" ca="1" si="580"/>
        <v>-</v>
      </c>
      <c r="DE99" s="428">
        <f t="shared" ca="1" si="581"/>
        <v>680</v>
      </c>
      <c r="DF99" s="428">
        <f t="shared" ca="1" si="581"/>
        <v>714</v>
      </c>
      <c r="DG99" s="428">
        <f t="shared" ca="1" si="581"/>
        <v>749</v>
      </c>
      <c r="DH99" s="143">
        <f t="shared" ca="1" si="582"/>
        <v>420</v>
      </c>
      <c r="DI99" s="143">
        <f t="shared" ca="1" si="582"/>
        <v>455</v>
      </c>
      <c r="DJ99" s="143">
        <f t="shared" ca="1" si="582"/>
        <v>490</v>
      </c>
      <c r="DK99" s="19" t="str">
        <f t="shared" ca="1" si="583"/>
        <v>-</v>
      </c>
      <c r="DL99" s="19" t="str">
        <f t="shared" ca="1" si="583"/>
        <v>-</v>
      </c>
      <c r="DM99" s="19" t="str">
        <f t="shared" ca="1" si="583"/>
        <v>-</v>
      </c>
      <c r="DN99" s="19" t="str">
        <f t="shared" ca="1" si="583"/>
        <v>-</v>
      </c>
      <c r="DO99" s="19" t="str">
        <f t="shared" ca="1" si="583"/>
        <v>-</v>
      </c>
      <c r="DP99" s="19" t="str">
        <f t="shared" ca="1" si="583"/>
        <v>-</v>
      </c>
      <c r="DQ99" s="12">
        <v>1</v>
      </c>
      <c r="DR99" s="12">
        <v>1</v>
      </c>
      <c r="DS99" s="19">
        <f t="shared" ca="1" si="583"/>
        <v>0</v>
      </c>
      <c r="DT99" s="19" t="str">
        <f t="shared" ca="1" si="583"/>
        <v>-</v>
      </c>
      <c r="DU99" s="19" t="str">
        <f t="shared" ca="1" si="583"/>
        <v>-</v>
      </c>
      <c r="DV99" s="19" t="str">
        <f t="shared" ca="1" si="583"/>
        <v>-</v>
      </c>
      <c r="DW99" s="19" t="str">
        <f t="shared" ca="1" si="583"/>
        <v>-</v>
      </c>
      <c r="DX99" s="19" t="str">
        <f t="shared" ca="1" si="583"/>
        <v>-</v>
      </c>
      <c r="DY99" s="19">
        <f t="shared" ca="1" si="583"/>
        <v>0</v>
      </c>
      <c r="DZ99" s="19" t="str">
        <f t="shared" ca="1" si="583"/>
        <v>-</v>
      </c>
      <c r="EA99" s="19" t="str">
        <f t="shared" ca="1" si="583"/>
        <v>-</v>
      </c>
      <c r="EB99" s="19" t="str">
        <f t="shared" ca="1" si="580"/>
        <v>-</v>
      </c>
      <c r="EC99" s="19">
        <f t="shared" ca="1" si="580"/>
        <v>0</v>
      </c>
      <c r="ED99" s="19">
        <f t="shared" ca="1" si="580"/>
        <v>0</v>
      </c>
      <c r="EE99" s="9"/>
      <c r="EF99" s="19" t="str">
        <f t="shared" ca="1" si="584"/>
        <v>-</v>
      </c>
      <c r="EG99" s="19" t="str">
        <f t="shared" ca="1" si="584"/>
        <v>-</v>
      </c>
      <c r="EH99" s="19" t="str">
        <f t="shared" ca="1" si="584"/>
        <v>-</v>
      </c>
      <c r="EI99" s="19" t="str">
        <f t="shared" ca="1" si="584"/>
        <v>-</v>
      </c>
      <c r="EJ99" s="19" t="str">
        <f t="shared" ca="1" si="584"/>
        <v>-</v>
      </c>
      <c r="EK99" s="19" t="str">
        <f t="shared" ca="1" si="584"/>
        <v>-</v>
      </c>
      <c r="EL99" s="19" t="str">
        <f t="shared" ca="1" si="584"/>
        <v>-</v>
      </c>
      <c r="EM99" s="19" t="str">
        <f t="shared" ca="1" si="584"/>
        <v>-</v>
      </c>
      <c r="EN99" s="19" t="str">
        <f t="shared" ca="1" si="584"/>
        <v>-</v>
      </c>
      <c r="EO99" s="19" t="str">
        <f t="shared" ca="1" si="584"/>
        <v>-</v>
      </c>
      <c r="EP99" s="19" t="str">
        <f t="shared" ca="1" si="584"/>
        <v>-</v>
      </c>
      <c r="EQ99" s="19" t="str">
        <f t="shared" ca="1" si="584"/>
        <v>-</v>
      </c>
      <c r="ER99" s="19">
        <f t="shared" ca="1" si="584"/>
        <v>0</v>
      </c>
      <c r="ES99" s="428">
        <f t="shared" ca="1" si="585"/>
        <v>0</v>
      </c>
      <c r="ET99" s="428">
        <f t="shared" ca="1" si="585"/>
        <v>0</v>
      </c>
      <c r="EU99" s="115">
        <f t="shared" ca="1" si="586"/>
        <v>0</v>
      </c>
      <c r="EV99" s="115">
        <f t="shared" ca="1" si="586"/>
        <v>0</v>
      </c>
      <c r="EW99" s="115">
        <f t="shared" ca="1" si="586"/>
        <v>0</v>
      </c>
      <c r="EX99" s="115">
        <f t="shared" ca="1" si="586"/>
        <v>0</v>
      </c>
      <c r="EY99" s="115">
        <f t="shared" ca="1" si="586"/>
        <v>0</v>
      </c>
      <c r="EZ99" s="530">
        <f t="shared" ca="1" si="587"/>
        <v>0</v>
      </c>
      <c r="FA99" s="115">
        <f t="shared" ca="1" si="588"/>
        <v>0</v>
      </c>
      <c r="FB99" s="115">
        <f t="shared" ca="1" si="588"/>
        <v>0</v>
      </c>
      <c r="FC99" s="115">
        <f t="shared" ca="1" si="588"/>
        <v>0</v>
      </c>
      <c r="FD99" s="115">
        <f t="shared" ca="1" si="588"/>
        <v>0</v>
      </c>
      <c r="FE99" s="115">
        <f t="shared" ca="1" si="588"/>
        <v>0</v>
      </c>
      <c r="FF99" s="530">
        <f t="shared" ca="1" si="589"/>
        <v>0</v>
      </c>
      <c r="FG99" s="115">
        <f t="shared" ca="1" si="590"/>
        <v>0</v>
      </c>
      <c r="FH99" s="115">
        <f t="shared" ca="1" si="590"/>
        <v>0</v>
      </c>
      <c r="FI99" s="115">
        <f t="shared" ca="1" si="590"/>
        <v>0</v>
      </c>
      <c r="FJ99" s="115">
        <f t="shared" ca="1" si="590"/>
        <v>0</v>
      </c>
      <c r="FK99" s="115">
        <f t="shared" ca="1" si="590"/>
        <v>0</v>
      </c>
      <c r="FL99" s="530">
        <f t="shared" ca="1" si="591"/>
        <v>0</v>
      </c>
      <c r="FM99" s="115">
        <f t="shared" ca="1" si="592"/>
        <v>0</v>
      </c>
      <c r="FN99" s="115">
        <f t="shared" ca="1" si="592"/>
        <v>0</v>
      </c>
      <c r="FO99" s="115">
        <f t="shared" ca="1" si="592"/>
        <v>0</v>
      </c>
      <c r="FP99" s="115">
        <f t="shared" ca="1" si="592"/>
        <v>0</v>
      </c>
      <c r="FQ99" s="115">
        <f t="shared" ca="1" si="592"/>
        <v>0</v>
      </c>
      <c r="FR99" s="530">
        <f t="shared" ca="1" si="593"/>
        <v>0</v>
      </c>
      <c r="FS99" s="115">
        <f t="shared" ca="1" si="594"/>
        <v>0</v>
      </c>
      <c r="FT99" s="115">
        <f t="shared" ca="1" si="594"/>
        <v>0</v>
      </c>
      <c r="FU99" s="115">
        <f t="shared" ca="1" si="594"/>
        <v>0</v>
      </c>
      <c r="FV99" s="115">
        <f t="shared" ca="1" si="594"/>
        <v>0</v>
      </c>
      <c r="FW99" s="115">
        <f t="shared" ca="1" si="594"/>
        <v>0</v>
      </c>
      <c r="FX99" s="530">
        <f t="shared" ca="1" si="595"/>
        <v>0</v>
      </c>
      <c r="FY99" s="115">
        <f t="shared" ca="1" si="596"/>
        <v>0</v>
      </c>
      <c r="FZ99" s="115">
        <f t="shared" ca="1" si="596"/>
        <v>0</v>
      </c>
      <c r="GA99" s="115">
        <f t="shared" ca="1" si="596"/>
        <v>0</v>
      </c>
      <c r="GB99" s="115">
        <f t="shared" ca="1" si="596"/>
        <v>0</v>
      </c>
      <c r="GC99" s="115">
        <f t="shared" ca="1" si="596"/>
        <v>0</v>
      </c>
      <c r="GD99" s="530">
        <f t="shared" ca="1" si="597"/>
        <v>0</v>
      </c>
      <c r="GE99" s="116">
        <f t="shared" ca="1" si="598"/>
        <v>0</v>
      </c>
      <c r="GF99" s="116">
        <f t="shared" ca="1" si="598"/>
        <v>0</v>
      </c>
      <c r="GG99" s="116">
        <f t="shared" ca="1" si="598"/>
        <v>0</v>
      </c>
      <c r="GH99" s="116">
        <f t="shared" ca="1" si="598"/>
        <v>0</v>
      </c>
      <c r="GI99" s="545">
        <f t="shared" ca="1" si="599"/>
        <v>0</v>
      </c>
      <c r="GJ99" s="545">
        <f t="shared" ca="1" si="599"/>
        <v>0</v>
      </c>
      <c r="GK99" s="545">
        <f t="shared" ca="1" si="599"/>
        <v>0</v>
      </c>
      <c r="GL99" s="545">
        <f t="shared" ca="1" si="599"/>
        <v>0</v>
      </c>
      <c r="GM99" s="545">
        <f t="shared" ca="1" si="599"/>
        <v>0</v>
      </c>
      <c r="GN99" s="545">
        <f t="shared" ca="1" si="599"/>
        <v>0</v>
      </c>
      <c r="GO99" s="545">
        <f t="shared" ca="1" si="599"/>
        <v>0</v>
      </c>
      <c r="GP99" s="545">
        <f t="shared" ca="1" si="599"/>
        <v>0</v>
      </c>
      <c r="GQ99" s="545">
        <f t="shared" ca="1" si="599"/>
        <v>0</v>
      </c>
      <c r="GR99" s="545">
        <f t="shared" ca="1" si="599"/>
        <v>0</v>
      </c>
      <c r="GS99" s="545">
        <f t="shared" ca="1" si="599"/>
        <v>0</v>
      </c>
      <c r="GT99" s="545">
        <f t="shared" ca="1" si="599"/>
        <v>0</v>
      </c>
      <c r="GU99" s="545">
        <f t="shared" ca="1" si="599"/>
        <v>0</v>
      </c>
      <c r="GV99" s="545">
        <f t="shared" ca="1" si="599"/>
        <v>0</v>
      </c>
      <c r="GW99" s="545">
        <f t="shared" ca="1" si="599"/>
        <v>0</v>
      </c>
      <c r="GX99" s="545">
        <f t="shared" ca="1" si="599"/>
        <v>0</v>
      </c>
      <c r="GY99" s="545">
        <f t="shared" ca="1" si="600"/>
        <v>0</v>
      </c>
      <c r="GZ99" s="545">
        <f t="shared" ca="1" si="600"/>
        <v>0</v>
      </c>
      <c r="HA99" s="545">
        <f t="shared" ca="1" si="600"/>
        <v>0</v>
      </c>
      <c r="HB99" s="545">
        <f t="shared" ca="1" si="600"/>
        <v>0</v>
      </c>
      <c r="HC99" s="19">
        <f t="shared" ca="1" si="601"/>
        <v>0</v>
      </c>
      <c r="HD99" s="115">
        <f t="shared" ca="1" si="602"/>
        <v>0</v>
      </c>
      <c r="HE99" s="115">
        <f t="shared" ca="1" si="602"/>
        <v>0</v>
      </c>
      <c r="HF99" s="115">
        <f t="shared" ca="1" si="602"/>
        <v>0</v>
      </c>
      <c r="HG99" s="115">
        <f t="shared" ca="1" si="602"/>
        <v>0</v>
      </c>
      <c r="HH99" s="115">
        <f t="shared" ca="1" si="602"/>
        <v>0</v>
      </c>
      <c r="HI99" s="530">
        <f t="shared" ca="1" si="603"/>
        <v>0</v>
      </c>
      <c r="HJ99" s="115">
        <f t="shared" ca="1" si="604"/>
        <v>0</v>
      </c>
      <c r="HK99" s="115">
        <f t="shared" ca="1" si="604"/>
        <v>0</v>
      </c>
      <c r="HL99" s="115">
        <f t="shared" ca="1" si="604"/>
        <v>0</v>
      </c>
      <c r="HM99" s="115">
        <f t="shared" ca="1" si="604"/>
        <v>0</v>
      </c>
      <c r="HN99" s="115">
        <f t="shared" ca="1" si="604"/>
        <v>0</v>
      </c>
      <c r="HO99" s="530">
        <f t="shared" ca="1" si="605"/>
        <v>0</v>
      </c>
      <c r="HP99" s="115">
        <f t="shared" ca="1" si="606"/>
        <v>0</v>
      </c>
      <c r="HQ99" s="115">
        <f t="shared" ca="1" si="606"/>
        <v>0</v>
      </c>
      <c r="HR99" s="115">
        <f t="shared" ca="1" si="606"/>
        <v>0</v>
      </c>
      <c r="HS99" s="115">
        <f t="shared" ca="1" si="606"/>
        <v>0</v>
      </c>
      <c r="HT99" s="115">
        <f t="shared" ca="1" si="606"/>
        <v>0</v>
      </c>
      <c r="HU99" s="530">
        <f t="shared" ca="1" si="607"/>
        <v>0</v>
      </c>
      <c r="HV99" s="115">
        <f t="shared" ca="1" si="608"/>
        <v>0</v>
      </c>
      <c r="HW99" s="115">
        <f t="shared" ca="1" si="608"/>
        <v>0</v>
      </c>
      <c r="HX99" s="115">
        <f t="shared" ca="1" si="608"/>
        <v>0</v>
      </c>
      <c r="HY99" s="115">
        <f t="shared" ca="1" si="608"/>
        <v>0</v>
      </c>
      <c r="HZ99" s="115">
        <f t="shared" ca="1" si="608"/>
        <v>0</v>
      </c>
      <c r="IA99" s="530">
        <f t="shared" ca="1" si="609"/>
        <v>0</v>
      </c>
      <c r="IB99" s="115">
        <f t="shared" ca="1" si="610"/>
        <v>0</v>
      </c>
      <c r="IC99" s="115">
        <f t="shared" ca="1" si="610"/>
        <v>0</v>
      </c>
      <c r="ID99" s="115">
        <f t="shared" ca="1" si="610"/>
        <v>0</v>
      </c>
      <c r="IE99" s="115">
        <f t="shared" ca="1" si="610"/>
        <v>0</v>
      </c>
      <c r="IF99" s="115">
        <f t="shared" ca="1" si="610"/>
        <v>0</v>
      </c>
      <c r="IG99" s="530">
        <f t="shared" ca="1" si="611"/>
        <v>0</v>
      </c>
      <c r="IH99" s="115">
        <f t="shared" ca="1" si="612"/>
        <v>0</v>
      </c>
      <c r="II99" s="115">
        <f t="shared" ca="1" si="612"/>
        <v>0</v>
      </c>
      <c r="IJ99" s="115">
        <f t="shared" ca="1" si="612"/>
        <v>0</v>
      </c>
      <c r="IK99" s="115">
        <f t="shared" ca="1" si="612"/>
        <v>0</v>
      </c>
      <c r="IL99" s="115">
        <f t="shared" ca="1" si="612"/>
        <v>0</v>
      </c>
      <c r="IM99" s="530">
        <f t="shared" ca="1" si="613"/>
        <v>0</v>
      </c>
      <c r="IN99" s="116">
        <f t="shared" ca="1" si="614"/>
        <v>0</v>
      </c>
      <c r="IO99" s="116">
        <f t="shared" ca="1" si="614"/>
        <v>0</v>
      </c>
      <c r="IP99" s="116">
        <f t="shared" ca="1" si="614"/>
        <v>0</v>
      </c>
      <c r="IQ99" s="116">
        <f t="shared" ca="1" si="614"/>
        <v>0</v>
      </c>
      <c r="IR99" s="545">
        <f t="shared" ca="1" si="615"/>
        <v>0</v>
      </c>
      <c r="IS99" s="545">
        <f t="shared" ca="1" si="615"/>
        <v>0</v>
      </c>
      <c r="IT99" s="545">
        <f t="shared" ca="1" si="615"/>
        <v>0</v>
      </c>
      <c r="IU99" s="545">
        <f t="shared" ca="1" si="615"/>
        <v>0</v>
      </c>
      <c r="IV99" s="545">
        <f t="shared" ca="1" si="615"/>
        <v>0</v>
      </c>
      <c r="IW99" s="545">
        <f t="shared" ca="1" si="615"/>
        <v>0</v>
      </c>
      <c r="IX99" s="545">
        <f t="shared" ca="1" si="615"/>
        <v>0</v>
      </c>
      <c r="IY99" s="545">
        <f t="shared" ca="1" si="615"/>
        <v>0</v>
      </c>
      <c r="IZ99" s="545">
        <f t="shared" ca="1" si="615"/>
        <v>0</v>
      </c>
      <c r="JA99" s="545">
        <f t="shared" ca="1" si="615"/>
        <v>0</v>
      </c>
      <c r="JB99" s="545">
        <f t="shared" ca="1" si="615"/>
        <v>0</v>
      </c>
      <c r="JC99" s="545">
        <f t="shared" ca="1" si="615"/>
        <v>0</v>
      </c>
      <c r="JD99" s="545">
        <f t="shared" ca="1" si="615"/>
        <v>0</v>
      </c>
      <c r="JE99" s="545">
        <f t="shared" ca="1" si="615"/>
        <v>0</v>
      </c>
      <c r="JF99" s="545">
        <f t="shared" ca="1" si="615"/>
        <v>0</v>
      </c>
      <c r="JG99" s="545">
        <f t="shared" ca="1" si="615"/>
        <v>0</v>
      </c>
      <c r="JH99" s="545">
        <f t="shared" ca="1" si="616"/>
        <v>0</v>
      </c>
      <c r="JI99" s="545">
        <f t="shared" ca="1" si="616"/>
        <v>0</v>
      </c>
      <c r="JJ99" s="545">
        <f t="shared" ca="1" si="616"/>
        <v>0</v>
      </c>
      <c r="JK99" s="545">
        <f t="shared" ca="1" si="616"/>
        <v>0</v>
      </c>
      <c r="JL99" s="19">
        <f t="shared" ca="1" si="617"/>
        <v>0</v>
      </c>
      <c r="JM99" s="5">
        <f t="shared" ca="1" si="618"/>
        <v>19</v>
      </c>
      <c r="JN99" s="9"/>
      <c r="JO99" s="5">
        <f t="shared" ca="1" si="619"/>
        <v>1</v>
      </c>
      <c r="JP99" s="5" t="b">
        <f t="shared" ca="1" si="619"/>
        <v>0</v>
      </c>
      <c r="JQ99" s="19">
        <f t="shared" ca="1" si="652"/>
        <v>0</v>
      </c>
      <c r="JR99" s="5">
        <f t="shared" ca="1" si="621"/>
        <v>0</v>
      </c>
      <c r="JS99" s="5">
        <f t="shared" ca="1" si="622"/>
        <v>0.01</v>
      </c>
      <c r="JT99" s="5">
        <f t="shared" si="623"/>
        <v>0</v>
      </c>
      <c r="JU99" s="19">
        <f t="shared" ca="1" si="652"/>
        <v>0</v>
      </c>
      <c r="JV99" s="5">
        <f t="shared" ca="1" si="624"/>
        <v>60</v>
      </c>
      <c r="JW99" s="5">
        <f t="shared" si="625"/>
        <v>1</v>
      </c>
      <c r="JX99" s="19">
        <f t="shared" ca="1" si="652"/>
        <v>1</v>
      </c>
      <c r="JY99" s="19">
        <f t="shared" ca="1" si="652"/>
        <v>1</v>
      </c>
      <c r="JZ99" s="19">
        <f t="shared" ca="1" si="652"/>
        <v>1</v>
      </c>
      <c r="KA99" s="19">
        <f t="shared" ca="1" si="652"/>
        <v>1</v>
      </c>
      <c r="KB99" s="19">
        <f t="shared" ca="1" si="652"/>
        <v>1</v>
      </c>
      <c r="KC99" s="19">
        <f t="shared" ca="1" si="652"/>
        <v>0</v>
      </c>
      <c r="KD99" s="19">
        <f t="shared" ca="1" si="652"/>
        <v>0</v>
      </c>
      <c r="KE99" s="19">
        <f t="shared" ca="1" si="652"/>
        <v>1</v>
      </c>
      <c r="KF99" s="19">
        <f t="shared" ca="1" si="652"/>
        <v>0</v>
      </c>
      <c r="KG99" s="19">
        <f t="shared" ca="1" si="652"/>
        <v>0</v>
      </c>
      <c r="KH99" s="19">
        <f t="shared" ca="1" si="652"/>
        <v>0</v>
      </c>
      <c r="KI99" s="19">
        <f t="shared" ca="1" si="652"/>
        <v>1</v>
      </c>
      <c r="KJ99" s="19">
        <f t="shared" ca="1" si="652"/>
        <v>0</v>
      </c>
      <c r="KK99" s="19">
        <f t="shared" ca="1" si="652"/>
        <v>1</v>
      </c>
      <c r="KL99" s="19">
        <f t="shared" ca="1" si="652"/>
        <v>0</v>
      </c>
      <c r="KM99" s="19">
        <f t="shared" ca="1" si="652"/>
        <v>0</v>
      </c>
      <c r="KN99" s="19">
        <f t="shared" ca="1" si="652"/>
        <v>0</v>
      </c>
      <c r="KO99" s="19">
        <f t="shared" ca="1" si="652"/>
        <v>0</v>
      </c>
      <c r="KP99" s="19">
        <f t="shared" ca="1" si="652"/>
        <v>0</v>
      </c>
      <c r="KQ99" s="19">
        <f t="shared" ca="1" si="652"/>
        <v>0</v>
      </c>
      <c r="KR99" s="19">
        <f t="shared" ca="1" si="652"/>
        <v>0</v>
      </c>
      <c r="KS99" s="19">
        <f t="shared" ca="1" si="652"/>
        <v>0</v>
      </c>
      <c r="KT99" s="19">
        <f t="shared" ca="1" si="652"/>
        <v>0</v>
      </c>
      <c r="KU99" s="19">
        <f t="shared" ca="1" si="652"/>
        <v>0</v>
      </c>
      <c r="KV99" s="19">
        <f t="shared" ca="1" si="652"/>
        <v>0</v>
      </c>
      <c r="KW99" s="19">
        <f t="shared" ca="1" si="652"/>
        <v>0</v>
      </c>
      <c r="KX99" s="19">
        <f t="shared" ca="1" si="652"/>
        <v>0</v>
      </c>
      <c r="KY99" s="19">
        <f t="shared" ca="1" si="652"/>
        <v>0</v>
      </c>
      <c r="KZ99" s="19">
        <f t="shared" ca="1" si="652"/>
        <v>0</v>
      </c>
      <c r="LA99" s="19">
        <f t="shared" ca="1" si="652"/>
        <v>0</v>
      </c>
      <c r="LB99" s="19">
        <f t="shared" ca="1" si="652"/>
        <v>0</v>
      </c>
      <c r="LC99" s="19">
        <f t="shared" ca="1" si="652"/>
        <v>0</v>
      </c>
      <c r="LD99" s="19">
        <f t="shared" ca="1" si="652"/>
        <v>0</v>
      </c>
      <c r="LE99" s="19">
        <f t="shared" ca="1" si="652"/>
        <v>0</v>
      </c>
      <c r="LF99" s="19">
        <f t="shared" ca="1" si="652"/>
        <v>0</v>
      </c>
      <c r="LG99" s="5">
        <f t="shared" ca="1" si="626"/>
        <v>0</v>
      </c>
      <c r="LH99" s="5">
        <f t="shared" ca="1" si="626"/>
        <v>0</v>
      </c>
      <c r="LI99" s="5">
        <f t="shared" ca="1" si="626"/>
        <v>0.05</v>
      </c>
      <c r="LJ99" s="5">
        <f t="shared" ca="1" si="626"/>
        <v>0.05</v>
      </c>
      <c r="LK99" s="19">
        <f t="shared" ca="1" si="652"/>
        <v>0</v>
      </c>
      <c r="LL99" s="19">
        <f t="shared" ca="1" si="652"/>
        <v>0</v>
      </c>
      <c r="LM99" s="19">
        <f t="shared" ca="1" si="652"/>
        <v>0</v>
      </c>
      <c r="LN99" s="19">
        <f t="shared" ca="1" si="652"/>
        <v>0</v>
      </c>
      <c r="LO99" s="19">
        <f t="shared" ca="1" si="652"/>
        <v>0</v>
      </c>
      <c r="LP99" s="19">
        <f t="shared" ca="1" si="652"/>
        <v>0</v>
      </c>
      <c r="LQ99" s="19">
        <f t="shared" ca="1" si="652"/>
        <v>0</v>
      </c>
      <c r="LR99" s="19">
        <f t="shared" ca="1" si="652"/>
        <v>1</v>
      </c>
      <c r="LS99" s="19">
        <f t="shared" ca="1" si="652"/>
        <v>0</v>
      </c>
      <c r="LT99" s="19">
        <f t="shared" ca="1" si="652"/>
        <v>0</v>
      </c>
      <c r="LU99" s="19">
        <f t="shared" ca="1" si="652"/>
        <v>0</v>
      </c>
      <c r="LV99" s="19">
        <f t="shared" ca="1" si="652"/>
        <v>0</v>
      </c>
      <c r="LW99" s="19">
        <f t="shared" ca="1" si="652"/>
        <v>1</v>
      </c>
      <c r="LX99" s="9"/>
      <c r="LY99" s="5" t="b">
        <f t="shared" ca="1" si="627"/>
        <v>0</v>
      </c>
      <c r="LZ99" s="19" t="str">
        <f t="shared" ca="1" si="628"/>
        <v>-</v>
      </c>
      <c r="MA99" s="19" t="str">
        <f t="shared" ca="1" si="628"/>
        <v>-</v>
      </c>
      <c r="MB99" s="19" t="str">
        <f t="shared" ca="1" si="628"/>
        <v>-</v>
      </c>
      <c r="MC99" s="5" t="b">
        <f t="shared" ca="1" si="629"/>
        <v>1</v>
      </c>
      <c r="MD99" s="5" t="b">
        <f t="shared" ca="1" si="629"/>
        <v>0</v>
      </c>
      <c r="ME99" s="5" t="b">
        <f t="shared" ca="1" si="629"/>
        <v>0</v>
      </c>
      <c r="MF99" s="135">
        <f t="shared" ca="1" si="630"/>
        <v>1</v>
      </c>
      <c r="MG99" s="135">
        <f t="shared" ca="1" si="630"/>
        <v>1</v>
      </c>
      <c r="MH99" s="5" t="b">
        <f t="shared" ca="1" si="631"/>
        <v>0</v>
      </c>
      <c r="MI99" s="5" t="b">
        <f t="shared" ca="1" si="631"/>
        <v>0</v>
      </c>
      <c r="MJ99" s="5" t="b">
        <f t="shared" ca="1" si="631"/>
        <v>1</v>
      </c>
      <c r="MK99" s="5" t="b">
        <f t="shared" ca="1" si="631"/>
        <v>0</v>
      </c>
      <c r="ML99" s="5">
        <f t="shared" ca="1" si="632"/>
        <v>1</v>
      </c>
      <c r="MM99" s="5">
        <f t="shared" ca="1" si="632"/>
        <v>0.66</v>
      </c>
      <c r="MN99" s="5" t="b">
        <f t="shared" ca="1" si="633"/>
        <v>1</v>
      </c>
      <c r="MO99" s="5" t="str" cm="1">
        <f t="array" aca="1" ref="MO99" ca="1">IF(OR(MP99:MP99&lt;&gt;"-"),TRUE,"-")</f>
        <v>-</v>
      </c>
      <c r="MP99" s="19" t="str">
        <f t="shared" ca="1" si="634"/>
        <v>-</v>
      </c>
      <c r="MQ99" s="5" t="str">
        <f t="array" aca="1" ref="MQ99" ca="1">IF(OR(MR99:MX99&lt;&gt;"-"),TRUE,"-")</f>
        <v>-</v>
      </c>
      <c r="MR99" s="19" t="str">
        <f t="shared" ca="1" si="635"/>
        <v>-</v>
      </c>
      <c r="MS99" s="19" t="str">
        <f t="shared" ca="1" si="635"/>
        <v>-</v>
      </c>
      <c r="MT99" s="19" t="str">
        <f t="shared" ca="1" si="635"/>
        <v>-</v>
      </c>
      <c r="MU99" s="19" t="str">
        <f t="shared" ca="1" si="635"/>
        <v>-</v>
      </c>
      <c r="MV99" s="19" t="str">
        <f t="shared" ca="1" si="635"/>
        <v>-</v>
      </c>
      <c r="MW99" s="19" t="str">
        <f t="shared" ca="1" si="635"/>
        <v>-</v>
      </c>
      <c r="MX99" s="19" t="str">
        <f t="shared" ca="1" si="635"/>
        <v>-</v>
      </c>
      <c r="MY99" s="19" t="str">
        <f t="shared" ca="1" si="635"/>
        <v>-</v>
      </c>
      <c r="MZ99" s="19" t="str">
        <f t="shared" ca="1" si="635"/>
        <v>-</v>
      </c>
      <c r="NA99" s="19" t="str">
        <f t="shared" ca="1" si="635"/>
        <v>-</v>
      </c>
      <c r="NB99" s="19" t="b">
        <f t="shared" ca="1" si="636"/>
        <v>1</v>
      </c>
      <c r="NC99" s="19">
        <f t="shared" ca="1" si="636"/>
        <v>0</v>
      </c>
      <c r="ND99" s="5" t="str">
        <f t="shared" ca="1" si="637"/>
        <v>-</v>
      </c>
      <c r="NE99" s="5" t="str">
        <f t="shared" ca="1" si="637"/>
        <v>-</v>
      </c>
      <c r="NF99" s="5" t="str">
        <f t="shared" ca="1" si="637"/>
        <v>-</v>
      </c>
      <c r="NG99" s="5" t="str">
        <f t="shared" ca="1" si="637"/>
        <v>-</v>
      </c>
      <c r="NH99" s="19" t="str">
        <f t="shared" ca="1" si="638"/>
        <v>-</v>
      </c>
      <c r="NI99" s="19" t="str">
        <f t="shared" ca="1" si="638"/>
        <v>-</v>
      </c>
      <c r="NJ99" s="19" t="str">
        <f t="shared" ca="1" si="638"/>
        <v>-</v>
      </c>
      <c r="NK99" s="19" t="str">
        <f t="shared" ca="1" si="638"/>
        <v>-</v>
      </c>
      <c r="NL99" s="19" t="str">
        <f t="shared" ca="1" si="638"/>
        <v>-</v>
      </c>
      <c r="NM99" s="19" t="str">
        <f t="shared" ca="1" si="638"/>
        <v>-</v>
      </c>
      <c r="NN99" s="5" t="str">
        <f t="shared" ca="1" si="639"/>
        <v>-</v>
      </c>
      <c r="NO99" s="5">
        <f t="shared" ca="1" si="639"/>
        <v>500</v>
      </c>
      <c r="NP99" s="5">
        <f t="shared" ca="1" si="639"/>
        <v>500</v>
      </c>
      <c r="NQ99" s="5" t="str">
        <f t="shared" ca="1" si="639"/>
        <v>-</v>
      </c>
      <c r="NR99" s="5" t="str">
        <f t="shared" ca="1" si="639"/>
        <v>-</v>
      </c>
      <c r="NS99" s="5" t="str">
        <f t="shared" ca="1" si="639"/>
        <v>-</v>
      </c>
      <c r="NT99" s="5">
        <f t="shared" ca="1" si="640"/>
        <v>1</v>
      </c>
      <c r="NU99" s="9"/>
      <c r="NV99" s="19">
        <f t="shared" ca="1" si="638"/>
        <v>70</v>
      </c>
      <c r="NW99" s="19">
        <f t="shared" ca="1" si="638"/>
        <v>50</v>
      </c>
      <c r="NX99" s="19">
        <f t="shared" ca="1" si="641"/>
        <v>65</v>
      </c>
      <c r="NY99" s="19">
        <f t="shared" ca="1" si="641"/>
        <v>65</v>
      </c>
      <c r="NZ99" s="5">
        <f t="shared" ca="1" si="642"/>
        <v>1</v>
      </c>
      <c r="OA99" s="5">
        <f t="shared" ca="1" si="643"/>
        <v>1</v>
      </c>
      <c r="OB99" s="5">
        <f t="shared" ca="1" si="644"/>
        <v>1</v>
      </c>
      <c r="OC99" s="9"/>
      <c r="OD99" s="19" t="b">
        <f t="shared" ca="1" si="641"/>
        <v>0</v>
      </c>
      <c r="OE99" s="19" t="b">
        <f t="shared" ca="1" si="641"/>
        <v>0</v>
      </c>
      <c r="OF99" s="19">
        <f t="shared" ca="1" si="641"/>
        <v>1</v>
      </c>
      <c r="OG99" s="135">
        <f t="shared" ca="1" si="646"/>
        <v>1</v>
      </c>
      <c r="OH99" s="135">
        <f t="shared" ca="1" si="646"/>
        <v>1</v>
      </c>
      <c r="OI99" s="135">
        <f t="shared" ca="1" si="646"/>
        <v>1</v>
      </c>
      <c r="OJ99" s="135">
        <f t="shared" ca="1" si="646"/>
        <v>1</v>
      </c>
      <c r="OK99" s="135">
        <f t="shared" ca="1" si="646"/>
        <v>1</v>
      </c>
      <c r="OL99" s="135">
        <f t="shared" ca="1" si="646"/>
        <v>1</v>
      </c>
      <c r="OM99" s="135">
        <f t="shared" ca="1" si="646"/>
        <v>1</v>
      </c>
      <c r="ON99" s="135">
        <f t="shared" ca="1" si="646"/>
        <v>1</v>
      </c>
      <c r="OO99" s="9"/>
      <c r="OP99" s="5" t="str" cm="1">
        <f t="array" aca="1" ref="OP99" ca="1">INDEX(i.LMU_Area,$K99,OP$26)</f>
        <v>-</v>
      </c>
      <c r="OQ99" s="5" t="str" cm="1">
        <f t="array" aca="1" ref="OQ99" ca="1">INDEX(i.LMU_Area,$K99,OQ$26)</f>
        <v>-</v>
      </c>
      <c r="OR99" s="5" t="str" cm="1">
        <f t="array" aca="1" ref="OR99" ca="1">INDEX(i.LMU_Area,$K99,OR$26)</f>
        <v>-</v>
      </c>
      <c r="OS99" s="5" t="str" cm="1">
        <f t="array" aca="1" ref="OS99" ca="1">INDEX(i.LMU_Area,$K99,OS$26)</f>
        <v>-</v>
      </c>
      <c r="OT99" s="5" t="str" cm="1">
        <f t="array" aca="1" ref="OT99" ca="1">INDEX(i.LMU_Area,$K99,OT$26)</f>
        <v>-</v>
      </c>
      <c r="OU99" s="5" t="str" cm="1">
        <f t="array" aca="1" ref="OU99" ca="1">INDEX(i.LMU_Area,$K99,OU$26)</f>
        <v>-</v>
      </c>
      <c r="OV99" s="5" t="str" cm="1">
        <f t="array" aca="1" ref="OV99" ca="1">INDEX(i.LMU_Area,$K99,OV$26)</f>
        <v>-</v>
      </c>
      <c r="OW99" s="5" t="str" cm="1">
        <f t="array" aca="1" ref="OW99" ca="1">INDEX(i.LMU_Area,$K99,OW$26)</f>
        <v>-</v>
      </c>
      <c r="OX99" s="5" t="str" cm="1">
        <f t="array" aca="1" ref="OX99" ca="1">INDEX(i.LMU_Area,$K99,OX$26)</f>
        <v>-</v>
      </c>
      <c r="OY99" s="5" t="str" cm="1">
        <f t="array" aca="1" ref="OY99" ca="1">INDEX(i.LMU_Area,$K99,OY$26)</f>
        <v>-</v>
      </c>
      <c r="OZ99" s="5" t="str" cm="1">
        <f t="array" aca="1" ref="OZ99" ca="1">INDEX(i.LMU_Area,$K99,OZ$26)</f>
        <v>-</v>
      </c>
      <c r="PA99" s="5" t="str" cm="1">
        <f t="array" aca="1" ref="PA99" ca="1">INDEX(i.LMU_Area,$K99,PA$26)</f>
        <v>-</v>
      </c>
      <c r="PB99" s="5" t="str" cm="1">
        <f t="array" aca="1" ref="PB99" ca="1">INDEX(i.LMU_Area,$K99,PB$26)</f>
        <v>-</v>
      </c>
      <c r="PC99" s="5" t="str" cm="1">
        <f t="array" aca="1" ref="PC99" ca="1">INDEX(i.LMU_Area,$K99,PC$26)</f>
        <v>-</v>
      </c>
      <c r="PD99" s="5" t="str" cm="1">
        <f t="array" aca="1" ref="PD99" ca="1">INDEX(i.LMU_Area,$K99,PD$26)</f>
        <v>-</v>
      </c>
      <c r="PE99" s="5" t="str" cm="1">
        <f t="array" aca="1" ref="PE99" ca="1">INDEX(i.LMU_Area,$K99,PE$26)</f>
        <v>-</v>
      </c>
      <c r="PF99" s="5" t="str" cm="1">
        <f t="array" aca="1" ref="PF99" ca="1">INDEX(i.LMU_Area,$K99,PF$26)</f>
        <v>-</v>
      </c>
      <c r="PG99" s="5" t="str" cm="1">
        <f t="array" aca="1" ref="PG99" ca="1">INDEX(i.LMU_Area,$K99,PG$26)</f>
        <v>-</v>
      </c>
      <c r="PH99" s="5" t="str" cm="1">
        <f t="array" aca="1" ref="PH99" ca="1">INDEX(i.LMU_Area,$K99,PH$26)</f>
        <v>-</v>
      </c>
      <c r="PI99" s="5" t="str" cm="1">
        <f t="array" aca="1" ref="PI99" ca="1">INDEX(i.LMU_Area,$K99,PI$26)</f>
        <v>-</v>
      </c>
      <c r="PJ99" s="5" t="str" cm="1">
        <f t="array" aca="1" ref="PJ99" ca="1">INDEX(i.LMU_Area,$K99,PJ$26)</f>
        <v>-</v>
      </c>
      <c r="PK99" s="5" t="str" cm="1">
        <f t="array" aca="1" ref="PK99" ca="1">INDEX(i.LMU_Area,$K99,PK$26)</f>
        <v>-</v>
      </c>
      <c r="PL99" s="5" t="str" cm="1">
        <f t="array" aca="1" ref="PL99" ca="1">INDEX(i.LMU_Area,$K99,PL$26)</f>
        <v>-</v>
      </c>
      <c r="PM99" s="5" t="str" cm="1">
        <f t="array" aca="1" ref="PM99" ca="1">INDEX(i.LMU_Area,$K99,PM$26)</f>
        <v>-</v>
      </c>
      <c r="PN99" s="5" t="str" cm="1">
        <f t="array" aca="1" ref="PN99" ca="1">INDEX(i.LMU_Area,$K99,PN$26)</f>
        <v>-</v>
      </c>
      <c r="PO99" s="5" t="str" cm="1">
        <f t="array" aca="1" ref="PO99" ca="1">INDEX(i.LMU_Area,$K99,PO$26)</f>
        <v>-</v>
      </c>
      <c r="PP99" s="5" t="str" cm="1">
        <f t="array" aca="1" ref="PP99" ca="1">INDEX(i.LMU_Area,$K99,PP$26)</f>
        <v>-</v>
      </c>
      <c r="PQ99" s="5" t="str" cm="1">
        <f t="array" aca="1" ref="PQ99" ca="1">INDEX(i.LMU_Area,$K99,PQ$26)</f>
        <v>-</v>
      </c>
      <c r="PR99" s="5" t="str" cm="1">
        <f t="array" aca="1" ref="PR99" ca="1">INDEX(i.LMU_Area,$K99,PR$26)</f>
        <v>-</v>
      </c>
      <c r="PS99" s="5" t="str" cm="1">
        <f t="array" aca="1" ref="PS99" ca="1">INDEX(i.LMU_Area,$K99,PS$26)</f>
        <v>-</v>
      </c>
      <c r="PT99" s="5" t="str" cm="1">
        <f t="array" aca="1" ref="PT99" ca="1">INDEX(i.LMU_Area,$K99,PT$26)</f>
        <v>-</v>
      </c>
      <c r="PU99" s="5" t="str" cm="1">
        <f t="array" aca="1" ref="PU99" ca="1">INDEX(i.LMU_Area,$K99,PU$26)</f>
        <v>-</v>
      </c>
      <c r="PV99" s="5" t="str" cm="1">
        <f t="array" aca="1" ref="PV99" ca="1">INDEX(i.LMU_Area,$K99,PV$26)</f>
        <v>-</v>
      </c>
      <c r="PW99" s="5" t="str" cm="1">
        <f t="array" aca="1" ref="PW99" ca="1">INDEX(i.LMU_Area,$K99,PW$26)</f>
        <v>-</v>
      </c>
      <c r="PX99" s="5" t="str" cm="1">
        <f t="array" aca="1" ref="PX99" ca="1">INDEX(i.LMU_Area,$K99,PX$26)</f>
        <v>-</v>
      </c>
      <c r="PY99" s="5" t="str" cm="1">
        <f t="array" aca="1" ref="PY99" ca="1">INDEX(i.LMU_Area,$K99,PY$26)</f>
        <v>-</v>
      </c>
      <c r="PZ99" s="5" t="str" cm="1">
        <f t="array" aca="1" ref="PZ99" ca="1">INDEX(i.LMU_Area,$K99,PZ$26)</f>
        <v>-</v>
      </c>
      <c r="QA99" s="5" t="str" cm="1">
        <f t="array" aca="1" ref="QA99" ca="1">INDEX(i.LMU_Area,$K99,QA$26)</f>
        <v>-</v>
      </c>
      <c r="QB99" s="5" t="str" cm="1">
        <f t="array" aca="1" ref="QB99" ca="1">INDEX(i.LMU_Area,$K99,QB$26)</f>
        <v>-</v>
      </c>
      <c r="QC99" s="5" t="str" cm="1">
        <f t="array" aca="1" ref="QC99" ca="1">INDEX(i.LMU_Area,$K99,QC$26)</f>
        <v>-</v>
      </c>
      <c r="QD99" s="5" t="str" cm="1">
        <f t="array" aca="1" ref="QD99" ca="1">INDEX(i.LMU_Area,$K99,QD$26)</f>
        <v>-</v>
      </c>
      <c r="QE99" s="5" t="str" cm="1">
        <f t="array" aca="1" ref="QE99" ca="1">INDEX(i.LMU_Area,$K99,QE$26)</f>
        <v>-</v>
      </c>
      <c r="QF99" s="5" t="str" cm="1">
        <f t="array" aca="1" ref="QF99" ca="1">INDEX(i.LMU_Area,$K99,QF$26)</f>
        <v>-</v>
      </c>
      <c r="QG99" s="5" t="str" cm="1">
        <f t="array" aca="1" ref="QG99" ca="1">INDEX(i.LMU_Area,$K99,QG$26)</f>
        <v>-</v>
      </c>
      <c r="QH99" s="5" t="str" cm="1">
        <f t="array" aca="1" ref="QH99" ca="1">INDEX(i.LMU_Area,$K99,QH$26)</f>
        <v>-</v>
      </c>
      <c r="QI99" s="5" t="str" cm="1">
        <f t="array" aca="1" ref="QI99" ca="1">INDEX(i.LMU_Area,$K99,QI$26)</f>
        <v>-</v>
      </c>
      <c r="QJ99" s="5" t="str" cm="1">
        <f t="array" aca="1" ref="QJ99" ca="1">INDEX(i.LMU_Area,$K99,QJ$26)</f>
        <v>-</v>
      </c>
      <c r="QK99" s="5" t="str" cm="1">
        <f t="array" aca="1" ref="QK99" ca="1">INDEX(i.LMU_Area,$K99,QK$26)</f>
        <v>-</v>
      </c>
      <c r="QL99" s="5" t="str" cm="1">
        <f t="array" aca="1" ref="QL99" ca="1">INDEX(i.LMU_Area,$K99,QL$26)</f>
        <v>-</v>
      </c>
      <c r="QM99" s="5" t="str" cm="1">
        <f t="array" aca="1" ref="QM99" ca="1">INDEX(i.LMU_Area,$K99,QM$26)</f>
        <v>-</v>
      </c>
      <c r="QN99" s="5" t="str" cm="1">
        <f t="array" aca="1" ref="QN99" ca="1">INDEX(i.LMU_Area,$K99,QN$26)</f>
        <v>-</v>
      </c>
      <c r="QO99" s="5" t="str" cm="1">
        <f t="array" aca="1" ref="QO99" ca="1">INDEX(i.LMU_Area,$K99,QO$26)</f>
        <v>-</v>
      </c>
      <c r="QP99" s="5" t="str" cm="1">
        <f t="array" aca="1" ref="QP99" ca="1">INDEX(i.LMU_Area,$K99,QP$26)</f>
        <v>-</v>
      </c>
      <c r="QQ99" s="5" t="str" cm="1">
        <f t="array" aca="1" ref="QQ99" ca="1">INDEX(i.LMU_Area,$K99,QQ$26)</f>
        <v>-</v>
      </c>
      <c r="QR99" s="5" t="str" cm="1">
        <f t="array" aca="1" ref="QR99" ca="1">INDEX(i.LMU_Area,$K99,QR$26)</f>
        <v>-</v>
      </c>
      <c r="QS99" s="5" t="str" cm="1">
        <f t="array" aca="1" ref="QS99" ca="1">INDEX(i.LMU_Area,$K99,QS$26)</f>
        <v>-</v>
      </c>
      <c r="QT99" s="5" t="str" cm="1">
        <f t="array" aca="1" ref="QT99" ca="1">INDEX(i.LMU_Area,$K99,QT$26)</f>
        <v>-</v>
      </c>
      <c r="QU99" s="5" t="str" cm="1">
        <f t="array" aca="1" ref="QU99" ca="1">INDEX(i.LMU_Area,$K99,QU$26)</f>
        <v>-</v>
      </c>
      <c r="QV99" s="5" t="str" cm="1">
        <f t="array" aca="1" ref="QV99" ca="1">INDEX(i.LMU_Area,$K99,QV$26)</f>
        <v>-</v>
      </c>
      <c r="QW99" s="5" t="str" cm="1">
        <f t="array" aca="1" ref="QW99" ca="1">INDEX(i.LMU_Area,$K99,QW$26)</f>
        <v>-</v>
      </c>
      <c r="QX99" s="5" t="str" cm="1">
        <f t="array" aca="1" ref="QX99" ca="1">INDEX(i.LMU_Area,$K99,QX$26)</f>
        <v>-</v>
      </c>
      <c r="QY99" s="5" t="str" cm="1">
        <f t="array" aca="1" ref="QY99" ca="1">INDEX(i.LMU_Area,$K99,QY$26)</f>
        <v>-</v>
      </c>
      <c r="QZ99" s="5" t="str" cm="1">
        <f t="array" aca="1" ref="QZ99" ca="1">INDEX(i.LMU_Area,$K99,QZ$26)</f>
        <v>-</v>
      </c>
      <c r="RA99" s="5" t="str" cm="1">
        <f t="array" aca="1" ref="RA99" ca="1">INDEX(i.LMU_Area,$K99,RA$26)</f>
        <v>-</v>
      </c>
      <c r="RB99" s="5" t="str" cm="1">
        <f t="array" aca="1" ref="RB99" ca="1">INDEX(i.LMU_Area,$K99,RB$26)</f>
        <v>-</v>
      </c>
      <c r="RC99" s="5" t="str" cm="1">
        <f t="array" aca="1" ref="RC99" ca="1">INDEX(i.LMU_Area,$K99,RC$26)</f>
        <v>-</v>
      </c>
      <c r="RD99" s="5" t="str" cm="1">
        <f t="array" aca="1" ref="RD99" ca="1">INDEX(i.LMU_Area,$K99,RD$26)</f>
        <v>-</v>
      </c>
      <c r="RE99" s="5" t="str" cm="1">
        <f t="array" aca="1" ref="RE99" ca="1">INDEX(i.LMU_Area,$K99,RE$26)</f>
        <v>-</v>
      </c>
      <c r="RF99" s="5" t="str" cm="1">
        <f t="array" aca="1" ref="RF99" ca="1">INDEX(i.LMU_Area,$K99,RF$26)</f>
        <v>-</v>
      </c>
      <c r="RG99" s="5" t="str" cm="1">
        <f t="array" aca="1" ref="RG99" ca="1">INDEX(i.LMU_Area,$K99,RG$26)</f>
        <v>-</v>
      </c>
      <c r="RH99" s="5" t="str" cm="1">
        <f t="array" aca="1" ref="RH99" ca="1">INDEX(i.LMU_Area,$K99,RH$26)</f>
        <v>-</v>
      </c>
      <c r="RI99" s="5" t="str" cm="1">
        <f t="array" aca="1" ref="RI99" ca="1">INDEX(i.LMU_Area,$K99,RI$26)</f>
        <v>-</v>
      </c>
      <c r="RJ99" s="5" t="str" cm="1">
        <f t="array" aca="1" ref="RJ99" ca="1">INDEX(i.LMU_Area,$K99,RJ$26)</f>
        <v>-</v>
      </c>
      <c r="RK99" s="5" t="str" cm="1">
        <f t="array" aca="1" ref="RK99" ca="1">INDEX(i.LMU_Area,$K99,RK$26)</f>
        <v>-</v>
      </c>
      <c r="RL99" s="5" t="str" cm="1">
        <f t="array" aca="1" ref="RL99" ca="1">INDEX(i.LMU_Area,$K99,RL$26)</f>
        <v>-</v>
      </c>
      <c r="RM99" s="5" t="str" cm="1">
        <f t="array" aca="1" ref="RM99" ca="1">INDEX(i.LMU_Area,$K99,RM$26)</f>
        <v>-</v>
      </c>
      <c r="RN99" s="5" t="str" cm="1">
        <f t="array" aca="1" ref="RN99" ca="1">INDEX(i.LMU_Area,$K99,RN$26)</f>
        <v>-</v>
      </c>
      <c r="RO99" s="5" t="str" cm="1">
        <f t="array" aca="1" ref="RO99" ca="1">INDEX(i.LMU_Area,$K99,RO$26)</f>
        <v>-</v>
      </c>
      <c r="RP99" s="5" t="str" cm="1">
        <f t="array" aca="1" ref="RP99" ca="1">INDEX(i.LMU_Area,$K99,RP$26)</f>
        <v>-</v>
      </c>
      <c r="RQ99" s="5" t="str" cm="1">
        <f t="array" aca="1" ref="RQ99" ca="1">INDEX(i.LMU_Area,$K99,RQ$26)</f>
        <v>-</v>
      </c>
      <c r="RR99" s="5" t="str" cm="1">
        <f t="array" aca="1" ref="RR99" ca="1">INDEX(i.LMU_Area,$K99,RR$26)</f>
        <v>-</v>
      </c>
      <c r="RS99" s="5" t="str" cm="1">
        <f t="array" aca="1" ref="RS99" ca="1">INDEX(i.LMU_Area,$K99,RS$26)</f>
        <v>-</v>
      </c>
      <c r="RT99" s="5" t="str" cm="1">
        <f t="array" aca="1" ref="RT99" ca="1">INDEX(i.LMU_Area,$K99,RT$26)</f>
        <v>-</v>
      </c>
      <c r="RU99" s="5" t="str" cm="1">
        <f t="array" aca="1" ref="RU99" ca="1">INDEX(i.LMU_Area,$K99,RU$26)</f>
        <v>-</v>
      </c>
      <c r="RV99" s="5" t="str" cm="1">
        <f t="array" aca="1" ref="RV99" ca="1">INDEX(i.LMU_Area,$K99,RV$26)</f>
        <v>-</v>
      </c>
      <c r="RW99" s="5" t="str" cm="1">
        <f t="array" aca="1" ref="RW99" ca="1">INDEX(i.LMU_Area,$K99,RW$26)</f>
        <v>-</v>
      </c>
      <c r="RX99" s="5" t="str" cm="1">
        <f t="array" aca="1" ref="RX99" ca="1">INDEX(i.LMU_Area,$K99,RX$26)</f>
        <v>-</v>
      </c>
      <c r="RY99" s="5" t="str" cm="1">
        <f t="array" aca="1" ref="RY99" ca="1">INDEX(i.LMU_Area,$K99,RY$26)</f>
        <v>-</v>
      </c>
      <c r="RZ99" s="5" t="str" cm="1">
        <f t="array" aca="1" ref="RZ99" ca="1">INDEX(i.LMU_Area,$K99,RZ$26)</f>
        <v>-</v>
      </c>
      <c r="SA99" s="5" t="str" cm="1">
        <f t="array" aca="1" ref="SA99" ca="1">INDEX(i.LMU_Area,$K99,SA$26)</f>
        <v>-</v>
      </c>
      <c r="SB99" s="5" t="str" cm="1">
        <f t="array" aca="1" ref="SB99" ca="1">INDEX(i.LMU_Area,$K99,SB$26)</f>
        <v>-</v>
      </c>
      <c r="SC99" s="5" t="str" cm="1">
        <f t="array" aca="1" ref="SC99" ca="1">INDEX(i.LMU_Area,$K99,SC$26)</f>
        <v>-</v>
      </c>
      <c r="SD99" s="5" t="str" cm="1">
        <f t="array" aca="1" ref="SD99" ca="1">INDEX(i.LMU_Area,$K99,SD$26)</f>
        <v>-</v>
      </c>
      <c r="SE99" s="5" t="str" cm="1">
        <f t="array" aca="1" ref="SE99" ca="1">INDEX(i.LMU_Area,$K99,SE$26)</f>
        <v>-</v>
      </c>
      <c r="SF99" s="5" t="str" cm="1">
        <f t="array" aca="1" ref="SF99" ca="1">INDEX(i.LMU_Area,$K99,SF$26)</f>
        <v>-</v>
      </c>
      <c r="SG99" s="5" t="str" cm="1">
        <f t="array" aca="1" ref="SG99" ca="1">INDEX(i.LMU_Area,$K99,SG$26)</f>
        <v>-</v>
      </c>
      <c r="SH99" s="5" t="str" cm="1">
        <f t="array" aca="1" ref="SH99" ca="1">INDEX(i.LMU_Area,$K99,SH$26)</f>
        <v>-</v>
      </c>
      <c r="SI99" s="5" t="str" cm="1">
        <f t="array" aca="1" ref="SI99" ca="1">INDEX(i.LMU_Area,$K99,SI$26)</f>
        <v>-</v>
      </c>
      <c r="SJ99" s="5" t="str" cm="1">
        <f t="array" aca="1" ref="SJ99" ca="1">INDEX(i.LMU_Area,$K99,SJ$26)</f>
        <v>-</v>
      </c>
      <c r="SK99" s="5" t="str" cm="1">
        <f t="array" aca="1" ref="SK99" ca="1">INDEX(i.LMU_Area,$K99,SK$26)</f>
        <v>-</v>
      </c>
      <c r="SL99" s="5" t="str" cm="1">
        <f t="array" aca="1" ref="SL99" ca="1">INDEX(i.LMU_Area,$K99,SL$26)</f>
        <v>-</v>
      </c>
      <c r="SM99" s="5" t="str" cm="1">
        <f t="array" aca="1" ref="SM99" ca="1">INDEX(i.LMU_Area,$K99,SM$26)</f>
        <v>-</v>
      </c>
      <c r="SN99" s="5" t="str" cm="1">
        <f t="array" aca="1" ref="SN99" ca="1">INDEX(i.LMU_Area,$K99,SN$26)</f>
        <v>-</v>
      </c>
      <c r="SO99" s="5" t="str" cm="1">
        <f t="array" aca="1" ref="SO99" ca="1">INDEX(i.LMU_Area,$K99,SO$26)</f>
        <v>-</v>
      </c>
      <c r="SP99" s="5" t="str" cm="1">
        <f t="array" aca="1" ref="SP99" ca="1">INDEX(i.LMU_Area,$K99,SP$26)</f>
        <v>-</v>
      </c>
      <c r="SQ99" s="5" t="str" cm="1">
        <f t="array" aca="1" ref="SQ99" ca="1">INDEX(i.LMU_Area,$K99,SQ$26)</f>
        <v>-</v>
      </c>
      <c r="SR99" s="5" t="str" cm="1">
        <f t="array" aca="1" ref="SR99" ca="1">INDEX(i.LMU_Area,$K99,SR$26)</f>
        <v>-</v>
      </c>
      <c r="SS99" s="5" t="str" cm="1">
        <f t="array" aca="1" ref="SS99" ca="1">INDEX(i.LMU_Area,$K99,SS$26)</f>
        <v>-</v>
      </c>
      <c r="ST99" s="5" t="str" cm="1">
        <f t="array" aca="1" ref="ST99" ca="1">INDEX(i.LMU_Area,$K99,ST$26)</f>
        <v>-</v>
      </c>
      <c r="SU99" s="5" t="str" cm="1">
        <f t="array" aca="1" ref="SU99" ca="1">INDEX(i.LMU_Area,$K99,SU$26)</f>
        <v>-</v>
      </c>
      <c r="SV99" s="5" t="str" cm="1">
        <f t="array" aca="1" ref="SV99" ca="1">INDEX(i.LMU_Area,$K99,SV$26)</f>
        <v>-</v>
      </c>
      <c r="SW99" s="5" t="str" cm="1">
        <f t="array" aca="1" ref="SW99" ca="1">INDEX(i.LMU_Area,$K99,SW$26)</f>
        <v>-</v>
      </c>
      <c r="SX99" s="5" t="str" cm="1">
        <f t="array" aca="1" ref="SX99" ca="1">INDEX(i.LMU_Area,$K99,SX$26)</f>
        <v>-</v>
      </c>
      <c r="SY99" s="5" t="str" cm="1">
        <f t="array" aca="1" ref="SY99" ca="1">INDEX(i.LMU_Area,$K99,SY$26)</f>
        <v>-</v>
      </c>
      <c r="SZ99" s="5" t="str" cm="1">
        <f t="array" aca="1" ref="SZ99" ca="1">INDEX(i.LMU_Area,$K99,SZ$26)</f>
        <v>-</v>
      </c>
      <c r="TA99" s="5" t="str" cm="1">
        <f t="array" aca="1" ref="TA99" ca="1">INDEX(i.LMU_Area,$K99,TA$26)</f>
        <v>-</v>
      </c>
      <c r="TB99" s="5" t="str" cm="1">
        <f t="array" aca="1" ref="TB99" ca="1">INDEX(i.LMU_Area,$K99,TB$26)</f>
        <v>-</v>
      </c>
      <c r="TC99" s="5" t="str" cm="1">
        <f t="array" aca="1" ref="TC99" ca="1">INDEX(i.LMU_Area,$K99,TC$26)</f>
        <v>-</v>
      </c>
      <c r="TD99" s="5" t="str" cm="1">
        <f t="array" aca="1" ref="TD99" ca="1">INDEX(i.LMU_Area,$K99,TD$26)</f>
        <v>-</v>
      </c>
      <c r="TE99" s="5" t="str" cm="1">
        <f t="array" aca="1" ref="TE99" ca="1">INDEX(i.LMU_Area,$K99,TE$26)</f>
        <v>-</v>
      </c>
      <c r="TF99" s="19">
        <f t="shared" ca="1" si="641"/>
        <v>1</v>
      </c>
      <c r="TG99" s="587">
        <v>0</v>
      </c>
    </row>
    <row r="100" spans="1:527" outlineLevel="2">
      <c r="A100" s="21">
        <f t="shared" si="85"/>
        <v>95</v>
      </c>
      <c r="B100" s="213">
        <f t="shared" ca="1" si="648"/>
        <v>88</v>
      </c>
      <c r="C100">
        <f>C97</f>
        <v>102</v>
      </c>
      <c r="D100" s="135" t="s">
        <v>1990</v>
      </c>
      <c r="E100" t="b">
        <v>1</v>
      </c>
      <c r="F100" t="b">
        <v>0</v>
      </c>
      <c r="G100" t="b">
        <f t="shared" si="651"/>
        <v>1</v>
      </c>
      <c r="H100" s="213">
        <f t="shared" ca="1" si="647"/>
        <v>7</v>
      </c>
      <c r="I100" s="26">
        <v>2</v>
      </c>
      <c r="J100" s="26">
        <v>3</v>
      </c>
      <c r="K100" s="19">
        <f t="shared" ca="1" si="563"/>
        <v>1</v>
      </c>
      <c r="L100" s="19">
        <f t="shared" ca="1" si="563"/>
        <v>1</v>
      </c>
      <c r="M100" s="19">
        <f t="shared" ca="1" si="563"/>
        <v>2</v>
      </c>
      <c r="N100" s="19">
        <f t="shared" ca="1" si="563"/>
        <v>3</v>
      </c>
      <c r="O100" s="19">
        <f t="shared" ca="1" si="563"/>
        <v>2</v>
      </c>
      <c r="P100" s="19">
        <f t="shared" ca="1" si="563"/>
        <v>1</v>
      </c>
      <c r="Q100" s="19">
        <f t="shared" ca="1" si="563"/>
        <v>1</v>
      </c>
      <c r="R100" s="19">
        <f t="shared" ca="1" si="563"/>
        <v>0</v>
      </c>
      <c r="S100" s="19">
        <f t="shared" ca="1" si="563"/>
        <v>0</v>
      </c>
      <c r="T100" s="19">
        <f t="shared" ca="1" si="563"/>
        <v>0</v>
      </c>
      <c r="U100" s="19">
        <f t="shared" ca="1" si="563"/>
        <v>0</v>
      </c>
      <c r="V100" s="19">
        <f t="shared" ca="1" si="563"/>
        <v>0</v>
      </c>
      <c r="W100" s="19">
        <f t="shared" ca="1" si="563"/>
        <v>0</v>
      </c>
      <c r="X100" s="19">
        <f t="shared" ca="1" si="563"/>
        <v>1</v>
      </c>
      <c r="Y100" s="19">
        <f t="shared" ca="1" si="563"/>
        <v>1</v>
      </c>
      <c r="Z100" s="19">
        <f t="shared" ca="1" si="563"/>
        <v>1</v>
      </c>
      <c r="AA100" s="209"/>
      <c r="AB100" s="209"/>
      <c r="AC100" s="209"/>
      <c r="AD100" s="209"/>
      <c r="AE100" s="209"/>
      <c r="AF100" s="19">
        <f t="shared" ca="1" si="564"/>
        <v>0</v>
      </c>
      <c r="AG100" s="209"/>
      <c r="AH100" s="209"/>
      <c r="AI100" s="209"/>
      <c r="AJ100" s="209"/>
      <c r="AK100" s="209"/>
      <c r="AL100" s="209"/>
      <c r="AM100" s="209"/>
      <c r="AN100" s="209"/>
      <c r="AO100" s="135">
        <f t="shared" ca="1" si="565"/>
        <v>2</v>
      </c>
      <c r="AP100" s="135">
        <f ca="1">INDEX(CHOOSE($P100,DataAutumn!i.AdultDrys,DataWinter!i.AdultDrys,DataSpring!i.AdultDrys),1,$O100)</f>
        <v>4</v>
      </c>
      <c r="AQ100" s="5">
        <f t="shared" ca="1" si="566"/>
        <v>2</v>
      </c>
      <c r="AR100" s="5">
        <f t="shared" ca="1" si="566"/>
        <v>0</v>
      </c>
      <c r="AS100" s="5">
        <f t="shared" ca="1" si="567"/>
        <v>5</v>
      </c>
      <c r="AT100" s="209"/>
      <c r="AU100" s="209"/>
      <c r="AV100" s="209"/>
      <c r="AW100" s="351" t="str" cm="1">
        <f t="array" aca="1" ref="AW100" ca="1">LEFT(OFFSET(AW100,-1,0),LEN($AW$91))        &amp; TEXT($H100," 00000 ")
&amp; $D100   &amp;" "&amp;$AV100     &amp; IF($JO100=0," FWM","")&amp;IF($JO100=1," MWM","")&amp;IF($JO100=5," Mat","")&amp;IF($JP100=TRUE,"&amp;BBT","    ")    &amp; INDEX(DataMaster!$B$49:$B$51,Experiment!$I100)    &amp; " Climate"&amp;$J100
        &amp; CHOOSE($R100+1," PICCC"," BC")
&amp; " GP"&amp;TEXT($OB100,"?00%")        &amp; " WP"&amp;TEXT($NZ100,"?00%")        &amp; " MP"&amp;TEXT($OA100,"?00%")
&amp; " T_" &amp; IF(AND($CW100,$CY100),"TRUE")        &amp; " (F"&amp;3+COUNTIF($DL100:$DO100,TRUE)&amp;3&amp;"N"&amp;$DQ100&amp;$DR100&amp;")"</f>
        <v>Main 00007 EWW  MWM    DSP Climate3 PICCC GP100% WP100% MP100% T_TRUE (F33N11)</v>
      </c>
      <c r="AX100" s="9" t="str">
        <f ca="1">IF(COUNTIF(AW$5:AW100,AW100)=1,"-","Dup")</f>
        <v>-</v>
      </c>
      <c r="AY100" s="9"/>
      <c r="AZ100" s="19" t="str">
        <f t="shared" ca="1" si="568"/>
        <v>-</v>
      </c>
      <c r="BA100" s="19" t="str">
        <f t="shared" ca="1" si="568"/>
        <v>-</v>
      </c>
      <c r="BB100" s="19" t="str">
        <f t="shared" ca="1" si="568"/>
        <v>-</v>
      </c>
      <c r="BC100" s="19" t="str">
        <f t="shared" ca="1" si="568"/>
        <v>-</v>
      </c>
      <c r="BD100" s="19" t="str">
        <f t="shared" ca="1" si="568"/>
        <v>-</v>
      </c>
      <c r="BE100" s="19" t="str">
        <f t="shared" ca="1" si="568"/>
        <v>-</v>
      </c>
      <c r="BF100" s="19" t="str">
        <f t="shared" ca="1" si="568"/>
        <v>-</v>
      </c>
      <c r="BG100" s="19" t="str">
        <f t="shared" ca="1" si="568"/>
        <v>-</v>
      </c>
      <c r="BH100" s="9"/>
      <c r="BI100" s="5" t="b">
        <f t="shared" si="569"/>
        <v>0</v>
      </c>
      <c r="BJ100" s="5" t="str">
        <f t="shared" si="569"/>
        <v>-</v>
      </c>
      <c r="BK100" s="5" t="b">
        <f t="shared" si="569"/>
        <v>0</v>
      </c>
      <c r="BL100" s="5" t="b">
        <f t="shared" si="569"/>
        <v>1</v>
      </c>
      <c r="BM100" s="5" t="b">
        <f t="shared" si="569"/>
        <v>1</v>
      </c>
      <c r="BN100" s="135">
        <f t="shared" si="569"/>
        <v>0</v>
      </c>
      <c r="BO100" s="12" t="b">
        <v>0</v>
      </c>
      <c r="BP100" s="5" cm="1">
        <f t="array" ref="BP100">INDEX(i.z_prob,$J100,BP$26)</f>
        <v>4.4999999999999998E-2</v>
      </c>
      <c r="BQ100" s="5" cm="1">
        <f t="array" ref="BQ100">INDEX(i.z_prob,$J100,BQ$26)</f>
        <v>0.08</v>
      </c>
      <c r="BR100" s="5" cm="1">
        <f t="array" ref="BR100">INDEX(i.z_prob,$J100,BR$26)</f>
        <v>7.0000000000000007E-2</v>
      </c>
      <c r="BS100" s="5" cm="1">
        <f t="array" ref="BS100">INDEX(i.z_prob,$J100,BS$26)</f>
        <v>5.5E-2</v>
      </c>
      <c r="BT100" s="5" cm="1">
        <f t="array" ref="BT100">INDEX(i.z_prob,$J100,BT$26)</f>
        <v>0.16500000000000001</v>
      </c>
      <c r="BU100" s="5" cm="1">
        <f t="array" ref="BU100">INDEX(i.z_prob,$J100,BU$26)</f>
        <v>0.21000000000000002</v>
      </c>
      <c r="BV100" s="5" cm="1">
        <f t="array" ref="BV100">INDEX(i.z_prob,$J100,BV$26)</f>
        <v>0.24</v>
      </c>
      <c r="BW100" s="5" cm="1">
        <f t="array" ref="BW100">INDEX(i.z_prob,$J100,BW$26)</f>
        <v>0.13500000000000001</v>
      </c>
      <c r="BX100" s="9"/>
      <c r="BY100" s="19" t="str">
        <f t="shared" ca="1" si="570"/>
        <v>-</v>
      </c>
      <c r="BZ100" s="5">
        <f t="shared" ca="1" si="571"/>
        <v>0</v>
      </c>
      <c r="CA100" s="5">
        <f t="shared" ca="1" si="572"/>
        <v>0</v>
      </c>
      <c r="CB100" s="5">
        <f t="shared" ca="1" si="573"/>
        <v>0</v>
      </c>
      <c r="CC100" s="5">
        <f t="shared" ca="1" si="574"/>
        <v>0</v>
      </c>
      <c r="CD100" s="9"/>
      <c r="CE100" s="5" t="b">
        <f t="shared" ca="1" si="575"/>
        <v>0</v>
      </c>
      <c r="CF100" s="12">
        <f t="shared" ca="1" si="576"/>
        <v>3211010</v>
      </c>
      <c r="CG100" s="19" t="str">
        <f t="shared" ca="1" si="577"/>
        <v>-</v>
      </c>
      <c r="CH100" s="19" t="str">
        <f t="shared" ca="1" si="577"/>
        <v>-</v>
      </c>
      <c r="CI100" s="19" t="str">
        <f t="shared" ca="1" si="577"/>
        <v>-</v>
      </c>
      <c r="CJ100" s="19" t="str">
        <f t="shared" ca="1" si="577"/>
        <v>-</v>
      </c>
      <c r="CK100" s="19" t="str">
        <f t="shared" ca="1" si="577"/>
        <v>-</v>
      </c>
      <c r="CL100" s="19" t="str">
        <f t="shared" ca="1" si="577"/>
        <v>-</v>
      </c>
      <c r="CM100" s="19" t="str">
        <f t="shared" ca="1" si="577"/>
        <v>-</v>
      </c>
      <c r="CN100" s="19" t="str">
        <f t="shared" ca="1" si="577"/>
        <v>-</v>
      </c>
      <c r="CO100" s="19" t="str">
        <f t="shared" ca="1" si="577"/>
        <v>-</v>
      </c>
      <c r="CP100" s="19" t="str">
        <f t="shared" ca="1" si="577"/>
        <v>-</v>
      </c>
      <c r="CQ100" s="19" t="str">
        <f t="shared" ca="1" si="577"/>
        <v>-</v>
      </c>
      <c r="CR100" s="19" t="str">
        <f t="shared" ca="1" si="577"/>
        <v>-</v>
      </c>
      <c r="CS100" s="19" t="str">
        <f t="shared" ca="1" si="577"/>
        <v>-</v>
      </c>
      <c r="CT100" s="19" t="str">
        <f t="shared" ca="1" si="577"/>
        <v>-</v>
      </c>
      <c r="CU100" s="19" t="str">
        <f t="shared" ca="1" si="577"/>
        <v>-</v>
      </c>
      <c r="CV100" s="9"/>
      <c r="CW100" s="19" t="b">
        <f t="shared" ca="1" si="578"/>
        <v>1</v>
      </c>
      <c r="CX100" s="19" t="b">
        <f t="shared" ca="1" si="578"/>
        <v>1</v>
      </c>
      <c r="CY100" s="19" t="b">
        <f t="shared" ca="1" si="578"/>
        <v>1</v>
      </c>
      <c r="CZ100" s="571">
        <f t="shared" ca="1" si="579"/>
        <v>32112111</v>
      </c>
      <c r="DA100" s="19" t="b">
        <f t="shared" ca="1" si="580"/>
        <v>0</v>
      </c>
      <c r="DB100" s="19">
        <f t="shared" ca="1" si="580"/>
        <v>0</v>
      </c>
      <c r="DC100" s="19" t="str">
        <f t="shared" ca="1" si="580"/>
        <v>-</v>
      </c>
      <c r="DD100" s="570" t="str">
        <f t="shared" ca="1" si="580"/>
        <v>-</v>
      </c>
      <c r="DE100" s="428">
        <f t="shared" ca="1" si="581"/>
        <v>680</v>
      </c>
      <c r="DF100" s="428">
        <f t="shared" ca="1" si="581"/>
        <v>714</v>
      </c>
      <c r="DG100" s="428">
        <f t="shared" ca="1" si="581"/>
        <v>749</v>
      </c>
      <c r="DH100" s="143">
        <f t="shared" ca="1" si="582"/>
        <v>420</v>
      </c>
      <c r="DI100" s="143">
        <f t="shared" ca="1" si="582"/>
        <v>455</v>
      </c>
      <c r="DJ100" s="143">
        <f t="shared" ca="1" si="582"/>
        <v>490</v>
      </c>
      <c r="DK100" s="19" t="str">
        <f t="shared" ca="1" si="583"/>
        <v>-</v>
      </c>
      <c r="DL100" s="19" t="str">
        <f t="shared" ca="1" si="583"/>
        <v>-</v>
      </c>
      <c r="DM100" s="19" t="str">
        <f t="shared" ca="1" si="583"/>
        <v>-</v>
      </c>
      <c r="DN100" s="19" t="str">
        <f t="shared" ca="1" si="583"/>
        <v>-</v>
      </c>
      <c r="DO100" s="19" t="str">
        <f t="shared" ca="1" si="583"/>
        <v>-</v>
      </c>
      <c r="DP100" s="19" t="str">
        <f t="shared" ca="1" si="583"/>
        <v>-</v>
      </c>
      <c r="DQ100" s="12">
        <v>1</v>
      </c>
      <c r="DR100" s="12">
        <v>1</v>
      </c>
      <c r="DS100" s="19">
        <f t="shared" ca="1" si="583"/>
        <v>0</v>
      </c>
      <c r="DT100" s="19" t="str">
        <f t="shared" ca="1" si="583"/>
        <v>-</v>
      </c>
      <c r="DU100" s="19" t="str">
        <f t="shared" ca="1" si="583"/>
        <v>-</v>
      </c>
      <c r="DV100" s="19" t="str">
        <f t="shared" ca="1" si="583"/>
        <v>-</v>
      </c>
      <c r="DW100" s="19" t="str">
        <f t="shared" ca="1" si="583"/>
        <v>-</v>
      </c>
      <c r="DX100" s="19" t="str">
        <f t="shared" ca="1" si="583"/>
        <v>-</v>
      </c>
      <c r="DY100" s="19">
        <f t="shared" ca="1" si="583"/>
        <v>0</v>
      </c>
      <c r="DZ100" s="19" t="str">
        <f t="shared" ca="1" si="583"/>
        <v>-</v>
      </c>
      <c r="EA100" s="19" t="str">
        <f t="shared" ca="1" si="583"/>
        <v>-</v>
      </c>
      <c r="EB100" s="19" t="str">
        <f t="shared" ca="1" si="580"/>
        <v>-</v>
      </c>
      <c r="EC100" s="19">
        <f t="shared" ca="1" si="580"/>
        <v>0</v>
      </c>
      <c r="ED100" s="19">
        <f t="shared" ca="1" si="580"/>
        <v>0</v>
      </c>
      <c r="EE100" s="9"/>
      <c r="EF100" s="19" t="str">
        <f t="shared" ca="1" si="584"/>
        <v>-</v>
      </c>
      <c r="EG100" s="19" t="str">
        <f t="shared" ca="1" si="584"/>
        <v>-</v>
      </c>
      <c r="EH100" s="19" t="str">
        <f t="shared" ca="1" si="584"/>
        <v>-</v>
      </c>
      <c r="EI100" s="19" t="str">
        <f t="shared" ca="1" si="584"/>
        <v>-</v>
      </c>
      <c r="EJ100" s="19" t="str">
        <f t="shared" ca="1" si="584"/>
        <v>-</v>
      </c>
      <c r="EK100" s="19" t="str">
        <f t="shared" ca="1" si="584"/>
        <v>-</v>
      </c>
      <c r="EL100" s="19" t="str">
        <f t="shared" ca="1" si="584"/>
        <v>-</v>
      </c>
      <c r="EM100" s="19" t="str">
        <f t="shared" ca="1" si="584"/>
        <v>-</v>
      </c>
      <c r="EN100" s="19" t="str">
        <f t="shared" ca="1" si="584"/>
        <v>-</v>
      </c>
      <c r="EO100" s="19" t="str">
        <f t="shared" ca="1" si="584"/>
        <v>-</v>
      </c>
      <c r="EP100" s="19" t="str">
        <f t="shared" ca="1" si="584"/>
        <v>-</v>
      </c>
      <c r="EQ100" s="19" t="str">
        <f t="shared" ca="1" si="584"/>
        <v>-</v>
      </c>
      <c r="ER100" s="19">
        <f t="shared" ca="1" si="584"/>
        <v>0</v>
      </c>
      <c r="ES100" s="428">
        <f t="shared" ca="1" si="585"/>
        <v>0</v>
      </c>
      <c r="ET100" s="428">
        <f t="shared" ca="1" si="585"/>
        <v>0</v>
      </c>
      <c r="EU100" s="115">
        <f t="shared" ca="1" si="586"/>
        <v>0</v>
      </c>
      <c r="EV100" s="115">
        <f t="shared" ca="1" si="586"/>
        <v>0</v>
      </c>
      <c r="EW100" s="115">
        <f t="shared" ca="1" si="586"/>
        <v>0</v>
      </c>
      <c r="EX100" s="115">
        <f t="shared" ca="1" si="586"/>
        <v>0</v>
      </c>
      <c r="EY100" s="115">
        <f t="shared" ca="1" si="586"/>
        <v>0</v>
      </c>
      <c r="EZ100" s="530">
        <f t="shared" ca="1" si="587"/>
        <v>0</v>
      </c>
      <c r="FA100" s="115">
        <f t="shared" ca="1" si="588"/>
        <v>0</v>
      </c>
      <c r="FB100" s="115">
        <f t="shared" ca="1" si="588"/>
        <v>0</v>
      </c>
      <c r="FC100" s="115">
        <f t="shared" ca="1" si="588"/>
        <v>0</v>
      </c>
      <c r="FD100" s="115">
        <f t="shared" ca="1" si="588"/>
        <v>0</v>
      </c>
      <c r="FE100" s="115">
        <f t="shared" ca="1" si="588"/>
        <v>0</v>
      </c>
      <c r="FF100" s="530">
        <f t="shared" ca="1" si="589"/>
        <v>0</v>
      </c>
      <c r="FG100" s="115">
        <f t="shared" ca="1" si="590"/>
        <v>0</v>
      </c>
      <c r="FH100" s="115">
        <f t="shared" ca="1" si="590"/>
        <v>0</v>
      </c>
      <c r="FI100" s="115">
        <f t="shared" ca="1" si="590"/>
        <v>0</v>
      </c>
      <c r="FJ100" s="115">
        <f t="shared" ca="1" si="590"/>
        <v>0</v>
      </c>
      <c r="FK100" s="115">
        <f t="shared" ca="1" si="590"/>
        <v>0</v>
      </c>
      <c r="FL100" s="530">
        <f t="shared" ca="1" si="591"/>
        <v>0</v>
      </c>
      <c r="FM100" s="115">
        <f t="shared" ca="1" si="592"/>
        <v>0</v>
      </c>
      <c r="FN100" s="115">
        <f t="shared" ca="1" si="592"/>
        <v>0</v>
      </c>
      <c r="FO100" s="115">
        <f t="shared" ca="1" si="592"/>
        <v>0</v>
      </c>
      <c r="FP100" s="115">
        <f t="shared" ca="1" si="592"/>
        <v>0</v>
      </c>
      <c r="FQ100" s="115">
        <f t="shared" ca="1" si="592"/>
        <v>0</v>
      </c>
      <c r="FR100" s="530">
        <f t="shared" ca="1" si="593"/>
        <v>0</v>
      </c>
      <c r="FS100" s="115">
        <f t="shared" ca="1" si="594"/>
        <v>0</v>
      </c>
      <c r="FT100" s="115">
        <f t="shared" ca="1" si="594"/>
        <v>0</v>
      </c>
      <c r="FU100" s="115">
        <f t="shared" ca="1" si="594"/>
        <v>0</v>
      </c>
      <c r="FV100" s="115">
        <f t="shared" ca="1" si="594"/>
        <v>0</v>
      </c>
      <c r="FW100" s="115">
        <f t="shared" ca="1" si="594"/>
        <v>0</v>
      </c>
      <c r="FX100" s="530">
        <f t="shared" ca="1" si="595"/>
        <v>0</v>
      </c>
      <c r="FY100" s="115">
        <f t="shared" ca="1" si="596"/>
        <v>0</v>
      </c>
      <c r="FZ100" s="115">
        <f t="shared" ca="1" si="596"/>
        <v>0</v>
      </c>
      <c r="GA100" s="115">
        <f t="shared" ca="1" si="596"/>
        <v>0</v>
      </c>
      <c r="GB100" s="115">
        <f t="shared" ca="1" si="596"/>
        <v>0</v>
      </c>
      <c r="GC100" s="115">
        <f t="shared" ca="1" si="596"/>
        <v>0</v>
      </c>
      <c r="GD100" s="530">
        <f t="shared" ca="1" si="597"/>
        <v>0</v>
      </c>
      <c r="GE100" s="116">
        <f t="shared" ca="1" si="598"/>
        <v>0</v>
      </c>
      <c r="GF100" s="116">
        <f t="shared" ca="1" si="598"/>
        <v>0</v>
      </c>
      <c r="GG100" s="116">
        <f t="shared" ca="1" si="598"/>
        <v>0</v>
      </c>
      <c r="GH100" s="116">
        <f t="shared" ca="1" si="598"/>
        <v>0</v>
      </c>
      <c r="GI100" s="545">
        <f t="shared" ca="1" si="599"/>
        <v>0</v>
      </c>
      <c r="GJ100" s="545">
        <f t="shared" ca="1" si="599"/>
        <v>0</v>
      </c>
      <c r="GK100" s="545">
        <f t="shared" ca="1" si="599"/>
        <v>0</v>
      </c>
      <c r="GL100" s="545">
        <f t="shared" ca="1" si="599"/>
        <v>0</v>
      </c>
      <c r="GM100" s="545">
        <f t="shared" ca="1" si="599"/>
        <v>0</v>
      </c>
      <c r="GN100" s="545">
        <f t="shared" ca="1" si="599"/>
        <v>0</v>
      </c>
      <c r="GO100" s="545">
        <f t="shared" ca="1" si="599"/>
        <v>0</v>
      </c>
      <c r="GP100" s="545">
        <f t="shared" ca="1" si="599"/>
        <v>0</v>
      </c>
      <c r="GQ100" s="545">
        <f t="shared" ca="1" si="599"/>
        <v>0</v>
      </c>
      <c r="GR100" s="545">
        <f t="shared" ca="1" si="599"/>
        <v>0</v>
      </c>
      <c r="GS100" s="545">
        <f t="shared" ca="1" si="599"/>
        <v>0</v>
      </c>
      <c r="GT100" s="545">
        <f t="shared" ca="1" si="599"/>
        <v>0</v>
      </c>
      <c r="GU100" s="545">
        <f t="shared" ca="1" si="599"/>
        <v>0</v>
      </c>
      <c r="GV100" s="545">
        <f t="shared" ca="1" si="599"/>
        <v>0</v>
      </c>
      <c r="GW100" s="545">
        <f t="shared" ca="1" si="599"/>
        <v>0</v>
      </c>
      <c r="GX100" s="545">
        <f t="shared" ca="1" si="599"/>
        <v>0</v>
      </c>
      <c r="GY100" s="545">
        <f t="shared" ca="1" si="600"/>
        <v>0</v>
      </c>
      <c r="GZ100" s="545">
        <f t="shared" ca="1" si="600"/>
        <v>0</v>
      </c>
      <c r="HA100" s="545">
        <f t="shared" ca="1" si="600"/>
        <v>0</v>
      </c>
      <c r="HB100" s="545">
        <f t="shared" ca="1" si="600"/>
        <v>0</v>
      </c>
      <c r="HC100" s="19">
        <f t="shared" ca="1" si="601"/>
        <v>0</v>
      </c>
      <c r="HD100" s="115">
        <f t="shared" ca="1" si="602"/>
        <v>0</v>
      </c>
      <c r="HE100" s="115">
        <f t="shared" ca="1" si="602"/>
        <v>0</v>
      </c>
      <c r="HF100" s="115">
        <f t="shared" ca="1" si="602"/>
        <v>0</v>
      </c>
      <c r="HG100" s="115">
        <f t="shared" ca="1" si="602"/>
        <v>0</v>
      </c>
      <c r="HH100" s="115">
        <f t="shared" ca="1" si="602"/>
        <v>0</v>
      </c>
      <c r="HI100" s="530">
        <f t="shared" ca="1" si="603"/>
        <v>0</v>
      </c>
      <c r="HJ100" s="115">
        <f t="shared" ca="1" si="604"/>
        <v>0</v>
      </c>
      <c r="HK100" s="115">
        <f t="shared" ca="1" si="604"/>
        <v>0</v>
      </c>
      <c r="HL100" s="115">
        <f t="shared" ca="1" si="604"/>
        <v>0</v>
      </c>
      <c r="HM100" s="115">
        <f t="shared" ca="1" si="604"/>
        <v>0</v>
      </c>
      <c r="HN100" s="115">
        <f t="shared" ca="1" si="604"/>
        <v>0</v>
      </c>
      <c r="HO100" s="530">
        <f t="shared" ca="1" si="605"/>
        <v>0</v>
      </c>
      <c r="HP100" s="115">
        <f t="shared" ca="1" si="606"/>
        <v>0</v>
      </c>
      <c r="HQ100" s="115">
        <f t="shared" ca="1" si="606"/>
        <v>0</v>
      </c>
      <c r="HR100" s="115">
        <f t="shared" ca="1" si="606"/>
        <v>0</v>
      </c>
      <c r="HS100" s="115">
        <f t="shared" ca="1" si="606"/>
        <v>0</v>
      </c>
      <c r="HT100" s="115">
        <f t="shared" ca="1" si="606"/>
        <v>0</v>
      </c>
      <c r="HU100" s="530">
        <f t="shared" ca="1" si="607"/>
        <v>0</v>
      </c>
      <c r="HV100" s="115">
        <f t="shared" ca="1" si="608"/>
        <v>0</v>
      </c>
      <c r="HW100" s="115">
        <f t="shared" ca="1" si="608"/>
        <v>0</v>
      </c>
      <c r="HX100" s="115">
        <f t="shared" ca="1" si="608"/>
        <v>0</v>
      </c>
      <c r="HY100" s="115">
        <f t="shared" ca="1" si="608"/>
        <v>0</v>
      </c>
      <c r="HZ100" s="115">
        <f t="shared" ca="1" si="608"/>
        <v>0</v>
      </c>
      <c r="IA100" s="530">
        <f t="shared" ca="1" si="609"/>
        <v>0</v>
      </c>
      <c r="IB100" s="115">
        <f t="shared" ca="1" si="610"/>
        <v>0</v>
      </c>
      <c r="IC100" s="115">
        <f t="shared" ca="1" si="610"/>
        <v>0</v>
      </c>
      <c r="ID100" s="115">
        <f t="shared" ca="1" si="610"/>
        <v>0</v>
      </c>
      <c r="IE100" s="115">
        <f t="shared" ca="1" si="610"/>
        <v>0</v>
      </c>
      <c r="IF100" s="115">
        <f t="shared" ca="1" si="610"/>
        <v>0</v>
      </c>
      <c r="IG100" s="530">
        <f t="shared" ca="1" si="611"/>
        <v>0</v>
      </c>
      <c r="IH100" s="115">
        <f t="shared" ca="1" si="612"/>
        <v>0</v>
      </c>
      <c r="II100" s="115">
        <f t="shared" ca="1" si="612"/>
        <v>0</v>
      </c>
      <c r="IJ100" s="115">
        <f t="shared" ca="1" si="612"/>
        <v>0</v>
      </c>
      <c r="IK100" s="115">
        <f t="shared" ca="1" si="612"/>
        <v>0</v>
      </c>
      <c r="IL100" s="115">
        <f t="shared" ca="1" si="612"/>
        <v>0</v>
      </c>
      <c r="IM100" s="530">
        <f t="shared" ca="1" si="613"/>
        <v>0</v>
      </c>
      <c r="IN100" s="116">
        <f t="shared" ca="1" si="614"/>
        <v>0</v>
      </c>
      <c r="IO100" s="116">
        <f t="shared" ca="1" si="614"/>
        <v>0</v>
      </c>
      <c r="IP100" s="116">
        <f t="shared" ca="1" si="614"/>
        <v>0</v>
      </c>
      <c r="IQ100" s="116">
        <f t="shared" ca="1" si="614"/>
        <v>0</v>
      </c>
      <c r="IR100" s="545">
        <f t="shared" ca="1" si="615"/>
        <v>0</v>
      </c>
      <c r="IS100" s="545">
        <f t="shared" ca="1" si="615"/>
        <v>0</v>
      </c>
      <c r="IT100" s="545">
        <f t="shared" ca="1" si="615"/>
        <v>0</v>
      </c>
      <c r="IU100" s="545">
        <f t="shared" ca="1" si="615"/>
        <v>0</v>
      </c>
      <c r="IV100" s="545">
        <f t="shared" ca="1" si="615"/>
        <v>0</v>
      </c>
      <c r="IW100" s="545">
        <f t="shared" ca="1" si="615"/>
        <v>0</v>
      </c>
      <c r="IX100" s="545">
        <f t="shared" ca="1" si="615"/>
        <v>0</v>
      </c>
      <c r="IY100" s="545">
        <f t="shared" ca="1" si="615"/>
        <v>0</v>
      </c>
      <c r="IZ100" s="545">
        <f t="shared" ca="1" si="615"/>
        <v>0</v>
      </c>
      <c r="JA100" s="545">
        <f t="shared" ca="1" si="615"/>
        <v>0</v>
      </c>
      <c r="JB100" s="545">
        <f t="shared" ca="1" si="615"/>
        <v>0</v>
      </c>
      <c r="JC100" s="545">
        <f t="shared" ca="1" si="615"/>
        <v>0</v>
      </c>
      <c r="JD100" s="545">
        <f t="shared" ca="1" si="615"/>
        <v>0</v>
      </c>
      <c r="JE100" s="545">
        <f t="shared" ca="1" si="615"/>
        <v>0</v>
      </c>
      <c r="JF100" s="545">
        <f t="shared" ca="1" si="615"/>
        <v>0</v>
      </c>
      <c r="JG100" s="545">
        <f t="shared" ca="1" si="615"/>
        <v>0</v>
      </c>
      <c r="JH100" s="545">
        <f t="shared" ca="1" si="616"/>
        <v>0</v>
      </c>
      <c r="JI100" s="545">
        <f t="shared" ca="1" si="616"/>
        <v>0</v>
      </c>
      <c r="JJ100" s="545">
        <f t="shared" ca="1" si="616"/>
        <v>0</v>
      </c>
      <c r="JK100" s="545">
        <f t="shared" ca="1" si="616"/>
        <v>0</v>
      </c>
      <c r="JL100" s="19">
        <f t="shared" ca="1" si="617"/>
        <v>0</v>
      </c>
      <c r="JM100" s="5">
        <f t="shared" ca="1" si="618"/>
        <v>19</v>
      </c>
      <c r="JN100" s="9"/>
      <c r="JO100" s="5">
        <f t="shared" ca="1" si="619"/>
        <v>1</v>
      </c>
      <c r="JP100" s="5" t="b">
        <f t="shared" ca="1" si="619"/>
        <v>0</v>
      </c>
      <c r="JQ100" s="19">
        <f t="shared" ca="1" si="620"/>
        <v>0</v>
      </c>
      <c r="JR100" s="5">
        <f t="shared" ca="1" si="621"/>
        <v>0</v>
      </c>
      <c r="JS100" s="5">
        <f t="shared" ca="1" si="622"/>
        <v>0.01</v>
      </c>
      <c r="JT100" s="5">
        <f t="shared" si="623"/>
        <v>0</v>
      </c>
      <c r="JU100" s="19">
        <f t="shared" ca="1" si="620"/>
        <v>0</v>
      </c>
      <c r="JV100" s="5">
        <f t="shared" ca="1" si="624"/>
        <v>60</v>
      </c>
      <c r="JW100" s="5">
        <f t="shared" si="625"/>
        <v>1</v>
      </c>
      <c r="JX100" s="19">
        <f t="shared" ca="1" si="620"/>
        <v>1</v>
      </c>
      <c r="JY100" s="19">
        <f t="shared" ca="1" si="620"/>
        <v>1</v>
      </c>
      <c r="JZ100" s="19">
        <f t="shared" ca="1" si="620"/>
        <v>1</v>
      </c>
      <c r="KA100" s="19">
        <f t="shared" ca="1" si="620"/>
        <v>1</v>
      </c>
      <c r="KB100" s="19">
        <f t="shared" ca="1" si="620"/>
        <v>1</v>
      </c>
      <c r="KC100" s="19">
        <f t="shared" ca="1" si="620"/>
        <v>0</v>
      </c>
      <c r="KD100" s="19">
        <f t="shared" ca="1" si="620"/>
        <v>0</v>
      </c>
      <c r="KE100" s="19">
        <f t="shared" ca="1" si="620"/>
        <v>1</v>
      </c>
      <c r="KF100" s="19">
        <f t="shared" ca="1" si="620"/>
        <v>0</v>
      </c>
      <c r="KG100" s="19">
        <f t="shared" ca="1" si="620"/>
        <v>0</v>
      </c>
      <c r="KH100" s="19">
        <f t="shared" ca="1" si="620"/>
        <v>0</v>
      </c>
      <c r="KI100" s="19">
        <f t="shared" ca="1" si="620"/>
        <v>1</v>
      </c>
      <c r="KJ100" s="19">
        <f t="shared" ca="1" si="620"/>
        <v>0</v>
      </c>
      <c r="KK100" s="19">
        <f t="shared" ca="1" si="620"/>
        <v>1</v>
      </c>
      <c r="KL100" s="19">
        <f t="shared" ca="1" si="620"/>
        <v>0</v>
      </c>
      <c r="KM100" s="19">
        <f t="shared" ca="1" si="620"/>
        <v>0</v>
      </c>
      <c r="KN100" s="19">
        <f t="shared" ca="1" si="620"/>
        <v>0</v>
      </c>
      <c r="KO100" s="19">
        <f t="shared" ca="1" si="620"/>
        <v>0</v>
      </c>
      <c r="KP100" s="19">
        <f t="shared" ca="1" si="620"/>
        <v>0</v>
      </c>
      <c r="KQ100" s="19">
        <f t="shared" ca="1" si="620"/>
        <v>0</v>
      </c>
      <c r="KR100" s="19">
        <f t="shared" ca="1" si="620"/>
        <v>0</v>
      </c>
      <c r="KS100" s="19">
        <f t="shared" ca="1" si="620"/>
        <v>0</v>
      </c>
      <c r="KT100" s="19">
        <f t="shared" ca="1" si="620"/>
        <v>0</v>
      </c>
      <c r="KU100" s="19">
        <f t="shared" ca="1" si="620"/>
        <v>0</v>
      </c>
      <c r="KV100" s="19">
        <f t="shared" ca="1" si="620"/>
        <v>0</v>
      </c>
      <c r="KW100" s="19">
        <f t="shared" ca="1" si="620"/>
        <v>0</v>
      </c>
      <c r="KX100" s="19">
        <f t="shared" ca="1" si="620"/>
        <v>0</v>
      </c>
      <c r="KY100" s="19">
        <f t="shared" ca="1" si="620"/>
        <v>0</v>
      </c>
      <c r="KZ100" s="19">
        <f t="shared" ca="1" si="620"/>
        <v>0</v>
      </c>
      <c r="LA100" s="19">
        <f t="shared" ca="1" si="620"/>
        <v>0</v>
      </c>
      <c r="LB100" s="19">
        <f t="shared" ca="1" si="620"/>
        <v>0</v>
      </c>
      <c r="LC100" s="19">
        <f t="shared" ca="1" si="620"/>
        <v>0</v>
      </c>
      <c r="LD100" s="19">
        <f t="shared" ca="1" si="620"/>
        <v>0</v>
      </c>
      <c r="LE100" s="19">
        <f t="shared" ca="1" si="620"/>
        <v>0</v>
      </c>
      <c r="LF100" s="19">
        <f t="shared" ca="1" si="620"/>
        <v>0</v>
      </c>
      <c r="LG100" s="5">
        <f t="shared" ca="1" si="626"/>
        <v>0</v>
      </c>
      <c r="LH100" s="5">
        <f t="shared" ca="1" si="626"/>
        <v>0</v>
      </c>
      <c r="LI100" s="5">
        <f t="shared" ca="1" si="626"/>
        <v>0.05</v>
      </c>
      <c r="LJ100" s="5">
        <f t="shared" ca="1" si="626"/>
        <v>0.05</v>
      </c>
      <c r="LK100" s="19">
        <f t="shared" ca="1" si="620"/>
        <v>0</v>
      </c>
      <c r="LL100" s="19">
        <f t="shared" ca="1" si="620"/>
        <v>0</v>
      </c>
      <c r="LM100" s="19">
        <f t="shared" ca="1" si="620"/>
        <v>0</v>
      </c>
      <c r="LN100" s="19">
        <f t="shared" ca="1" si="620"/>
        <v>0</v>
      </c>
      <c r="LO100" s="19">
        <f t="shared" ca="1" si="620"/>
        <v>0</v>
      </c>
      <c r="LP100" s="19">
        <f t="shared" ca="1" si="620"/>
        <v>0</v>
      </c>
      <c r="LQ100" s="19">
        <f t="shared" ca="1" si="620"/>
        <v>0</v>
      </c>
      <c r="LR100" s="19">
        <f t="shared" ca="1" si="620"/>
        <v>1</v>
      </c>
      <c r="LS100" s="19">
        <f t="shared" ca="1" si="620"/>
        <v>0</v>
      </c>
      <c r="LT100" s="19">
        <f t="shared" ca="1" si="620"/>
        <v>0</v>
      </c>
      <c r="LU100" s="19">
        <f t="shared" ca="1" si="620"/>
        <v>0</v>
      </c>
      <c r="LV100" s="19">
        <f t="shared" ca="1" si="620"/>
        <v>0</v>
      </c>
      <c r="LW100" s="19">
        <f t="shared" ca="1" si="620"/>
        <v>1</v>
      </c>
      <c r="LX100" s="9"/>
      <c r="LY100" s="5" t="b">
        <f t="shared" ca="1" si="627"/>
        <v>0</v>
      </c>
      <c r="LZ100" s="19" t="str">
        <f t="shared" ca="1" si="628"/>
        <v>-</v>
      </c>
      <c r="MA100" s="19" t="str">
        <f t="shared" ca="1" si="628"/>
        <v>-</v>
      </c>
      <c r="MB100" s="19" t="str">
        <f t="shared" ca="1" si="628"/>
        <v>-</v>
      </c>
      <c r="MC100" s="5" t="b">
        <f t="shared" ca="1" si="629"/>
        <v>1</v>
      </c>
      <c r="MD100" s="5" t="b">
        <f t="shared" ca="1" si="629"/>
        <v>0</v>
      </c>
      <c r="ME100" s="5" t="b">
        <f t="shared" ca="1" si="629"/>
        <v>0</v>
      </c>
      <c r="MF100" s="135">
        <f t="shared" ca="1" si="630"/>
        <v>1</v>
      </c>
      <c r="MG100" s="135">
        <f t="shared" ca="1" si="630"/>
        <v>1</v>
      </c>
      <c r="MH100" s="5" t="b">
        <f t="shared" ca="1" si="631"/>
        <v>0</v>
      </c>
      <c r="MI100" s="5" t="b">
        <f t="shared" ca="1" si="631"/>
        <v>0</v>
      </c>
      <c r="MJ100" s="5" t="b">
        <f t="shared" ca="1" si="631"/>
        <v>1</v>
      </c>
      <c r="MK100" s="5" t="b">
        <f t="shared" ca="1" si="631"/>
        <v>0</v>
      </c>
      <c r="ML100" s="5">
        <f t="shared" ca="1" si="632"/>
        <v>1</v>
      </c>
      <c r="MM100" s="5">
        <f t="shared" ca="1" si="632"/>
        <v>0.66</v>
      </c>
      <c r="MN100" s="5" t="b">
        <f t="shared" ca="1" si="633"/>
        <v>1</v>
      </c>
      <c r="MO100" s="5" t="str" cm="1">
        <f t="array" aca="1" ref="MO100" ca="1">IF(OR(MP100:MP100&lt;&gt;"-"),TRUE,"-")</f>
        <v>-</v>
      </c>
      <c r="MP100" s="19" t="str">
        <f t="shared" ca="1" si="634"/>
        <v>-</v>
      </c>
      <c r="MQ100" s="5" t="str">
        <f t="array" aca="1" ref="MQ100" ca="1">IF(OR(MR100:MX100&lt;&gt;"-"),TRUE,"-")</f>
        <v>-</v>
      </c>
      <c r="MR100" s="19" t="str">
        <f t="shared" ca="1" si="635"/>
        <v>-</v>
      </c>
      <c r="MS100" s="19" t="str">
        <f t="shared" ca="1" si="635"/>
        <v>-</v>
      </c>
      <c r="MT100" s="19" t="str">
        <f t="shared" ca="1" si="635"/>
        <v>-</v>
      </c>
      <c r="MU100" s="19" t="str">
        <f t="shared" ca="1" si="635"/>
        <v>-</v>
      </c>
      <c r="MV100" s="19" t="str">
        <f t="shared" ca="1" si="635"/>
        <v>-</v>
      </c>
      <c r="MW100" s="19" t="str">
        <f t="shared" ca="1" si="635"/>
        <v>-</v>
      </c>
      <c r="MX100" s="19" t="str">
        <f t="shared" ca="1" si="635"/>
        <v>-</v>
      </c>
      <c r="MY100" s="19" t="str">
        <f t="shared" ca="1" si="635"/>
        <v>-</v>
      </c>
      <c r="MZ100" s="19" t="str">
        <f t="shared" ca="1" si="635"/>
        <v>-</v>
      </c>
      <c r="NA100" s="19" t="str">
        <f t="shared" ca="1" si="635"/>
        <v>-</v>
      </c>
      <c r="NB100" s="19" t="b">
        <f t="shared" ca="1" si="636"/>
        <v>1</v>
      </c>
      <c r="NC100" s="19">
        <f t="shared" ca="1" si="636"/>
        <v>0</v>
      </c>
      <c r="ND100" s="5" t="str">
        <f t="shared" ca="1" si="637"/>
        <v>-</v>
      </c>
      <c r="NE100" s="5" t="str">
        <f t="shared" ca="1" si="637"/>
        <v>-</v>
      </c>
      <c r="NF100" s="5" t="str">
        <f t="shared" ca="1" si="637"/>
        <v>-</v>
      </c>
      <c r="NG100" s="5" t="str">
        <f t="shared" ca="1" si="637"/>
        <v>-</v>
      </c>
      <c r="NH100" s="19" t="str">
        <f t="shared" ca="1" si="638"/>
        <v>-</v>
      </c>
      <c r="NI100" s="19" t="str">
        <f t="shared" ca="1" si="638"/>
        <v>-</v>
      </c>
      <c r="NJ100" s="19" t="str">
        <f t="shared" ca="1" si="638"/>
        <v>-</v>
      </c>
      <c r="NK100" s="19" t="str">
        <f t="shared" ca="1" si="638"/>
        <v>-</v>
      </c>
      <c r="NL100" s="19" t="str">
        <f t="shared" ca="1" si="638"/>
        <v>-</v>
      </c>
      <c r="NM100" s="19" t="str">
        <f t="shared" ca="1" si="638"/>
        <v>-</v>
      </c>
      <c r="NN100" s="5" t="str">
        <f t="shared" ca="1" si="639"/>
        <v>-</v>
      </c>
      <c r="NO100" s="5">
        <f t="shared" ca="1" si="639"/>
        <v>500</v>
      </c>
      <c r="NP100" s="5">
        <f t="shared" ca="1" si="639"/>
        <v>500</v>
      </c>
      <c r="NQ100" s="5" t="str">
        <f t="shared" ca="1" si="639"/>
        <v>-</v>
      </c>
      <c r="NR100" s="5" t="str">
        <f t="shared" ca="1" si="639"/>
        <v>-</v>
      </c>
      <c r="NS100" s="5" t="str">
        <f t="shared" ca="1" si="639"/>
        <v>-</v>
      </c>
      <c r="NT100" s="5">
        <f t="shared" ca="1" si="640"/>
        <v>1</v>
      </c>
      <c r="NU100" s="9"/>
      <c r="NV100" s="19">
        <f t="shared" ca="1" si="638"/>
        <v>70</v>
      </c>
      <c r="NW100" s="19">
        <f t="shared" ca="1" si="638"/>
        <v>50</v>
      </c>
      <c r="NX100" s="19">
        <f t="shared" ca="1" si="641"/>
        <v>65</v>
      </c>
      <c r="NY100" s="19">
        <f t="shared" ca="1" si="641"/>
        <v>65</v>
      </c>
      <c r="NZ100" s="5">
        <f t="shared" ca="1" si="642"/>
        <v>1</v>
      </c>
      <c r="OA100" s="5">
        <f t="shared" ca="1" si="643"/>
        <v>1</v>
      </c>
      <c r="OB100" s="5">
        <f t="shared" ca="1" si="644"/>
        <v>1</v>
      </c>
      <c r="OC100" s="9"/>
      <c r="OD100" s="19" t="b">
        <f t="shared" ca="1" si="641"/>
        <v>0</v>
      </c>
      <c r="OE100" s="19" t="b">
        <f t="shared" ca="1" si="641"/>
        <v>0</v>
      </c>
      <c r="OF100" s="19">
        <f t="shared" ca="1" si="641"/>
        <v>1</v>
      </c>
      <c r="OG100" s="135">
        <f t="shared" ca="1" si="646"/>
        <v>1</v>
      </c>
      <c r="OH100" s="135">
        <f t="shared" ca="1" si="646"/>
        <v>1</v>
      </c>
      <c r="OI100" s="135">
        <f t="shared" ca="1" si="646"/>
        <v>1</v>
      </c>
      <c r="OJ100" s="135">
        <f t="shared" ca="1" si="646"/>
        <v>1</v>
      </c>
      <c r="OK100" s="135">
        <f t="shared" ca="1" si="646"/>
        <v>1</v>
      </c>
      <c r="OL100" s="135">
        <f t="shared" ca="1" si="646"/>
        <v>1</v>
      </c>
      <c r="OM100" s="135">
        <f t="shared" ca="1" si="646"/>
        <v>1</v>
      </c>
      <c r="ON100" s="135">
        <f t="shared" ca="1" si="646"/>
        <v>1</v>
      </c>
      <c r="OO100" s="9"/>
      <c r="OP100" s="5" t="str" cm="1">
        <f t="array" aca="1" ref="OP100" ca="1">INDEX(i.LMU_Area,$K100,OP$26)</f>
        <v>-</v>
      </c>
      <c r="OQ100" s="5" t="str" cm="1">
        <f t="array" aca="1" ref="OQ100" ca="1">INDEX(i.LMU_Area,$K100,OQ$26)</f>
        <v>-</v>
      </c>
      <c r="OR100" s="5" t="str" cm="1">
        <f t="array" aca="1" ref="OR100" ca="1">INDEX(i.LMU_Area,$K100,OR$26)</f>
        <v>-</v>
      </c>
      <c r="OS100" s="5" t="str" cm="1">
        <f t="array" aca="1" ref="OS100" ca="1">INDEX(i.LMU_Area,$K100,OS$26)</f>
        <v>-</v>
      </c>
      <c r="OT100" s="5" t="str" cm="1">
        <f t="array" aca="1" ref="OT100" ca="1">INDEX(i.LMU_Area,$K100,OT$26)</f>
        <v>-</v>
      </c>
      <c r="OU100" s="5" t="str" cm="1">
        <f t="array" aca="1" ref="OU100" ca="1">INDEX(i.LMU_Area,$K100,OU$26)</f>
        <v>-</v>
      </c>
      <c r="OV100" s="5" t="str" cm="1">
        <f t="array" aca="1" ref="OV100" ca="1">INDEX(i.LMU_Area,$K100,OV$26)</f>
        <v>-</v>
      </c>
      <c r="OW100" s="5" t="str" cm="1">
        <f t="array" aca="1" ref="OW100" ca="1">INDEX(i.LMU_Area,$K100,OW$26)</f>
        <v>-</v>
      </c>
      <c r="OX100" s="5" t="str" cm="1">
        <f t="array" aca="1" ref="OX100" ca="1">INDEX(i.LMU_Area,$K100,OX$26)</f>
        <v>-</v>
      </c>
      <c r="OY100" s="5" t="str" cm="1">
        <f t="array" aca="1" ref="OY100" ca="1">INDEX(i.LMU_Area,$K100,OY$26)</f>
        <v>-</v>
      </c>
      <c r="OZ100" s="5" t="str" cm="1">
        <f t="array" aca="1" ref="OZ100" ca="1">INDEX(i.LMU_Area,$K100,OZ$26)</f>
        <v>-</v>
      </c>
      <c r="PA100" s="5" t="str" cm="1">
        <f t="array" aca="1" ref="PA100" ca="1">INDEX(i.LMU_Area,$K100,PA$26)</f>
        <v>-</v>
      </c>
      <c r="PB100" s="5" t="str" cm="1">
        <f t="array" aca="1" ref="PB100" ca="1">INDEX(i.LMU_Area,$K100,PB$26)</f>
        <v>-</v>
      </c>
      <c r="PC100" s="5" t="str" cm="1">
        <f t="array" aca="1" ref="PC100" ca="1">INDEX(i.LMU_Area,$K100,PC$26)</f>
        <v>-</v>
      </c>
      <c r="PD100" s="5" t="str" cm="1">
        <f t="array" aca="1" ref="PD100" ca="1">INDEX(i.LMU_Area,$K100,PD$26)</f>
        <v>-</v>
      </c>
      <c r="PE100" s="5" t="str" cm="1">
        <f t="array" aca="1" ref="PE100" ca="1">INDEX(i.LMU_Area,$K100,PE$26)</f>
        <v>-</v>
      </c>
      <c r="PF100" s="5" t="str" cm="1">
        <f t="array" aca="1" ref="PF100" ca="1">INDEX(i.LMU_Area,$K100,PF$26)</f>
        <v>-</v>
      </c>
      <c r="PG100" s="5" t="str" cm="1">
        <f t="array" aca="1" ref="PG100" ca="1">INDEX(i.LMU_Area,$K100,PG$26)</f>
        <v>-</v>
      </c>
      <c r="PH100" s="5" t="str" cm="1">
        <f t="array" aca="1" ref="PH100" ca="1">INDEX(i.LMU_Area,$K100,PH$26)</f>
        <v>-</v>
      </c>
      <c r="PI100" s="5" t="str" cm="1">
        <f t="array" aca="1" ref="PI100" ca="1">INDEX(i.LMU_Area,$K100,PI$26)</f>
        <v>-</v>
      </c>
      <c r="PJ100" s="5" t="str" cm="1">
        <f t="array" aca="1" ref="PJ100" ca="1">INDEX(i.LMU_Area,$K100,PJ$26)</f>
        <v>-</v>
      </c>
      <c r="PK100" s="5" t="str" cm="1">
        <f t="array" aca="1" ref="PK100" ca="1">INDEX(i.LMU_Area,$K100,PK$26)</f>
        <v>-</v>
      </c>
      <c r="PL100" s="5" t="str" cm="1">
        <f t="array" aca="1" ref="PL100" ca="1">INDEX(i.LMU_Area,$K100,PL$26)</f>
        <v>-</v>
      </c>
      <c r="PM100" s="5" t="str" cm="1">
        <f t="array" aca="1" ref="PM100" ca="1">INDEX(i.LMU_Area,$K100,PM$26)</f>
        <v>-</v>
      </c>
      <c r="PN100" s="5" t="str" cm="1">
        <f t="array" aca="1" ref="PN100" ca="1">INDEX(i.LMU_Area,$K100,PN$26)</f>
        <v>-</v>
      </c>
      <c r="PO100" s="5" t="str" cm="1">
        <f t="array" aca="1" ref="PO100" ca="1">INDEX(i.LMU_Area,$K100,PO$26)</f>
        <v>-</v>
      </c>
      <c r="PP100" s="5" t="str" cm="1">
        <f t="array" aca="1" ref="PP100" ca="1">INDEX(i.LMU_Area,$K100,PP$26)</f>
        <v>-</v>
      </c>
      <c r="PQ100" s="5" t="str" cm="1">
        <f t="array" aca="1" ref="PQ100" ca="1">INDEX(i.LMU_Area,$K100,PQ$26)</f>
        <v>-</v>
      </c>
      <c r="PR100" s="5" t="str" cm="1">
        <f t="array" aca="1" ref="PR100" ca="1">INDEX(i.LMU_Area,$K100,PR$26)</f>
        <v>-</v>
      </c>
      <c r="PS100" s="5" t="str" cm="1">
        <f t="array" aca="1" ref="PS100" ca="1">INDEX(i.LMU_Area,$K100,PS$26)</f>
        <v>-</v>
      </c>
      <c r="PT100" s="5" t="str" cm="1">
        <f t="array" aca="1" ref="PT100" ca="1">INDEX(i.LMU_Area,$K100,PT$26)</f>
        <v>-</v>
      </c>
      <c r="PU100" s="5" t="str" cm="1">
        <f t="array" aca="1" ref="PU100" ca="1">INDEX(i.LMU_Area,$K100,PU$26)</f>
        <v>-</v>
      </c>
      <c r="PV100" s="5" t="str" cm="1">
        <f t="array" aca="1" ref="PV100" ca="1">INDEX(i.LMU_Area,$K100,PV$26)</f>
        <v>-</v>
      </c>
      <c r="PW100" s="5" t="str" cm="1">
        <f t="array" aca="1" ref="PW100" ca="1">INDEX(i.LMU_Area,$K100,PW$26)</f>
        <v>-</v>
      </c>
      <c r="PX100" s="5" t="str" cm="1">
        <f t="array" aca="1" ref="PX100" ca="1">INDEX(i.LMU_Area,$K100,PX$26)</f>
        <v>-</v>
      </c>
      <c r="PY100" s="5" t="str" cm="1">
        <f t="array" aca="1" ref="PY100" ca="1">INDEX(i.LMU_Area,$K100,PY$26)</f>
        <v>-</v>
      </c>
      <c r="PZ100" s="5" t="str" cm="1">
        <f t="array" aca="1" ref="PZ100" ca="1">INDEX(i.LMU_Area,$K100,PZ$26)</f>
        <v>-</v>
      </c>
      <c r="QA100" s="5" t="str" cm="1">
        <f t="array" aca="1" ref="QA100" ca="1">INDEX(i.LMU_Area,$K100,QA$26)</f>
        <v>-</v>
      </c>
      <c r="QB100" s="5" t="str" cm="1">
        <f t="array" aca="1" ref="QB100" ca="1">INDEX(i.LMU_Area,$K100,QB$26)</f>
        <v>-</v>
      </c>
      <c r="QC100" s="5" t="str" cm="1">
        <f t="array" aca="1" ref="QC100" ca="1">INDEX(i.LMU_Area,$K100,QC$26)</f>
        <v>-</v>
      </c>
      <c r="QD100" s="5" t="str" cm="1">
        <f t="array" aca="1" ref="QD100" ca="1">INDEX(i.LMU_Area,$K100,QD$26)</f>
        <v>-</v>
      </c>
      <c r="QE100" s="5" t="str" cm="1">
        <f t="array" aca="1" ref="QE100" ca="1">INDEX(i.LMU_Area,$K100,QE$26)</f>
        <v>-</v>
      </c>
      <c r="QF100" s="5" t="str" cm="1">
        <f t="array" aca="1" ref="QF100" ca="1">INDEX(i.LMU_Area,$K100,QF$26)</f>
        <v>-</v>
      </c>
      <c r="QG100" s="5" t="str" cm="1">
        <f t="array" aca="1" ref="QG100" ca="1">INDEX(i.LMU_Area,$K100,QG$26)</f>
        <v>-</v>
      </c>
      <c r="QH100" s="5" t="str" cm="1">
        <f t="array" aca="1" ref="QH100" ca="1">INDEX(i.LMU_Area,$K100,QH$26)</f>
        <v>-</v>
      </c>
      <c r="QI100" s="5" t="str" cm="1">
        <f t="array" aca="1" ref="QI100" ca="1">INDEX(i.LMU_Area,$K100,QI$26)</f>
        <v>-</v>
      </c>
      <c r="QJ100" s="5" t="str" cm="1">
        <f t="array" aca="1" ref="QJ100" ca="1">INDEX(i.LMU_Area,$K100,QJ$26)</f>
        <v>-</v>
      </c>
      <c r="QK100" s="5" t="str" cm="1">
        <f t="array" aca="1" ref="QK100" ca="1">INDEX(i.LMU_Area,$K100,QK$26)</f>
        <v>-</v>
      </c>
      <c r="QL100" s="5" t="str" cm="1">
        <f t="array" aca="1" ref="QL100" ca="1">INDEX(i.LMU_Area,$K100,QL$26)</f>
        <v>-</v>
      </c>
      <c r="QM100" s="5" t="str" cm="1">
        <f t="array" aca="1" ref="QM100" ca="1">INDEX(i.LMU_Area,$K100,QM$26)</f>
        <v>-</v>
      </c>
      <c r="QN100" s="5" t="str" cm="1">
        <f t="array" aca="1" ref="QN100" ca="1">INDEX(i.LMU_Area,$K100,QN$26)</f>
        <v>-</v>
      </c>
      <c r="QO100" s="5" t="str" cm="1">
        <f t="array" aca="1" ref="QO100" ca="1">INDEX(i.LMU_Area,$K100,QO$26)</f>
        <v>-</v>
      </c>
      <c r="QP100" s="5" t="str" cm="1">
        <f t="array" aca="1" ref="QP100" ca="1">INDEX(i.LMU_Area,$K100,QP$26)</f>
        <v>-</v>
      </c>
      <c r="QQ100" s="5" t="str" cm="1">
        <f t="array" aca="1" ref="QQ100" ca="1">INDEX(i.LMU_Area,$K100,QQ$26)</f>
        <v>-</v>
      </c>
      <c r="QR100" s="5" t="str" cm="1">
        <f t="array" aca="1" ref="QR100" ca="1">INDEX(i.LMU_Area,$K100,QR$26)</f>
        <v>-</v>
      </c>
      <c r="QS100" s="5" t="str" cm="1">
        <f t="array" aca="1" ref="QS100" ca="1">INDEX(i.LMU_Area,$K100,QS$26)</f>
        <v>-</v>
      </c>
      <c r="QT100" s="5" t="str" cm="1">
        <f t="array" aca="1" ref="QT100" ca="1">INDEX(i.LMU_Area,$K100,QT$26)</f>
        <v>-</v>
      </c>
      <c r="QU100" s="5" t="str" cm="1">
        <f t="array" aca="1" ref="QU100" ca="1">INDEX(i.LMU_Area,$K100,QU$26)</f>
        <v>-</v>
      </c>
      <c r="QV100" s="5" t="str" cm="1">
        <f t="array" aca="1" ref="QV100" ca="1">INDEX(i.LMU_Area,$K100,QV$26)</f>
        <v>-</v>
      </c>
      <c r="QW100" s="5" t="str" cm="1">
        <f t="array" aca="1" ref="QW100" ca="1">INDEX(i.LMU_Area,$K100,QW$26)</f>
        <v>-</v>
      </c>
      <c r="QX100" s="5" t="str" cm="1">
        <f t="array" aca="1" ref="QX100" ca="1">INDEX(i.LMU_Area,$K100,QX$26)</f>
        <v>-</v>
      </c>
      <c r="QY100" s="5" t="str" cm="1">
        <f t="array" aca="1" ref="QY100" ca="1">INDEX(i.LMU_Area,$K100,QY$26)</f>
        <v>-</v>
      </c>
      <c r="QZ100" s="5" t="str" cm="1">
        <f t="array" aca="1" ref="QZ100" ca="1">INDEX(i.LMU_Area,$K100,QZ$26)</f>
        <v>-</v>
      </c>
      <c r="RA100" s="5" t="str" cm="1">
        <f t="array" aca="1" ref="RA100" ca="1">INDEX(i.LMU_Area,$K100,RA$26)</f>
        <v>-</v>
      </c>
      <c r="RB100" s="5" t="str" cm="1">
        <f t="array" aca="1" ref="RB100" ca="1">INDEX(i.LMU_Area,$K100,RB$26)</f>
        <v>-</v>
      </c>
      <c r="RC100" s="5" t="str" cm="1">
        <f t="array" aca="1" ref="RC100" ca="1">INDEX(i.LMU_Area,$K100,RC$26)</f>
        <v>-</v>
      </c>
      <c r="RD100" s="5" t="str" cm="1">
        <f t="array" aca="1" ref="RD100" ca="1">INDEX(i.LMU_Area,$K100,RD$26)</f>
        <v>-</v>
      </c>
      <c r="RE100" s="5" t="str" cm="1">
        <f t="array" aca="1" ref="RE100" ca="1">INDEX(i.LMU_Area,$K100,RE$26)</f>
        <v>-</v>
      </c>
      <c r="RF100" s="5" t="str" cm="1">
        <f t="array" aca="1" ref="RF100" ca="1">INDEX(i.LMU_Area,$K100,RF$26)</f>
        <v>-</v>
      </c>
      <c r="RG100" s="5" t="str" cm="1">
        <f t="array" aca="1" ref="RG100" ca="1">INDEX(i.LMU_Area,$K100,RG$26)</f>
        <v>-</v>
      </c>
      <c r="RH100" s="5" t="str" cm="1">
        <f t="array" aca="1" ref="RH100" ca="1">INDEX(i.LMU_Area,$K100,RH$26)</f>
        <v>-</v>
      </c>
      <c r="RI100" s="5" t="str" cm="1">
        <f t="array" aca="1" ref="RI100" ca="1">INDEX(i.LMU_Area,$K100,RI$26)</f>
        <v>-</v>
      </c>
      <c r="RJ100" s="5" t="str" cm="1">
        <f t="array" aca="1" ref="RJ100" ca="1">INDEX(i.LMU_Area,$K100,RJ$26)</f>
        <v>-</v>
      </c>
      <c r="RK100" s="5" t="str" cm="1">
        <f t="array" aca="1" ref="RK100" ca="1">INDEX(i.LMU_Area,$K100,RK$26)</f>
        <v>-</v>
      </c>
      <c r="RL100" s="5" t="str" cm="1">
        <f t="array" aca="1" ref="RL100" ca="1">INDEX(i.LMU_Area,$K100,RL$26)</f>
        <v>-</v>
      </c>
      <c r="RM100" s="5" t="str" cm="1">
        <f t="array" aca="1" ref="RM100" ca="1">INDEX(i.LMU_Area,$K100,RM$26)</f>
        <v>-</v>
      </c>
      <c r="RN100" s="5" t="str" cm="1">
        <f t="array" aca="1" ref="RN100" ca="1">INDEX(i.LMU_Area,$K100,RN$26)</f>
        <v>-</v>
      </c>
      <c r="RO100" s="5" t="str" cm="1">
        <f t="array" aca="1" ref="RO100" ca="1">INDEX(i.LMU_Area,$K100,RO$26)</f>
        <v>-</v>
      </c>
      <c r="RP100" s="5" t="str" cm="1">
        <f t="array" aca="1" ref="RP100" ca="1">INDEX(i.LMU_Area,$K100,RP$26)</f>
        <v>-</v>
      </c>
      <c r="RQ100" s="5" t="str" cm="1">
        <f t="array" aca="1" ref="RQ100" ca="1">INDEX(i.LMU_Area,$K100,RQ$26)</f>
        <v>-</v>
      </c>
      <c r="RR100" s="5" t="str" cm="1">
        <f t="array" aca="1" ref="RR100" ca="1">INDEX(i.LMU_Area,$K100,RR$26)</f>
        <v>-</v>
      </c>
      <c r="RS100" s="5" t="str" cm="1">
        <f t="array" aca="1" ref="RS100" ca="1">INDEX(i.LMU_Area,$K100,RS$26)</f>
        <v>-</v>
      </c>
      <c r="RT100" s="5" t="str" cm="1">
        <f t="array" aca="1" ref="RT100" ca="1">INDEX(i.LMU_Area,$K100,RT$26)</f>
        <v>-</v>
      </c>
      <c r="RU100" s="5" t="str" cm="1">
        <f t="array" aca="1" ref="RU100" ca="1">INDEX(i.LMU_Area,$K100,RU$26)</f>
        <v>-</v>
      </c>
      <c r="RV100" s="5" t="str" cm="1">
        <f t="array" aca="1" ref="RV100" ca="1">INDEX(i.LMU_Area,$K100,RV$26)</f>
        <v>-</v>
      </c>
      <c r="RW100" s="5" t="str" cm="1">
        <f t="array" aca="1" ref="RW100" ca="1">INDEX(i.LMU_Area,$K100,RW$26)</f>
        <v>-</v>
      </c>
      <c r="RX100" s="5" t="str" cm="1">
        <f t="array" aca="1" ref="RX100" ca="1">INDEX(i.LMU_Area,$K100,RX$26)</f>
        <v>-</v>
      </c>
      <c r="RY100" s="5" t="str" cm="1">
        <f t="array" aca="1" ref="RY100" ca="1">INDEX(i.LMU_Area,$K100,RY$26)</f>
        <v>-</v>
      </c>
      <c r="RZ100" s="5" t="str" cm="1">
        <f t="array" aca="1" ref="RZ100" ca="1">INDEX(i.LMU_Area,$K100,RZ$26)</f>
        <v>-</v>
      </c>
      <c r="SA100" s="5" t="str" cm="1">
        <f t="array" aca="1" ref="SA100" ca="1">INDEX(i.LMU_Area,$K100,SA$26)</f>
        <v>-</v>
      </c>
      <c r="SB100" s="5" t="str" cm="1">
        <f t="array" aca="1" ref="SB100" ca="1">INDEX(i.LMU_Area,$K100,SB$26)</f>
        <v>-</v>
      </c>
      <c r="SC100" s="5" t="str" cm="1">
        <f t="array" aca="1" ref="SC100" ca="1">INDEX(i.LMU_Area,$K100,SC$26)</f>
        <v>-</v>
      </c>
      <c r="SD100" s="5" t="str" cm="1">
        <f t="array" aca="1" ref="SD100" ca="1">INDEX(i.LMU_Area,$K100,SD$26)</f>
        <v>-</v>
      </c>
      <c r="SE100" s="5" t="str" cm="1">
        <f t="array" aca="1" ref="SE100" ca="1">INDEX(i.LMU_Area,$K100,SE$26)</f>
        <v>-</v>
      </c>
      <c r="SF100" s="5" t="str" cm="1">
        <f t="array" aca="1" ref="SF100" ca="1">INDEX(i.LMU_Area,$K100,SF$26)</f>
        <v>-</v>
      </c>
      <c r="SG100" s="5" t="str" cm="1">
        <f t="array" aca="1" ref="SG100" ca="1">INDEX(i.LMU_Area,$K100,SG$26)</f>
        <v>-</v>
      </c>
      <c r="SH100" s="5" t="str" cm="1">
        <f t="array" aca="1" ref="SH100" ca="1">INDEX(i.LMU_Area,$K100,SH$26)</f>
        <v>-</v>
      </c>
      <c r="SI100" s="5" t="str" cm="1">
        <f t="array" aca="1" ref="SI100" ca="1">INDEX(i.LMU_Area,$K100,SI$26)</f>
        <v>-</v>
      </c>
      <c r="SJ100" s="5" t="str" cm="1">
        <f t="array" aca="1" ref="SJ100" ca="1">INDEX(i.LMU_Area,$K100,SJ$26)</f>
        <v>-</v>
      </c>
      <c r="SK100" s="5" t="str" cm="1">
        <f t="array" aca="1" ref="SK100" ca="1">INDEX(i.LMU_Area,$K100,SK$26)</f>
        <v>-</v>
      </c>
      <c r="SL100" s="5" t="str" cm="1">
        <f t="array" aca="1" ref="SL100" ca="1">INDEX(i.LMU_Area,$K100,SL$26)</f>
        <v>-</v>
      </c>
      <c r="SM100" s="5" t="str" cm="1">
        <f t="array" aca="1" ref="SM100" ca="1">INDEX(i.LMU_Area,$K100,SM$26)</f>
        <v>-</v>
      </c>
      <c r="SN100" s="5" t="str" cm="1">
        <f t="array" aca="1" ref="SN100" ca="1">INDEX(i.LMU_Area,$K100,SN$26)</f>
        <v>-</v>
      </c>
      <c r="SO100" s="5" t="str" cm="1">
        <f t="array" aca="1" ref="SO100" ca="1">INDEX(i.LMU_Area,$K100,SO$26)</f>
        <v>-</v>
      </c>
      <c r="SP100" s="5" t="str" cm="1">
        <f t="array" aca="1" ref="SP100" ca="1">INDEX(i.LMU_Area,$K100,SP$26)</f>
        <v>-</v>
      </c>
      <c r="SQ100" s="5" t="str" cm="1">
        <f t="array" aca="1" ref="SQ100" ca="1">INDEX(i.LMU_Area,$K100,SQ$26)</f>
        <v>-</v>
      </c>
      <c r="SR100" s="5" t="str" cm="1">
        <f t="array" aca="1" ref="SR100" ca="1">INDEX(i.LMU_Area,$K100,SR$26)</f>
        <v>-</v>
      </c>
      <c r="SS100" s="5" t="str" cm="1">
        <f t="array" aca="1" ref="SS100" ca="1">INDEX(i.LMU_Area,$K100,SS$26)</f>
        <v>-</v>
      </c>
      <c r="ST100" s="5" t="str" cm="1">
        <f t="array" aca="1" ref="ST100" ca="1">INDEX(i.LMU_Area,$K100,ST$26)</f>
        <v>-</v>
      </c>
      <c r="SU100" s="5" t="str" cm="1">
        <f t="array" aca="1" ref="SU100" ca="1">INDEX(i.LMU_Area,$K100,SU$26)</f>
        <v>-</v>
      </c>
      <c r="SV100" s="5" t="str" cm="1">
        <f t="array" aca="1" ref="SV100" ca="1">INDEX(i.LMU_Area,$K100,SV$26)</f>
        <v>-</v>
      </c>
      <c r="SW100" s="5" t="str" cm="1">
        <f t="array" aca="1" ref="SW100" ca="1">INDEX(i.LMU_Area,$K100,SW$26)</f>
        <v>-</v>
      </c>
      <c r="SX100" s="5" t="str" cm="1">
        <f t="array" aca="1" ref="SX100" ca="1">INDEX(i.LMU_Area,$K100,SX$26)</f>
        <v>-</v>
      </c>
      <c r="SY100" s="5" t="str" cm="1">
        <f t="array" aca="1" ref="SY100" ca="1">INDEX(i.LMU_Area,$K100,SY$26)</f>
        <v>-</v>
      </c>
      <c r="SZ100" s="5" t="str" cm="1">
        <f t="array" aca="1" ref="SZ100" ca="1">INDEX(i.LMU_Area,$K100,SZ$26)</f>
        <v>-</v>
      </c>
      <c r="TA100" s="5" t="str" cm="1">
        <f t="array" aca="1" ref="TA100" ca="1">INDEX(i.LMU_Area,$K100,TA$26)</f>
        <v>-</v>
      </c>
      <c r="TB100" s="5" t="str" cm="1">
        <f t="array" aca="1" ref="TB100" ca="1">INDEX(i.LMU_Area,$K100,TB$26)</f>
        <v>-</v>
      </c>
      <c r="TC100" s="5" t="str" cm="1">
        <f t="array" aca="1" ref="TC100" ca="1">INDEX(i.LMU_Area,$K100,TC$26)</f>
        <v>-</v>
      </c>
      <c r="TD100" s="5" t="str" cm="1">
        <f t="array" aca="1" ref="TD100" ca="1">INDEX(i.LMU_Area,$K100,TD$26)</f>
        <v>-</v>
      </c>
      <c r="TE100" s="5" t="str" cm="1">
        <f t="array" aca="1" ref="TE100" ca="1">INDEX(i.LMU_Area,$K100,TE$26)</f>
        <v>-</v>
      </c>
      <c r="TF100" s="19">
        <f t="shared" ca="1" si="641"/>
        <v>1</v>
      </c>
      <c r="TG100" s="587">
        <v>0</v>
      </c>
    </row>
    <row r="101" spans="1:527" outlineLevel="2">
      <c r="A101" s="21">
        <f t="shared" si="85"/>
        <v>96</v>
      </c>
      <c r="B101" s="213">
        <f t="shared" ref="B101:B102" ca="1" si="654">OFFSET(B101,-1,0)</f>
        <v>88</v>
      </c>
      <c r="C101">
        <f t="shared" ref="C101:C102" si="655">C98</f>
        <v>102</v>
      </c>
      <c r="D101" s="135" t="s">
        <v>1990</v>
      </c>
      <c r="E101" t="b">
        <v>1</v>
      </c>
      <c r="F101" t="b">
        <v>0</v>
      </c>
      <c r="G101" t="b">
        <f t="shared" ref="G101:G102" si="656">E101</f>
        <v>1</v>
      </c>
      <c r="H101" s="213">
        <f t="shared" ca="1" si="647"/>
        <v>8</v>
      </c>
      <c r="I101" s="26">
        <v>2</v>
      </c>
      <c r="J101" s="26">
        <v>4</v>
      </c>
      <c r="K101" s="19">
        <f t="shared" ca="1" si="563"/>
        <v>1</v>
      </c>
      <c r="L101" s="19">
        <f t="shared" ca="1" si="563"/>
        <v>1</v>
      </c>
      <c r="M101" s="19">
        <f t="shared" ca="1" si="563"/>
        <v>2</v>
      </c>
      <c r="N101" s="19">
        <f t="shared" ca="1" si="563"/>
        <v>3</v>
      </c>
      <c r="O101" s="19">
        <f t="shared" ca="1" si="563"/>
        <v>2</v>
      </c>
      <c r="P101" s="19">
        <f t="shared" ca="1" si="563"/>
        <v>1</v>
      </c>
      <c r="Q101" s="19">
        <f t="shared" ca="1" si="563"/>
        <v>1</v>
      </c>
      <c r="R101" s="19">
        <f t="shared" ca="1" si="563"/>
        <v>0</v>
      </c>
      <c r="S101" s="19">
        <f t="shared" ca="1" si="563"/>
        <v>0</v>
      </c>
      <c r="T101" s="19">
        <f t="shared" ca="1" si="563"/>
        <v>0</v>
      </c>
      <c r="U101" s="19">
        <f t="shared" ca="1" si="563"/>
        <v>0</v>
      </c>
      <c r="V101" s="19">
        <f t="shared" ca="1" si="563"/>
        <v>0</v>
      </c>
      <c r="W101" s="19">
        <f t="shared" ca="1" si="563"/>
        <v>0</v>
      </c>
      <c r="X101" s="19">
        <f t="shared" ca="1" si="563"/>
        <v>1</v>
      </c>
      <c r="Y101" s="19">
        <f t="shared" ca="1" si="563"/>
        <v>1</v>
      </c>
      <c r="Z101" s="19">
        <f t="shared" ca="1" si="563"/>
        <v>1</v>
      </c>
      <c r="AA101" s="209"/>
      <c r="AB101" s="209"/>
      <c r="AC101" s="209"/>
      <c r="AD101" s="209"/>
      <c r="AE101" s="209"/>
      <c r="AF101" s="19">
        <f t="shared" ref="AF101:AF102" ca="1" si="657">OFFSET(AF$5,$B101,0)</f>
        <v>0</v>
      </c>
      <c r="AG101" s="209"/>
      <c r="AH101" s="209"/>
      <c r="AI101" s="209"/>
      <c r="AJ101" s="209"/>
      <c r="AK101" s="209"/>
      <c r="AL101" s="209"/>
      <c r="AM101" s="209"/>
      <c r="AN101" s="209"/>
      <c r="AO101" s="135">
        <f t="shared" ca="1" si="565"/>
        <v>2</v>
      </c>
      <c r="AP101" s="135">
        <f ca="1">INDEX(CHOOSE($P101,DataAutumn!i.AdultDrys,DataWinter!i.AdultDrys,DataSpring!i.AdultDrys),1,$O101)</f>
        <v>4</v>
      </c>
      <c r="AQ101" s="5">
        <f t="shared" ca="1" si="566"/>
        <v>2</v>
      </c>
      <c r="AR101" s="5">
        <f t="shared" ca="1" si="566"/>
        <v>0</v>
      </c>
      <c r="AS101" s="5">
        <f t="shared" ca="1" si="567"/>
        <v>5</v>
      </c>
      <c r="AT101" s="209"/>
      <c r="AU101" s="209"/>
      <c r="AV101" s="209"/>
      <c r="AW101" s="351" t="str" cm="1">
        <f t="array" aca="1" ref="AW101" ca="1">LEFT(OFFSET(AW101,-1,0),LEN($AW$91))        &amp; TEXT($H101," 00000 ")
&amp; $D101   &amp;" "&amp;$AV101     &amp; IF($JO101=0," FWM","")&amp;IF($JO101=1," MWM","")&amp;IF($JO101=5," Mat","")&amp;IF($JP101=TRUE,"&amp;BBT","    ")    &amp; INDEX(DataMaster!$B$49:$B$51,Experiment!$I101)    &amp; " Climate"&amp;$J101
        &amp; CHOOSE($R101+1," PICCC"," BC")
&amp; " GP"&amp;TEXT($OB101,"?00%")        &amp; " WP"&amp;TEXT($NZ101,"?00%")        &amp; " MP"&amp;TEXT($OA101,"?00%")
&amp; " T_" &amp; IF(AND($CW101,$CY101),"TRUE")        &amp; " (F"&amp;3+COUNTIF($DL101:$DO101,TRUE)&amp;3&amp;"N"&amp;$DQ101&amp;$DR101&amp;")"</f>
        <v>Main 00008 EWW  MWM    DSP Climate4 PICCC GP100% WP100% MP100% T_TRUE (F33N11)</v>
      </c>
      <c r="AX101" s="9" t="str">
        <f ca="1">IF(COUNTIF(AW$5:AW101,AW101)=1,"-","Dup")</f>
        <v>-</v>
      </c>
      <c r="AY101" s="9"/>
      <c r="AZ101" s="19" t="str">
        <f t="shared" ca="1" si="568"/>
        <v>-</v>
      </c>
      <c r="BA101" s="19" t="str">
        <f t="shared" ca="1" si="568"/>
        <v>-</v>
      </c>
      <c r="BB101" s="19" t="str">
        <f t="shared" ca="1" si="568"/>
        <v>-</v>
      </c>
      <c r="BC101" s="19" t="str">
        <f t="shared" ca="1" si="568"/>
        <v>-</v>
      </c>
      <c r="BD101" s="19" t="str">
        <f t="shared" ca="1" si="568"/>
        <v>-</v>
      </c>
      <c r="BE101" s="19" t="str">
        <f t="shared" ca="1" si="568"/>
        <v>-</v>
      </c>
      <c r="BF101" s="19" t="str">
        <f t="shared" ca="1" si="568"/>
        <v>-</v>
      </c>
      <c r="BG101" s="19" t="str">
        <f t="shared" ca="1" si="568"/>
        <v>-</v>
      </c>
      <c r="BH101" s="9"/>
      <c r="BI101" s="5" t="b">
        <f t="shared" si="569"/>
        <v>0</v>
      </c>
      <c r="BJ101" s="5" t="str">
        <f t="shared" si="569"/>
        <v>-</v>
      </c>
      <c r="BK101" s="5" t="b">
        <f t="shared" si="569"/>
        <v>0</v>
      </c>
      <c r="BL101" s="5" t="b">
        <f t="shared" si="569"/>
        <v>1</v>
      </c>
      <c r="BM101" s="5" t="b">
        <f t="shared" si="569"/>
        <v>1</v>
      </c>
      <c r="BN101" s="135">
        <f t="shared" si="569"/>
        <v>0</v>
      </c>
      <c r="BO101" s="12" t="b">
        <v>0</v>
      </c>
      <c r="BP101" s="5" cm="1">
        <f t="array" ref="BP101">INDEX(i.z_prob,$J101,BP$26)</f>
        <v>4.4999999999999998E-2</v>
      </c>
      <c r="BQ101" s="5" cm="1">
        <f t="array" ref="BQ101">INDEX(i.z_prob,$J101,BQ$26)</f>
        <v>0.24</v>
      </c>
      <c r="BR101" s="5" cm="1">
        <f t="array" ref="BR101">INDEX(i.z_prob,$J101,BR$26)</f>
        <v>7.0000000000000007E-2</v>
      </c>
      <c r="BS101" s="5" cm="1">
        <f t="array" ref="BS101">INDEX(i.z_prob,$J101,BS$26)</f>
        <v>0.16500000000000001</v>
      </c>
      <c r="BT101" s="5" cm="1">
        <f t="array" ref="BT101">INDEX(i.z_prob,$J101,BT$26)</f>
        <v>5.5E-2</v>
      </c>
      <c r="BU101" s="5" cm="1">
        <f t="array" ref="BU101">INDEX(i.z_prob,$J101,BU$26)</f>
        <v>0.21000000000000002</v>
      </c>
      <c r="BV101" s="5" cm="1">
        <f t="array" ref="BV101">INDEX(i.z_prob,$J101,BV$26)</f>
        <v>0.08</v>
      </c>
      <c r="BW101" s="5" cm="1">
        <f t="array" ref="BW101">INDEX(i.z_prob,$J101,BW$26)</f>
        <v>0.13500000000000001</v>
      </c>
      <c r="BX101" s="9"/>
      <c r="BY101" s="19" t="str">
        <f t="shared" ca="1" si="570"/>
        <v>-</v>
      </c>
      <c r="BZ101" s="5">
        <f t="shared" ca="1" si="571"/>
        <v>0</v>
      </c>
      <c r="CA101" s="5">
        <f t="shared" ca="1" si="572"/>
        <v>0</v>
      </c>
      <c r="CB101" s="5">
        <f t="shared" ca="1" si="573"/>
        <v>0</v>
      </c>
      <c r="CC101" s="5">
        <f t="shared" ca="1" si="574"/>
        <v>0</v>
      </c>
      <c r="CD101" s="9"/>
      <c r="CE101" s="5" t="b">
        <f t="shared" ca="1" si="575"/>
        <v>0</v>
      </c>
      <c r="CF101" s="12">
        <f t="shared" ca="1" si="576"/>
        <v>3211010</v>
      </c>
      <c r="CG101" s="19" t="str">
        <f t="shared" ca="1" si="577"/>
        <v>-</v>
      </c>
      <c r="CH101" s="19" t="str">
        <f t="shared" ca="1" si="577"/>
        <v>-</v>
      </c>
      <c r="CI101" s="19" t="str">
        <f t="shared" ca="1" si="577"/>
        <v>-</v>
      </c>
      <c r="CJ101" s="19" t="str">
        <f t="shared" ca="1" si="577"/>
        <v>-</v>
      </c>
      <c r="CK101" s="19" t="str">
        <f t="shared" ca="1" si="577"/>
        <v>-</v>
      </c>
      <c r="CL101" s="19" t="str">
        <f t="shared" ca="1" si="577"/>
        <v>-</v>
      </c>
      <c r="CM101" s="19" t="str">
        <f t="shared" ca="1" si="577"/>
        <v>-</v>
      </c>
      <c r="CN101" s="19" t="str">
        <f t="shared" ca="1" si="577"/>
        <v>-</v>
      </c>
      <c r="CO101" s="19" t="str">
        <f t="shared" ca="1" si="577"/>
        <v>-</v>
      </c>
      <c r="CP101" s="19" t="str">
        <f t="shared" ca="1" si="577"/>
        <v>-</v>
      </c>
      <c r="CQ101" s="19" t="str">
        <f t="shared" ca="1" si="577"/>
        <v>-</v>
      </c>
      <c r="CR101" s="19" t="str">
        <f t="shared" ca="1" si="577"/>
        <v>-</v>
      </c>
      <c r="CS101" s="19" t="str">
        <f t="shared" ca="1" si="577"/>
        <v>-</v>
      </c>
      <c r="CT101" s="19" t="str">
        <f t="shared" ca="1" si="577"/>
        <v>-</v>
      </c>
      <c r="CU101" s="19" t="str">
        <f t="shared" ca="1" si="577"/>
        <v>-</v>
      </c>
      <c r="CV101" s="9"/>
      <c r="CW101" s="19" t="b">
        <f t="shared" ca="1" si="578"/>
        <v>1</v>
      </c>
      <c r="CX101" s="19" t="b">
        <f t="shared" ca="1" si="578"/>
        <v>1</v>
      </c>
      <c r="CY101" s="19" t="b">
        <f t="shared" ca="1" si="578"/>
        <v>1</v>
      </c>
      <c r="CZ101" s="571">
        <f t="shared" ref="CZ101:CZ102" ca="1" si="658">VALUE($N101&amp;$O101&amp;$P101&amp;$Q101&amp;IFERROR(VALUE($I101),0)&amp;$Z101&amp;IF($JX101=1,1,2)&amp;1)</f>
        <v>32112111</v>
      </c>
      <c r="DA101" s="19" t="b">
        <f t="shared" ca="1" si="580"/>
        <v>0</v>
      </c>
      <c r="DB101" s="19">
        <f t="shared" ca="1" si="580"/>
        <v>0</v>
      </c>
      <c r="DC101" s="19" t="str">
        <f t="shared" ca="1" si="580"/>
        <v>-</v>
      </c>
      <c r="DD101" s="570" t="str">
        <f t="shared" ca="1" si="580"/>
        <v>-</v>
      </c>
      <c r="DE101" s="428">
        <f t="shared" ca="1" si="581"/>
        <v>680</v>
      </c>
      <c r="DF101" s="428">
        <f t="shared" ca="1" si="581"/>
        <v>714</v>
      </c>
      <c r="DG101" s="428">
        <f t="shared" ca="1" si="581"/>
        <v>749</v>
      </c>
      <c r="DH101" s="143">
        <f t="shared" ca="1" si="582"/>
        <v>420</v>
      </c>
      <c r="DI101" s="143">
        <f t="shared" ca="1" si="582"/>
        <v>455</v>
      </c>
      <c r="DJ101" s="143">
        <f t="shared" ca="1" si="582"/>
        <v>490</v>
      </c>
      <c r="DK101" s="19" t="str">
        <f t="shared" ca="1" si="583"/>
        <v>-</v>
      </c>
      <c r="DL101" s="19" t="str">
        <f t="shared" ca="1" si="583"/>
        <v>-</v>
      </c>
      <c r="DM101" s="19" t="str">
        <f t="shared" ca="1" si="583"/>
        <v>-</v>
      </c>
      <c r="DN101" s="19" t="str">
        <f t="shared" ca="1" si="583"/>
        <v>-</v>
      </c>
      <c r="DO101" s="19" t="str">
        <f t="shared" ca="1" si="583"/>
        <v>-</v>
      </c>
      <c r="DP101" s="19" t="str">
        <f t="shared" ca="1" si="583"/>
        <v>-</v>
      </c>
      <c r="DQ101" s="12">
        <v>1</v>
      </c>
      <c r="DR101" s="12">
        <v>1</v>
      </c>
      <c r="DS101" s="19">
        <f t="shared" ca="1" si="583"/>
        <v>0</v>
      </c>
      <c r="DT101" s="19" t="str">
        <f t="shared" ca="1" si="583"/>
        <v>-</v>
      </c>
      <c r="DU101" s="19" t="str">
        <f t="shared" ca="1" si="583"/>
        <v>-</v>
      </c>
      <c r="DV101" s="19" t="str">
        <f t="shared" ca="1" si="583"/>
        <v>-</v>
      </c>
      <c r="DW101" s="19" t="str">
        <f t="shared" ca="1" si="583"/>
        <v>-</v>
      </c>
      <c r="DX101" s="19" t="str">
        <f t="shared" ca="1" si="583"/>
        <v>-</v>
      </c>
      <c r="DY101" s="19">
        <f t="shared" ca="1" si="583"/>
        <v>0</v>
      </c>
      <c r="DZ101" s="19" t="str">
        <f t="shared" ca="1" si="583"/>
        <v>-</v>
      </c>
      <c r="EA101" s="19" t="str">
        <f t="shared" ca="1" si="583"/>
        <v>-</v>
      </c>
      <c r="EB101" s="19" t="str">
        <f t="shared" ca="1" si="580"/>
        <v>-</v>
      </c>
      <c r="EC101" s="19">
        <f t="shared" ca="1" si="580"/>
        <v>0</v>
      </c>
      <c r="ED101" s="19">
        <f t="shared" ca="1" si="580"/>
        <v>0</v>
      </c>
      <c r="EE101" s="9"/>
      <c r="EF101" s="19" t="str">
        <f t="shared" ca="1" si="584"/>
        <v>-</v>
      </c>
      <c r="EG101" s="19" t="str">
        <f t="shared" ca="1" si="584"/>
        <v>-</v>
      </c>
      <c r="EH101" s="19" t="str">
        <f t="shared" ca="1" si="584"/>
        <v>-</v>
      </c>
      <c r="EI101" s="19" t="str">
        <f t="shared" ca="1" si="584"/>
        <v>-</v>
      </c>
      <c r="EJ101" s="19" t="str">
        <f t="shared" ca="1" si="584"/>
        <v>-</v>
      </c>
      <c r="EK101" s="19" t="str">
        <f t="shared" ca="1" si="584"/>
        <v>-</v>
      </c>
      <c r="EL101" s="19" t="str">
        <f t="shared" ca="1" si="584"/>
        <v>-</v>
      </c>
      <c r="EM101" s="19" t="str">
        <f t="shared" ca="1" si="584"/>
        <v>-</v>
      </c>
      <c r="EN101" s="19" t="str">
        <f t="shared" ca="1" si="584"/>
        <v>-</v>
      </c>
      <c r="EO101" s="19" t="str">
        <f t="shared" ca="1" si="584"/>
        <v>-</v>
      </c>
      <c r="EP101" s="19" t="str">
        <f t="shared" ca="1" si="584"/>
        <v>-</v>
      </c>
      <c r="EQ101" s="19" t="str">
        <f t="shared" ca="1" si="584"/>
        <v>-</v>
      </c>
      <c r="ER101" s="19">
        <f t="shared" ca="1" si="584"/>
        <v>0</v>
      </c>
      <c r="ES101" s="428">
        <f t="shared" ca="1" si="585"/>
        <v>0</v>
      </c>
      <c r="ET101" s="428">
        <f t="shared" ca="1" si="585"/>
        <v>0</v>
      </c>
      <c r="EU101" s="115">
        <f t="shared" ca="1" si="586"/>
        <v>0</v>
      </c>
      <c r="EV101" s="115">
        <f t="shared" ca="1" si="586"/>
        <v>0</v>
      </c>
      <c r="EW101" s="115">
        <f t="shared" ca="1" si="586"/>
        <v>0</v>
      </c>
      <c r="EX101" s="115">
        <f t="shared" ca="1" si="586"/>
        <v>0</v>
      </c>
      <c r="EY101" s="115">
        <f t="shared" ca="1" si="586"/>
        <v>0</v>
      </c>
      <c r="EZ101" s="530">
        <f t="shared" ca="1" si="587"/>
        <v>0</v>
      </c>
      <c r="FA101" s="115">
        <f t="shared" ca="1" si="588"/>
        <v>0</v>
      </c>
      <c r="FB101" s="115">
        <f t="shared" ca="1" si="588"/>
        <v>0</v>
      </c>
      <c r="FC101" s="115">
        <f t="shared" ca="1" si="588"/>
        <v>0</v>
      </c>
      <c r="FD101" s="115">
        <f t="shared" ca="1" si="588"/>
        <v>0</v>
      </c>
      <c r="FE101" s="115">
        <f t="shared" ca="1" si="588"/>
        <v>0</v>
      </c>
      <c r="FF101" s="530">
        <f t="shared" ca="1" si="589"/>
        <v>0</v>
      </c>
      <c r="FG101" s="115">
        <f t="shared" ca="1" si="590"/>
        <v>0</v>
      </c>
      <c r="FH101" s="115">
        <f t="shared" ca="1" si="590"/>
        <v>0</v>
      </c>
      <c r="FI101" s="115">
        <f t="shared" ca="1" si="590"/>
        <v>0</v>
      </c>
      <c r="FJ101" s="115">
        <f t="shared" ca="1" si="590"/>
        <v>0</v>
      </c>
      <c r="FK101" s="115">
        <f t="shared" ca="1" si="590"/>
        <v>0</v>
      </c>
      <c r="FL101" s="530">
        <f t="shared" ca="1" si="591"/>
        <v>0</v>
      </c>
      <c r="FM101" s="115">
        <f t="shared" ca="1" si="592"/>
        <v>0</v>
      </c>
      <c r="FN101" s="115">
        <f t="shared" ca="1" si="592"/>
        <v>0</v>
      </c>
      <c r="FO101" s="115">
        <f t="shared" ca="1" si="592"/>
        <v>0</v>
      </c>
      <c r="FP101" s="115">
        <f t="shared" ca="1" si="592"/>
        <v>0</v>
      </c>
      <c r="FQ101" s="115">
        <f t="shared" ca="1" si="592"/>
        <v>0</v>
      </c>
      <c r="FR101" s="530">
        <f t="shared" ca="1" si="593"/>
        <v>0</v>
      </c>
      <c r="FS101" s="115">
        <f t="shared" ca="1" si="594"/>
        <v>0</v>
      </c>
      <c r="FT101" s="115">
        <f t="shared" ca="1" si="594"/>
        <v>0</v>
      </c>
      <c r="FU101" s="115">
        <f t="shared" ca="1" si="594"/>
        <v>0</v>
      </c>
      <c r="FV101" s="115">
        <f t="shared" ca="1" si="594"/>
        <v>0</v>
      </c>
      <c r="FW101" s="115">
        <f t="shared" ca="1" si="594"/>
        <v>0</v>
      </c>
      <c r="FX101" s="530">
        <f t="shared" ca="1" si="595"/>
        <v>0</v>
      </c>
      <c r="FY101" s="115">
        <f t="shared" ca="1" si="596"/>
        <v>0</v>
      </c>
      <c r="FZ101" s="115">
        <f t="shared" ca="1" si="596"/>
        <v>0</v>
      </c>
      <c r="GA101" s="115">
        <f t="shared" ca="1" si="596"/>
        <v>0</v>
      </c>
      <c r="GB101" s="115">
        <f t="shared" ca="1" si="596"/>
        <v>0</v>
      </c>
      <c r="GC101" s="115">
        <f t="shared" ca="1" si="596"/>
        <v>0</v>
      </c>
      <c r="GD101" s="530">
        <f t="shared" ca="1" si="597"/>
        <v>0</v>
      </c>
      <c r="GE101" s="116">
        <f t="shared" ca="1" si="598"/>
        <v>0</v>
      </c>
      <c r="GF101" s="116">
        <f t="shared" ca="1" si="598"/>
        <v>0</v>
      </c>
      <c r="GG101" s="116">
        <f t="shared" ca="1" si="598"/>
        <v>0</v>
      </c>
      <c r="GH101" s="116">
        <f t="shared" ca="1" si="598"/>
        <v>0</v>
      </c>
      <c r="GI101" s="545">
        <f t="shared" ca="1" si="599"/>
        <v>0</v>
      </c>
      <c r="GJ101" s="545">
        <f t="shared" ca="1" si="599"/>
        <v>0</v>
      </c>
      <c r="GK101" s="545">
        <f t="shared" ca="1" si="599"/>
        <v>0</v>
      </c>
      <c r="GL101" s="545">
        <f t="shared" ca="1" si="599"/>
        <v>0</v>
      </c>
      <c r="GM101" s="545">
        <f t="shared" ca="1" si="599"/>
        <v>0</v>
      </c>
      <c r="GN101" s="545">
        <f t="shared" ca="1" si="599"/>
        <v>0</v>
      </c>
      <c r="GO101" s="545">
        <f t="shared" ca="1" si="599"/>
        <v>0</v>
      </c>
      <c r="GP101" s="545">
        <f t="shared" ca="1" si="599"/>
        <v>0</v>
      </c>
      <c r="GQ101" s="545">
        <f t="shared" ca="1" si="599"/>
        <v>0</v>
      </c>
      <c r="GR101" s="545">
        <f t="shared" ca="1" si="599"/>
        <v>0</v>
      </c>
      <c r="GS101" s="545">
        <f t="shared" ca="1" si="599"/>
        <v>0</v>
      </c>
      <c r="GT101" s="545">
        <f t="shared" ca="1" si="599"/>
        <v>0</v>
      </c>
      <c r="GU101" s="545">
        <f t="shared" ca="1" si="599"/>
        <v>0</v>
      </c>
      <c r="GV101" s="545">
        <f t="shared" ca="1" si="599"/>
        <v>0</v>
      </c>
      <c r="GW101" s="545">
        <f t="shared" ca="1" si="599"/>
        <v>0</v>
      </c>
      <c r="GX101" s="545">
        <f t="shared" ca="1" si="599"/>
        <v>0</v>
      </c>
      <c r="GY101" s="545">
        <f t="shared" ca="1" si="600"/>
        <v>0</v>
      </c>
      <c r="GZ101" s="545">
        <f t="shared" ca="1" si="600"/>
        <v>0</v>
      </c>
      <c r="HA101" s="545">
        <f t="shared" ca="1" si="600"/>
        <v>0</v>
      </c>
      <c r="HB101" s="545">
        <f t="shared" ca="1" si="600"/>
        <v>0</v>
      </c>
      <c r="HC101" s="19">
        <f t="shared" ca="1" si="601"/>
        <v>0</v>
      </c>
      <c r="HD101" s="115">
        <f t="shared" ca="1" si="602"/>
        <v>0</v>
      </c>
      <c r="HE101" s="115">
        <f t="shared" ca="1" si="602"/>
        <v>0</v>
      </c>
      <c r="HF101" s="115">
        <f t="shared" ca="1" si="602"/>
        <v>0</v>
      </c>
      <c r="HG101" s="115">
        <f t="shared" ca="1" si="602"/>
        <v>0</v>
      </c>
      <c r="HH101" s="115">
        <f t="shared" ca="1" si="602"/>
        <v>0</v>
      </c>
      <c r="HI101" s="530">
        <f t="shared" ca="1" si="603"/>
        <v>0</v>
      </c>
      <c r="HJ101" s="115">
        <f t="shared" ca="1" si="604"/>
        <v>0</v>
      </c>
      <c r="HK101" s="115">
        <f t="shared" ca="1" si="604"/>
        <v>0</v>
      </c>
      <c r="HL101" s="115">
        <f t="shared" ca="1" si="604"/>
        <v>0</v>
      </c>
      <c r="HM101" s="115">
        <f t="shared" ca="1" si="604"/>
        <v>0</v>
      </c>
      <c r="HN101" s="115">
        <f t="shared" ca="1" si="604"/>
        <v>0</v>
      </c>
      <c r="HO101" s="530">
        <f t="shared" ca="1" si="605"/>
        <v>0</v>
      </c>
      <c r="HP101" s="115">
        <f t="shared" ca="1" si="606"/>
        <v>0</v>
      </c>
      <c r="HQ101" s="115">
        <f t="shared" ca="1" si="606"/>
        <v>0</v>
      </c>
      <c r="HR101" s="115">
        <f t="shared" ca="1" si="606"/>
        <v>0</v>
      </c>
      <c r="HS101" s="115">
        <f t="shared" ca="1" si="606"/>
        <v>0</v>
      </c>
      <c r="HT101" s="115">
        <f t="shared" ca="1" si="606"/>
        <v>0</v>
      </c>
      <c r="HU101" s="530">
        <f t="shared" ca="1" si="607"/>
        <v>0</v>
      </c>
      <c r="HV101" s="115">
        <f t="shared" ca="1" si="608"/>
        <v>0</v>
      </c>
      <c r="HW101" s="115">
        <f t="shared" ca="1" si="608"/>
        <v>0</v>
      </c>
      <c r="HX101" s="115">
        <f t="shared" ca="1" si="608"/>
        <v>0</v>
      </c>
      <c r="HY101" s="115">
        <f t="shared" ca="1" si="608"/>
        <v>0</v>
      </c>
      <c r="HZ101" s="115">
        <f t="shared" ca="1" si="608"/>
        <v>0</v>
      </c>
      <c r="IA101" s="530">
        <f t="shared" ca="1" si="609"/>
        <v>0</v>
      </c>
      <c r="IB101" s="115">
        <f t="shared" ca="1" si="610"/>
        <v>0</v>
      </c>
      <c r="IC101" s="115">
        <f t="shared" ca="1" si="610"/>
        <v>0</v>
      </c>
      <c r="ID101" s="115">
        <f t="shared" ca="1" si="610"/>
        <v>0</v>
      </c>
      <c r="IE101" s="115">
        <f t="shared" ca="1" si="610"/>
        <v>0</v>
      </c>
      <c r="IF101" s="115">
        <f t="shared" ca="1" si="610"/>
        <v>0</v>
      </c>
      <c r="IG101" s="530">
        <f t="shared" ca="1" si="611"/>
        <v>0</v>
      </c>
      <c r="IH101" s="115">
        <f t="shared" ca="1" si="612"/>
        <v>0</v>
      </c>
      <c r="II101" s="115">
        <f t="shared" ca="1" si="612"/>
        <v>0</v>
      </c>
      <c r="IJ101" s="115">
        <f t="shared" ca="1" si="612"/>
        <v>0</v>
      </c>
      <c r="IK101" s="115">
        <f t="shared" ca="1" si="612"/>
        <v>0</v>
      </c>
      <c r="IL101" s="115">
        <f t="shared" ca="1" si="612"/>
        <v>0</v>
      </c>
      <c r="IM101" s="530">
        <f t="shared" ca="1" si="613"/>
        <v>0</v>
      </c>
      <c r="IN101" s="116">
        <f t="shared" ca="1" si="614"/>
        <v>0</v>
      </c>
      <c r="IO101" s="116">
        <f t="shared" ca="1" si="614"/>
        <v>0</v>
      </c>
      <c r="IP101" s="116">
        <f t="shared" ca="1" si="614"/>
        <v>0</v>
      </c>
      <c r="IQ101" s="116">
        <f t="shared" ca="1" si="614"/>
        <v>0</v>
      </c>
      <c r="IR101" s="545">
        <f t="shared" ca="1" si="615"/>
        <v>0</v>
      </c>
      <c r="IS101" s="545">
        <f t="shared" ca="1" si="615"/>
        <v>0</v>
      </c>
      <c r="IT101" s="545">
        <f t="shared" ca="1" si="615"/>
        <v>0</v>
      </c>
      <c r="IU101" s="545">
        <f t="shared" ca="1" si="615"/>
        <v>0</v>
      </c>
      <c r="IV101" s="545">
        <f t="shared" ca="1" si="615"/>
        <v>0</v>
      </c>
      <c r="IW101" s="545">
        <f t="shared" ca="1" si="615"/>
        <v>0</v>
      </c>
      <c r="IX101" s="545">
        <f t="shared" ca="1" si="615"/>
        <v>0</v>
      </c>
      <c r="IY101" s="545">
        <f t="shared" ca="1" si="615"/>
        <v>0</v>
      </c>
      <c r="IZ101" s="545">
        <f t="shared" ca="1" si="615"/>
        <v>0</v>
      </c>
      <c r="JA101" s="545">
        <f t="shared" ca="1" si="615"/>
        <v>0</v>
      </c>
      <c r="JB101" s="545">
        <f t="shared" ca="1" si="615"/>
        <v>0</v>
      </c>
      <c r="JC101" s="545">
        <f t="shared" ca="1" si="615"/>
        <v>0</v>
      </c>
      <c r="JD101" s="545">
        <f t="shared" ca="1" si="615"/>
        <v>0</v>
      </c>
      <c r="JE101" s="545">
        <f t="shared" ca="1" si="615"/>
        <v>0</v>
      </c>
      <c r="JF101" s="545">
        <f t="shared" ca="1" si="615"/>
        <v>0</v>
      </c>
      <c r="JG101" s="545">
        <f t="shared" ca="1" si="615"/>
        <v>0</v>
      </c>
      <c r="JH101" s="545">
        <f t="shared" ca="1" si="616"/>
        <v>0</v>
      </c>
      <c r="JI101" s="545">
        <f t="shared" ca="1" si="616"/>
        <v>0</v>
      </c>
      <c r="JJ101" s="545">
        <f t="shared" ca="1" si="616"/>
        <v>0</v>
      </c>
      <c r="JK101" s="545">
        <f t="shared" ca="1" si="616"/>
        <v>0</v>
      </c>
      <c r="JL101" s="19">
        <f t="shared" ca="1" si="617"/>
        <v>0</v>
      </c>
      <c r="JM101" s="5">
        <f t="shared" ca="1" si="618"/>
        <v>19</v>
      </c>
      <c r="JN101" s="9"/>
      <c r="JO101" s="5">
        <f t="shared" ca="1" si="619"/>
        <v>1</v>
      </c>
      <c r="JP101" s="5" t="b">
        <f t="shared" ca="1" si="619"/>
        <v>0</v>
      </c>
      <c r="JQ101" s="19">
        <f t="shared" ref="JQ101:KF102" ca="1" si="659">OFFSET(JQ$5,$B101,0)</f>
        <v>0</v>
      </c>
      <c r="JR101" s="5">
        <f t="shared" ca="1" si="621"/>
        <v>0</v>
      </c>
      <c r="JS101" s="5">
        <f t="shared" ca="1" si="622"/>
        <v>0.01</v>
      </c>
      <c r="JT101" s="5">
        <f t="shared" si="623"/>
        <v>0</v>
      </c>
      <c r="JU101" s="19">
        <f t="shared" ca="1" si="659"/>
        <v>0</v>
      </c>
      <c r="JV101" s="5">
        <f t="shared" ca="1" si="624"/>
        <v>60</v>
      </c>
      <c r="JW101" s="5">
        <f t="shared" si="625"/>
        <v>1</v>
      </c>
      <c r="JX101" s="19">
        <f t="shared" ca="1" si="659"/>
        <v>1</v>
      </c>
      <c r="JY101" s="19">
        <f t="shared" ca="1" si="659"/>
        <v>1</v>
      </c>
      <c r="JZ101" s="19">
        <f t="shared" ca="1" si="659"/>
        <v>1</v>
      </c>
      <c r="KA101" s="19">
        <f t="shared" ca="1" si="659"/>
        <v>1</v>
      </c>
      <c r="KB101" s="19">
        <f t="shared" ca="1" si="659"/>
        <v>1</v>
      </c>
      <c r="KC101" s="19">
        <f t="shared" ca="1" si="659"/>
        <v>0</v>
      </c>
      <c r="KD101" s="19">
        <f t="shared" ca="1" si="659"/>
        <v>0</v>
      </c>
      <c r="KE101" s="19">
        <f t="shared" ca="1" si="659"/>
        <v>1</v>
      </c>
      <c r="KF101" s="19">
        <f t="shared" ca="1" si="659"/>
        <v>0</v>
      </c>
      <c r="KG101" s="19">
        <f t="shared" ref="KG101:KV102" ca="1" si="660">OFFSET(KG$5,$B101,0)</f>
        <v>0</v>
      </c>
      <c r="KH101" s="19">
        <f t="shared" ca="1" si="660"/>
        <v>0</v>
      </c>
      <c r="KI101" s="19">
        <f t="shared" ca="1" si="660"/>
        <v>1</v>
      </c>
      <c r="KJ101" s="19">
        <f t="shared" ca="1" si="660"/>
        <v>0</v>
      </c>
      <c r="KK101" s="19">
        <f t="shared" ca="1" si="660"/>
        <v>1</v>
      </c>
      <c r="KL101" s="19">
        <f t="shared" ca="1" si="660"/>
        <v>0</v>
      </c>
      <c r="KM101" s="19">
        <f t="shared" ca="1" si="660"/>
        <v>0</v>
      </c>
      <c r="KN101" s="19">
        <f t="shared" ca="1" si="660"/>
        <v>0</v>
      </c>
      <c r="KO101" s="19">
        <f t="shared" ca="1" si="660"/>
        <v>0</v>
      </c>
      <c r="KP101" s="19">
        <f t="shared" ca="1" si="660"/>
        <v>0</v>
      </c>
      <c r="KQ101" s="19">
        <f t="shared" ca="1" si="660"/>
        <v>0</v>
      </c>
      <c r="KR101" s="19">
        <f t="shared" ca="1" si="660"/>
        <v>0</v>
      </c>
      <c r="KS101" s="19">
        <f t="shared" ca="1" si="660"/>
        <v>0</v>
      </c>
      <c r="KT101" s="19">
        <f t="shared" ca="1" si="660"/>
        <v>0</v>
      </c>
      <c r="KU101" s="19">
        <f t="shared" ca="1" si="660"/>
        <v>0</v>
      </c>
      <c r="KV101" s="19">
        <f t="shared" ca="1" si="660"/>
        <v>0</v>
      </c>
      <c r="KW101" s="19">
        <f t="shared" ref="KW101:LL102" ca="1" si="661">OFFSET(KW$5,$B101,0)</f>
        <v>0</v>
      </c>
      <c r="KX101" s="19">
        <f t="shared" ca="1" si="661"/>
        <v>0</v>
      </c>
      <c r="KY101" s="19">
        <f t="shared" ca="1" si="661"/>
        <v>0</v>
      </c>
      <c r="KZ101" s="19">
        <f t="shared" ca="1" si="661"/>
        <v>0</v>
      </c>
      <c r="LA101" s="19">
        <f t="shared" ca="1" si="661"/>
        <v>0</v>
      </c>
      <c r="LB101" s="19">
        <f t="shared" ca="1" si="661"/>
        <v>0</v>
      </c>
      <c r="LC101" s="19">
        <f t="shared" ca="1" si="661"/>
        <v>0</v>
      </c>
      <c r="LD101" s="19">
        <f t="shared" ca="1" si="661"/>
        <v>0</v>
      </c>
      <c r="LE101" s="19">
        <f t="shared" ca="1" si="661"/>
        <v>0</v>
      </c>
      <c r="LF101" s="19">
        <f t="shared" ca="1" si="661"/>
        <v>0</v>
      </c>
      <c r="LG101" s="5">
        <f t="shared" ca="1" si="626"/>
        <v>0</v>
      </c>
      <c r="LH101" s="5">
        <f t="shared" ca="1" si="626"/>
        <v>0</v>
      </c>
      <c r="LI101" s="5">
        <f t="shared" ca="1" si="626"/>
        <v>0.05</v>
      </c>
      <c r="LJ101" s="5">
        <f t="shared" ca="1" si="626"/>
        <v>0.05</v>
      </c>
      <c r="LK101" s="19">
        <f t="shared" ca="1" si="661"/>
        <v>0</v>
      </c>
      <c r="LL101" s="19">
        <f t="shared" ca="1" si="661"/>
        <v>0</v>
      </c>
      <c r="LM101" s="19">
        <f t="shared" ref="LM101:LW102" ca="1" si="662">OFFSET(LM$5,$B101,0)</f>
        <v>0</v>
      </c>
      <c r="LN101" s="19">
        <f t="shared" ca="1" si="662"/>
        <v>0</v>
      </c>
      <c r="LO101" s="19">
        <f t="shared" ca="1" si="662"/>
        <v>0</v>
      </c>
      <c r="LP101" s="19">
        <f t="shared" ca="1" si="662"/>
        <v>0</v>
      </c>
      <c r="LQ101" s="19">
        <f t="shared" ca="1" si="662"/>
        <v>0</v>
      </c>
      <c r="LR101" s="19">
        <f t="shared" ca="1" si="662"/>
        <v>1</v>
      </c>
      <c r="LS101" s="19">
        <f t="shared" ca="1" si="662"/>
        <v>0</v>
      </c>
      <c r="LT101" s="19">
        <f t="shared" ca="1" si="662"/>
        <v>0</v>
      </c>
      <c r="LU101" s="19">
        <f t="shared" ca="1" si="662"/>
        <v>0</v>
      </c>
      <c r="LV101" s="19">
        <f t="shared" ca="1" si="662"/>
        <v>0</v>
      </c>
      <c r="LW101" s="19">
        <f t="shared" ca="1" si="662"/>
        <v>1</v>
      </c>
      <c r="LX101" s="9"/>
      <c r="LY101" s="5" t="b">
        <f t="shared" ca="1" si="627"/>
        <v>0</v>
      </c>
      <c r="LZ101" s="19" t="str">
        <f t="shared" ca="1" si="628"/>
        <v>-</v>
      </c>
      <c r="MA101" s="19" t="str">
        <f t="shared" ca="1" si="628"/>
        <v>-</v>
      </c>
      <c r="MB101" s="19" t="str">
        <f t="shared" ca="1" si="628"/>
        <v>-</v>
      </c>
      <c r="MC101" s="5" t="b">
        <f t="shared" ca="1" si="629"/>
        <v>1</v>
      </c>
      <c r="MD101" s="5" t="b">
        <f t="shared" ca="1" si="629"/>
        <v>0</v>
      </c>
      <c r="ME101" s="5" t="b">
        <f t="shared" ca="1" si="629"/>
        <v>0</v>
      </c>
      <c r="MF101" s="135">
        <f t="shared" ca="1" si="630"/>
        <v>1</v>
      </c>
      <c r="MG101" s="135">
        <f t="shared" ca="1" si="630"/>
        <v>1</v>
      </c>
      <c r="MH101" s="5" t="b">
        <f t="shared" ca="1" si="631"/>
        <v>0</v>
      </c>
      <c r="MI101" s="5" t="b">
        <f t="shared" ca="1" si="631"/>
        <v>0</v>
      </c>
      <c r="MJ101" s="5" t="b">
        <f t="shared" ca="1" si="631"/>
        <v>1</v>
      </c>
      <c r="MK101" s="5" t="b">
        <f t="shared" ca="1" si="631"/>
        <v>0</v>
      </c>
      <c r="ML101" s="5">
        <f t="shared" ca="1" si="632"/>
        <v>1</v>
      </c>
      <c r="MM101" s="5">
        <f t="shared" ca="1" si="632"/>
        <v>0.66</v>
      </c>
      <c r="MN101" s="5" t="b">
        <f t="shared" ca="1" si="633"/>
        <v>1</v>
      </c>
      <c r="MO101" s="5" t="str" cm="1">
        <f t="array" aca="1" ref="MO101" ca="1">IF(OR(MP101:MP101&lt;&gt;"-"),TRUE,"-")</f>
        <v>-</v>
      </c>
      <c r="MP101" s="19" t="str">
        <f t="shared" ca="1" si="634"/>
        <v>-</v>
      </c>
      <c r="MQ101" s="5" t="str">
        <f t="array" aca="1" ref="MQ101" ca="1">IF(OR(MR101:MX101&lt;&gt;"-"),TRUE,"-")</f>
        <v>-</v>
      </c>
      <c r="MR101" s="19" t="str">
        <f t="shared" ca="1" si="635"/>
        <v>-</v>
      </c>
      <c r="MS101" s="19" t="str">
        <f t="shared" ca="1" si="635"/>
        <v>-</v>
      </c>
      <c r="MT101" s="19" t="str">
        <f t="shared" ca="1" si="635"/>
        <v>-</v>
      </c>
      <c r="MU101" s="19" t="str">
        <f t="shared" ca="1" si="635"/>
        <v>-</v>
      </c>
      <c r="MV101" s="19" t="str">
        <f t="shared" ca="1" si="635"/>
        <v>-</v>
      </c>
      <c r="MW101" s="19" t="str">
        <f t="shared" ca="1" si="635"/>
        <v>-</v>
      </c>
      <c r="MX101" s="19" t="str">
        <f t="shared" ca="1" si="635"/>
        <v>-</v>
      </c>
      <c r="MY101" s="19" t="str">
        <f t="shared" ca="1" si="635"/>
        <v>-</v>
      </c>
      <c r="MZ101" s="19" t="str">
        <f t="shared" ca="1" si="635"/>
        <v>-</v>
      </c>
      <c r="NA101" s="19" t="str">
        <f t="shared" ca="1" si="635"/>
        <v>-</v>
      </c>
      <c r="NB101" s="19" t="b">
        <f t="shared" ca="1" si="636"/>
        <v>1</v>
      </c>
      <c r="NC101" s="19">
        <f t="shared" ca="1" si="636"/>
        <v>0</v>
      </c>
      <c r="ND101" s="5" t="str">
        <f t="shared" ca="1" si="637"/>
        <v>-</v>
      </c>
      <c r="NE101" s="5" t="str">
        <f t="shared" ca="1" si="637"/>
        <v>-</v>
      </c>
      <c r="NF101" s="5" t="str">
        <f t="shared" ca="1" si="637"/>
        <v>-</v>
      </c>
      <c r="NG101" s="5" t="str">
        <f t="shared" ca="1" si="637"/>
        <v>-</v>
      </c>
      <c r="NH101" s="19" t="str">
        <f t="shared" ca="1" si="638"/>
        <v>-</v>
      </c>
      <c r="NI101" s="19" t="str">
        <f t="shared" ca="1" si="638"/>
        <v>-</v>
      </c>
      <c r="NJ101" s="19" t="str">
        <f t="shared" ca="1" si="638"/>
        <v>-</v>
      </c>
      <c r="NK101" s="19" t="str">
        <f t="shared" ca="1" si="638"/>
        <v>-</v>
      </c>
      <c r="NL101" s="19" t="str">
        <f t="shared" ca="1" si="638"/>
        <v>-</v>
      </c>
      <c r="NM101" s="19" t="str">
        <f t="shared" ca="1" si="638"/>
        <v>-</v>
      </c>
      <c r="NN101" s="5" t="str">
        <f t="shared" ca="1" si="639"/>
        <v>-</v>
      </c>
      <c r="NO101" s="5">
        <f t="shared" ca="1" si="639"/>
        <v>500</v>
      </c>
      <c r="NP101" s="5">
        <f t="shared" ca="1" si="639"/>
        <v>500</v>
      </c>
      <c r="NQ101" s="5" t="str">
        <f t="shared" ca="1" si="639"/>
        <v>-</v>
      </c>
      <c r="NR101" s="5" t="str">
        <f t="shared" ca="1" si="639"/>
        <v>-</v>
      </c>
      <c r="NS101" s="5" t="str">
        <f t="shared" ca="1" si="639"/>
        <v>-</v>
      </c>
      <c r="NT101" s="5">
        <f t="shared" ca="1" si="640"/>
        <v>1</v>
      </c>
      <c r="NU101" s="9"/>
      <c r="NV101" s="19">
        <f t="shared" ca="1" si="638"/>
        <v>70</v>
      </c>
      <c r="NW101" s="19">
        <f t="shared" ca="1" si="638"/>
        <v>50</v>
      </c>
      <c r="NX101" s="19">
        <f t="shared" ca="1" si="641"/>
        <v>65</v>
      </c>
      <c r="NY101" s="19">
        <f t="shared" ca="1" si="641"/>
        <v>65</v>
      </c>
      <c r="NZ101" s="5">
        <f t="shared" ca="1" si="642"/>
        <v>1</v>
      </c>
      <c r="OA101" s="5">
        <f t="shared" ca="1" si="643"/>
        <v>1</v>
      </c>
      <c r="OB101" s="5">
        <f t="shared" ca="1" si="644"/>
        <v>1</v>
      </c>
      <c r="OC101" s="9"/>
      <c r="OD101" s="19" t="b">
        <f t="shared" ca="1" si="641"/>
        <v>0</v>
      </c>
      <c r="OE101" s="19" t="b">
        <f t="shared" ca="1" si="641"/>
        <v>0</v>
      </c>
      <c r="OF101" s="19">
        <f t="shared" ca="1" si="641"/>
        <v>1</v>
      </c>
      <c r="OG101" s="135">
        <f t="shared" ca="1" si="646"/>
        <v>1</v>
      </c>
      <c r="OH101" s="135">
        <f t="shared" ca="1" si="646"/>
        <v>1</v>
      </c>
      <c r="OI101" s="135">
        <f t="shared" ca="1" si="646"/>
        <v>1</v>
      </c>
      <c r="OJ101" s="135">
        <f t="shared" ca="1" si="646"/>
        <v>1</v>
      </c>
      <c r="OK101" s="135">
        <f t="shared" ca="1" si="646"/>
        <v>1</v>
      </c>
      <c r="OL101" s="135">
        <f t="shared" ca="1" si="646"/>
        <v>1</v>
      </c>
      <c r="OM101" s="135">
        <f t="shared" ca="1" si="646"/>
        <v>1</v>
      </c>
      <c r="ON101" s="135">
        <f t="shared" ca="1" si="646"/>
        <v>1</v>
      </c>
      <c r="OO101" s="9"/>
      <c r="OP101" s="5" t="str" cm="1">
        <f t="array" aca="1" ref="OP101" ca="1">INDEX(i.LMU_Area,$K101,OP$26)</f>
        <v>-</v>
      </c>
      <c r="OQ101" s="5" t="str" cm="1">
        <f t="array" aca="1" ref="OQ101" ca="1">INDEX(i.LMU_Area,$K101,OQ$26)</f>
        <v>-</v>
      </c>
      <c r="OR101" s="5" t="str" cm="1">
        <f t="array" aca="1" ref="OR101" ca="1">INDEX(i.LMU_Area,$K101,OR$26)</f>
        <v>-</v>
      </c>
      <c r="OS101" s="5" t="str" cm="1">
        <f t="array" aca="1" ref="OS101" ca="1">INDEX(i.LMU_Area,$K101,OS$26)</f>
        <v>-</v>
      </c>
      <c r="OT101" s="5" t="str" cm="1">
        <f t="array" aca="1" ref="OT101" ca="1">INDEX(i.LMU_Area,$K101,OT$26)</f>
        <v>-</v>
      </c>
      <c r="OU101" s="5" t="str" cm="1">
        <f t="array" aca="1" ref="OU101" ca="1">INDEX(i.LMU_Area,$K101,OU$26)</f>
        <v>-</v>
      </c>
      <c r="OV101" s="5" t="str" cm="1">
        <f t="array" aca="1" ref="OV101" ca="1">INDEX(i.LMU_Area,$K101,OV$26)</f>
        <v>-</v>
      </c>
      <c r="OW101" s="5" t="str" cm="1">
        <f t="array" aca="1" ref="OW101" ca="1">INDEX(i.LMU_Area,$K101,OW$26)</f>
        <v>-</v>
      </c>
      <c r="OX101" s="5" t="str" cm="1">
        <f t="array" aca="1" ref="OX101" ca="1">INDEX(i.LMU_Area,$K101,OX$26)</f>
        <v>-</v>
      </c>
      <c r="OY101" s="5" t="str" cm="1">
        <f t="array" aca="1" ref="OY101" ca="1">INDEX(i.LMU_Area,$K101,OY$26)</f>
        <v>-</v>
      </c>
      <c r="OZ101" s="5" t="str" cm="1">
        <f t="array" aca="1" ref="OZ101" ca="1">INDEX(i.LMU_Area,$K101,OZ$26)</f>
        <v>-</v>
      </c>
      <c r="PA101" s="5" t="str" cm="1">
        <f t="array" aca="1" ref="PA101" ca="1">INDEX(i.LMU_Area,$K101,PA$26)</f>
        <v>-</v>
      </c>
      <c r="PB101" s="5" t="str" cm="1">
        <f t="array" aca="1" ref="PB101" ca="1">INDEX(i.LMU_Area,$K101,PB$26)</f>
        <v>-</v>
      </c>
      <c r="PC101" s="5" t="str" cm="1">
        <f t="array" aca="1" ref="PC101" ca="1">INDEX(i.LMU_Area,$K101,PC$26)</f>
        <v>-</v>
      </c>
      <c r="PD101" s="5" t="str" cm="1">
        <f t="array" aca="1" ref="PD101" ca="1">INDEX(i.LMU_Area,$K101,PD$26)</f>
        <v>-</v>
      </c>
      <c r="PE101" s="5" t="str" cm="1">
        <f t="array" aca="1" ref="PE101" ca="1">INDEX(i.LMU_Area,$K101,PE$26)</f>
        <v>-</v>
      </c>
      <c r="PF101" s="5" t="str" cm="1">
        <f t="array" aca="1" ref="PF101" ca="1">INDEX(i.LMU_Area,$K101,PF$26)</f>
        <v>-</v>
      </c>
      <c r="PG101" s="5" t="str" cm="1">
        <f t="array" aca="1" ref="PG101" ca="1">INDEX(i.LMU_Area,$K101,PG$26)</f>
        <v>-</v>
      </c>
      <c r="PH101" s="5" t="str" cm="1">
        <f t="array" aca="1" ref="PH101" ca="1">INDEX(i.LMU_Area,$K101,PH$26)</f>
        <v>-</v>
      </c>
      <c r="PI101" s="5" t="str" cm="1">
        <f t="array" aca="1" ref="PI101" ca="1">INDEX(i.LMU_Area,$K101,PI$26)</f>
        <v>-</v>
      </c>
      <c r="PJ101" s="5" t="str" cm="1">
        <f t="array" aca="1" ref="PJ101" ca="1">INDEX(i.LMU_Area,$K101,PJ$26)</f>
        <v>-</v>
      </c>
      <c r="PK101" s="5" t="str" cm="1">
        <f t="array" aca="1" ref="PK101" ca="1">INDEX(i.LMU_Area,$K101,PK$26)</f>
        <v>-</v>
      </c>
      <c r="PL101" s="5" t="str" cm="1">
        <f t="array" aca="1" ref="PL101" ca="1">INDEX(i.LMU_Area,$K101,PL$26)</f>
        <v>-</v>
      </c>
      <c r="PM101" s="5" t="str" cm="1">
        <f t="array" aca="1" ref="PM101" ca="1">INDEX(i.LMU_Area,$K101,PM$26)</f>
        <v>-</v>
      </c>
      <c r="PN101" s="5" t="str" cm="1">
        <f t="array" aca="1" ref="PN101" ca="1">INDEX(i.LMU_Area,$K101,PN$26)</f>
        <v>-</v>
      </c>
      <c r="PO101" s="5" t="str" cm="1">
        <f t="array" aca="1" ref="PO101" ca="1">INDEX(i.LMU_Area,$K101,PO$26)</f>
        <v>-</v>
      </c>
      <c r="PP101" s="5" t="str" cm="1">
        <f t="array" aca="1" ref="PP101" ca="1">INDEX(i.LMU_Area,$K101,PP$26)</f>
        <v>-</v>
      </c>
      <c r="PQ101" s="5" t="str" cm="1">
        <f t="array" aca="1" ref="PQ101" ca="1">INDEX(i.LMU_Area,$K101,PQ$26)</f>
        <v>-</v>
      </c>
      <c r="PR101" s="5" t="str" cm="1">
        <f t="array" aca="1" ref="PR101" ca="1">INDEX(i.LMU_Area,$K101,PR$26)</f>
        <v>-</v>
      </c>
      <c r="PS101" s="5" t="str" cm="1">
        <f t="array" aca="1" ref="PS101" ca="1">INDEX(i.LMU_Area,$K101,PS$26)</f>
        <v>-</v>
      </c>
      <c r="PT101" s="5" t="str" cm="1">
        <f t="array" aca="1" ref="PT101" ca="1">INDEX(i.LMU_Area,$K101,PT$26)</f>
        <v>-</v>
      </c>
      <c r="PU101" s="5" t="str" cm="1">
        <f t="array" aca="1" ref="PU101" ca="1">INDEX(i.LMU_Area,$K101,PU$26)</f>
        <v>-</v>
      </c>
      <c r="PV101" s="5" t="str" cm="1">
        <f t="array" aca="1" ref="PV101" ca="1">INDEX(i.LMU_Area,$K101,PV$26)</f>
        <v>-</v>
      </c>
      <c r="PW101" s="5" t="str" cm="1">
        <f t="array" aca="1" ref="PW101" ca="1">INDEX(i.LMU_Area,$K101,PW$26)</f>
        <v>-</v>
      </c>
      <c r="PX101" s="5" t="str" cm="1">
        <f t="array" aca="1" ref="PX101" ca="1">INDEX(i.LMU_Area,$K101,PX$26)</f>
        <v>-</v>
      </c>
      <c r="PY101" s="5" t="str" cm="1">
        <f t="array" aca="1" ref="PY101" ca="1">INDEX(i.LMU_Area,$K101,PY$26)</f>
        <v>-</v>
      </c>
      <c r="PZ101" s="5" t="str" cm="1">
        <f t="array" aca="1" ref="PZ101" ca="1">INDEX(i.LMU_Area,$K101,PZ$26)</f>
        <v>-</v>
      </c>
      <c r="QA101" s="5" t="str" cm="1">
        <f t="array" aca="1" ref="QA101" ca="1">INDEX(i.LMU_Area,$K101,QA$26)</f>
        <v>-</v>
      </c>
      <c r="QB101" s="5" t="str" cm="1">
        <f t="array" aca="1" ref="QB101" ca="1">INDEX(i.LMU_Area,$K101,QB$26)</f>
        <v>-</v>
      </c>
      <c r="QC101" s="5" t="str" cm="1">
        <f t="array" aca="1" ref="QC101" ca="1">INDEX(i.LMU_Area,$K101,QC$26)</f>
        <v>-</v>
      </c>
      <c r="QD101" s="5" t="str" cm="1">
        <f t="array" aca="1" ref="QD101" ca="1">INDEX(i.LMU_Area,$K101,QD$26)</f>
        <v>-</v>
      </c>
      <c r="QE101" s="5" t="str" cm="1">
        <f t="array" aca="1" ref="QE101" ca="1">INDEX(i.LMU_Area,$K101,QE$26)</f>
        <v>-</v>
      </c>
      <c r="QF101" s="5" t="str" cm="1">
        <f t="array" aca="1" ref="QF101" ca="1">INDEX(i.LMU_Area,$K101,QF$26)</f>
        <v>-</v>
      </c>
      <c r="QG101" s="5" t="str" cm="1">
        <f t="array" aca="1" ref="QG101" ca="1">INDEX(i.LMU_Area,$K101,QG$26)</f>
        <v>-</v>
      </c>
      <c r="QH101" s="5" t="str" cm="1">
        <f t="array" aca="1" ref="QH101" ca="1">INDEX(i.LMU_Area,$K101,QH$26)</f>
        <v>-</v>
      </c>
      <c r="QI101" s="5" t="str" cm="1">
        <f t="array" aca="1" ref="QI101" ca="1">INDEX(i.LMU_Area,$K101,QI$26)</f>
        <v>-</v>
      </c>
      <c r="QJ101" s="5" t="str" cm="1">
        <f t="array" aca="1" ref="QJ101" ca="1">INDEX(i.LMU_Area,$K101,QJ$26)</f>
        <v>-</v>
      </c>
      <c r="QK101" s="5" t="str" cm="1">
        <f t="array" aca="1" ref="QK101" ca="1">INDEX(i.LMU_Area,$K101,QK$26)</f>
        <v>-</v>
      </c>
      <c r="QL101" s="5" t="str" cm="1">
        <f t="array" aca="1" ref="QL101" ca="1">INDEX(i.LMU_Area,$K101,QL$26)</f>
        <v>-</v>
      </c>
      <c r="QM101" s="5" t="str" cm="1">
        <f t="array" aca="1" ref="QM101" ca="1">INDEX(i.LMU_Area,$K101,QM$26)</f>
        <v>-</v>
      </c>
      <c r="QN101" s="5" t="str" cm="1">
        <f t="array" aca="1" ref="QN101" ca="1">INDEX(i.LMU_Area,$K101,QN$26)</f>
        <v>-</v>
      </c>
      <c r="QO101" s="5" t="str" cm="1">
        <f t="array" aca="1" ref="QO101" ca="1">INDEX(i.LMU_Area,$K101,QO$26)</f>
        <v>-</v>
      </c>
      <c r="QP101" s="5" t="str" cm="1">
        <f t="array" aca="1" ref="QP101" ca="1">INDEX(i.LMU_Area,$K101,QP$26)</f>
        <v>-</v>
      </c>
      <c r="QQ101" s="5" t="str" cm="1">
        <f t="array" aca="1" ref="QQ101" ca="1">INDEX(i.LMU_Area,$K101,QQ$26)</f>
        <v>-</v>
      </c>
      <c r="QR101" s="5" t="str" cm="1">
        <f t="array" aca="1" ref="QR101" ca="1">INDEX(i.LMU_Area,$K101,QR$26)</f>
        <v>-</v>
      </c>
      <c r="QS101" s="5" t="str" cm="1">
        <f t="array" aca="1" ref="QS101" ca="1">INDEX(i.LMU_Area,$K101,QS$26)</f>
        <v>-</v>
      </c>
      <c r="QT101" s="5" t="str" cm="1">
        <f t="array" aca="1" ref="QT101" ca="1">INDEX(i.LMU_Area,$K101,QT$26)</f>
        <v>-</v>
      </c>
      <c r="QU101" s="5" t="str" cm="1">
        <f t="array" aca="1" ref="QU101" ca="1">INDEX(i.LMU_Area,$K101,QU$26)</f>
        <v>-</v>
      </c>
      <c r="QV101" s="5" t="str" cm="1">
        <f t="array" aca="1" ref="QV101" ca="1">INDEX(i.LMU_Area,$K101,QV$26)</f>
        <v>-</v>
      </c>
      <c r="QW101" s="5" t="str" cm="1">
        <f t="array" aca="1" ref="QW101" ca="1">INDEX(i.LMU_Area,$K101,QW$26)</f>
        <v>-</v>
      </c>
      <c r="QX101" s="5" t="str" cm="1">
        <f t="array" aca="1" ref="QX101" ca="1">INDEX(i.LMU_Area,$K101,QX$26)</f>
        <v>-</v>
      </c>
      <c r="QY101" s="5" t="str" cm="1">
        <f t="array" aca="1" ref="QY101" ca="1">INDEX(i.LMU_Area,$K101,QY$26)</f>
        <v>-</v>
      </c>
      <c r="QZ101" s="5" t="str" cm="1">
        <f t="array" aca="1" ref="QZ101" ca="1">INDEX(i.LMU_Area,$K101,QZ$26)</f>
        <v>-</v>
      </c>
      <c r="RA101" s="5" t="str" cm="1">
        <f t="array" aca="1" ref="RA101" ca="1">INDEX(i.LMU_Area,$K101,RA$26)</f>
        <v>-</v>
      </c>
      <c r="RB101" s="5" t="str" cm="1">
        <f t="array" aca="1" ref="RB101" ca="1">INDEX(i.LMU_Area,$K101,RB$26)</f>
        <v>-</v>
      </c>
      <c r="RC101" s="5" t="str" cm="1">
        <f t="array" aca="1" ref="RC101" ca="1">INDEX(i.LMU_Area,$K101,RC$26)</f>
        <v>-</v>
      </c>
      <c r="RD101" s="5" t="str" cm="1">
        <f t="array" aca="1" ref="RD101" ca="1">INDEX(i.LMU_Area,$K101,RD$26)</f>
        <v>-</v>
      </c>
      <c r="RE101" s="5" t="str" cm="1">
        <f t="array" aca="1" ref="RE101" ca="1">INDEX(i.LMU_Area,$K101,RE$26)</f>
        <v>-</v>
      </c>
      <c r="RF101" s="5" t="str" cm="1">
        <f t="array" aca="1" ref="RF101" ca="1">INDEX(i.LMU_Area,$K101,RF$26)</f>
        <v>-</v>
      </c>
      <c r="RG101" s="5" t="str" cm="1">
        <f t="array" aca="1" ref="RG101" ca="1">INDEX(i.LMU_Area,$K101,RG$26)</f>
        <v>-</v>
      </c>
      <c r="RH101" s="5" t="str" cm="1">
        <f t="array" aca="1" ref="RH101" ca="1">INDEX(i.LMU_Area,$K101,RH$26)</f>
        <v>-</v>
      </c>
      <c r="RI101" s="5" t="str" cm="1">
        <f t="array" aca="1" ref="RI101" ca="1">INDEX(i.LMU_Area,$K101,RI$26)</f>
        <v>-</v>
      </c>
      <c r="RJ101" s="5" t="str" cm="1">
        <f t="array" aca="1" ref="RJ101" ca="1">INDEX(i.LMU_Area,$K101,RJ$26)</f>
        <v>-</v>
      </c>
      <c r="RK101" s="5" t="str" cm="1">
        <f t="array" aca="1" ref="RK101" ca="1">INDEX(i.LMU_Area,$K101,RK$26)</f>
        <v>-</v>
      </c>
      <c r="RL101" s="5" t="str" cm="1">
        <f t="array" aca="1" ref="RL101" ca="1">INDEX(i.LMU_Area,$K101,RL$26)</f>
        <v>-</v>
      </c>
      <c r="RM101" s="5" t="str" cm="1">
        <f t="array" aca="1" ref="RM101" ca="1">INDEX(i.LMU_Area,$K101,RM$26)</f>
        <v>-</v>
      </c>
      <c r="RN101" s="5" t="str" cm="1">
        <f t="array" aca="1" ref="RN101" ca="1">INDEX(i.LMU_Area,$K101,RN$26)</f>
        <v>-</v>
      </c>
      <c r="RO101" s="5" t="str" cm="1">
        <f t="array" aca="1" ref="RO101" ca="1">INDEX(i.LMU_Area,$K101,RO$26)</f>
        <v>-</v>
      </c>
      <c r="RP101" s="5" t="str" cm="1">
        <f t="array" aca="1" ref="RP101" ca="1">INDEX(i.LMU_Area,$K101,RP$26)</f>
        <v>-</v>
      </c>
      <c r="RQ101" s="5" t="str" cm="1">
        <f t="array" aca="1" ref="RQ101" ca="1">INDEX(i.LMU_Area,$K101,RQ$26)</f>
        <v>-</v>
      </c>
      <c r="RR101" s="5" t="str" cm="1">
        <f t="array" aca="1" ref="RR101" ca="1">INDEX(i.LMU_Area,$K101,RR$26)</f>
        <v>-</v>
      </c>
      <c r="RS101" s="5" t="str" cm="1">
        <f t="array" aca="1" ref="RS101" ca="1">INDEX(i.LMU_Area,$K101,RS$26)</f>
        <v>-</v>
      </c>
      <c r="RT101" s="5" t="str" cm="1">
        <f t="array" aca="1" ref="RT101" ca="1">INDEX(i.LMU_Area,$K101,RT$26)</f>
        <v>-</v>
      </c>
      <c r="RU101" s="5" t="str" cm="1">
        <f t="array" aca="1" ref="RU101" ca="1">INDEX(i.LMU_Area,$K101,RU$26)</f>
        <v>-</v>
      </c>
      <c r="RV101" s="5" t="str" cm="1">
        <f t="array" aca="1" ref="RV101" ca="1">INDEX(i.LMU_Area,$K101,RV$26)</f>
        <v>-</v>
      </c>
      <c r="RW101" s="5" t="str" cm="1">
        <f t="array" aca="1" ref="RW101" ca="1">INDEX(i.LMU_Area,$K101,RW$26)</f>
        <v>-</v>
      </c>
      <c r="RX101" s="5" t="str" cm="1">
        <f t="array" aca="1" ref="RX101" ca="1">INDEX(i.LMU_Area,$K101,RX$26)</f>
        <v>-</v>
      </c>
      <c r="RY101" s="5" t="str" cm="1">
        <f t="array" aca="1" ref="RY101" ca="1">INDEX(i.LMU_Area,$K101,RY$26)</f>
        <v>-</v>
      </c>
      <c r="RZ101" s="5" t="str" cm="1">
        <f t="array" aca="1" ref="RZ101" ca="1">INDEX(i.LMU_Area,$K101,RZ$26)</f>
        <v>-</v>
      </c>
      <c r="SA101" s="5" t="str" cm="1">
        <f t="array" aca="1" ref="SA101" ca="1">INDEX(i.LMU_Area,$K101,SA$26)</f>
        <v>-</v>
      </c>
      <c r="SB101" s="5" t="str" cm="1">
        <f t="array" aca="1" ref="SB101" ca="1">INDEX(i.LMU_Area,$K101,SB$26)</f>
        <v>-</v>
      </c>
      <c r="SC101" s="5" t="str" cm="1">
        <f t="array" aca="1" ref="SC101" ca="1">INDEX(i.LMU_Area,$K101,SC$26)</f>
        <v>-</v>
      </c>
      <c r="SD101" s="5" t="str" cm="1">
        <f t="array" aca="1" ref="SD101" ca="1">INDEX(i.LMU_Area,$K101,SD$26)</f>
        <v>-</v>
      </c>
      <c r="SE101" s="5" t="str" cm="1">
        <f t="array" aca="1" ref="SE101" ca="1">INDEX(i.LMU_Area,$K101,SE$26)</f>
        <v>-</v>
      </c>
      <c r="SF101" s="5" t="str" cm="1">
        <f t="array" aca="1" ref="SF101" ca="1">INDEX(i.LMU_Area,$K101,SF$26)</f>
        <v>-</v>
      </c>
      <c r="SG101" s="5" t="str" cm="1">
        <f t="array" aca="1" ref="SG101" ca="1">INDEX(i.LMU_Area,$K101,SG$26)</f>
        <v>-</v>
      </c>
      <c r="SH101" s="5" t="str" cm="1">
        <f t="array" aca="1" ref="SH101" ca="1">INDEX(i.LMU_Area,$K101,SH$26)</f>
        <v>-</v>
      </c>
      <c r="SI101" s="5" t="str" cm="1">
        <f t="array" aca="1" ref="SI101" ca="1">INDEX(i.LMU_Area,$K101,SI$26)</f>
        <v>-</v>
      </c>
      <c r="SJ101" s="5" t="str" cm="1">
        <f t="array" aca="1" ref="SJ101" ca="1">INDEX(i.LMU_Area,$K101,SJ$26)</f>
        <v>-</v>
      </c>
      <c r="SK101" s="5" t="str" cm="1">
        <f t="array" aca="1" ref="SK101" ca="1">INDEX(i.LMU_Area,$K101,SK$26)</f>
        <v>-</v>
      </c>
      <c r="SL101" s="5" t="str" cm="1">
        <f t="array" aca="1" ref="SL101" ca="1">INDEX(i.LMU_Area,$K101,SL$26)</f>
        <v>-</v>
      </c>
      <c r="SM101" s="5" t="str" cm="1">
        <f t="array" aca="1" ref="SM101" ca="1">INDEX(i.LMU_Area,$K101,SM$26)</f>
        <v>-</v>
      </c>
      <c r="SN101" s="5" t="str" cm="1">
        <f t="array" aca="1" ref="SN101" ca="1">INDEX(i.LMU_Area,$K101,SN$26)</f>
        <v>-</v>
      </c>
      <c r="SO101" s="5" t="str" cm="1">
        <f t="array" aca="1" ref="SO101" ca="1">INDEX(i.LMU_Area,$K101,SO$26)</f>
        <v>-</v>
      </c>
      <c r="SP101" s="5" t="str" cm="1">
        <f t="array" aca="1" ref="SP101" ca="1">INDEX(i.LMU_Area,$K101,SP$26)</f>
        <v>-</v>
      </c>
      <c r="SQ101" s="5" t="str" cm="1">
        <f t="array" aca="1" ref="SQ101" ca="1">INDEX(i.LMU_Area,$K101,SQ$26)</f>
        <v>-</v>
      </c>
      <c r="SR101" s="5" t="str" cm="1">
        <f t="array" aca="1" ref="SR101" ca="1">INDEX(i.LMU_Area,$K101,SR$26)</f>
        <v>-</v>
      </c>
      <c r="SS101" s="5" t="str" cm="1">
        <f t="array" aca="1" ref="SS101" ca="1">INDEX(i.LMU_Area,$K101,SS$26)</f>
        <v>-</v>
      </c>
      <c r="ST101" s="5" t="str" cm="1">
        <f t="array" aca="1" ref="ST101" ca="1">INDEX(i.LMU_Area,$K101,ST$26)</f>
        <v>-</v>
      </c>
      <c r="SU101" s="5" t="str" cm="1">
        <f t="array" aca="1" ref="SU101" ca="1">INDEX(i.LMU_Area,$K101,SU$26)</f>
        <v>-</v>
      </c>
      <c r="SV101" s="5" t="str" cm="1">
        <f t="array" aca="1" ref="SV101" ca="1">INDEX(i.LMU_Area,$K101,SV$26)</f>
        <v>-</v>
      </c>
      <c r="SW101" s="5" t="str" cm="1">
        <f t="array" aca="1" ref="SW101" ca="1">INDEX(i.LMU_Area,$K101,SW$26)</f>
        <v>-</v>
      </c>
      <c r="SX101" s="5" t="str" cm="1">
        <f t="array" aca="1" ref="SX101" ca="1">INDEX(i.LMU_Area,$K101,SX$26)</f>
        <v>-</v>
      </c>
      <c r="SY101" s="5" t="str" cm="1">
        <f t="array" aca="1" ref="SY101" ca="1">INDEX(i.LMU_Area,$K101,SY$26)</f>
        <v>-</v>
      </c>
      <c r="SZ101" s="5" t="str" cm="1">
        <f t="array" aca="1" ref="SZ101" ca="1">INDEX(i.LMU_Area,$K101,SZ$26)</f>
        <v>-</v>
      </c>
      <c r="TA101" s="5" t="str" cm="1">
        <f t="array" aca="1" ref="TA101" ca="1">INDEX(i.LMU_Area,$K101,TA$26)</f>
        <v>-</v>
      </c>
      <c r="TB101" s="5" t="str" cm="1">
        <f t="array" aca="1" ref="TB101" ca="1">INDEX(i.LMU_Area,$K101,TB$26)</f>
        <v>-</v>
      </c>
      <c r="TC101" s="5" t="str" cm="1">
        <f t="array" aca="1" ref="TC101" ca="1">INDEX(i.LMU_Area,$K101,TC$26)</f>
        <v>-</v>
      </c>
      <c r="TD101" s="5" t="str" cm="1">
        <f t="array" aca="1" ref="TD101" ca="1">INDEX(i.LMU_Area,$K101,TD$26)</f>
        <v>-</v>
      </c>
      <c r="TE101" s="5" t="str" cm="1">
        <f t="array" aca="1" ref="TE101" ca="1">INDEX(i.LMU_Area,$K101,TE$26)</f>
        <v>-</v>
      </c>
      <c r="TF101" s="19">
        <f t="shared" ca="1" si="641"/>
        <v>1</v>
      </c>
      <c r="TG101" s="587">
        <v>0</v>
      </c>
    </row>
    <row r="102" spans="1:527" outlineLevel="2">
      <c r="A102" s="21">
        <f t="shared" si="85"/>
        <v>97</v>
      </c>
      <c r="B102" s="213">
        <f t="shared" ca="1" si="654"/>
        <v>88</v>
      </c>
      <c r="C102">
        <f t="shared" si="655"/>
        <v>102</v>
      </c>
      <c r="D102" s="135" t="s">
        <v>1990</v>
      </c>
      <c r="E102" t="b">
        <v>1</v>
      </c>
      <c r="F102" t="b">
        <v>0</v>
      </c>
      <c r="G102" t="b">
        <f t="shared" si="656"/>
        <v>1</v>
      </c>
      <c r="H102" s="213">
        <f t="shared" ca="1" si="647"/>
        <v>9</v>
      </c>
      <c r="I102" s="26">
        <v>2</v>
      </c>
      <c r="J102" s="26">
        <v>5</v>
      </c>
      <c r="K102" s="19">
        <f t="shared" ca="1" si="563"/>
        <v>1</v>
      </c>
      <c r="L102" s="19">
        <f t="shared" ca="1" si="563"/>
        <v>1</v>
      </c>
      <c r="M102" s="19">
        <f t="shared" ca="1" si="563"/>
        <v>2</v>
      </c>
      <c r="N102" s="19">
        <f t="shared" ca="1" si="563"/>
        <v>3</v>
      </c>
      <c r="O102" s="19">
        <f t="shared" ca="1" si="563"/>
        <v>2</v>
      </c>
      <c r="P102" s="19">
        <f t="shared" ca="1" si="563"/>
        <v>1</v>
      </c>
      <c r="Q102" s="19">
        <f t="shared" ca="1" si="563"/>
        <v>1</v>
      </c>
      <c r="R102" s="19">
        <f t="shared" ca="1" si="563"/>
        <v>0</v>
      </c>
      <c r="S102" s="19">
        <f t="shared" ca="1" si="563"/>
        <v>0</v>
      </c>
      <c r="T102" s="19">
        <f t="shared" ca="1" si="563"/>
        <v>0</v>
      </c>
      <c r="U102" s="19">
        <f t="shared" ca="1" si="563"/>
        <v>0</v>
      </c>
      <c r="V102" s="19">
        <f t="shared" ca="1" si="563"/>
        <v>0</v>
      </c>
      <c r="W102" s="19">
        <f t="shared" ca="1" si="563"/>
        <v>0</v>
      </c>
      <c r="X102" s="19">
        <f t="shared" ca="1" si="563"/>
        <v>1</v>
      </c>
      <c r="Y102" s="19">
        <f t="shared" ca="1" si="563"/>
        <v>1</v>
      </c>
      <c r="Z102" s="19">
        <f t="shared" ca="1" si="563"/>
        <v>1</v>
      </c>
      <c r="AA102" s="209"/>
      <c r="AB102" s="209"/>
      <c r="AC102" s="209"/>
      <c r="AD102" s="209"/>
      <c r="AE102" s="209"/>
      <c r="AF102" s="19">
        <f t="shared" ca="1" si="657"/>
        <v>0</v>
      </c>
      <c r="AG102" s="209"/>
      <c r="AH102" s="209"/>
      <c r="AI102" s="209"/>
      <c r="AJ102" s="209"/>
      <c r="AK102" s="209"/>
      <c r="AL102" s="209"/>
      <c r="AM102" s="209"/>
      <c r="AN102" s="209"/>
      <c r="AO102" s="135">
        <f t="shared" ca="1" si="565"/>
        <v>2</v>
      </c>
      <c r="AP102" s="135">
        <f ca="1">INDEX(CHOOSE($P102,DataAutumn!i.AdultDrys,DataWinter!i.AdultDrys,DataSpring!i.AdultDrys),1,$O102)</f>
        <v>4</v>
      </c>
      <c r="AQ102" s="5">
        <f t="shared" ca="1" si="566"/>
        <v>2</v>
      </c>
      <c r="AR102" s="5">
        <f t="shared" ca="1" si="566"/>
        <v>0</v>
      </c>
      <c r="AS102" s="5">
        <f t="shared" ca="1" si="567"/>
        <v>5</v>
      </c>
      <c r="AT102" s="209"/>
      <c r="AU102" s="209"/>
      <c r="AV102" s="209"/>
      <c r="AW102" s="351" t="str" cm="1">
        <f t="array" aca="1" ref="AW102" ca="1">LEFT(OFFSET(AW102,-1,0),LEN($AW$91))        &amp; TEXT($H102," 00000 ")
&amp; $D102   &amp;" "&amp;$AV102     &amp; IF($JO102=0," FWM","")&amp;IF($JO102=1," MWM","")&amp;IF($JO102=5," Mat","")&amp;IF($JP102=TRUE,"&amp;BBT","    ")    &amp; INDEX(DataMaster!$B$49:$B$51,Experiment!$I102)    &amp; " Climate"&amp;$J102
        &amp; CHOOSE($R102+1," PICCC"," BC")
&amp; " GP"&amp;TEXT($OB102,"?00%")        &amp; " WP"&amp;TEXT($NZ102,"?00%")        &amp; " MP"&amp;TEXT($OA102,"?00%")
&amp; " T_" &amp; IF(AND($CW102,$CY102),"TRUE")        &amp; " (F"&amp;3+COUNTIF($DL102:$DO102,TRUE)&amp;3&amp;"N"&amp;$DQ102&amp;$DR102&amp;")"</f>
        <v>Main 00009 EWW  MWM    DSP Climate5 PICCC GP100% WP100% MP100% T_TRUE (F33N11)</v>
      </c>
      <c r="AX102" s="9" t="str">
        <f ca="1">IF(COUNTIF(AW$5:AW102,AW102)=1,"-","Dup")</f>
        <v>-</v>
      </c>
      <c r="AY102" s="9"/>
      <c r="AZ102" s="19" t="str">
        <f t="shared" ca="1" si="568"/>
        <v>-</v>
      </c>
      <c r="BA102" s="19" t="str">
        <f t="shared" ca="1" si="568"/>
        <v>-</v>
      </c>
      <c r="BB102" s="19" t="str">
        <f t="shared" ca="1" si="568"/>
        <v>-</v>
      </c>
      <c r="BC102" s="19" t="str">
        <f t="shared" ca="1" si="568"/>
        <v>-</v>
      </c>
      <c r="BD102" s="19" t="str">
        <f t="shared" ca="1" si="568"/>
        <v>-</v>
      </c>
      <c r="BE102" s="19" t="str">
        <f t="shared" ca="1" si="568"/>
        <v>-</v>
      </c>
      <c r="BF102" s="19" t="str">
        <f t="shared" ca="1" si="568"/>
        <v>-</v>
      </c>
      <c r="BG102" s="19" t="str">
        <f t="shared" ca="1" si="568"/>
        <v>-</v>
      </c>
      <c r="BH102" s="9"/>
      <c r="BI102" s="5" t="b">
        <f t="shared" si="569"/>
        <v>0</v>
      </c>
      <c r="BJ102" s="5" t="str">
        <f t="shared" si="569"/>
        <v>-</v>
      </c>
      <c r="BK102" s="5" t="b">
        <f t="shared" si="569"/>
        <v>0</v>
      </c>
      <c r="BL102" s="5" t="b">
        <f t="shared" si="569"/>
        <v>1</v>
      </c>
      <c r="BM102" s="5" t="b">
        <f t="shared" si="569"/>
        <v>1</v>
      </c>
      <c r="BN102" s="135">
        <f t="shared" si="569"/>
        <v>0</v>
      </c>
      <c r="BO102" s="12" t="b">
        <v>0</v>
      </c>
      <c r="BP102" s="5" cm="1">
        <f t="array" ref="BP102">INDEX(i.z_prob,$J102,BP$26)</f>
        <v>6.077922077922078E-2</v>
      </c>
      <c r="BQ102" s="5" cm="1">
        <f t="array" ref="BQ102">INDEX(i.z_prob,$J102,BQ$26)</f>
        <v>0.10805194805194807</v>
      </c>
      <c r="BR102" s="5" cm="1">
        <f t="array" ref="BR102">INDEX(i.z_prob,$J102,BR$26)</f>
        <v>9.4545454545454544E-2</v>
      </c>
      <c r="BS102" s="5" cm="1">
        <f t="array" ref="BS102">INDEX(i.z_prob,$J102,BS$26)</f>
        <v>7.4285714285714288E-2</v>
      </c>
      <c r="BT102" s="5" cm="1">
        <f t="array" ref="BT102">INDEX(i.z_prob,$J102,BT$26)</f>
        <v>7.4285714285714288E-2</v>
      </c>
      <c r="BU102" s="5" cm="1">
        <f t="array" ref="BU102">INDEX(i.z_prob,$J102,BU$26)</f>
        <v>0.29217391304347828</v>
      </c>
      <c r="BV102" s="5" cm="1">
        <f t="array" ref="BV102">INDEX(i.z_prob,$J102,BV$26)</f>
        <v>0.10805194805194807</v>
      </c>
      <c r="BW102" s="5" cm="1">
        <f t="array" ref="BW102">INDEX(i.z_prob,$J102,BW$26)</f>
        <v>0.18782608695652173</v>
      </c>
      <c r="BX102" s="9"/>
      <c r="BY102" s="19" t="str">
        <f t="shared" ca="1" si="570"/>
        <v>-</v>
      </c>
      <c r="BZ102" s="5">
        <f t="shared" ca="1" si="571"/>
        <v>0</v>
      </c>
      <c r="CA102" s="5">
        <f t="shared" ca="1" si="572"/>
        <v>0</v>
      </c>
      <c r="CB102" s="5">
        <f t="shared" ca="1" si="573"/>
        <v>0</v>
      </c>
      <c r="CC102" s="5">
        <f t="shared" ca="1" si="574"/>
        <v>0</v>
      </c>
      <c r="CD102" s="9"/>
      <c r="CE102" s="5" t="b">
        <f t="shared" ca="1" si="575"/>
        <v>0</v>
      </c>
      <c r="CF102" s="12">
        <f t="shared" ca="1" si="576"/>
        <v>3211010</v>
      </c>
      <c r="CG102" s="19" t="str">
        <f t="shared" ca="1" si="577"/>
        <v>-</v>
      </c>
      <c r="CH102" s="19" t="str">
        <f t="shared" ca="1" si="577"/>
        <v>-</v>
      </c>
      <c r="CI102" s="19" t="str">
        <f t="shared" ca="1" si="577"/>
        <v>-</v>
      </c>
      <c r="CJ102" s="19" t="str">
        <f t="shared" ca="1" si="577"/>
        <v>-</v>
      </c>
      <c r="CK102" s="19" t="str">
        <f t="shared" ca="1" si="577"/>
        <v>-</v>
      </c>
      <c r="CL102" s="19" t="str">
        <f t="shared" ca="1" si="577"/>
        <v>-</v>
      </c>
      <c r="CM102" s="19" t="str">
        <f t="shared" ca="1" si="577"/>
        <v>-</v>
      </c>
      <c r="CN102" s="19" t="str">
        <f t="shared" ca="1" si="577"/>
        <v>-</v>
      </c>
      <c r="CO102" s="19" t="str">
        <f t="shared" ca="1" si="577"/>
        <v>-</v>
      </c>
      <c r="CP102" s="19" t="str">
        <f t="shared" ca="1" si="577"/>
        <v>-</v>
      </c>
      <c r="CQ102" s="19" t="str">
        <f t="shared" ca="1" si="577"/>
        <v>-</v>
      </c>
      <c r="CR102" s="19" t="str">
        <f t="shared" ca="1" si="577"/>
        <v>-</v>
      </c>
      <c r="CS102" s="19" t="str">
        <f t="shared" ca="1" si="577"/>
        <v>-</v>
      </c>
      <c r="CT102" s="19" t="str">
        <f t="shared" ca="1" si="577"/>
        <v>-</v>
      </c>
      <c r="CU102" s="19" t="str">
        <f t="shared" ca="1" si="577"/>
        <v>-</v>
      </c>
      <c r="CV102" s="9"/>
      <c r="CW102" s="19" t="b">
        <f t="shared" ca="1" si="578"/>
        <v>1</v>
      </c>
      <c r="CX102" s="19" t="b">
        <f t="shared" ca="1" si="578"/>
        <v>1</v>
      </c>
      <c r="CY102" s="19" t="b">
        <f t="shared" ca="1" si="578"/>
        <v>1</v>
      </c>
      <c r="CZ102" s="571">
        <f t="shared" ca="1" si="658"/>
        <v>32112111</v>
      </c>
      <c r="DA102" s="19" t="b">
        <f t="shared" ca="1" si="580"/>
        <v>0</v>
      </c>
      <c r="DB102" s="19">
        <f t="shared" ca="1" si="580"/>
        <v>0</v>
      </c>
      <c r="DC102" s="19" t="str">
        <f t="shared" ca="1" si="580"/>
        <v>-</v>
      </c>
      <c r="DD102" s="570" t="str">
        <f t="shared" ca="1" si="580"/>
        <v>-</v>
      </c>
      <c r="DE102" s="428">
        <f t="shared" ca="1" si="581"/>
        <v>680</v>
      </c>
      <c r="DF102" s="428">
        <f t="shared" ca="1" si="581"/>
        <v>714</v>
      </c>
      <c r="DG102" s="428">
        <f t="shared" ca="1" si="581"/>
        <v>749</v>
      </c>
      <c r="DH102" s="143">
        <f t="shared" ca="1" si="582"/>
        <v>420</v>
      </c>
      <c r="DI102" s="143">
        <f t="shared" ca="1" si="582"/>
        <v>455</v>
      </c>
      <c r="DJ102" s="143">
        <f t="shared" ca="1" si="582"/>
        <v>490</v>
      </c>
      <c r="DK102" s="19" t="str">
        <f t="shared" ca="1" si="583"/>
        <v>-</v>
      </c>
      <c r="DL102" s="19" t="str">
        <f t="shared" ca="1" si="583"/>
        <v>-</v>
      </c>
      <c r="DM102" s="19" t="str">
        <f t="shared" ca="1" si="583"/>
        <v>-</v>
      </c>
      <c r="DN102" s="19" t="str">
        <f t="shared" ca="1" si="583"/>
        <v>-</v>
      </c>
      <c r="DO102" s="19" t="str">
        <f t="shared" ca="1" si="583"/>
        <v>-</v>
      </c>
      <c r="DP102" s="19" t="str">
        <f t="shared" ca="1" si="583"/>
        <v>-</v>
      </c>
      <c r="DQ102" s="12">
        <v>1</v>
      </c>
      <c r="DR102" s="12">
        <v>1</v>
      </c>
      <c r="DS102" s="19">
        <f t="shared" ca="1" si="583"/>
        <v>0</v>
      </c>
      <c r="DT102" s="19" t="str">
        <f t="shared" ca="1" si="583"/>
        <v>-</v>
      </c>
      <c r="DU102" s="19" t="str">
        <f t="shared" ca="1" si="583"/>
        <v>-</v>
      </c>
      <c r="DV102" s="19" t="str">
        <f t="shared" ca="1" si="583"/>
        <v>-</v>
      </c>
      <c r="DW102" s="19" t="str">
        <f t="shared" ca="1" si="583"/>
        <v>-</v>
      </c>
      <c r="DX102" s="19" t="str">
        <f t="shared" ca="1" si="583"/>
        <v>-</v>
      </c>
      <c r="DY102" s="19">
        <f t="shared" ca="1" si="583"/>
        <v>0</v>
      </c>
      <c r="DZ102" s="19" t="str">
        <f t="shared" ca="1" si="583"/>
        <v>-</v>
      </c>
      <c r="EA102" s="19" t="str">
        <f t="shared" ca="1" si="583"/>
        <v>-</v>
      </c>
      <c r="EB102" s="19" t="str">
        <f t="shared" ca="1" si="580"/>
        <v>-</v>
      </c>
      <c r="EC102" s="19">
        <f t="shared" ca="1" si="580"/>
        <v>0</v>
      </c>
      <c r="ED102" s="19">
        <f t="shared" ca="1" si="580"/>
        <v>0</v>
      </c>
      <c r="EE102" s="9"/>
      <c r="EF102" s="19" t="str">
        <f t="shared" ca="1" si="584"/>
        <v>-</v>
      </c>
      <c r="EG102" s="19" t="str">
        <f t="shared" ca="1" si="584"/>
        <v>-</v>
      </c>
      <c r="EH102" s="19" t="str">
        <f t="shared" ca="1" si="584"/>
        <v>-</v>
      </c>
      <c r="EI102" s="19" t="str">
        <f t="shared" ca="1" si="584"/>
        <v>-</v>
      </c>
      <c r="EJ102" s="19" t="str">
        <f t="shared" ca="1" si="584"/>
        <v>-</v>
      </c>
      <c r="EK102" s="19" t="str">
        <f t="shared" ca="1" si="584"/>
        <v>-</v>
      </c>
      <c r="EL102" s="19" t="str">
        <f t="shared" ca="1" si="584"/>
        <v>-</v>
      </c>
      <c r="EM102" s="19" t="str">
        <f t="shared" ca="1" si="584"/>
        <v>-</v>
      </c>
      <c r="EN102" s="19" t="str">
        <f t="shared" ca="1" si="584"/>
        <v>-</v>
      </c>
      <c r="EO102" s="19" t="str">
        <f t="shared" ca="1" si="584"/>
        <v>-</v>
      </c>
      <c r="EP102" s="19" t="str">
        <f t="shared" ca="1" si="584"/>
        <v>-</v>
      </c>
      <c r="EQ102" s="19" t="str">
        <f t="shared" ca="1" si="584"/>
        <v>-</v>
      </c>
      <c r="ER102" s="19">
        <f t="shared" ca="1" si="584"/>
        <v>0</v>
      </c>
      <c r="ES102" s="428">
        <f t="shared" ca="1" si="585"/>
        <v>0</v>
      </c>
      <c r="ET102" s="428">
        <f t="shared" ca="1" si="585"/>
        <v>0</v>
      </c>
      <c r="EU102" s="115">
        <f t="shared" ca="1" si="586"/>
        <v>0</v>
      </c>
      <c r="EV102" s="115">
        <f t="shared" ca="1" si="586"/>
        <v>0</v>
      </c>
      <c r="EW102" s="115">
        <f t="shared" ca="1" si="586"/>
        <v>0</v>
      </c>
      <c r="EX102" s="115">
        <f t="shared" ca="1" si="586"/>
        <v>0</v>
      </c>
      <c r="EY102" s="115">
        <f t="shared" ca="1" si="586"/>
        <v>0</v>
      </c>
      <c r="EZ102" s="530">
        <f t="shared" ca="1" si="587"/>
        <v>0</v>
      </c>
      <c r="FA102" s="115">
        <f t="shared" ca="1" si="588"/>
        <v>0</v>
      </c>
      <c r="FB102" s="115">
        <f t="shared" ca="1" si="588"/>
        <v>0</v>
      </c>
      <c r="FC102" s="115">
        <f t="shared" ca="1" si="588"/>
        <v>0</v>
      </c>
      <c r="FD102" s="115">
        <f t="shared" ca="1" si="588"/>
        <v>0</v>
      </c>
      <c r="FE102" s="115">
        <f t="shared" ca="1" si="588"/>
        <v>0</v>
      </c>
      <c r="FF102" s="530">
        <f t="shared" ca="1" si="589"/>
        <v>0</v>
      </c>
      <c r="FG102" s="115">
        <f t="shared" ca="1" si="590"/>
        <v>0</v>
      </c>
      <c r="FH102" s="115">
        <f t="shared" ca="1" si="590"/>
        <v>0</v>
      </c>
      <c r="FI102" s="115">
        <f t="shared" ca="1" si="590"/>
        <v>0</v>
      </c>
      <c r="FJ102" s="115">
        <f t="shared" ca="1" si="590"/>
        <v>0</v>
      </c>
      <c r="FK102" s="115">
        <f t="shared" ca="1" si="590"/>
        <v>0</v>
      </c>
      <c r="FL102" s="530">
        <f t="shared" ca="1" si="591"/>
        <v>0</v>
      </c>
      <c r="FM102" s="115">
        <f t="shared" ca="1" si="592"/>
        <v>0</v>
      </c>
      <c r="FN102" s="115">
        <f t="shared" ca="1" si="592"/>
        <v>0</v>
      </c>
      <c r="FO102" s="115">
        <f t="shared" ca="1" si="592"/>
        <v>0</v>
      </c>
      <c r="FP102" s="115">
        <f t="shared" ca="1" si="592"/>
        <v>0</v>
      </c>
      <c r="FQ102" s="115">
        <f t="shared" ca="1" si="592"/>
        <v>0</v>
      </c>
      <c r="FR102" s="530">
        <f t="shared" ca="1" si="593"/>
        <v>0</v>
      </c>
      <c r="FS102" s="115">
        <f t="shared" ca="1" si="594"/>
        <v>0</v>
      </c>
      <c r="FT102" s="115">
        <f t="shared" ca="1" si="594"/>
        <v>0</v>
      </c>
      <c r="FU102" s="115">
        <f t="shared" ca="1" si="594"/>
        <v>0</v>
      </c>
      <c r="FV102" s="115">
        <f t="shared" ca="1" si="594"/>
        <v>0</v>
      </c>
      <c r="FW102" s="115">
        <f t="shared" ca="1" si="594"/>
        <v>0</v>
      </c>
      <c r="FX102" s="530">
        <f t="shared" ca="1" si="595"/>
        <v>0</v>
      </c>
      <c r="FY102" s="115">
        <f t="shared" ca="1" si="596"/>
        <v>0</v>
      </c>
      <c r="FZ102" s="115">
        <f t="shared" ca="1" si="596"/>
        <v>0</v>
      </c>
      <c r="GA102" s="115">
        <f t="shared" ca="1" si="596"/>
        <v>0</v>
      </c>
      <c r="GB102" s="115">
        <f t="shared" ca="1" si="596"/>
        <v>0</v>
      </c>
      <c r="GC102" s="115">
        <f t="shared" ca="1" si="596"/>
        <v>0</v>
      </c>
      <c r="GD102" s="530">
        <f t="shared" ca="1" si="597"/>
        <v>0</v>
      </c>
      <c r="GE102" s="116">
        <f t="shared" ca="1" si="598"/>
        <v>0</v>
      </c>
      <c r="GF102" s="116">
        <f t="shared" ca="1" si="598"/>
        <v>0</v>
      </c>
      <c r="GG102" s="116">
        <f t="shared" ca="1" si="598"/>
        <v>0</v>
      </c>
      <c r="GH102" s="116">
        <f t="shared" ca="1" si="598"/>
        <v>0</v>
      </c>
      <c r="GI102" s="545">
        <f t="shared" ca="1" si="599"/>
        <v>0</v>
      </c>
      <c r="GJ102" s="545">
        <f t="shared" ca="1" si="599"/>
        <v>0</v>
      </c>
      <c r="GK102" s="545">
        <f t="shared" ca="1" si="599"/>
        <v>0</v>
      </c>
      <c r="GL102" s="545">
        <f t="shared" ca="1" si="599"/>
        <v>0</v>
      </c>
      <c r="GM102" s="545">
        <f t="shared" ca="1" si="599"/>
        <v>0</v>
      </c>
      <c r="GN102" s="545">
        <f t="shared" ca="1" si="599"/>
        <v>0</v>
      </c>
      <c r="GO102" s="545">
        <f t="shared" ca="1" si="599"/>
        <v>0</v>
      </c>
      <c r="GP102" s="545">
        <f t="shared" ca="1" si="599"/>
        <v>0</v>
      </c>
      <c r="GQ102" s="545">
        <f t="shared" ca="1" si="599"/>
        <v>0</v>
      </c>
      <c r="GR102" s="545">
        <f t="shared" ca="1" si="599"/>
        <v>0</v>
      </c>
      <c r="GS102" s="545">
        <f t="shared" ca="1" si="599"/>
        <v>0</v>
      </c>
      <c r="GT102" s="545">
        <f t="shared" ca="1" si="599"/>
        <v>0</v>
      </c>
      <c r="GU102" s="545">
        <f t="shared" ca="1" si="599"/>
        <v>0</v>
      </c>
      <c r="GV102" s="545">
        <f t="shared" ca="1" si="599"/>
        <v>0</v>
      </c>
      <c r="GW102" s="545">
        <f t="shared" ca="1" si="599"/>
        <v>0</v>
      </c>
      <c r="GX102" s="545">
        <f t="shared" ca="1" si="599"/>
        <v>0</v>
      </c>
      <c r="GY102" s="545">
        <f t="shared" ca="1" si="600"/>
        <v>0</v>
      </c>
      <c r="GZ102" s="545">
        <f t="shared" ca="1" si="600"/>
        <v>0</v>
      </c>
      <c r="HA102" s="545">
        <f t="shared" ca="1" si="600"/>
        <v>0</v>
      </c>
      <c r="HB102" s="545">
        <f t="shared" ca="1" si="600"/>
        <v>0</v>
      </c>
      <c r="HC102" s="19">
        <f t="shared" ca="1" si="601"/>
        <v>0</v>
      </c>
      <c r="HD102" s="115">
        <f t="shared" ca="1" si="602"/>
        <v>0</v>
      </c>
      <c r="HE102" s="115">
        <f t="shared" ca="1" si="602"/>
        <v>0</v>
      </c>
      <c r="HF102" s="115">
        <f t="shared" ca="1" si="602"/>
        <v>0</v>
      </c>
      <c r="HG102" s="115">
        <f t="shared" ca="1" si="602"/>
        <v>0</v>
      </c>
      <c r="HH102" s="115">
        <f t="shared" ca="1" si="602"/>
        <v>0</v>
      </c>
      <c r="HI102" s="530">
        <f t="shared" ca="1" si="603"/>
        <v>0</v>
      </c>
      <c r="HJ102" s="115">
        <f t="shared" ca="1" si="604"/>
        <v>0</v>
      </c>
      <c r="HK102" s="115">
        <f t="shared" ca="1" si="604"/>
        <v>0</v>
      </c>
      <c r="HL102" s="115">
        <f t="shared" ca="1" si="604"/>
        <v>0</v>
      </c>
      <c r="HM102" s="115">
        <f t="shared" ca="1" si="604"/>
        <v>0</v>
      </c>
      <c r="HN102" s="115">
        <f t="shared" ca="1" si="604"/>
        <v>0</v>
      </c>
      <c r="HO102" s="530">
        <f t="shared" ca="1" si="605"/>
        <v>0</v>
      </c>
      <c r="HP102" s="115">
        <f t="shared" ca="1" si="606"/>
        <v>0</v>
      </c>
      <c r="HQ102" s="115">
        <f t="shared" ca="1" si="606"/>
        <v>0</v>
      </c>
      <c r="HR102" s="115">
        <f t="shared" ca="1" si="606"/>
        <v>0</v>
      </c>
      <c r="HS102" s="115">
        <f t="shared" ca="1" si="606"/>
        <v>0</v>
      </c>
      <c r="HT102" s="115">
        <f t="shared" ca="1" si="606"/>
        <v>0</v>
      </c>
      <c r="HU102" s="530">
        <f t="shared" ca="1" si="607"/>
        <v>0</v>
      </c>
      <c r="HV102" s="115">
        <f t="shared" ca="1" si="608"/>
        <v>0</v>
      </c>
      <c r="HW102" s="115">
        <f t="shared" ca="1" si="608"/>
        <v>0</v>
      </c>
      <c r="HX102" s="115">
        <f t="shared" ca="1" si="608"/>
        <v>0</v>
      </c>
      <c r="HY102" s="115">
        <f t="shared" ca="1" si="608"/>
        <v>0</v>
      </c>
      <c r="HZ102" s="115">
        <f t="shared" ca="1" si="608"/>
        <v>0</v>
      </c>
      <c r="IA102" s="530">
        <f t="shared" ca="1" si="609"/>
        <v>0</v>
      </c>
      <c r="IB102" s="115">
        <f t="shared" ca="1" si="610"/>
        <v>0</v>
      </c>
      <c r="IC102" s="115">
        <f t="shared" ca="1" si="610"/>
        <v>0</v>
      </c>
      <c r="ID102" s="115">
        <f t="shared" ca="1" si="610"/>
        <v>0</v>
      </c>
      <c r="IE102" s="115">
        <f t="shared" ca="1" si="610"/>
        <v>0</v>
      </c>
      <c r="IF102" s="115">
        <f t="shared" ca="1" si="610"/>
        <v>0</v>
      </c>
      <c r="IG102" s="530">
        <f t="shared" ca="1" si="611"/>
        <v>0</v>
      </c>
      <c r="IH102" s="115">
        <f t="shared" ca="1" si="612"/>
        <v>0</v>
      </c>
      <c r="II102" s="115">
        <f t="shared" ca="1" si="612"/>
        <v>0</v>
      </c>
      <c r="IJ102" s="115">
        <f t="shared" ca="1" si="612"/>
        <v>0</v>
      </c>
      <c r="IK102" s="115">
        <f t="shared" ca="1" si="612"/>
        <v>0</v>
      </c>
      <c r="IL102" s="115">
        <f t="shared" ca="1" si="612"/>
        <v>0</v>
      </c>
      <c r="IM102" s="530">
        <f t="shared" ca="1" si="613"/>
        <v>0</v>
      </c>
      <c r="IN102" s="116">
        <f t="shared" ca="1" si="614"/>
        <v>0</v>
      </c>
      <c r="IO102" s="116">
        <f t="shared" ca="1" si="614"/>
        <v>0</v>
      </c>
      <c r="IP102" s="116">
        <f t="shared" ca="1" si="614"/>
        <v>0</v>
      </c>
      <c r="IQ102" s="116">
        <f t="shared" ca="1" si="614"/>
        <v>0</v>
      </c>
      <c r="IR102" s="545">
        <f t="shared" ca="1" si="615"/>
        <v>0</v>
      </c>
      <c r="IS102" s="545">
        <f t="shared" ca="1" si="615"/>
        <v>0</v>
      </c>
      <c r="IT102" s="545">
        <f t="shared" ca="1" si="615"/>
        <v>0</v>
      </c>
      <c r="IU102" s="545">
        <f t="shared" ca="1" si="615"/>
        <v>0</v>
      </c>
      <c r="IV102" s="545">
        <f t="shared" ca="1" si="615"/>
        <v>0</v>
      </c>
      <c r="IW102" s="545">
        <f t="shared" ca="1" si="615"/>
        <v>0</v>
      </c>
      <c r="IX102" s="545">
        <f t="shared" ca="1" si="615"/>
        <v>0</v>
      </c>
      <c r="IY102" s="545">
        <f t="shared" ca="1" si="615"/>
        <v>0</v>
      </c>
      <c r="IZ102" s="545">
        <f t="shared" ca="1" si="615"/>
        <v>0</v>
      </c>
      <c r="JA102" s="545">
        <f t="shared" ca="1" si="615"/>
        <v>0</v>
      </c>
      <c r="JB102" s="545">
        <f t="shared" ca="1" si="615"/>
        <v>0</v>
      </c>
      <c r="JC102" s="545">
        <f t="shared" ca="1" si="615"/>
        <v>0</v>
      </c>
      <c r="JD102" s="545">
        <f t="shared" ca="1" si="615"/>
        <v>0</v>
      </c>
      <c r="JE102" s="545">
        <f t="shared" ca="1" si="615"/>
        <v>0</v>
      </c>
      <c r="JF102" s="545">
        <f t="shared" ca="1" si="615"/>
        <v>0</v>
      </c>
      <c r="JG102" s="545">
        <f t="shared" ca="1" si="615"/>
        <v>0</v>
      </c>
      <c r="JH102" s="545">
        <f t="shared" ca="1" si="616"/>
        <v>0</v>
      </c>
      <c r="JI102" s="545">
        <f t="shared" ca="1" si="616"/>
        <v>0</v>
      </c>
      <c r="JJ102" s="545">
        <f t="shared" ca="1" si="616"/>
        <v>0</v>
      </c>
      <c r="JK102" s="545">
        <f t="shared" ca="1" si="616"/>
        <v>0</v>
      </c>
      <c r="JL102" s="19">
        <f t="shared" ca="1" si="617"/>
        <v>0</v>
      </c>
      <c r="JM102" s="5">
        <f t="shared" ca="1" si="618"/>
        <v>19</v>
      </c>
      <c r="JN102" s="9"/>
      <c r="JO102" s="5">
        <f t="shared" ca="1" si="619"/>
        <v>1</v>
      </c>
      <c r="JP102" s="5" t="b">
        <f t="shared" ca="1" si="619"/>
        <v>0</v>
      </c>
      <c r="JQ102" s="19">
        <f t="shared" ca="1" si="659"/>
        <v>0</v>
      </c>
      <c r="JR102" s="5">
        <f t="shared" ca="1" si="621"/>
        <v>0</v>
      </c>
      <c r="JS102" s="5">
        <f t="shared" ca="1" si="622"/>
        <v>0.01</v>
      </c>
      <c r="JT102" s="5">
        <f t="shared" si="623"/>
        <v>0</v>
      </c>
      <c r="JU102" s="19">
        <f t="shared" ca="1" si="659"/>
        <v>0</v>
      </c>
      <c r="JV102" s="5">
        <f t="shared" ca="1" si="624"/>
        <v>60</v>
      </c>
      <c r="JW102" s="5">
        <f t="shared" si="625"/>
        <v>1</v>
      </c>
      <c r="JX102" s="19">
        <f t="shared" ca="1" si="659"/>
        <v>1</v>
      </c>
      <c r="JY102" s="19">
        <f t="shared" ca="1" si="659"/>
        <v>1</v>
      </c>
      <c r="JZ102" s="19">
        <f t="shared" ca="1" si="659"/>
        <v>1</v>
      </c>
      <c r="KA102" s="19">
        <f t="shared" ca="1" si="659"/>
        <v>1</v>
      </c>
      <c r="KB102" s="19">
        <f t="shared" ca="1" si="659"/>
        <v>1</v>
      </c>
      <c r="KC102" s="19">
        <f t="shared" ca="1" si="659"/>
        <v>0</v>
      </c>
      <c r="KD102" s="19">
        <f t="shared" ca="1" si="659"/>
        <v>0</v>
      </c>
      <c r="KE102" s="19">
        <f t="shared" ca="1" si="659"/>
        <v>1</v>
      </c>
      <c r="KF102" s="19">
        <f t="shared" ca="1" si="659"/>
        <v>0</v>
      </c>
      <c r="KG102" s="19">
        <f t="shared" ca="1" si="660"/>
        <v>0</v>
      </c>
      <c r="KH102" s="19">
        <f t="shared" ca="1" si="660"/>
        <v>0</v>
      </c>
      <c r="KI102" s="19">
        <f t="shared" ca="1" si="660"/>
        <v>1</v>
      </c>
      <c r="KJ102" s="19">
        <f t="shared" ca="1" si="660"/>
        <v>0</v>
      </c>
      <c r="KK102" s="19">
        <f t="shared" ca="1" si="660"/>
        <v>1</v>
      </c>
      <c r="KL102" s="19">
        <f t="shared" ca="1" si="660"/>
        <v>0</v>
      </c>
      <c r="KM102" s="19">
        <f t="shared" ca="1" si="660"/>
        <v>0</v>
      </c>
      <c r="KN102" s="19">
        <f t="shared" ca="1" si="660"/>
        <v>0</v>
      </c>
      <c r="KO102" s="19">
        <f t="shared" ca="1" si="660"/>
        <v>0</v>
      </c>
      <c r="KP102" s="19">
        <f t="shared" ca="1" si="660"/>
        <v>0</v>
      </c>
      <c r="KQ102" s="19">
        <f t="shared" ca="1" si="660"/>
        <v>0</v>
      </c>
      <c r="KR102" s="19">
        <f t="shared" ca="1" si="660"/>
        <v>0</v>
      </c>
      <c r="KS102" s="19">
        <f t="shared" ca="1" si="660"/>
        <v>0</v>
      </c>
      <c r="KT102" s="19">
        <f t="shared" ca="1" si="660"/>
        <v>0</v>
      </c>
      <c r="KU102" s="19">
        <f t="shared" ca="1" si="660"/>
        <v>0</v>
      </c>
      <c r="KV102" s="19">
        <f t="shared" ca="1" si="660"/>
        <v>0</v>
      </c>
      <c r="KW102" s="19">
        <f t="shared" ca="1" si="661"/>
        <v>0</v>
      </c>
      <c r="KX102" s="19">
        <f t="shared" ca="1" si="661"/>
        <v>0</v>
      </c>
      <c r="KY102" s="19">
        <f t="shared" ca="1" si="661"/>
        <v>0</v>
      </c>
      <c r="KZ102" s="19">
        <f t="shared" ca="1" si="661"/>
        <v>0</v>
      </c>
      <c r="LA102" s="19">
        <f t="shared" ca="1" si="661"/>
        <v>0</v>
      </c>
      <c r="LB102" s="19">
        <f t="shared" ca="1" si="661"/>
        <v>0</v>
      </c>
      <c r="LC102" s="19">
        <f t="shared" ca="1" si="661"/>
        <v>0</v>
      </c>
      <c r="LD102" s="19">
        <f t="shared" ca="1" si="661"/>
        <v>0</v>
      </c>
      <c r="LE102" s="19">
        <f t="shared" ca="1" si="661"/>
        <v>0</v>
      </c>
      <c r="LF102" s="19">
        <f t="shared" ca="1" si="661"/>
        <v>0</v>
      </c>
      <c r="LG102" s="5">
        <f t="shared" ca="1" si="626"/>
        <v>0</v>
      </c>
      <c r="LH102" s="5">
        <f t="shared" ca="1" si="626"/>
        <v>0</v>
      </c>
      <c r="LI102" s="5">
        <f t="shared" ca="1" si="626"/>
        <v>0.05</v>
      </c>
      <c r="LJ102" s="5">
        <f t="shared" ca="1" si="626"/>
        <v>0.05</v>
      </c>
      <c r="LK102" s="19">
        <f t="shared" ca="1" si="661"/>
        <v>0</v>
      </c>
      <c r="LL102" s="19">
        <f t="shared" ca="1" si="661"/>
        <v>0</v>
      </c>
      <c r="LM102" s="19">
        <f t="shared" ca="1" si="662"/>
        <v>0</v>
      </c>
      <c r="LN102" s="19">
        <f t="shared" ca="1" si="662"/>
        <v>0</v>
      </c>
      <c r="LO102" s="19">
        <f t="shared" ca="1" si="662"/>
        <v>0</v>
      </c>
      <c r="LP102" s="19">
        <f t="shared" ca="1" si="662"/>
        <v>0</v>
      </c>
      <c r="LQ102" s="19">
        <f t="shared" ca="1" si="662"/>
        <v>0</v>
      </c>
      <c r="LR102" s="19">
        <f t="shared" ca="1" si="662"/>
        <v>1</v>
      </c>
      <c r="LS102" s="19">
        <f t="shared" ca="1" si="662"/>
        <v>0</v>
      </c>
      <c r="LT102" s="19">
        <f t="shared" ca="1" si="662"/>
        <v>0</v>
      </c>
      <c r="LU102" s="19">
        <f t="shared" ca="1" si="662"/>
        <v>0</v>
      </c>
      <c r="LV102" s="19">
        <f t="shared" ca="1" si="662"/>
        <v>0</v>
      </c>
      <c r="LW102" s="19">
        <f t="shared" ca="1" si="662"/>
        <v>1</v>
      </c>
      <c r="LX102" s="9"/>
      <c r="LY102" s="5" t="b">
        <f t="shared" ca="1" si="627"/>
        <v>0</v>
      </c>
      <c r="LZ102" s="19" t="str">
        <f t="shared" ca="1" si="628"/>
        <v>-</v>
      </c>
      <c r="MA102" s="19" t="str">
        <f t="shared" ca="1" si="628"/>
        <v>-</v>
      </c>
      <c r="MB102" s="19" t="str">
        <f t="shared" ca="1" si="628"/>
        <v>-</v>
      </c>
      <c r="MC102" s="5" t="b">
        <f t="shared" ca="1" si="629"/>
        <v>1</v>
      </c>
      <c r="MD102" s="5" t="b">
        <f t="shared" ca="1" si="629"/>
        <v>0</v>
      </c>
      <c r="ME102" s="5" t="b">
        <f t="shared" ca="1" si="629"/>
        <v>0</v>
      </c>
      <c r="MF102" s="135">
        <f t="shared" ca="1" si="630"/>
        <v>1</v>
      </c>
      <c r="MG102" s="135">
        <f t="shared" ca="1" si="630"/>
        <v>1</v>
      </c>
      <c r="MH102" s="5" t="b">
        <f t="shared" ca="1" si="631"/>
        <v>0</v>
      </c>
      <c r="MI102" s="5" t="b">
        <f t="shared" ca="1" si="631"/>
        <v>0</v>
      </c>
      <c r="MJ102" s="5" t="b">
        <f t="shared" ca="1" si="631"/>
        <v>1</v>
      </c>
      <c r="MK102" s="5" t="b">
        <f t="shared" ca="1" si="631"/>
        <v>0</v>
      </c>
      <c r="ML102" s="5">
        <f t="shared" ca="1" si="632"/>
        <v>1</v>
      </c>
      <c r="MM102" s="5">
        <f t="shared" ca="1" si="632"/>
        <v>0.66</v>
      </c>
      <c r="MN102" s="5" t="b">
        <f t="shared" ca="1" si="633"/>
        <v>1</v>
      </c>
      <c r="MO102" s="5" t="str" cm="1">
        <f t="array" aca="1" ref="MO102" ca="1">IF(OR(MP102:MP102&lt;&gt;"-"),TRUE,"-")</f>
        <v>-</v>
      </c>
      <c r="MP102" s="19" t="str">
        <f t="shared" ca="1" si="634"/>
        <v>-</v>
      </c>
      <c r="MQ102" s="5" t="str">
        <f t="array" aca="1" ref="MQ102" ca="1">IF(OR(MR102:MX102&lt;&gt;"-"),TRUE,"-")</f>
        <v>-</v>
      </c>
      <c r="MR102" s="19" t="str">
        <f t="shared" ca="1" si="635"/>
        <v>-</v>
      </c>
      <c r="MS102" s="19" t="str">
        <f t="shared" ca="1" si="635"/>
        <v>-</v>
      </c>
      <c r="MT102" s="19" t="str">
        <f t="shared" ca="1" si="635"/>
        <v>-</v>
      </c>
      <c r="MU102" s="19" t="str">
        <f t="shared" ca="1" si="635"/>
        <v>-</v>
      </c>
      <c r="MV102" s="19" t="str">
        <f t="shared" ca="1" si="635"/>
        <v>-</v>
      </c>
      <c r="MW102" s="19" t="str">
        <f t="shared" ca="1" si="635"/>
        <v>-</v>
      </c>
      <c r="MX102" s="19" t="str">
        <f t="shared" ca="1" si="635"/>
        <v>-</v>
      </c>
      <c r="MY102" s="19" t="str">
        <f t="shared" ca="1" si="635"/>
        <v>-</v>
      </c>
      <c r="MZ102" s="19" t="str">
        <f t="shared" ca="1" si="635"/>
        <v>-</v>
      </c>
      <c r="NA102" s="19" t="str">
        <f t="shared" ca="1" si="635"/>
        <v>-</v>
      </c>
      <c r="NB102" s="19" t="b">
        <f t="shared" ca="1" si="636"/>
        <v>1</v>
      </c>
      <c r="NC102" s="19">
        <f t="shared" ca="1" si="636"/>
        <v>0</v>
      </c>
      <c r="ND102" s="5" t="str">
        <f t="shared" ca="1" si="637"/>
        <v>-</v>
      </c>
      <c r="NE102" s="5" t="str">
        <f t="shared" ca="1" si="637"/>
        <v>-</v>
      </c>
      <c r="NF102" s="5" t="str">
        <f t="shared" ca="1" si="637"/>
        <v>-</v>
      </c>
      <c r="NG102" s="5" t="str">
        <f t="shared" ca="1" si="637"/>
        <v>-</v>
      </c>
      <c r="NH102" s="19" t="str">
        <f t="shared" ca="1" si="638"/>
        <v>-</v>
      </c>
      <c r="NI102" s="19" t="str">
        <f t="shared" ca="1" si="638"/>
        <v>-</v>
      </c>
      <c r="NJ102" s="19" t="str">
        <f t="shared" ca="1" si="638"/>
        <v>-</v>
      </c>
      <c r="NK102" s="19" t="str">
        <f t="shared" ca="1" si="638"/>
        <v>-</v>
      </c>
      <c r="NL102" s="19" t="str">
        <f t="shared" ca="1" si="638"/>
        <v>-</v>
      </c>
      <c r="NM102" s="19" t="str">
        <f t="shared" ca="1" si="638"/>
        <v>-</v>
      </c>
      <c r="NN102" s="5" t="str">
        <f t="shared" ca="1" si="639"/>
        <v>-</v>
      </c>
      <c r="NO102" s="5">
        <f t="shared" ca="1" si="639"/>
        <v>500</v>
      </c>
      <c r="NP102" s="5">
        <f t="shared" ca="1" si="639"/>
        <v>500</v>
      </c>
      <c r="NQ102" s="5" t="str">
        <f t="shared" ca="1" si="639"/>
        <v>-</v>
      </c>
      <c r="NR102" s="5" t="str">
        <f t="shared" ca="1" si="639"/>
        <v>-</v>
      </c>
      <c r="NS102" s="5" t="str">
        <f t="shared" ca="1" si="639"/>
        <v>-</v>
      </c>
      <c r="NT102" s="5">
        <f t="shared" ca="1" si="640"/>
        <v>1</v>
      </c>
      <c r="NU102" s="9"/>
      <c r="NV102" s="19">
        <f t="shared" ca="1" si="638"/>
        <v>70</v>
      </c>
      <c r="NW102" s="19">
        <f t="shared" ca="1" si="638"/>
        <v>50</v>
      </c>
      <c r="NX102" s="19">
        <f t="shared" ca="1" si="641"/>
        <v>65</v>
      </c>
      <c r="NY102" s="19">
        <f t="shared" ca="1" si="641"/>
        <v>65</v>
      </c>
      <c r="NZ102" s="5">
        <f t="shared" ca="1" si="642"/>
        <v>1</v>
      </c>
      <c r="OA102" s="5">
        <f t="shared" ca="1" si="643"/>
        <v>1</v>
      </c>
      <c r="OB102" s="5">
        <f t="shared" ca="1" si="644"/>
        <v>1</v>
      </c>
      <c r="OC102" s="9"/>
      <c r="OD102" s="19" t="b">
        <f t="shared" ca="1" si="641"/>
        <v>0</v>
      </c>
      <c r="OE102" s="19" t="b">
        <f t="shared" ca="1" si="641"/>
        <v>0</v>
      </c>
      <c r="OF102" s="19">
        <f t="shared" ca="1" si="641"/>
        <v>1</v>
      </c>
      <c r="OG102" s="135">
        <f t="shared" ca="1" si="646"/>
        <v>1</v>
      </c>
      <c r="OH102" s="135">
        <f t="shared" ca="1" si="646"/>
        <v>1</v>
      </c>
      <c r="OI102" s="135">
        <f t="shared" ca="1" si="646"/>
        <v>1</v>
      </c>
      <c r="OJ102" s="135">
        <f t="shared" ca="1" si="646"/>
        <v>1</v>
      </c>
      <c r="OK102" s="135">
        <f t="shared" ca="1" si="646"/>
        <v>1</v>
      </c>
      <c r="OL102" s="135">
        <f t="shared" ca="1" si="646"/>
        <v>1</v>
      </c>
      <c r="OM102" s="135">
        <f t="shared" ca="1" si="646"/>
        <v>1</v>
      </c>
      <c r="ON102" s="135">
        <f t="shared" ca="1" si="646"/>
        <v>1</v>
      </c>
      <c r="OO102" s="9"/>
      <c r="OP102" s="5" t="str" cm="1">
        <f t="array" aca="1" ref="OP102" ca="1">INDEX(i.LMU_Area,$K102,OP$26)</f>
        <v>-</v>
      </c>
      <c r="OQ102" s="5" t="str" cm="1">
        <f t="array" aca="1" ref="OQ102" ca="1">INDEX(i.LMU_Area,$K102,OQ$26)</f>
        <v>-</v>
      </c>
      <c r="OR102" s="5" t="str" cm="1">
        <f t="array" aca="1" ref="OR102" ca="1">INDEX(i.LMU_Area,$K102,OR$26)</f>
        <v>-</v>
      </c>
      <c r="OS102" s="5" t="str" cm="1">
        <f t="array" aca="1" ref="OS102" ca="1">INDEX(i.LMU_Area,$K102,OS$26)</f>
        <v>-</v>
      </c>
      <c r="OT102" s="5" t="str" cm="1">
        <f t="array" aca="1" ref="OT102" ca="1">INDEX(i.LMU_Area,$K102,OT$26)</f>
        <v>-</v>
      </c>
      <c r="OU102" s="5" t="str" cm="1">
        <f t="array" aca="1" ref="OU102" ca="1">INDEX(i.LMU_Area,$K102,OU$26)</f>
        <v>-</v>
      </c>
      <c r="OV102" s="5" t="str" cm="1">
        <f t="array" aca="1" ref="OV102" ca="1">INDEX(i.LMU_Area,$K102,OV$26)</f>
        <v>-</v>
      </c>
      <c r="OW102" s="5" t="str" cm="1">
        <f t="array" aca="1" ref="OW102" ca="1">INDEX(i.LMU_Area,$K102,OW$26)</f>
        <v>-</v>
      </c>
      <c r="OX102" s="5" t="str" cm="1">
        <f t="array" aca="1" ref="OX102" ca="1">INDEX(i.LMU_Area,$K102,OX$26)</f>
        <v>-</v>
      </c>
      <c r="OY102" s="5" t="str" cm="1">
        <f t="array" aca="1" ref="OY102" ca="1">INDEX(i.LMU_Area,$K102,OY$26)</f>
        <v>-</v>
      </c>
      <c r="OZ102" s="5" t="str" cm="1">
        <f t="array" aca="1" ref="OZ102" ca="1">INDEX(i.LMU_Area,$K102,OZ$26)</f>
        <v>-</v>
      </c>
      <c r="PA102" s="5" t="str" cm="1">
        <f t="array" aca="1" ref="PA102" ca="1">INDEX(i.LMU_Area,$K102,PA$26)</f>
        <v>-</v>
      </c>
      <c r="PB102" s="5" t="str" cm="1">
        <f t="array" aca="1" ref="PB102" ca="1">INDEX(i.LMU_Area,$K102,PB$26)</f>
        <v>-</v>
      </c>
      <c r="PC102" s="5" t="str" cm="1">
        <f t="array" aca="1" ref="PC102" ca="1">INDEX(i.LMU_Area,$K102,PC$26)</f>
        <v>-</v>
      </c>
      <c r="PD102" s="5" t="str" cm="1">
        <f t="array" aca="1" ref="PD102" ca="1">INDEX(i.LMU_Area,$K102,PD$26)</f>
        <v>-</v>
      </c>
      <c r="PE102" s="5" t="str" cm="1">
        <f t="array" aca="1" ref="PE102" ca="1">INDEX(i.LMU_Area,$K102,PE$26)</f>
        <v>-</v>
      </c>
      <c r="PF102" s="5" t="str" cm="1">
        <f t="array" aca="1" ref="PF102" ca="1">INDEX(i.LMU_Area,$K102,PF$26)</f>
        <v>-</v>
      </c>
      <c r="PG102" s="5" t="str" cm="1">
        <f t="array" aca="1" ref="PG102" ca="1">INDEX(i.LMU_Area,$K102,PG$26)</f>
        <v>-</v>
      </c>
      <c r="PH102" s="5" t="str" cm="1">
        <f t="array" aca="1" ref="PH102" ca="1">INDEX(i.LMU_Area,$K102,PH$26)</f>
        <v>-</v>
      </c>
      <c r="PI102" s="5" t="str" cm="1">
        <f t="array" aca="1" ref="PI102" ca="1">INDEX(i.LMU_Area,$K102,PI$26)</f>
        <v>-</v>
      </c>
      <c r="PJ102" s="5" t="str" cm="1">
        <f t="array" aca="1" ref="PJ102" ca="1">INDEX(i.LMU_Area,$K102,PJ$26)</f>
        <v>-</v>
      </c>
      <c r="PK102" s="5" t="str" cm="1">
        <f t="array" aca="1" ref="PK102" ca="1">INDEX(i.LMU_Area,$K102,PK$26)</f>
        <v>-</v>
      </c>
      <c r="PL102" s="5" t="str" cm="1">
        <f t="array" aca="1" ref="PL102" ca="1">INDEX(i.LMU_Area,$K102,PL$26)</f>
        <v>-</v>
      </c>
      <c r="PM102" s="5" t="str" cm="1">
        <f t="array" aca="1" ref="PM102" ca="1">INDEX(i.LMU_Area,$K102,PM$26)</f>
        <v>-</v>
      </c>
      <c r="PN102" s="5" t="str" cm="1">
        <f t="array" aca="1" ref="PN102" ca="1">INDEX(i.LMU_Area,$K102,PN$26)</f>
        <v>-</v>
      </c>
      <c r="PO102" s="5" t="str" cm="1">
        <f t="array" aca="1" ref="PO102" ca="1">INDEX(i.LMU_Area,$K102,PO$26)</f>
        <v>-</v>
      </c>
      <c r="PP102" s="5" t="str" cm="1">
        <f t="array" aca="1" ref="PP102" ca="1">INDEX(i.LMU_Area,$K102,PP$26)</f>
        <v>-</v>
      </c>
      <c r="PQ102" s="5" t="str" cm="1">
        <f t="array" aca="1" ref="PQ102" ca="1">INDEX(i.LMU_Area,$K102,PQ$26)</f>
        <v>-</v>
      </c>
      <c r="PR102" s="5" t="str" cm="1">
        <f t="array" aca="1" ref="PR102" ca="1">INDEX(i.LMU_Area,$K102,PR$26)</f>
        <v>-</v>
      </c>
      <c r="PS102" s="5" t="str" cm="1">
        <f t="array" aca="1" ref="PS102" ca="1">INDEX(i.LMU_Area,$K102,PS$26)</f>
        <v>-</v>
      </c>
      <c r="PT102" s="5" t="str" cm="1">
        <f t="array" aca="1" ref="PT102" ca="1">INDEX(i.LMU_Area,$K102,PT$26)</f>
        <v>-</v>
      </c>
      <c r="PU102" s="5" t="str" cm="1">
        <f t="array" aca="1" ref="PU102" ca="1">INDEX(i.LMU_Area,$K102,PU$26)</f>
        <v>-</v>
      </c>
      <c r="PV102" s="5" t="str" cm="1">
        <f t="array" aca="1" ref="PV102" ca="1">INDEX(i.LMU_Area,$K102,PV$26)</f>
        <v>-</v>
      </c>
      <c r="PW102" s="5" t="str" cm="1">
        <f t="array" aca="1" ref="PW102" ca="1">INDEX(i.LMU_Area,$K102,PW$26)</f>
        <v>-</v>
      </c>
      <c r="PX102" s="5" t="str" cm="1">
        <f t="array" aca="1" ref="PX102" ca="1">INDEX(i.LMU_Area,$K102,PX$26)</f>
        <v>-</v>
      </c>
      <c r="PY102" s="5" t="str" cm="1">
        <f t="array" aca="1" ref="PY102" ca="1">INDEX(i.LMU_Area,$K102,PY$26)</f>
        <v>-</v>
      </c>
      <c r="PZ102" s="5" t="str" cm="1">
        <f t="array" aca="1" ref="PZ102" ca="1">INDEX(i.LMU_Area,$K102,PZ$26)</f>
        <v>-</v>
      </c>
      <c r="QA102" s="5" t="str" cm="1">
        <f t="array" aca="1" ref="QA102" ca="1">INDEX(i.LMU_Area,$K102,QA$26)</f>
        <v>-</v>
      </c>
      <c r="QB102" s="5" t="str" cm="1">
        <f t="array" aca="1" ref="QB102" ca="1">INDEX(i.LMU_Area,$K102,QB$26)</f>
        <v>-</v>
      </c>
      <c r="QC102" s="5" t="str" cm="1">
        <f t="array" aca="1" ref="QC102" ca="1">INDEX(i.LMU_Area,$K102,QC$26)</f>
        <v>-</v>
      </c>
      <c r="QD102" s="5" t="str" cm="1">
        <f t="array" aca="1" ref="QD102" ca="1">INDEX(i.LMU_Area,$K102,QD$26)</f>
        <v>-</v>
      </c>
      <c r="QE102" s="5" t="str" cm="1">
        <f t="array" aca="1" ref="QE102" ca="1">INDEX(i.LMU_Area,$K102,QE$26)</f>
        <v>-</v>
      </c>
      <c r="QF102" s="5" t="str" cm="1">
        <f t="array" aca="1" ref="QF102" ca="1">INDEX(i.LMU_Area,$K102,QF$26)</f>
        <v>-</v>
      </c>
      <c r="QG102" s="5" t="str" cm="1">
        <f t="array" aca="1" ref="QG102" ca="1">INDEX(i.LMU_Area,$K102,QG$26)</f>
        <v>-</v>
      </c>
      <c r="QH102" s="5" t="str" cm="1">
        <f t="array" aca="1" ref="QH102" ca="1">INDEX(i.LMU_Area,$K102,QH$26)</f>
        <v>-</v>
      </c>
      <c r="QI102" s="5" t="str" cm="1">
        <f t="array" aca="1" ref="QI102" ca="1">INDEX(i.LMU_Area,$K102,QI$26)</f>
        <v>-</v>
      </c>
      <c r="QJ102" s="5" t="str" cm="1">
        <f t="array" aca="1" ref="QJ102" ca="1">INDEX(i.LMU_Area,$K102,QJ$26)</f>
        <v>-</v>
      </c>
      <c r="QK102" s="5" t="str" cm="1">
        <f t="array" aca="1" ref="QK102" ca="1">INDEX(i.LMU_Area,$K102,QK$26)</f>
        <v>-</v>
      </c>
      <c r="QL102" s="5" t="str" cm="1">
        <f t="array" aca="1" ref="QL102" ca="1">INDEX(i.LMU_Area,$K102,QL$26)</f>
        <v>-</v>
      </c>
      <c r="QM102" s="5" t="str" cm="1">
        <f t="array" aca="1" ref="QM102" ca="1">INDEX(i.LMU_Area,$K102,QM$26)</f>
        <v>-</v>
      </c>
      <c r="QN102" s="5" t="str" cm="1">
        <f t="array" aca="1" ref="QN102" ca="1">INDEX(i.LMU_Area,$K102,QN$26)</f>
        <v>-</v>
      </c>
      <c r="QO102" s="5" t="str" cm="1">
        <f t="array" aca="1" ref="QO102" ca="1">INDEX(i.LMU_Area,$K102,QO$26)</f>
        <v>-</v>
      </c>
      <c r="QP102" s="5" t="str" cm="1">
        <f t="array" aca="1" ref="QP102" ca="1">INDEX(i.LMU_Area,$K102,QP$26)</f>
        <v>-</v>
      </c>
      <c r="QQ102" s="5" t="str" cm="1">
        <f t="array" aca="1" ref="QQ102" ca="1">INDEX(i.LMU_Area,$K102,QQ$26)</f>
        <v>-</v>
      </c>
      <c r="QR102" s="5" t="str" cm="1">
        <f t="array" aca="1" ref="QR102" ca="1">INDEX(i.LMU_Area,$K102,QR$26)</f>
        <v>-</v>
      </c>
      <c r="QS102" s="5" t="str" cm="1">
        <f t="array" aca="1" ref="QS102" ca="1">INDEX(i.LMU_Area,$K102,QS$26)</f>
        <v>-</v>
      </c>
      <c r="QT102" s="5" t="str" cm="1">
        <f t="array" aca="1" ref="QT102" ca="1">INDEX(i.LMU_Area,$K102,QT$26)</f>
        <v>-</v>
      </c>
      <c r="QU102" s="5" t="str" cm="1">
        <f t="array" aca="1" ref="QU102" ca="1">INDEX(i.LMU_Area,$K102,QU$26)</f>
        <v>-</v>
      </c>
      <c r="QV102" s="5" t="str" cm="1">
        <f t="array" aca="1" ref="QV102" ca="1">INDEX(i.LMU_Area,$K102,QV$26)</f>
        <v>-</v>
      </c>
      <c r="QW102" s="5" t="str" cm="1">
        <f t="array" aca="1" ref="QW102" ca="1">INDEX(i.LMU_Area,$K102,QW$26)</f>
        <v>-</v>
      </c>
      <c r="QX102" s="5" t="str" cm="1">
        <f t="array" aca="1" ref="QX102" ca="1">INDEX(i.LMU_Area,$K102,QX$26)</f>
        <v>-</v>
      </c>
      <c r="QY102" s="5" t="str" cm="1">
        <f t="array" aca="1" ref="QY102" ca="1">INDEX(i.LMU_Area,$K102,QY$26)</f>
        <v>-</v>
      </c>
      <c r="QZ102" s="5" t="str" cm="1">
        <f t="array" aca="1" ref="QZ102" ca="1">INDEX(i.LMU_Area,$K102,QZ$26)</f>
        <v>-</v>
      </c>
      <c r="RA102" s="5" t="str" cm="1">
        <f t="array" aca="1" ref="RA102" ca="1">INDEX(i.LMU_Area,$K102,RA$26)</f>
        <v>-</v>
      </c>
      <c r="RB102" s="5" t="str" cm="1">
        <f t="array" aca="1" ref="RB102" ca="1">INDEX(i.LMU_Area,$K102,RB$26)</f>
        <v>-</v>
      </c>
      <c r="RC102" s="5" t="str" cm="1">
        <f t="array" aca="1" ref="RC102" ca="1">INDEX(i.LMU_Area,$K102,RC$26)</f>
        <v>-</v>
      </c>
      <c r="RD102" s="5" t="str" cm="1">
        <f t="array" aca="1" ref="RD102" ca="1">INDEX(i.LMU_Area,$K102,RD$26)</f>
        <v>-</v>
      </c>
      <c r="RE102" s="5" t="str" cm="1">
        <f t="array" aca="1" ref="RE102" ca="1">INDEX(i.LMU_Area,$K102,RE$26)</f>
        <v>-</v>
      </c>
      <c r="RF102" s="5" t="str" cm="1">
        <f t="array" aca="1" ref="RF102" ca="1">INDEX(i.LMU_Area,$K102,RF$26)</f>
        <v>-</v>
      </c>
      <c r="RG102" s="5" t="str" cm="1">
        <f t="array" aca="1" ref="RG102" ca="1">INDEX(i.LMU_Area,$K102,RG$26)</f>
        <v>-</v>
      </c>
      <c r="RH102" s="5" t="str" cm="1">
        <f t="array" aca="1" ref="RH102" ca="1">INDEX(i.LMU_Area,$K102,RH$26)</f>
        <v>-</v>
      </c>
      <c r="RI102" s="5" t="str" cm="1">
        <f t="array" aca="1" ref="RI102" ca="1">INDEX(i.LMU_Area,$K102,RI$26)</f>
        <v>-</v>
      </c>
      <c r="RJ102" s="5" t="str" cm="1">
        <f t="array" aca="1" ref="RJ102" ca="1">INDEX(i.LMU_Area,$K102,RJ$26)</f>
        <v>-</v>
      </c>
      <c r="RK102" s="5" t="str" cm="1">
        <f t="array" aca="1" ref="RK102" ca="1">INDEX(i.LMU_Area,$K102,RK$26)</f>
        <v>-</v>
      </c>
      <c r="RL102" s="5" t="str" cm="1">
        <f t="array" aca="1" ref="RL102" ca="1">INDEX(i.LMU_Area,$K102,RL$26)</f>
        <v>-</v>
      </c>
      <c r="RM102" s="5" t="str" cm="1">
        <f t="array" aca="1" ref="RM102" ca="1">INDEX(i.LMU_Area,$K102,RM$26)</f>
        <v>-</v>
      </c>
      <c r="RN102" s="5" t="str" cm="1">
        <f t="array" aca="1" ref="RN102" ca="1">INDEX(i.LMU_Area,$K102,RN$26)</f>
        <v>-</v>
      </c>
      <c r="RO102" s="5" t="str" cm="1">
        <f t="array" aca="1" ref="RO102" ca="1">INDEX(i.LMU_Area,$K102,RO$26)</f>
        <v>-</v>
      </c>
      <c r="RP102" s="5" t="str" cm="1">
        <f t="array" aca="1" ref="RP102" ca="1">INDEX(i.LMU_Area,$K102,RP$26)</f>
        <v>-</v>
      </c>
      <c r="RQ102" s="5" t="str" cm="1">
        <f t="array" aca="1" ref="RQ102" ca="1">INDEX(i.LMU_Area,$K102,RQ$26)</f>
        <v>-</v>
      </c>
      <c r="RR102" s="5" t="str" cm="1">
        <f t="array" aca="1" ref="RR102" ca="1">INDEX(i.LMU_Area,$K102,RR$26)</f>
        <v>-</v>
      </c>
      <c r="RS102" s="5" t="str" cm="1">
        <f t="array" aca="1" ref="RS102" ca="1">INDEX(i.LMU_Area,$K102,RS$26)</f>
        <v>-</v>
      </c>
      <c r="RT102" s="5" t="str" cm="1">
        <f t="array" aca="1" ref="RT102" ca="1">INDEX(i.LMU_Area,$K102,RT$26)</f>
        <v>-</v>
      </c>
      <c r="RU102" s="5" t="str" cm="1">
        <f t="array" aca="1" ref="RU102" ca="1">INDEX(i.LMU_Area,$K102,RU$26)</f>
        <v>-</v>
      </c>
      <c r="RV102" s="5" t="str" cm="1">
        <f t="array" aca="1" ref="RV102" ca="1">INDEX(i.LMU_Area,$K102,RV$26)</f>
        <v>-</v>
      </c>
      <c r="RW102" s="5" t="str" cm="1">
        <f t="array" aca="1" ref="RW102" ca="1">INDEX(i.LMU_Area,$K102,RW$26)</f>
        <v>-</v>
      </c>
      <c r="RX102" s="5" t="str" cm="1">
        <f t="array" aca="1" ref="RX102" ca="1">INDEX(i.LMU_Area,$K102,RX$26)</f>
        <v>-</v>
      </c>
      <c r="RY102" s="5" t="str" cm="1">
        <f t="array" aca="1" ref="RY102" ca="1">INDEX(i.LMU_Area,$K102,RY$26)</f>
        <v>-</v>
      </c>
      <c r="RZ102" s="5" t="str" cm="1">
        <f t="array" aca="1" ref="RZ102" ca="1">INDEX(i.LMU_Area,$K102,RZ$26)</f>
        <v>-</v>
      </c>
      <c r="SA102" s="5" t="str" cm="1">
        <f t="array" aca="1" ref="SA102" ca="1">INDEX(i.LMU_Area,$K102,SA$26)</f>
        <v>-</v>
      </c>
      <c r="SB102" s="5" t="str" cm="1">
        <f t="array" aca="1" ref="SB102" ca="1">INDEX(i.LMU_Area,$K102,SB$26)</f>
        <v>-</v>
      </c>
      <c r="SC102" s="5" t="str" cm="1">
        <f t="array" aca="1" ref="SC102" ca="1">INDEX(i.LMU_Area,$K102,SC$26)</f>
        <v>-</v>
      </c>
      <c r="SD102" s="5" t="str" cm="1">
        <f t="array" aca="1" ref="SD102" ca="1">INDEX(i.LMU_Area,$K102,SD$26)</f>
        <v>-</v>
      </c>
      <c r="SE102" s="5" t="str" cm="1">
        <f t="array" aca="1" ref="SE102" ca="1">INDEX(i.LMU_Area,$K102,SE$26)</f>
        <v>-</v>
      </c>
      <c r="SF102" s="5" t="str" cm="1">
        <f t="array" aca="1" ref="SF102" ca="1">INDEX(i.LMU_Area,$K102,SF$26)</f>
        <v>-</v>
      </c>
      <c r="SG102" s="5" t="str" cm="1">
        <f t="array" aca="1" ref="SG102" ca="1">INDEX(i.LMU_Area,$K102,SG$26)</f>
        <v>-</v>
      </c>
      <c r="SH102" s="5" t="str" cm="1">
        <f t="array" aca="1" ref="SH102" ca="1">INDEX(i.LMU_Area,$K102,SH$26)</f>
        <v>-</v>
      </c>
      <c r="SI102" s="5" t="str" cm="1">
        <f t="array" aca="1" ref="SI102" ca="1">INDEX(i.LMU_Area,$K102,SI$26)</f>
        <v>-</v>
      </c>
      <c r="SJ102" s="5" t="str" cm="1">
        <f t="array" aca="1" ref="SJ102" ca="1">INDEX(i.LMU_Area,$K102,SJ$26)</f>
        <v>-</v>
      </c>
      <c r="SK102" s="5" t="str" cm="1">
        <f t="array" aca="1" ref="SK102" ca="1">INDEX(i.LMU_Area,$K102,SK$26)</f>
        <v>-</v>
      </c>
      <c r="SL102" s="5" t="str" cm="1">
        <f t="array" aca="1" ref="SL102" ca="1">INDEX(i.LMU_Area,$K102,SL$26)</f>
        <v>-</v>
      </c>
      <c r="SM102" s="5" t="str" cm="1">
        <f t="array" aca="1" ref="SM102" ca="1">INDEX(i.LMU_Area,$K102,SM$26)</f>
        <v>-</v>
      </c>
      <c r="SN102" s="5" t="str" cm="1">
        <f t="array" aca="1" ref="SN102" ca="1">INDEX(i.LMU_Area,$K102,SN$26)</f>
        <v>-</v>
      </c>
      <c r="SO102" s="5" t="str" cm="1">
        <f t="array" aca="1" ref="SO102" ca="1">INDEX(i.LMU_Area,$K102,SO$26)</f>
        <v>-</v>
      </c>
      <c r="SP102" s="5" t="str" cm="1">
        <f t="array" aca="1" ref="SP102" ca="1">INDEX(i.LMU_Area,$K102,SP$26)</f>
        <v>-</v>
      </c>
      <c r="SQ102" s="5" t="str" cm="1">
        <f t="array" aca="1" ref="SQ102" ca="1">INDEX(i.LMU_Area,$K102,SQ$26)</f>
        <v>-</v>
      </c>
      <c r="SR102" s="5" t="str" cm="1">
        <f t="array" aca="1" ref="SR102" ca="1">INDEX(i.LMU_Area,$K102,SR$26)</f>
        <v>-</v>
      </c>
      <c r="SS102" s="5" t="str" cm="1">
        <f t="array" aca="1" ref="SS102" ca="1">INDEX(i.LMU_Area,$K102,SS$26)</f>
        <v>-</v>
      </c>
      <c r="ST102" s="5" t="str" cm="1">
        <f t="array" aca="1" ref="ST102" ca="1">INDEX(i.LMU_Area,$K102,ST$26)</f>
        <v>-</v>
      </c>
      <c r="SU102" s="5" t="str" cm="1">
        <f t="array" aca="1" ref="SU102" ca="1">INDEX(i.LMU_Area,$K102,SU$26)</f>
        <v>-</v>
      </c>
      <c r="SV102" s="5" t="str" cm="1">
        <f t="array" aca="1" ref="SV102" ca="1">INDEX(i.LMU_Area,$K102,SV$26)</f>
        <v>-</v>
      </c>
      <c r="SW102" s="5" t="str" cm="1">
        <f t="array" aca="1" ref="SW102" ca="1">INDEX(i.LMU_Area,$K102,SW$26)</f>
        <v>-</v>
      </c>
      <c r="SX102" s="5" t="str" cm="1">
        <f t="array" aca="1" ref="SX102" ca="1">INDEX(i.LMU_Area,$K102,SX$26)</f>
        <v>-</v>
      </c>
      <c r="SY102" s="5" t="str" cm="1">
        <f t="array" aca="1" ref="SY102" ca="1">INDEX(i.LMU_Area,$K102,SY$26)</f>
        <v>-</v>
      </c>
      <c r="SZ102" s="5" t="str" cm="1">
        <f t="array" aca="1" ref="SZ102" ca="1">INDEX(i.LMU_Area,$K102,SZ$26)</f>
        <v>-</v>
      </c>
      <c r="TA102" s="5" t="str" cm="1">
        <f t="array" aca="1" ref="TA102" ca="1">INDEX(i.LMU_Area,$K102,TA$26)</f>
        <v>-</v>
      </c>
      <c r="TB102" s="5" t="str" cm="1">
        <f t="array" aca="1" ref="TB102" ca="1">INDEX(i.LMU_Area,$K102,TB$26)</f>
        <v>-</v>
      </c>
      <c r="TC102" s="5" t="str" cm="1">
        <f t="array" aca="1" ref="TC102" ca="1">INDEX(i.LMU_Area,$K102,TC$26)</f>
        <v>-</v>
      </c>
      <c r="TD102" s="5" t="str" cm="1">
        <f t="array" aca="1" ref="TD102" ca="1">INDEX(i.LMU_Area,$K102,TD$26)</f>
        <v>-</v>
      </c>
      <c r="TE102" s="5" t="str" cm="1">
        <f t="array" aca="1" ref="TE102" ca="1">INDEX(i.LMU_Area,$K102,TE$26)</f>
        <v>-</v>
      </c>
      <c r="TF102" s="19">
        <f t="shared" ca="1" si="641"/>
        <v>1</v>
      </c>
      <c r="TG102" s="587">
        <v>0</v>
      </c>
    </row>
    <row r="103" spans="1:527" collapsed="1">
      <c r="A103" s="21">
        <f t="shared" si="85"/>
        <v>98</v>
      </c>
      <c r="B103" s="21"/>
      <c r="D103" s="14"/>
      <c r="E103" t="b">
        <v>0</v>
      </c>
      <c r="AA103" s="209"/>
      <c r="AB103" s="209"/>
      <c r="AC103" s="209"/>
      <c r="AD103" s="209"/>
      <c r="AE103" s="209"/>
      <c r="AG103" s="209"/>
      <c r="AH103" s="209"/>
      <c r="AI103" s="209"/>
      <c r="AJ103" s="209"/>
      <c r="AK103" s="209"/>
      <c r="AL103" s="209"/>
      <c r="AM103" s="209"/>
      <c r="AN103" s="209"/>
      <c r="AW103" s="224" t="str">
        <f ca="1">"blank "&amp;TEXT(RAND(),"0.000")</f>
        <v>blank 0.559</v>
      </c>
      <c r="AX103" s="9" t="str">
        <f ca="1">IF(COUNTIF(AW$5:AW103,AW103)=1,"-","Dup")</f>
        <v>-</v>
      </c>
      <c r="AY103" s="9"/>
      <c r="AZ103" s="14"/>
      <c r="BA103" s="14"/>
      <c r="BB103" s="14"/>
      <c r="BC103" s="14"/>
      <c r="BD103" s="14"/>
      <c r="BE103" s="14"/>
      <c r="BF103" s="14"/>
      <c r="BG103" s="14"/>
      <c r="BH103" s="9"/>
      <c r="BI103" s="14"/>
      <c r="BJ103" s="14"/>
      <c r="BK103" s="14"/>
      <c r="BL103" s="14"/>
      <c r="BM103" s="14"/>
      <c r="BN103" s="14"/>
      <c r="BO103" s="14"/>
      <c r="BP103" s="555"/>
      <c r="BQ103" s="555"/>
      <c r="BR103" s="555"/>
      <c r="BS103" s="555"/>
      <c r="BT103" s="555"/>
      <c r="BU103" s="555"/>
      <c r="BV103" s="555"/>
      <c r="BW103" s="555"/>
      <c r="BX103" s="9"/>
      <c r="BY103" s="14"/>
      <c r="BZ103" s="14"/>
      <c r="CA103" s="14"/>
      <c r="CB103" s="14"/>
      <c r="CC103" s="14"/>
      <c r="CD103" s="9"/>
      <c r="CE103" s="14"/>
      <c r="CF103" s="14"/>
      <c r="CG103" s="14"/>
      <c r="CH103" s="14"/>
      <c r="CI103" s="14"/>
      <c r="CJ103" s="14"/>
      <c r="CK103" s="14"/>
      <c r="CL103" s="14"/>
      <c r="CM103" s="14"/>
      <c r="CN103" s="14"/>
      <c r="CO103" s="14"/>
      <c r="CP103" s="14"/>
      <c r="CQ103" s="14"/>
      <c r="CR103" s="14"/>
      <c r="CS103" s="14"/>
      <c r="CT103" s="14"/>
      <c r="CU103" s="14"/>
      <c r="CV103" s="9"/>
      <c r="CW103" s="14"/>
      <c r="CX103" s="14"/>
      <c r="CY103" s="14"/>
      <c r="CZ103" s="567"/>
      <c r="DA103" s="14"/>
      <c r="DB103" s="144"/>
      <c r="DC103" s="14"/>
      <c r="DD103" s="567"/>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9"/>
      <c r="EF103" s="14"/>
      <c r="EG103" s="14"/>
      <c r="EH103" s="14"/>
      <c r="EI103" s="14"/>
      <c r="EJ103" s="14"/>
      <c r="EK103" s="14"/>
      <c r="EL103" s="14"/>
      <c r="EM103" s="14"/>
      <c r="EN103" s="14"/>
      <c r="EO103" s="14"/>
      <c r="EP103" s="14"/>
      <c r="EQ103" s="14"/>
      <c r="ER103" s="309"/>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9"/>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9"/>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9"/>
      <c r="NV103" s="14"/>
      <c r="NW103" s="14"/>
      <c r="NX103" s="14"/>
      <c r="NY103" s="14"/>
      <c r="NZ103" s="14"/>
      <c r="OA103" s="14"/>
      <c r="OB103" s="14"/>
      <c r="OC103" s="9"/>
      <c r="OD103" s="14"/>
      <c r="OE103" s="14"/>
      <c r="OF103" s="14"/>
      <c r="OG103" s="14"/>
      <c r="OH103" s="14"/>
      <c r="OI103" s="14"/>
      <c r="OJ103" s="14"/>
      <c r="OK103" s="14"/>
      <c r="OL103" s="14"/>
      <c r="OM103" s="14"/>
      <c r="ON103" s="14"/>
      <c r="OO103" s="9"/>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587">
        <v>0</v>
      </c>
    </row>
    <row r="104" spans="1:527">
      <c r="A104" s="21">
        <f>ROW(A104)-5</f>
        <v>99</v>
      </c>
      <c r="B104" s="21"/>
      <c r="D104" s="499"/>
      <c r="E104" t="b">
        <v>0</v>
      </c>
      <c r="G104" s="29" t="s">
        <v>1823</v>
      </c>
      <c r="AA104" s="209"/>
      <c r="AB104" s="209"/>
      <c r="AC104" s="209"/>
      <c r="AD104" s="209"/>
      <c r="AE104" s="209"/>
      <c r="AG104" s="209"/>
      <c r="AH104" s="209"/>
      <c r="AI104" s="209"/>
      <c r="AJ104" s="209"/>
      <c r="AK104" s="209"/>
      <c r="AL104" s="209"/>
      <c r="AM104" s="209"/>
      <c r="AN104" s="209"/>
      <c r="AU104" s="264">
        <v>1</v>
      </c>
      <c r="AV104" s="209"/>
      <c r="AW104" s="26" t="s">
        <v>2007</v>
      </c>
      <c r="AX104" s="9" t="str">
        <f ca="1">IF(COUNTIF(AW$5:AW104,AW104)=1,"-","Dup")</f>
        <v>-</v>
      </c>
      <c r="AY104" s="9"/>
      <c r="AZ104" s="499"/>
      <c r="BA104" s="499"/>
      <c r="BB104" s="499"/>
      <c r="BC104" s="499"/>
      <c r="BD104" s="499"/>
      <c r="BE104" s="499"/>
      <c r="BF104" s="499"/>
      <c r="BG104" s="499"/>
      <c r="BH104" s="9"/>
      <c r="BI104" s="499"/>
      <c r="BJ104" s="499"/>
      <c r="BK104" s="499"/>
      <c r="BL104" s="499"/>
      <c r="BM104" s="499"/>
      <c r="BN104" s="499"/>
      <c r="BO104" s="499"/>
      <c r="BP104" s="555"/>
      <c r="BQ104" s="555"/>
      <c r="BR104" s="555"/>
      <c r="BS104" s="555"/>
      <c r="BT104" s="555"/>
      <c r="BU104" s="555"/>
      <c r="BV104" s="555"/>
      <c r="BW104" s="555"/>
      <c r="BX104" s="9"/>
      <c r="BY104" s="499"/>
      <c r="BZ104" s="499"/>
      <c r="CA104" s="499"/>
      <c r="CB104" s="499"/>
      <c r="CC104" s="499"/>
      <c r="CD104" s="9"/>
      <c r="CE104" s="499"/>
      <c r="CF104" s="499"/>
      <c r="CG104" s="499"/>
      <c r="CH104" s="499"/>
      <c r="CI104" s="499"/>
      <c r="CJ104" s="499"/>
      <c r="CK104" s="499"/>
      <c r="CL104" s="499"/>
      <c r="CM104" s="499"/>
      <c r="CN104" s="499"/>
      <c r="CO104" s="499"/>
      <c r="CP104" s="499"/>
      <c r="CQ104" s="499"/>
      <c r="CR104" s="499"/>
      <c r="CS104" s="499"/>
      <c r="CT104" s="499"/>
      <c r="CU104" s="499"/>
      <c r="CV104" s="9"/>
      <c r="CW104" s="499"/>
      <c r="CX104" s="499"/>
      <c r="CY104" s="499"/>
      <c r="CZ104" s="572"/>
      <c r="DA104" s="499"/>
      <c r="DB104" s="499"/>
      <c r="DC104" s="499"/>
      <c r="DD104" s="572"/>
      <c r="DE104" s="499"/>
      <c r="DF104" s="499"/>
      <c r="DG104" s="499"/>
      <c r="DH104" s="499"/>
      <c r="DI104" s="499"/>
      <c r="DJ104" s="499"/>
      <c r="DK104" s="499"/>
      <c r="DL104" s="499"/>
      <c r="DM104" s="499"/>
      <c r="DN104" s="499"/>
      <c r="DO104" s="499"/>
      <c r="DP104" s="499"/>
      <c r="DQ104" s="499"/>
      <c r="DR104" s="499"/>
      <c r="DS104" s="499"/>
      <c r="DT104" s="499"/>
      <c r="DU104" s="499"/>
      <c r="DV104" s="499"/>
      <c r="DW104" s="499"/>
      <c r="DX104" s="499"/>
      <c r="DY104" s="499"/>
      <c r="DZ104" s="499"/>
      <c r="EA104" s="499"/>
      <c r="EB104" s="499"/>
      <c r="EC104" s="499"/>
      <c r="ED104" s="499"/>
      <c r="EE104" s="9"/>
      <c r="EF104" s="499"/>
      <c r="EG104" s="499"/>
      <c r="EH104" s="499"/>
      <c r="EI104" s="499"/>
      <c r="EJ104" s="499"/>
      <c r="EK104" s="499"/>
      <c r="EL104" s="499"/>
      <c r="EM104" s="499"/>
      <c r="EN104" s="499"/>
      <c r="EO104" s="499"/>
      <c r="EP104" s="499"/>
      <c r="EQ104" s="499"/>
      <c r="ER104" s="500"/>
      <c r="ES104" s="499"/>
      <c r="ET104" s="499"/>
      <c r="EU104" s="499"/>
      <c r="EV104" s="499"/>
      <c r="EW104" s="499"/>
      <c r="EX104" s="499"/>
      <c r="EY104" s="499"/>
      <c r="EZ104" s="499"/>
      <c r="FA104" s="499"/>
      <c r="FB104" s="499"/>
      <c r="FC104" s="499"/>
      <c r="FD104" s="499"/>
      <c r="FE104" s="499"/>
      <c r="FF104" s="499"/>
      <c r="FG104" s="499"/>
      <c r="FH104" s="499"/>
      <c r="FI104" s="499"/>
      <c r="FJ104" s="499"/>
      <c r="FK104" s="499"/>
      <c r="FL104" s="499"/>
      <c r="FM104" s="499"/>
      <c r="FN104" s="499"/>
      <c r="FO104" s="499"/>
      <c r="FP104" s="499"/>
      <c r="FQ104" s="499"/>
      <c r="FR104" s="499"/>
      <c r="FS104" s="499"/>
      <c r="FT104" s="499"/>
      <c r="FU104" s="499"/>
      <c r="FV104" s="499"/>
      <c r="FW104" s="499"/>
      <c r="FX104" s="499"/>
      <c r="FY104" s="499"/>
      <c r="FZ104" s="499"/>
      <c r="GA104" s="499"/>
      <c r="GB104" s="499"/>
      <c r="GC104" s="499"/>
      <c r="GD104" s="499"/>
      <c r="GE104" s="499"/>
      <c r="GF104" s="499"/>
      <c r="GG104" s="499"/>
      <c r="GH104" s="499"/>
      <c r="GI104" s="499"/>
      <c r="GJ104" s="499"/>
      <c r="GK104" s="499"/>
      <c r="GL104" s="499"/>
      <c r="GM104" s="499"/>
      <c r="GN104" s="499"/>
      <c r="GO104" s="499"/>
      <c r="GP104" s="499"/>
      <c r="GQ104" s="499"/>
      <c r="GR104" s="499"/>
      <c r="GS104" s="499"/>
      <c r="GT104" s="499"/>
      <c r="GU104" s="499"/>
      <c r="GV104" s="499"/>
      <c r="GW104" s="499"/>
      <c r="GX104" s="499"/>
      <c r="GY104" s="499"/>
      <c r="GZ104" s="499"/>
      <c r="HA104" s="499"/>
      <c r="HB104" s="499"/>
      <c r="HC104" s="499"/>
      <c r="HD104" s="499"/>
      <c r="HE104" s="499"/>
      <c r="HF104" s="499"/>
      <c r="HG104" s="499"/>
      <c r="HH104" s="499"/>
      <c r="HI104" s="499"/>
      <c r="HJ104" s="499"/>
      <c r="HK104" s="499"/>
      <c r="HL104" s="499"/>
      <c r="HM104" s="499"/>
      <c r="HN104" s="499"/>
      <c r="HO104" s="499"/>
      <c r="HP104" s="499"/>
      <c r="HQ104" s="499"/>
      <c r="HR104" s="499"/>
      <c r="HS104" s="499"/>
      <c r="HT104" s="499"/>
      <c r="HU104" s="499"/>
      <c r="HV104" s="499"/>
      <c r="HW104" s="499"/>
      <c r="HX104" s="499"/>
      <c r="HY104" s="499"/>
      <c r="HZ104" s="499"/>
      <c r="IA104" s="499"/>
      <c r="IB104" s="499"/>
      <c r="IC104" s="499"/>
      <c r="ID104" s="499"/>
      <c r="IE104" s="499"/>
      <c r="IF104" s="499"/>
      <c r="IG104" s="499"/>
      <c r="IH104" s="499"/>
      <c r="II104" s="499"/>
      <c r="IJ104" s="499"/>
      <c r="IK104" s="499"/>
      <c r="IL104" s="499"/>
      <c r="IM104" s="499"/>
      <c r="IN104" s="499"/>
      <c r="IO104" s="499"/>
      <c r="IP104" s="499"/>
      <c r="IQ104" s="499"/>
      <c r="IR104" s="499"/>
      <c r="IS104" s="499"/>
      <c r="IT104" s="499"/>
      <c r="IU104" s="499"/>
      <c r="IV104" s="499"/>
      <c r="IW104" s="499"/>
      <c r="IX104" s="499"/>
      <c r="IY104" s="499"/>
      <c r="IZ104" s="499"/>
      <c r="JA104" s="499"/>
      <c r="JB104" s="499"/>
      <c r="JC104" s="499"/>
      <c r="JD104" s="499"/>
      <c r="JE104" s="499"/>
      <c r="JF104" s="499"/>
      <c r="JG104" s="499"/>
      <c r="JH104" s="499"/>
      <c r="JI104" s="499"/>
      <c r="JJ104" s="499"/>
      <c r="JK104" s="499"/>
      <c r="JL104" s="499"/>
      <c r="JM104" s="499"/>
      <c r="JN104" s="9"/>
      <c r="JO104" s="499"/>
      <c r="JP104" s="499"/>
      <c r="JQ104" s="499"/>
      <c r="JR104" s="499"/>
      <c r="JS104" s="499"/>
      <c r="JT104" s="499"/>
      <c r="JU104" s="499"/>
      <c r="JV104" s="499"/>
      <c r="JW104" s="499"/>
      <c r="JX104" s="499"/>
      <c r="JY104" s="499"/>
      <c r="JZ104" s="499"/>
      <c r="KA104" s="499"/>
      <c r="KB104" s="499"/>
      <c r="KC104" s="499"/>
      <c r="KD104" s="499"/>
      <c r="KE104" s="499"/>
      <c r="KF104" s="499"/>
      <c r="KG104" s="499"/>
      <c r="KH104" s="499"/>
      <c r="KI104" s="499"/>
      <c r="KJ104" s="499"/>
      <c r="KK104" s="499"/>
      <c r="KL104" s="499"/>
      <c r="KM104" s="499"/>
      <c r="KN104" s="499"/>
      <c r="KO104" s="499"/>
      <c r="KP104" s="499"/>
      <c r="KQ104" s="499"/>
      <c r="KR104" s="499"/>
      <c r="KS104" s="499"/>
      <c r="KT104" s="499"/>
      <c r="KU104" s="499"/>
      <c r="KV104" s="499"/>
      <c r="KW104" s="499"/>
      <c r="KX104" s="499"/>
      <c r="KY104" s="499"/>
      <c r="KZ104" s="499"/>
      <c r="LA104" s="499"/>
      <c r="LB104" s="499"/>
      <c r="LC104" s="499"/>
      <c r="LD104" s="499"/>
      <c r="LE104" s="499"/>
      <c r="LF104" s="499"/>
      <c r="LG104" s="499"/>
      <c r="LH104" s="499"/>
      <c r="LI104" s="499"/>
      <c r="LJ104" s="499"/>
      <c r="LK104" s="499"/>
      <c r="LL104" s="499"/>
      <c r="LM104" s="499"/>
      <c r="LN104" s="499"/>
      <c r="LO104" s="499"/>
      <c r="LP104" s="499"/>
      <c r="LQ104" s="499"/>
      <c r="LR104" s="499"/>
      <c r="LS104" s="499"/>
      <c r="LT104" s="499"/>
      <c r="LU104" s="499"/>
      <c r="LV104" s="499"/>
      <c r="LW104" s="499"/>
      <c r="LX104" s="9"/>
      <c r="LY104" s="499"/>
      <c r="LZ104" s="499"/>
      <c r="MA104" s="499"/>
      <c r="MB104" s="499"/>
      <c r="MC104" s="499"/>
      <c r="MD104" s="499"/>
      <c r="ME104" s="499"/>
      <c r="MF104" s="499"/>
      <c r="MG104" s="499"/>
      <c r="MH104" s="499"/>
      <c r="MI104" s="499"/>
      <c r="MJ104" s="499"/>
      <c r="MK104" s="499"/>
      <c r="ML104" s="499"/>
      <c r="MM104" s="499"/>
      <c r="MN104" s="499"/>
      <c r="MO104" s="499"/>
      <c r="MP104" s="499"/>
      <c r="MQ104" s="499"/>
      <c r="MR104" s="499"/>
      <c r="MS104" s="499"/>
      <c r="MT104" s="499"/>
      <c r="MU104" s="499"/>
      <c r="MV104" s="499"/>
      <c r="MW104" s="499"/>
      <c r="MX104" s="499"/>
      <c r="MY104" s="499"/>
      <c r="MZ104" s="499"/>
      <c r="NA104" s="499"/>
      <c r="NB104" s="499"/>
      <c r="NC104" s="499"/>
      <c r="ND104" s="499"/>
      <c r="NE104" s="499"/>
      <c r="NF104" s="499"/>
      <c r="NG104" s="499"/>
      <c r="NH104" s="499"/>
      <c r="NI104" s="499"/>
      <c r="NJ104" s="499"/>
      <c r="NK104" s="499"/>
      <c r="NL104" s="499"/>
      <c r="NM104" s="499"/>
      <c r="NN104" s="499"/>
      <c r="NO104" s="499"/>
      <c r="NP104" s="499"/>
      <c r="NQ104" s="499"/>
      <c r="NR104" s="499"/>
      <c r="NS104" s="499"/>
      <c r="NT104" s="499"/>
      <c r="NU104" s="9"/>
      <c r="NV104" s="499"/>
      <c r="NW104" s="499"/>
      <c r="NX104" s="499"/>
      <c r="NY104" s="499"/>
      <c r="NZ104" s="499"/>
      <c r="OA104" s="499"/>
      <c r="OB104" s="499"/>
      <c r="OC104" s="9"/>
      <c r="OD104" s="499"/>
      <c r="OE104" s="499"/>
      <c r="OF104" s="499"/>
      <c r="OG104" s="499"/>
      <c r="OH104" s="499"/>
      <c r="OI104" s="499"/>
      <c r="OJ104" s="499"/>
      <c r="OK104" s="499"/>
      <c r="OL104" s="499"/>
      <c r="OM104" s="499"/>
      <c r="ON104" s="499"/>
      <c r="OO104" s="9"/>
      <c r="OP104" s="499"/>
      <c r="OQ104" s="499"/>
      <c r="OR104" s="499"/>
      <c r="OS104" s="499"/>
      <c r="OT104" s="499"/>
      <c r="OU104" s="499"/>
      <c r="OV104" s="499"/>
      <c r="OW104" s="499"/>
      <c r="OX104" s="499"/>
      <c r="OY104" s="499"/>
      <c r="OZ104" s="499"/>
      <c r="PA104" s="499"/>
      <c r="PB104" s="499"/>
      <c r="PC104" s="499"/>
      <c r="PD104" s="499"/>
      <c r="PE104" s="499"/>
      <c r="PF104" s="499"/>
      <c r="PG104" s="499"/>
      <c r="PH104" s="499"/>
      <c r="PI104" s="499"/>
      <c r="PJ104" s="499"/>
      <c r="PK104" s="499"/>
      <c r="PL104" s="499"/>
      <c r="PM104" s="499"/>
      <c r="PN104" s="499"/>
      <c r="PO104" s="499"/>
      <c r="PP104" s="499"/>
      <c r="PQ104" s="499"/>
      <c r="PR104" s="499"/>
      <c r="PS104" s="499"/>
      <c r="PT104" s="499"/>
      <c r="PU104" s="499"/>
      <c r="PV104" s="499"/>
      <c r="PW104" s="499"/>
      <c r="PX104" s="499"/>
      <c r="PY104" s="499"/>
      <c r="PZ104" s="499"/>
      <c r="QA104" s="499"/>
      <c r="QB104" s="499"/>
      <c r="QC104" s="499"/>
      <c r="QD104" s="499"/>
      <c r="QE104" s="499"/>
      <c r="QF104" s="499"/>
      <c r="QG104" s="499"/>
      <c r="QH104" s="499"/>
      <c r="QI104" s="499"/>
      <c r="QJ104" s="499"/>
      <c r="QK104" s="499"/>
      <c r="QL104" s="499"/>
      <c r="QM104" s="499"/>
      <c r="QN104" s="499"/>
      <c r="QO104" s="499"/>
      <c r="QP104" s="499"/>
      <c r="QQ104" s="499"/>
      <c r="QR104" s="499"/>
      <c r="QS104" s="499"/>
      <c r="QT104" s="499"/>
      <c r="QU104" s="499"/>
      <c r="QV104" s="499"/>
      <c r="QW104" s="499"/>
      <c r="QX104" s="499"/>
      <c r="QY104" s="499"/>
      <c r="QZ104" s="499"/>
      <c r="RA104" s="499"/>
      <c r="RB104" s="499"/>
      <c r="RC104" s="499"/>
      <c r="RD104" s="499"/>
      <c r="RE104" s="499"/>
      <c r="RF104" s="499"/>
      <c r="RG104" s="499"/>
      <c r="RH104" s="499"/>
      <c r="RI104" s="499"/>
      <c r="RJ104" s="499"/>
      <c r="RK104" s="499"/>
      <c r="RL104" s="499"/>
      <c r="RM104" s="499"/>
      <c r="RN104" s="499"/>
      <c r="RO104" s="499"/>
      <c r="RP104" s="499"/>
      <c r="RQ104" s="499"/>
      <c r="RR104" s="499"/>
      <c r="RS104" s="499"/>
      <c r="RT104" s="499"/>
      <c r="RU104" s="499"/>
      <c r="RV104" s="499"/>
      <c r="RW104" s="499"/>
      <c r="RX104" s="499"/>
      <c r="RY104" s="499"/>
      <c r="RZ104" s="499"/>
      <c r="SA104" s="499"/>
      <c r="SB104" s="499"/>
      <c r="SC104" s="499"/>
      <c r="SD104" s="499"/>
      <c r="SE104" s="499"/>
      <c r="SF104" s="499"/>
      <c r="SG104" s="499"/>
      <c r="SH104" s="499"/>
      <c r="SI104" s="499"/>
      <c r="SJ104" s="499"/>
      <c r="SK104" s="499"/>
      <c r="SL104" s="499"/>
      <c r="SM104" s="499"/>
      <c r="SN104" s="499"/>
      <c r="SO104" s="499"/>
      <c r="SP104" s="499"/>
      <c r="SQ104" s="499"/>
      <c r="SR104" s="499"/>
      <c r="SS104" s="499"/>
      <c r="ST104" s="499"/>
      <c r="SU104" s="499"/>
      <c r="SV104" s="499"/>
      <c r="SW104" s="499"/>
      <c r="SX104" s="499"/>
      <c r="SY104" s="499"/>
      <c r="SZ104" s="499"/>
      <c r="TA104" s="499"/>
      <c r="TB104" s="499"/>
      <c r="TC104" s="499"/>
      <c r="TD104" s="499"/>
      <c r="TE104" s="499"/>
      <c r="TF104" s="499"/>
      <c r="TG104" s="587">
        <v>0</v>
      </c>
    </row>
    <row r="105" spans="1:527" outlineLevel="2">
      <c r="A105" s="21">
        <f>ROW(A105)-5</f>
        <v>100</v>
      </c>
      <c r="B105" s="21"/>
      <c r="D105" s="499"/>
      <c r="E105" t="b">
        <v>0</v>
      </c>
      <c r="G105" s="29" t="s">
        <v>1713</v>
      </c>
      <c r="AA105" s="209"/>
      <c r="AB105" s="209"/>
      <c r="AC105" s="209"/>
      <c r="AD105" s="209"/>
      <c r="AE105" s="209"/>
      <c r="AG105" s="209"/>
      <c r="AH105" s="209"/>
      <c r="AI105" s="209"/>
      <c r="AJ105" s="209"/>
      <c r="AK105" s="209"/>
      <c r="AL105" s="209"/>
      <c r="AM105" s="209"/>
      <c r="AN105" s="209"/>
      <c r="AU105" s="264">
        <v>1</v>
      </c>
      <c r="AV105">
        <f>PRODUCT($H104:$AV104)</f>
        <v>1</v>
      </c>
      <c r="AW105" s="541" t="str">
        <f>AW104&amp;" "&amp;$AV105&amp;" trials (if complete)"</f>
        <v>prodSA 1 trials (if complete)</v>
      </c>
      <c r="AX105" s="9" t="str">
        <f ca="1">IF(COUNTIF(AW$5:AW105,AW105)=1,"-","Dup")</f>
        <v>-</v>
      </c>
      <c r="AY105" s="9"/>
      <c r="AZ105" s="499"/>
      <c r="BA105" s="499"/>
      <c r="BB105" s="499"/>
      <c r="BC105" s="499"/>
      <c r="BD105" s="499"/>
      <c r="BE105" s="499"/>
      <c r="BF105" s="499"/>
      <c r="BG105" s="499"/>
      <c r="BH105" s="9"/>
      <c r="BI105" s="499"/>
      <c r="BJ105" s="499"/>
      <c r="BK105" s="499"/>
      <c r="BL105" s="499"/>
      <c r="BM105" s="499"/>
      <c r="BN105" s="499"/>
      <c r="BO105" s="499"/>
      <c r="BP105" s="555"/>
      <c r="BQ105" s="555"/>
      <c r="BR105" s="555"/>
      <c r="BS105" s="555"/>
      <c r="BT105" s="555"/>
      <c r="BU105" s="555"/>
      <c r="BV105" s="555"/>
      <c r="BW105" s="555"/>
      <c r="BX105" s="9"/>
      <c r="BY105" s="499"/>
      <c r="BZ105" s="499"/>
      <c r="CA105" s="499"/>
      <c r="CB105" s="499"/>
      <c r="CC105" s="499"/>
      <c r="CD105" s="9"/>
      <c r="CE105" s="499"/>
      <c r="CF105" s="499"/>
      <c r="CG105" s="499"/>
      <c r="CH105" s="499"/>
      <c r="CI105" s="499"/>
      <c r="CJ105" s="499"/>
      <c r="CK105" s="499"/>
      <c r="CL105" s="499"/>
      <c r="CM105" s="499"/>
      <c r="CN105" s="499"/>
      <c r="CO105" s="499"/>
      <c r="CP105" s="499"/>
      <c r="CQ105" s="499"/>
      <c r="CR105" s="499"/>
      <c r="CS105" s="499"/>
      <c r="CT105" s="499"/>
      <c r="CU105" s="499"/>
      <c r="CV105" s="9"/>
      <c r="CW105" s="499"/>
      <c r="CX105" s="499"/>
      <c r="CY105" s="499"/>
      <c r="CZ105" s="572"/>
      <c r="DA105" s="499"/>
      <c r="DB105" s="499"/>
      <c r="DC105" s="499"/>
      <c r="DD105" s="572"/>
      <c r="DE105" s="499"/>
      <c r="DF105" s="499"/>
      <c r="DG105" s="499"/>
      <c r="DH105" s="499"/>
      <c r="DI105" s="499"/>
      <c r="DJ105" s="499"/>
      <c r="DK105" s="499"/>
      <c r="DL105" s="499"/>
      <c r="DM105" s="499"/>
      <c r="DN105" s="499"/>
      <c r="DO105" s="499"/>
      <c r="DP105" s="499"/>
      <c r="DQ105" s="499"/>
      <c r="DR105" s="499"/>
      <c r="DS105" s="499"/>
      <c r="DT105" s="499"/>
      <c r="DU105" s="499"/>
      <c r="DV105" s="499"/>
      <c r="DW105" s="499"/>
      <c r="DX105" s="499"/>
      <c r="DY105" s="499"/>
      <c r="DZ105" s="499"/>
      <c r="EA105" s="499"/>
      <c r="EB105" s="499"/>
      <c r="EC105" s="499"/>
      <c r="ED105" s="499"/>
      <c r="EE105" s="9"/>
      <c r="EF105" s="499"/>
      <c r="EG105" s="499"/>
      <c r="EH105" s="499"/>
      <c r="EI105" s="499"/>
      <c r="EJ105" s="499"/>
      <c r="EK105" s="499"/>
      <c r="EL105" s="499"/>
      <c r="EM105" s="499"/>
      <c r="EN105" s="499"/>
      <c r="EO105" s="499"/>
      <c r="EP105" s="499"/>
      <c r="EQ105" s="499"/>
      <c r="ER105" s="500"/>
      <c r="ES105" s="499"/>
      <c r="ET105" s="499"/>
      <c r="EU105" s="499"/>
      <c r="EV105" s="499"/>
      <c r="EW105" s="499"/>
      <c r="EX105" s="499"/>
      <c r="EY105" s="499"/>
      <c r="EZ105" s="499"/>
      <c r="FA105" s="499"/>
      <c r="FB105" s="499"/>
      <c r="FC105" s="499"/>
      <c r="FD105" s="499"/>
      <c r="FE105" s="499"/>
      <c r="FF105" s="499"/>
      <c r="FG105" s="499"/>
      <c r="FH105" s="499"/>
      <c r="FI105" s="499"/>
      <c r="FJ105" s="499"/>
      <c r="FK105" s="499"/>
      <c r="FL105" s="499"/>
      <c r="FM105" s="499"/>
      <c r="FN105" s="499"/>
      <c r="FO105" s="499"/>
      <c r="FP105" s="499"/>
      <c r="FQ105" s="499"/>
      <c r="FR105" s="499"/>
      <c r="FS105" s="499"/>
      <c r="FT105" s="499"/>
      <c r="FU105" s="499"/>
      <c r="FV105" s="499"/>
      <c r="FW105" s="499"/>
      <c r="FX105" s="499"/>
      <c r="FY105" s="499"/>
      <c r="FZ105" s="499"/>
      <c r="GA105" s="499"/>
      <c r="GB105" s="499"/>
      <c r="GC105" s="499"/>
      <c r="GD105" s="499"/>
      <c r="GE105" s="499"/>
      <c r="GF105" s="499"/>
      <c r="GG105" s="499"/>
      <c r="GH105" s="499"/>
      <c r="GI105" s="499"/>
      <c r="GJ105" s="499"/>
      <c r="GK105" s="499"/>
      <c r="GL105" s="499"/>
      <c r="GM105" s="499"/>
      <c r="GN105" s="499"/>
      <c r="GO105" s="499"/>
      <c r="GP105" s="499"/>
      <c r="GQ105" s="499"/>
      <c r="GR105" s="499"/>
      <c r="GS105" s="499"/>
      <c r="GT105" s="499"/>
      <c r="GU105" s="499"/>
      <c r="GV105" s="499"/>
      <c r="GW105" s="499"/>
      <c r="GX105" s="499"/>
      <c r="GY105" s="499"/>
      <c r="GZ105" s="499"/>
      <c r="HA105" s="499"/>
      <c r="HB105" s="499"/>
      <c r="HC105" s="499"/>
      <c r="HD105" s="499"/>
      <c r="HE105" s="499"/>
      <c r="HF105" s="499"/>
      <c r="HG105" s="499"/>
      <c r="HH105" s="499"/>
      <c r="HI105" s="499"/>
      <c r="HJ105" s="499"/>
      <c r="HK105" s="499"/>
      <c r="HL105" s="499"/>
      <c r="HM105" s="499"/>
      <c r="HN105" s="499"/>
      <c r="HO105" s="499"/>
      <c r="HP105" s="499"/>
      <c r="HQ105" s="499"/>
      <c r="HR105" s="499"/>
      <c r="HS105" s="499"/>
      <c r="HT105" s="499"/>
      <c r="HU105" s="499"/>
      <c r="HV105" s="499"/>
      <c r="HW105" s="499"/>
      <c r="HX105" s="499"/>
      <c r="HY105" s="499"/>
      <c r="HZ105" s="499"/>
      <c r="IA105" s="499"/>
      <c r="IB105" s="499"/>
      <c r="IC105" s="499"/>
      <c r="ID105" s="499"/>
      <c r="IE105" s="499"/>
      <c r="IF105" s="499"/>
      <c r="IG105" s="499"/>
      <c r="IH105" s="499"/>
      <c r="II105" s="499"/>
      <c r="IJ105" s="499"/>
      <c r="IK105" s="499"/>
      <c r="IL105" s="499"/>
      <c r="IM105" s="499"/>
      <c r="IN105" s="499"/>
      <c r="IO105" s="499"/>
      <c r="IP105" s="499"/>
      <c r="IQ105" s="499"/>
      <c r="IR105" s="499"/>
      <c r="IS105" s="499"/>
      <c r="IT105" s="499"/>
      <c r="IU105" s="499"/>
      <c r="IV105" s="499"/>
      <c r="IW105" s="499"/>
      <c r="IX105" s="499"/>
      <c r="IY105" s="499"/>
      <c r="IZ105" s="499"/>
      <c r="JA105" s="499"/>
      <c r="JB105" s="499"/>
      <c r="JC105" s="499"/>
      <c r="JD105" s="499"/>
      <c r="JE105" s="499"/>
      <c r="JF105" s="499"/>
      <c r="JG105" s="499"/>
      <c r="JH105" s="499"/>
      <c r="JI105" s="499"/>
      <c r="JJ105" s="499"/>
      <c r="JK105" s="499"/>
      <c r="JL105" s="499"/>
      <c r="JM105" s="499"/>
      <c r="JN105" s="9"/>
      <c r="JO105" s="499"/>
      <c r="JP105" s="499"/>
      <c r="JQ105" s="499"/>
      <c r="JR105" s="499"/>
      <c r="JS105" s="499"/>
      <c r="JT105" s="499"/>
      <c r="JU105" s="499"/>
      <c r="JV105" s="499"/>
      <c r="JW105" s="499"/>
      <c r="JX105" s="499"/>
      <c r="JY105" s="499"/>
      <c r="JZ105" s="499"/>
      <c r="KA105" s="499"/>
      <c r="KB105" s="499"/>
      <c r="KC105" s="499"/>
      <c r="KD105" s="499"/>
      <c r="KE105" s="499"/>
      <c r="KF105" s="499"/>
      <c r="KG105" s="499"/>
      <c r="KH105" s="499"/>
      <c r="KI105" s="499"/>
      <c r="KJ105" s="499"/>
      <c r="KK105" s="499"/>
      <c r="KL105" s="499"/>
      <c r="KM105" s="499"/>
      <c r="KN105" s="499"/>
      <c r="KO105" s="499"/>
      <c r="KP105" s="499"/>
      <c r="KQ105" s="499"/>
      <c r="KR105" s="499"/>
      <c r="KS105" s="499"/>
      <c r="KT105" s="499"/>
      <c r="KU105" s="499"/>
      <c r="KV105" s="499"/>
      <c r="KW105" s="499"/>
      <c r="KX105" s="499"/>
      <c r="KY105" s="499"/>
      <c r="KZ105" s="499"/>
      <c r="LA105" s="499"/>
      <c r="LB105" s="499"/>
      <c r="LC105" s="499"/>
      <c r="LD105" s="499"/>
      <c r="LE105" s="499"/>
      <c r="LF105" s="499"/>
      <c r="LG105" s="499"/>
      <c r="LH105" s="499"/>
      <c r="LI105" s="499"/>
      <c r="LJ105" s="499"/>
      <c r="LK105" s="499"/>
      <c r="LL105" s="499"/>
      <c r="LM105" s="499"/>
      <c r="LN105" s="499"/>
      <c r="LO105" s="499"/>
      <c r="LP105" s="499"/>
      <c r="LQ105" s="499"/>
      <c r="LR105" s="499"/>
      <c r="LS105" s="499"/>
      <c r="LT105" s="499"/>
      <c r="LU105" s="499"/>
      <c r="LV105" s="499"/>
      <c r="LW105" s="499"/>
      <c r="LX105" s="9"/>
      <c r="LY105" s="499"/>
      <c r="LZ105" s="499"/>
      <c r="MA105" s="499"/>
      <c r="MB105" s="499"/>
      <c r="MC105" s="499"/>
      <c r="MD105" s="499"/>
      <c r="ME105" s="499"/>
      <c r="MF105" s="499"/>
      <c r="MG105" s="499"/>
      <c r="MH105" s="499"/>
      <c r="MI105" s="499"/>
      <c r="MJ105" s="499"/>
      <c r="MK105" s="499"/>
      <c r="ML105" s="499"/>
      <c r="MM105" s="499"/>
      <c r="MN105" s="499"/>
      <c r="MO105" s="499"/>
      <c r="MP105" s="499"/>
      <c r="MQ105" s="499"/>
      <c r="MR105" s="499"/>
      <c r="MS105" s="499"/>
      <c r="MT105" s="499"/>
      <c r="MU105" s="499"/>
      <c r="MV105" s="499"/>
      <c r="MW105" s="499"/>
      <c r="MX105" s="499"/>
      <c r="MY105" s="499"/>
      <c r="MZ105" s="499"/>
      <c r="NA105" s="499"/>
      <c r="NB105" s="499"/>
      <c r="NC105" s="499"/>
      <c r="ND105" s="499"/>
      <c r="NE105" s="499"/>
      <c r="NF105" s="499"/>
      <c r="NG105" s="499"/>
      <c r="NH105" s="499"/>
      <c r="NI105" s="499"/>
      <c r="NJ105" s="499"/>
      <c r="NK105" s="499"/>
      <c r="NL105" s="499"/>
      <c r="NM105" s="499"/>
      <c r="NN105" s="499"/>
      <c r="NO105" s="499"/>
      <c r="NP105" s="499"/>
      <c r="NQ105" s="499"/>
      <c r="NR105" s="499"/>
      <c r="NS105" s="499"/>
      <c r="NT105" s="499"/>
      <c r="NU105" s="9"/>
      <c r="NV105" s="499"/>
      <c r="NW105" s="499"/>
      <c r="NX105" s="499"/>
      <c r="NY105" s="499"/>
      <c r="NZ105" s="499"/>
      <c r="OA105" s="499"/>
      <c r="OB105" s="499"/>
      <c r="OC105" s="9"/>
      <c r="OD105" s="499"/>
      <c r="OE105" s="499"/>
      <c r="OF105" s="499"/>
      <c r="OG105" s="499"/>
      <c r="OH105" s="499"/>
      <c r="OI105" s="499"/>
      <c r="OJ105" s="499"/>
      <c r="OK105" s="499"/>
      <c r="OL105" s="499"/>
      <c r="OM105" s="499"/>
      <c r="ON105" s="499"/>
      <c r="OO105" s="9"/>
      <c r="OP105" s="499"/>
      <c r="OQ105" s="499"/>
      <c r="OR105" s="499"/>
      <c r="OS105" s="499"/>
      <c r="OT105" s="499"/>
      <c r="OU105" s="499"/>
      <c r="OV105" s="499"/>
      <c r="OW105" s="499"/>
      <c r="OX105" s="499"/>
      <c r="OY105" s="499"/>
      <c r="OZ105" s="499"/>
      <c r="PA105" s="499"/>
      <c r="PB105" s="499"/>
      <c r="PC105" s="499"/>
      <c r="PD105" s="499"/>
      <c r="PE105" s="499"/>
      <c r="PF105" s="499"/>
      <c r="PG105" s="499"/>
      <c r="PH105" s="499"/>
      <c r="PI105" s="499"/>
      <c r="PJ105" s="499"/>
      <c r="PK105" s="499"/>
      <c r="PL105" s="499"/>
      <c r="PM105" s="499"/>
      <c r="PN105" s="499"/>
      <c r="PO105" s="499"/>
      <c r="PP105" s="499"/>
      <c r="PQ105" s="499"/>
      <c r="PR105" s="499"/>
      <c r="PS105" s="499"/>
      <c r="PT105" s="499"/>
      <c r="PU105" s="499"/>
      <c r="PV105" s="499"/>
      <c r="PW105" s="499"/>
      <c r="PX105" s="499"/>
      <c r="PY105" s="499"/>
      <c r="PZ105" s="499"/>
      <c r="QA105" s="499"/>
      <c r="QB105" s="499"/>
      <c r="QC105" s="499"/>
      <c r="QD105" s="499"/>
      <c r="QE105" s="499"/>
      <c r="QF105" s="499"/>
      <c r="QG105" s="499"/>
      <c r="QH105" s="499"/>
      <c r="QI105" s="499"/>
      <c r="QJ105" s="499"/>
      <c r="QK105" s="499"/>
      <c r="QL105" s="499"/>
      <c r="QM105" s="499"/>
      <c r="QN105" s="499"/>
      <c r="QO105" s="499"/>
      <c r="QP105" s="499"/>
      <c r="QQ105" s="499"/>
      <c r="QR105" s="499"/>
      <c r="QS105" s="499"/>
      <c r="QT105" s="499"/>
      <c r="QU105" s="499"/>
      <c r="QV105" s="499"/>
      <c r="QW105" s="499"/>
      <c r="QX105" s="499"/>
      <c r="QY105" s="499"/>
      <c r="QZ105" s="499"/>
      <c r="RA105" s="499"/>
      <c r="RB105" s="499"/>
      <c r="RC105" s="499"/>
      <c r="RD105" s="499"/>
      <c r="RE105" s="499"/>
      <c r="RF105" s="499"/>
      <c r="RG105" s="499"/>
      <c r="RH105" s="499"/>
      <c r="RI105" s="499"/>
      <c r="RJ105" s="499"/>
      <c r="RK105" s="499"/>
      <c r="RL105" s="499"/>
      <c r="RM105" s="499"/>
      <c r="RN105" s="499"/>
      <c r="RO105" s="499"/>
      <c r="RP105" s="499"/>
      <c r="RQ105" s="499"/>
      <c r="RR105" s="499"/>
      <c r="RS105" s="499"/>
      <c r="RT105" s="499"/>
      <c r="RU105" s="499"/>
      <c r="RV105" s="499"/>
      <c r="RW105" s="499"/>
      <c r="RX105" s="499"/>
      <c r="RY105" s="499"/>
      <c r="RZ105" s="499"/>
      <c r="SA105" s="499"/>
      <c r="SB105" s="499"/>
      <c r="SC105" s="499"/>
      <c r="SD105" s="499"/>
      <c r="SE105" s="499"/>
      <c r="SF105" s="499"/>
      <c r="SG105" s="499"/>
      <c r="SH105" s="499"/>
      <c r="SI105" s="499"/>
      <c r="SJ105" s="499"/>
      <c r="SK105" s="499"/>
      <c r="SL105" s="499"/>
      <c r="SM105" s="499"/>
      <c r="SN105" s="499"/>
      <c r="SO105" s="499"/>
      <c r="SP105" s="499"/>
      <c r="SQ105" s="499"/>
      <c r="SR105" s="499"/>
      <c r="SS105" s="499"/>
      <c r="ST105" s="499"/>
      <c r="SU105" s="499"/>
      <c r="SV105" s="499"/>
      <c r="SW105" s="499"/>
      <c r="SX105" s="499"/>
      <c r="SY105" s="499"/>
      <c r="SZ105" s="499"/>
      <c r="TA105" s="499"/>
      <c r="TB105" s="499"/>
      <c r="TC105" s="499"/>
      <c r="TD105" s="499"/>
      <c r="TE105" s="499"/>
      <c r="TF105" s="499"/>
      <c r="TG105" s="587">
        <v>0</v>
      </c>
    </row>
    <row r="106" spans="1:527" outlineLevel="1">
      <c r="A106" s="21">
        <f t="shared" ref="A106:A111" si="663">ROW(A106)-5</f>
        <v>101</v>
      </c>
      <c r="B106" s="26">
        <f>$A$34</f>
        <v>29</v>
      </c>
      <c r="C106">
        <v>102</v>
      </c>
      <c r="D106" s="135" t="s">
        <v>1990</v>
      </c>
      <c r="E106" t="b">
        <v>1</v>
      </c>
      <c r="F106" t="b">
        <v>0</v>
      </c>
      <c r="G106" t="b">
        <f t="shared" ref="G106:G110" si="664">E106</f>
        <v>1</v>
      </c>
      <c r="H106" s="26">
        <v>0</v>
      </c>
      <c r="I106" s="26">
        <v>2</v>
      </c>
      <c r="J106" s="19">
        <f t="shared" ref="J106:Z110" ca="1" si="665">OFFSET(J$5,$B106,0)</f>
        <v>1</v>
      </c>
      <c r="K106" s="19">
        <f t="shared" ca="1" si="665"/>
        <v>1</v>
      </c>
      <c r="L106" s="19">
        <f t="shared" ca="1" si="665"/>
        <v>1</v>
      </c>
      <c r="M106" s="19">
        <f t="shared" ca="1" si="665"/>
        <v>2</v>
      </c>
      <c r="N106" s="19">
        <f t="shared" ca="1" si="665"/>
        <v>3</v>
      </c>
      <c r="O106" s="19">
        <f t="shared" ca="1" si="665"/>
        <v>2</v>
      </c>
      <c r="P106" s="19">
        <f t="shared" ca="1" si="665"/>
        <v>1</v>
      </c>
      <c r="Q106" s="19">
        <f t="shared" ca="1" si="665"/>
        <v>1</v>
      </c>
      <c r="R106" s="19">
        <f t="shared" ca="1" si="665"/>
        <v>0</v>
      </c>
      <c r="S106" s="19">
        <f t="shared" ca="1" si="665"/>
        <v>0</v>
      </c>
      <c r="T106" s="19">
        <f t="shared" ca="1" si="665"/>
        <v>0</v>
      </c>
      <c r="U106" s="19">
        <f t="shared" ca="1" si="665"/>
        <v>0</v>
      </c>
      <c r="V106" s="19">
        <f t="shared" ca="1" si="665"/>
        <v>0</v>
      </c>
      <c r="W106" s="19">
        <f t="shared" ca="1" si="665"/>
        <v>0</v>
      </c>
      <c r="X106" s="19">
        <f t="shared" ca="1" si="665"/>
        <v>1</v>
      </c>
      <c r="Y106" s="19">
        <f t="shared" ca="1" si="665"/>
        <v>1</v>
      </c>
      <c r="Z106" s="19">
        <f t="shared" ca="1" si="665"/>
        <v>1</v>
      </c>
      <c r="AA106" s="209"/>
      <c r="AB106" s="209"/>
      <c r="AC106" s="209"/>
      <c r="AD106" s="209"/>
      <c r="AE106" s="209"/>
      <c r="AF106" s="19">
        <f ca="1">OFFSET(AF$5,$B106,0)</f>
        <v>0</v>
      </c>
      <c r="AG106" s="209"/>
      <c r="AH106" s="209"/>
      <c r="AI106" s="209"/>
      <c r="AJ106" s="209"/>
      <c r="AK106" s="209"/>
      <c r="AL106" s="209"/>
      <c r="AM106" s="209"/>
      <c r="AN106" s="209"/>
      <c r="AO106" s="135">
        <f t="shared" ref="AO106:AO110" ca="1" si="666">INDEX(i.StdELMan,($N106-1)*12+($O106-1)*3+$P106,AO$27)</f>
        <v>2</v>
      </c>
      <c r="AP106" s="135">
        <f ca="1">INDEX(CHOOSE($P106,DataAutumn!i.AdultDrys,DataWinter!i.AdultDrys,DataSpring!i.AdultDrys),1,$O106)</f>
        <v>4</v>
      </c>
      <c r="AQ106" s="5">
        <f t="shared" ref="AQ106:AR110" ca="1" si="667">INDEX(i.FlkStrctr,$O106,AQ$26)</f>
        <v>2</v>
      </c>
      <c r="AR106" s="5">
        <f t="shared" ca="1" si="667"/>
        <v>0</v>
      </c>
      <c r="AS106" s="5">
        <f t="shared" ref="AS106:AS110" ca="1" si="668">INDEX(i.StdELMan,($N106-1)*12+($O106-1)*3+$P106,AS$26)</f>
        <v>5</v>
      </c>
      <c r="AT106" s="209"/>
      <c r="AU106" s="209"/>
      <c r="AV106" s="209"/>
      <c r="AW106" s="351" t="str" cm="1">
        <f t="array" aca="1" ref="AW106" ca="1">LEFT(OFFSET(AW106,-1,0),LEN($AW$104))        &amp; TEXT($H106," 00000 ")
&amp; $D106   &amp;" "&amp;$AV106     &amp; IF($JO106=0," FWM","")&amp;IF($JO106=1," MWM","")&amp;IF($JO106=5," Mat","")&amp;IF($JP106=TRUE,"&amp;BBT","    ")    &amp; INDEX(DataMaster!$B$49:$B$51,Experiment!$I106)    &amp; " Climate"&amp;$J106
        &amp; CHOOSE($R106+1," PICCC"," BC")
&amp; " GP"&amp;TEXT($OB106,"?00%")        &amp; " WP"&amp;TEXT($NZ106,"?00%")        &amp; " MP"&amp;TEXT($OA106,"?00%")
&amp; " T_" &amp; IF(AND($CW106,$CY106),"TRUE")        &amp; " (F"&amp;3+COUNTIF($DL106:$DO106,TRUE)&amp;3&amp;"N"&amp;$DQ106&amp;$DR106&amp;")"</f>
        <v>prodSA 00000 EWW  MWM    DSP Climate1 PICCC GP100% WP100% MP100% T_TRUE (F33N11)</v>
      </c>
      <c r="AX106" s="9" t="str">
        <f ca="1">IF(COUNTIF(AW$5:AW106,AW106)=1,"-","Dup")</f>
        <v>-</v>
      </c>
      <c r="AY106" s="9"/>
      <c r="AZ106" s="19" t="str">
        <f t="shared" ref="AZ106:BG110" ca="1" si="669">OFFSET(AZ$5,$B106,0)</f>
        <v>-</v>
      </c>
      <c r="BA106" s="19" t="str">
        <f t="shared" ca="1" si="669"/>
        <v>-</v>
      </c>
      <c r="BB106" s="19" t="str">
        <f t="shared" ca="1" si="669"/>
        <v>-</v>
      </c>
      <c r="BC106" s="19" t="str">
        <f t="shared" ca="1" si="669"/>
        <v>-</v>
      </c>
      <c r="BD106" s="19" t="str">
        <f t="shared" ca="1" si="669"/>
        <v>-</v>
      </c>
      <c r="BE106" s="19" t="str">
        <f t="shared" ca="1" si="669"/>
        <v>-</v>
      </c>
      <c r="BF106" s="19" t="str">
        <f t="shared" ca="1" si="669"/>
        <v>-</v>
      </c>
      <c r="BG106" s="19" t="str">
        <f t="shared" ca="1" si="669"/>
        <v>-</v>
      </c>
      <c r="BH106" s="9"/>
      <c r="BI106" s="5" t="b">
        <f t="shared" ref="BI106:BN110" si="670">INDEX(i.model_structure,$I106,BI$26)</f>
        <v>0</v>
      </c>
      <c r="BJ106" s="5" t="str">
        <f t="shared" si="670"/>
        <v>-</v>
      </c>
      <c r="BK106" s="5" t="b">
        <f t="shared" si="670"/>
        <v>0</v>
      </c>
      <c r="BL106" s="5" t="b">
        <f t="shared" si="670"/>
        <v>1</v>
      </c>
      <c r="BM106" s="5" t="b">
        <f t="shared" si="670"/>
        <v>1</v>
      </c>
      <c r="BN106" s="135">
        <f t="shared" si="670"/>
        <v>0</v>
      </c>
      <c r="BO106" s="12" t="b">
        <v>0</v>
      </c>
      <c r="BP106" s="5" cm="1">
        <f t="array" aca="1" ref="BP106" ca="1">INDEX(i.z_prob,$J106,BP$26)</f>
        <v>0.09</v>
      </c>
      <c r="BQ106" s="5" cm="1">
        <f t="array" aca="1" ref="BQ106" ca="1">INDEX(i.z_prob,$J106,BQ$26)</f>
        <v>0.16</v>
      </c>
      <c r="BR106" s="5" cm="1">
        <f t="array" aca="1" ref="BR106" ca="1">INDEX(i.z_prob,$J106,BR$26)</f>
        <v>0.14000000000000001</v>
      </c>
      <c r="BS106" s="5" cm="1">
        <f t="array" aca="1" ref="BS106" ca="1">INDEX(i.z_prob,$J106,BS$26)</f>
        <v>0.11</v>
      </c>
      <c r="BT106" s="5" cm="1">
        <f t="array" aca="1" ref="BT106" ca="1">INDEX(i.z_prob,$J106,BT$26)</f>
        <v>0.11</v>
      </c>
      <c r="BU106" s="5" cm="1">
        <f t="array" aca="1" ref="BU106" ca="1">INDEX(i.z_prob,$J106,BU$26)</f>
        <v>0.14000000000000001</v>
      </c>
      <c r="BV106" s="5" cm="1">
        <f t="array" aca="1" ref="BV106" ca="1">INDEX(i.z_prob,$J106,BV$26)</f>
        <v>0.16</v>
      </c>
      <c r="BW106" s="5" cm="1">
        <f t="array" aca="1" ref="BW106" ca="1">INDEX(i.z_prob,$J106,BW$26)</f>
        <v>0.09</v>
      </c>
      <c r="BX106" s="9"/>
      <c r="BY106" s="19" t="str">
        <f t="shared" ref="BY106:BY110" ca="1" si="671">OFFSET(BY$5,$B106,0)</f>
        <v>-</v>
      </c>
      <c r="BZ106" s="5">
        <f t="shared" ref="BZ106:CC110" ca="1" si="672">$R106</f>
        <v>0</v>
      </c>
      <c r="CA106" s="5">
        <f t="shared" ca="1" si="672"/>
        <v>0</v>
      </c>
      <c r="CB106" s="5">
        <f t="shared" ca="1" si="672"/>
        <v>0</v>
      </c>
      <c r="CC106" s="5">
        <f t="shared" ca="1" si="672"/>
        <v>0</v>
      </c>
      <c r="CD106" s="9"/>
      <c r="CE106" s="5" t="b">
        <f t="shared" ref="CE106:CE110" ca="1" si="673">$K106&lt;0</f>
        <v>0</v>
      </c>
      <c r="CF106" s="12">
        <f t="shared" ref="CF106:CF110" ca="1" si="674">VALUE($N106&amp;$O106&amp;$P106&amp;$Q106&amp;VALUE($R106)&amp;$Z106&amp;$W106)</f>
        <v>3211010</v>
      </c>
      <c r="CG106" s="19" t="str">
        <f t="shared" ref="CG106:CU110" ca="1" si="675">OFFSET(CG$5,$B106,0)</f>
        <v>-</v>
      </c>
      <c r="CH106" s="19" t="str">
        <f t="shared" ca="1" si="675"/>
        <v>-</v>
      </c>
      <c r="CI106" s="19" t="str">
        <f t="shared" ca="1" si="675"/>
        <v>-</v>
      </c>
      <c r="CJ106" s="19" t="str">
        <f t="shared" ca="1" si="675"/>
        <v>-</v>
      </c>
      <c r="CK106" s="19" t="str">
        <f t="shared" ca="1" si="675"/>
        <v>-</v>
      </c>
      <c r="CL106" s="19" t="str">
        <f t="shared" ca="1" si="675"/>
        <v>-</v>
      </c>
      <c r="CM106" s="19" t="str">
        <f t="shared" ca="1" si="675"/>
        <v>-</v>
      </c>
      <c r="CN106" s="19" t="str">
        <f t="shared" ca="1" si="675"/>
        <v>-</v>
      </c>
      <c r="CO106" s="19" t="str">
        <f t="shared" ca="1" si="675"/>
        <v>-</v>
      </c>
      <c r="CP106" s="19" t="str">
        <f t="shared" ca="1" si="675"/>
        <v>-</v>
      </c>
      <c r="CQ106" s="19" t="str">
        <f t="shared" ca="1" si="675"/>
        <v>-</v>
      </c>
      <c r="CR106" s="19" t="str">
        <f t="shared" ca="1" si="675"/>
        <v>-</v>
      </c>
      <c r="CS106" s="19" t="str">
        <f t="shared" ca="1" si="675"/>
        <v>-</v>
      </c>
      <c r="CT106" s="19" t="str">
        <f t="shared" ca="1" si="675"/>
        <v>-</v>
      </c>
      <c r="CU106" s="19" t="str">
        <f t="shared" ca="1" si="675"/>
        <v>-</v>
      </c>
      <c r="CV106" s="9"/>
      <c r="CW106" s="19" t="b">
        <f t="shared" ref="CW106:CY110" ca="1" si="676">OFFSET(CW$5,$B106,0)</f>
        <v>1</v>
      </c>
      <c r="CX106" s="19" t="b">
        <f t="shared" ca="1" si="676"/>
        <v>1</v>
      </c>
      <c r="CY106" s="19" t="b">
        <f t="shared" ca="1" si="676"/>
        <v>1</v>
      </c>
      <c r="CZ106" s="571">
        <f ca="1">VALUE($N106&amp;$O106&amp;$P106&amp;$Q106&amp;IFERROR(VALUE($I106),0)&amp;$Z106&amp;IF($JX106=1,1,2)&amp;1)</f>
        <v>32112111</v>
      </c>
      <c r="DA106" s="12" t="b">
        <v>0</v>
      </c>
      <c r="DB106" s="19">
        <f t="shared" ref="DB106:ED106" ca="1" si="677">OFFSET(DB$5,$B106,0)</f>
        <v>0</v>
      </c>
      <c r="DC106" s="19" t="str">
        <f t="shared" ca="1" si="677"/>
        <v>-</v>
      </c>
      <c r="DD106" s="570" t="str">
        <f t="shared" ca="1" si="677"/>
        <v>-</v>
      </c>
      <c r="DE106" s="428">
        <f t="shared" ref="DE106:DG110" ca="1" si="678">INDEX(i.UserPeriod0,$AS106,DE$26)</f>
        <v>680</v>
      </c>
      <c r="DF106" s="428">
        <f t="shared" ca="1" si="678"/>
        <v>714</v>
      </c>
      <c r="DG106" s="428">
        <f t="shared" ca="1" si="678"/>
        <v>749</v>
      </c>
      <c r="DH106" s="143">
        <f t="shared" ref="DH106:DJ110" ca="1" si="679">7*INDEX(i.end_joining,1,DH$26+($AS106-1)*3)</f>
        <v>420</v>
      </c>
      <c r="DI106" s="143">
        <f t="shared" ca="1" si="679"/>
        <v>455</v>
      </c>
      <c r="DJ106" s="143">
        <f t="shared" ca="1" si="679"/>
        <v>490</v>
      </c>
      <c r="DK106" s="19" t="str">
        <f t="shared" ref="DK106:EA110" ca="1" si="680">OFFSET(DK$5,$B106,0)</f>
        <v>-</v>
      </c>
      <c r="DL106" s="19" t="str">
        <f t="shared" ca="1" si="680"/>
        <v>-</v>
      </c>
      <c r="DM106" s="19" t="str">
        <f t="shared" ca="1" si="680"/>
        <v>-</v>
      </c>
      <c r="DN106" s="19" t="str">
        <f t="shared" ca="1" si="680"/>
        <v>-</v>
      </c>
      <c r="DO106" s="19" t="str">
        <f t="shared" ca="1" si="680"/>
        <v>-</v>
      </c>
      <c r="DP106" s="19" t="str">
        <f t="shared" ca="1" si="680"/>
        <v>-</v>
      </c>
      <c r="DQ106" s="19">
        <f t="shared" ca="1" si="680"/>
        <v>1</v>
      </c>
      <c r="DR106" s="19">
        <f t="shared" ca="1" si="680"/>
        <v>1</v>
      </c>
      <c r="DS106" s="19">
        <f t="shared" ca="1" si="680"/>
        <v>0</v>
      </c>
      <c r="DT106" s="19" t="str">
        <f t="shared" ca="1" si="680"/>
        <v>-</v>
      </c>
      <c r="DU106" s="19" t="str">
        <f t="shared" ca="1" si="680"/>
        <v>-</v>
      </c>
      <c r="DV106" s="19" t="str">
        <f t="shared" ca="1" si="680"/>
        <v>-</v>
      </c>
      <c r="DW106" s="19" t="str">
        <f t="shared" ca="1" si="680"/>
        <v>-</v>
      </c>
      <c r="DX106" s="19" t="str">
        <f t="shared" ca="1" si="680"/>
        <v>-</v>
      </c>
      <c r="DY106" s="19">
        <f t="shared" ca="1" si="680"/>
        <v>0</v>
      </c>
      <c r="DZ106" s="19" t="str">
        <f t="shared" ca="1" si="680"/>
        <v>-</v>
      </c>
      <c r="EA106" s="19" t="str">
        <f t="shared" ca="1" si="680"/>
        <v>-</v>
      </c>
      <c r="EB106" s="19" t="str">
        <f t="shared" ca="1" si="677"/>
        <v>-</v>
      </c>
      <c r="EC106" s="19">
        <f t="shared" ca="1" si="677"/>
        <v>0</v>
      </c>
      <c r="ED106" s="19">
        <f t="shared" ca="1" si="677"/>
        <v>0</v>
      </c>
      <c r="EE106" s="9"/>
      <c r="EF106" s="19" t="str">
        <f t="shared" ref="EF106:ER110" ca="1" si="681">OFFSET(EF$5,$B106,0)</f>
        <v>-</v>
      </c>
      <c r="EG106" s="19" t="str">
        <f t="shared" ca="1" si="681"/>
        <v>-</v>
      </c>
      <c r="EH106" s="19" t="str">
        <f t="shared" ca="1" si="681"/>
        <v>-</v>
      </c>
      <c r="EI106" s="19" t="str">
        <f t="shared" ca="1" si="681"/>
        <v>-</v>
      </c>
      <c r="EJ106" s="19" t="str">
        <f t="shared" ca="1" si="681"/>
        <v>-</v>
      </c>
      <c r="EK106" s="19" t="str">
        <f t="shared" ca="1" si="681"/>
        <v>-</v>
      </c>
      <c r="EL106" s="19" t="str">
        <f t="shared" ca="1" si="681"/>
        <v>-</v>
      </c>
      <c r="EM106" s="19" t="str">
        <f t="shared" ca="1" si="681"/>
        <v>-</v>
      </c>
      <c r="EN106" s="19" t="str">
        <f t="shared" ca="1" si="681"/>
        <v>-</v>
      </c>
      <c r="EO106" s="19" t="str">
        <f t="shared" ca="1" si="681"/>
        <v>-</v>
      </c>
      <c r="EP106" s="19" t="str">
        <f t="shared" ca="1" si="681"/>
        <v>-</v>
      </c>
      <c r="EQ106" s="19" t="str">
        <f t="shared" ca="1" si="681"/>
        <v>-</v>
      </c>
      <c r="ER106" s="19">
        <f t="shared" ca="1" si="681"/>
        <v>0</v>
      </c>
      <c r="ES106" s="428">
        <f t="shared" ref="ES106:ET110" ca="1" si="682">IF(AND($P106=ES$30,$AH106&lt;&gt;0,$AS106=ES$32),INDEX(i.LTWFeedLevels,$AH106,MOD(ES$26-1,7)+1),0)</f>
        <v>0</v>
      </c>
      <c r="ET106" s="428">
        <f t="shared" ca="1" si="682"/>
        <v>0</v>
      </c>
      <c r="EU106" s="115">
        <f t="shared" ref="EU106:EY110" ca="1" si="683">IF(AND($N106=EU$28,$P106=EU$30,$AK106=EU$27,OR($Q106=EU$31,EU$31=1),$AS106=EU$32),INDEX(i.FS_Strategy,$AL106+1,$AK106),0)</f>
        <v>0</v>
      </c>
      <c r="EV106" s="115">
        <f t="shared" ca="1" si="683"/>
        <v>0</v>
      </c>
      <c r="EW106" s="115">
        <f t="shared" ca="1" si="683"/>
        <v>0</v>
      </c>
      <c r="EX106" s="115">
        <f t="shared" ca="1" si="683"/>
        <v>0</v>
      </c>
      <c r="EY106" s="115">
        <f t="shared" ca="1" si="683"/>
        <v>0</v>
      </c>
      <c r="EZ106" s="530">
        <f t="shared" ref="EZ106:EZ110" ca="1" si="684">IF(AND($N106=EZ$28,$P106=EZ$30,$AK106=EZ$27,OR($Q106=EZ$31,EZ$31=1),$AS106=EZ$32),INDEX(i.FS_Strategy,$AM106+1,$AK106),0)</f>
        <v>0</v>
      </c>
      <c r="FA106" s="115">
        <f t="shared" ref="FA106:FE110" ca="1" si="685">IF(AND($N106=FA$28,$P106=FA$30,$AK106=FA$27,OR($Q106=FA$31,FA$31=1),$AS106=FA$32),INDEX(i.FS_Strategy,$AL106+1,$AK106),0)</f>
        <v>0</v>
      </c>
      <c r="FB106" s="115">
        <f t="shared" ca="1" si="685"/>
        <v>0</v>
      </c>
      <c r="FC106" s="115">
        <f t="shared" ca="1" si="685"/>
        <v>0</v>
      </c>
      <c r="FD106" s="115">
        <f t="shared" ca="1" si="685"/>
        <v>0</v>
      </c>
      <c r="FE106" s="115">
        <f t="shared" ca="1" si="685"/>
        <v>0</v>
      </c>
      <c r="FF106" s="530">
        <f t="shared" ref="FF106:FF110" ca="1" si="686">IF(AND($N106=FF$28,$P106=FF$30,$AK106=FF$27,OR($Q106=FF$31,FF$31=1),$AS106=FF$32),INDEX(i.FS_Strategy,$AM106+1,$AK106),0)</f>
        <v>0</v>
      </c>
      <c r="FG106" s="115">
        <f t="shared" ref="FG106:FK110" ca="1" si="687">IF(AND($N106=FG$28,$P106=FG$30,$AK106=FG$27,OR($Q106=FG$31,FG$31=1),$AS106=FG$32),INDEX(i.FS_Strategy,$AL106+1,$AK106),0)</f>
        <v>0</v>
      </c>
      <c r="FH106" s="115">
        <f t="shared" ca="1" si="687"/>
        <v>0</v>
      </c>
      <c r="FI106" s="115">
        <f t="shared" ca="1" si="687"/>
        <v>0</v>
      </c>
      <c r="FJ106" s="115">
        <f t="shared" ca="1" si="687"/>
        <v>0</v>
      </c>
      <c r="FK106" s="115">
        <f t="shared" ca="1" si="687"/>
        <v>0</v>
      </c>
      <c r="FL106" s="530">
        <f t="shared" ref="FL106:FL110" ca="1" si="688">IF(AND($N106=FL$28,$P106=FL$30,$AK106=FL$27,OR($Q106=FL$31,FL$31=1),$AS106=FL$32),INDEX(i.FS_Strategy,$AM106+1,$AK106),0)</f>
        <v>0</v>
      </c>
      <c r="FM106" s="115">
        <f t="shared" ref="FM106:FQ110" ca="1" si="689">IF(AND($N106=FM$28,$P106=FM$30,$AK106=FM$27,OR($Q106=FM$31,FM$31=1),$AS106=FM$32),INDEX(i.FS_Strategy,$AL106+1,$AK106),0)</f>
        <v>0</v>
      </c>
      <c r="FN106" s="115">
        <f t="shared" ca="1" si="689"/>
        <v>0</v>
      </c>
      <c r="FO106" s="115">
        <f t="shared" ca="1" si="689"/>
        <v>0</v>
      </c>
      <c r="FP106" s="115">
        <f t="shared" ca="1" si="689"/>
        <v>0</v>
      </c>
      <c r="FQ106" s="115">
        <f t="shared" ca="1" si="689"/>
        <v>0</v>
      </c>
      <c r="FR106" s="530">
        <f t="shared" ref="FR106:FR110" ca="1" si="690">IF(AND($N106=FR$28,$P106=FR$30,$AK106=FR$27,OR($Q106=FR$31,FR$31=1),$AS106=FR$32),INDEX(i.FS_Strategy,$AM106+1,$AK106),0)</f>
        <v>0</v>
      </c>
      <c r="FS106" s="115">
        <f t="shared" ref="FS106:FW110" ca="1" si="691">IF(AND($N106=FS$28,$P106=FS$30,$AK106=FS$27,OR($Q106=FS$31,FS$31=1),$AS106=FS$32),INDEX(i.FS_Strategy,$AL106+1,$AK106),0)</f>
        <v>0</v>
      </c>
      <c r="FT106" s="115">
        <f t="shared" ca="1" si="691"/>
        <v>0</v>
      </c>
      <c r="FU106" s="115">
        <f t="shared" ca="1" si="691"/>
        <v>0</v>
      </c>
      <c r="FV106" s="115">
        <f t="shared" ca="1" si="691"/>
        <v>0</v>
      </c>
      <c r="FW106" s="115">
        <f t="shared" ca="1" si="691"/>
        <v>0</v>
      </c>
      <c r="FX106" s="530">
        <f t="shared" ref="FX106:FX110" ca="1" si="692">IF(AND($N106=FX$28,$P106=FX$30,$AK106=FX$27,OR($Q106=FX$31,FX$31=1),$AS106=FX$32),INDEX(i.FS_Strategy,$AM106+1,$AK106),0)</f>
        <v>0</v>
      </c>
      <c r="FY106" s="115">
        <f t="shared" ref="FY106:GC110" ca="1" si="693">IF(AND($N106=FY$28,$P106=FY$30,$AK106=FY$27,OR($Q106=FY$31,FY$31=1),$AS106=FY$32),INDEX(i.FS_Strategy,$AL106+1,$AK106),0)</f>
        <v>0</v>
      </c>
      <c r="FZ106" s="115">
        <f t="shared" ca="1" si="693"/>
        <v>0</v>
      </c>
      <c r="GA106" s="115">
        <f t="shared" ca="1" si="693"/>
        <v>0</v>
      </c>
      <c r="GB106" s="115">
        <f t="shared" ca="1" si="693"/>
        <v>0</v>
      </c>
      <c r="GC106" s="115">
        <f t="shared" ca="1" si="693"/>
        <v>0</v>
      </c>
      <c r="GD106" s="530">
        <f t="shared" ref="GD106:GD110" ca="1" si="694">IF(AND($N106=GD$28,$P106=GD$30,$AK106=GD$27,OR($Q106=GD$31,GD$31=1),$AS106=GD$32),INDEX(i.FS_Strategy,$AM106+1,$AK106),0)</f>
        <v>0</v>
      </c>
      <c r="GE106" s="116">
        <f t="shared" ref="GE106:GH110" ca="1" si="695">IF(AND($N106=GE$28,$P106=GE$30,$AK106=GE$27,OR($Q106=GE$31,GE$31=1)),INDEX(i.FS_Strategy,$AM106+1,$AK106),0)</f>
        <v>0</v>
      </c>
      <c r="GF106" s="116">
        <f t="shared" ca="1" si="695"/>
        <v>0</v>
      </c>
      <c r="GG106" s="116">
        <f t="shared" ca="1" si="695"/>
        <v>0</v>
      </c>
      <c r="GH106" s="116">
        <f t="shared" ca="1" si="695"/>
        <v>0</v>
      </c>
      <c r="GI106" s="545">
        <f t="shared" ref="GI106:GX110" ca="1" si="696">IF(AND($N106=GI$28,$P106=GI$30,$AK106=GI$27,OR($Q106=GI$31,GI$31=1)),INDEX(i.FS_Strategy,$AN106+1,$AK106),0)</f>
        <v>0</v>
      </c>
      <c r="GJ106" s="545">
        <f t="shared" ca="1" si="696"/>
        <v>0</v>
      </c>
      <c r="GK106" s="545">
        <f t="shared" ca="1" si="696"/>
        <v>0</v>
      </c>
      <c r="GL106" s="545">
        <f t="shared" ca="1" si="696"/>
        <v>0</v>
      </c>
      <c r="GM106" s="545">
        <f t="shared" ca="1" si="696"/>
        <v>0</v>
      </c>
      <c r="GN106" s="545">
        <f t="shared" ca="1" si="696"/>
        <v>0</v>
      </c>
      <c r="GO106" s="545">
        <f t="shared" ca="1" si="696"/>
        <v>0</v>
      </c>
      <c r="GP106" s="545">
        <f t="shared" ca="1" si="696"/>
        <v>0</v>
      </c>
      <c r="GQ106" s="545">
        <f t="shared" ca="1" si="696"/>
        <v>0</v>
      </c>
      <c r="GR106" s="545">
        <f t="shared" ca="1" si="696"/>
        <v>0</v>
      </c>
      <c r="GS106" s="545">
        <f t="shared" ca="1" si="696"/>
        <v>0</v>
      </c>
      <c r="GT106" s="545">
        <f t="shared" ca="1" si="696"/>
        <v>0</v>
      </c>
      <c r="GU106" s="545">
        <f t="shared" ca="1" si="696"/>
        <v>0</v>
      </c>
      <c r="GV106" s="545">
        <f t="shared" ca="1" si="696"/>
        <v>0</v>
      </c>
      <c r="GW106" s="545">
        <f t="shared" ca="1" si="696"/>
        <v>0</v>
      </c>
      <c r="GX106" s="545">
        <f t="shared" ca="1" si="696"/>
        <v>0</v>
      </c>
      <c r="GY106" s="545">
        <f t="shared" ref="GY106:HB110" ca="1" si="697">IF(AND($N106=GY$28,$P106=GY$30,$AK106=GY$27,OR($Q106=GY$31,GY$31=1)),INDEX(i.FS_Strategy,$AN106+1,$AK106),0)</f>
        <v>0</v>
      </c>
      <c r="GZ106" s="545">
        <f t="shared" ca="1" si="697"/>
        <v>0</v>
      </c>
      <c r="HA106" s="545">
        <f t="shared" ca="1" si="697"/>
        <v>0</v>
      </c>
      <c r="HB106" s="545">
        <f t="shared" ca="1" si="697"/>
        <v>0</v>
      </c>
      <c r="HC106" s="19">
        <f t="shared" ref="HC106:HC110" ca="1" si="698">OFFSET(HC$5,$B106,0)</f>
        <v>0</v>
      </c>
      <c r="HD106" s="115">
        <f t="shared" ref="HD106:HH110" ca="1" si="699">IF(AND($N106=HD$28,$P106=HD$30,$AK106=HD$27,OR($Q106=HD$31,HD$31=1),$AS106=HD$32),INDEX(i.FS_Strategy,$AL106+1,$AK106),0)</f>
        <v>0</v>
      </c>
      <c r="HE106" s="115">
        <f t="shared" ca="1" si="699"/>
        <v>0</v>
      </c>
      <c r="HF106" s="115">
        <f t="shared" ca="1" si="699"/>
        <v>0</v>
      </c>
      <c r="HG106" s="115">
        <f t="shared" ca="1" si="699"/>
        <v>0</v>
      </c>
      <c r="HH106" s="115">
        <f t="shared" ca="1" si="699"/>
        <v>0</v>
      </c>
      <c r="HI106" s="530">
        <f t="shared" ref="HI106:HI110" ca="1" si="700">IF(AND($N106=HI$28,$P106=HI$30,$AK106=HI$27,OR($Q106=HI$31,HI$31=1),$AS106=HI$32),INDEX(i.FS_Strategy,$AM106+1,$AK106),0)</f>
        <v>0</v>
      </c>
      <c r="HJ106" s="115">
        <f t="shared" ref="HJ106:HN110" ca="1" si="701">IF(AND($N106=HJ$28,$P106=HJ$30,$AK106=HJ$27,OR($Q106=HJ$31,HJ$31=1),$AS106=HJ$32),INDEX(i.FS_Strategy,$AL106+1,$AK106),0)</f>
        <v>0</v>
      </c>
      <c r="HK106" s="115">
        <f t="shared" ca="1" si="701"/>
        <v>0</v>
      </c>
      <c r="HL106" s="115">
        <f t="shared" ca="1" si="701"/>
        <v>0</v>
      </c>
      <c r="HM106" s="115">
        <f t="shared" ca="1" si="701"/>
        <v>0</v>
      </c>
      <c r="HN106" s="115">
        <f t="shared" ca="1" si="701"/>
        <v>0</v>
      </c>
      <c r="HO106" s="530">
        <f t="shared" ref="HO106:HO110" ca="1" si="702">IF(AND($N106=HO$28,$P106=HO$30,$AK106=HO$27,OR($Q106=HO$31,HO$31=1),$AS106=HO$32),INDEX(i.FS_Strategy,$AM106+1,$AK106),0)</f>
        <v>0</v>
      </c>
      <c r="HP106" s="115">
        <f t="shared" ref="HP106:HT110" ca="1" si="703">IF(AND($N106=HP$28,$P106=HP$30,$AK106=HP$27,OR($Q106=HP$31,HP$31=1),$AS106=HP$32),INDEX(i.FS_Strategy,$AL106+1,$AK106),0)</f>
        <v>0</v>
      </c>
      <c r="HQ106" s="115">
        <f t="shared" ca="1" si="703"/>
        <v>0</v>
      </c>
      <c r="HR106" s="115">
        <f t="shared" ca="1" si="703"/>
        <v>0</v>
      </c>
      <c r="HS106" s="115">
        <f t="shared" ca="1" si="703"/>
        <v>0</v>
      </c>
      <c r="HT106" s="115">
        <f t="shared" ca="1" si="703"/>
        <v>0</v>
      </c>
      <c r="HU106" s="530">
        <f t="shared" ref="HU106:HU110" ca="1" si="704">IF(AND($N106=HU$28,$P106=HU$30,$AK106=HU$27,OR($Q106=HU$31,HU$31=1),$AS106=HU$32),INDEX(i.FS_Strategy,$AM106+1,$AK106),0)</f>
        <v>0</v>
      </c>
      <c r="HV106" s="115">
        <f t="shared" ref="HV106:HZ110" ca="1" si="705">IF(AND($N106=HV$28,$P106=HV$30,$AK106=HV$27,OR($Q106=HV$31,HV$31=1),$AS106=HV$32),INDEX(i.FS_Strategy,$AL106+1,$AK106),0)</f>
        <v>0</v>
      </c>
      <c r="HW106" s="115">
        <f t="shared" ca="1" si="705"/>
        <v>0</v>
      </c>
      <c r="HX106" s="115">
        <f t="shared" ca="1" si="705"/>
        <v>0</v>
      </c>
      <c r="HY106" s="115">
        <f t="shared" ca="1" si="705"/>
        <v>0</v>
      </c>
      <c r="HZ106" s="115">
        <f t="shared" ca="1" si="705"/>
        <v>0</v>
      </c>
      <c r="IA106" s="530">
        <f t="shared" ref="IA106:IA110" ca="1" si="706">IF(AND($N106=IA$28,$P106=IA$30,$AK106=IA$27,OR($Q106=IA$31,IA$31=1),$AS106=IA$32),INDEX(i.FS_Strategy,$AM106+1,$AK106),0)</f>
        <v>0</v>
      </c>
      <c r="IB106" s="115">
        <f t="shared" ref="IB106:IF110" ca="1" si="707">IF(AND($N106=IB$28,$P106=IB$30,$AK106=IB$27,OR($Q106=IB$31,IB$31=1),$AS106=IB$32),INDEX(i.FS_Strategy,$AL106+1,$AK106),0)</f>
        <v>0</v>
      </c>
      <c r="IC106" s="115">
        <f t="shared" ca="1" si="707"/>
        <v>0</v>
      </c>
      <c r="ID106" s="115">
        <f t="shared" ca="1" si="707"/>
        <v>0</v>
      </c>
      <c r="IE106" s="115">
        <f t="shared" ca="1" si="707"/>
        <v>0</v>
      </c>
      <c r="IF106" s="115">
        <f t="shared" ca="1" si="707"/>
        <v>0</v>
      </c>
      <c r="IG106" s="530">
        <f t="shared" ref="IG106:IG110" ca="1" si="708">IF(AND($N106=IG$28,$P106=IG$30,$AK106=IG$27,OR($Q106=IG$31,IG$31=1),$AS106=IG$32),INDEX(i.FS_Strategy,$AM106+1,$AK106),0)</f>
        <v>0</v>
      </c>
      <c r="IH106" s="115">
        <f t="shared" ref="IH106:IL110" ca="1" si="709">IF(AND($N106=IH$28,$P106=IH$30,$AK106=IH$27,OR($Q106=IH$31,IH$31=1),$AS106=IH$32),INDEX(i.FS_Strategy,$AL106+1,$AK106),0)</f>
        <v>0</v>
      </c>
      <c r="II106" s="115">
        <f t="shared" ca="1" si="709"/>
        <v>0</v>
      </c>
      <c r="IJ106" s="115">
        <f t="shared" ca="1" si="709"/>
        <v>0</v>
      </c>
      <c r="IK106" s="115">
        <f t="shared" ca="1" si="709"/>
        <v>0</v>
      </c>
      <c r="IL106" s="115">
        <f t="shared" ca="1" si="709"/>
        <v>0</v>
      </c>
      <c r="IM106" s="530">
        <f t="shared" ref="IM106:IM110" ca="1" si="710">IF(AND($N106=IM$28,$P106=IM$30,$AK106=IM$27,OR($Q106=IM$31,IM$31=1),$AS106=IM$32),INDEX(i.FS_Strategy,$AM106+1,$AK106),0)</f>
        <v>0</v>
      </c>
      <c r="IN106" s="116">
        <f t="shared" ref="IN106:IQ110" ca="1" si="711">IF(AND($N106=IN$28,$P106=IN$30,$AK106=IN$27,OR($Q106=IN$31,IN$31=1)),INDEX(i.FS_Strategy,$AM106+1,$AK106),0)</f>
        <v>0</v>
      </c>
      <c r="IO106" s="116">
        <f t="shared" ca="1" si="711"/>
        <v>0</v>
      </c>
      <c r="IP106" s="116">
        <f t="shared" ca="1" si="711"/>
        <v>0</v>
      </c>
      <c r="IQ106" s="116">
        <f t="shared" ca="1" si="711"/>
        <v>0</v>
      </c>
      <c r="IR106" s="545">
        <f t="shared" ref="IR106:JG110" ca="1" si="712">IF(AND($N106=IR$28,$P106=IR$30,$AK106=IR$27,OR($Q106=IR$31,IR$31=1)),INDEX(i.FS_Strategy,$AN106+1,$AK106),0)</f>
        <v>0</v>
      </c>
      <c r="IS106" s="545">
        <f t="shared" ca="1" si="712"/>
        <v>0</v>
      </c>
      <c r="IT106" s="545">
        <f t="shared" ca="1" si="712"/>
        <v>0</v>
      </c>
      <c r="IU106" s="545">
        <f t="shared" ca="1" si="712"/>
        <v>0</v>
      </c>
      <c r="IV106" s="545">
        <f t="shared" ca="1" si="712"/>
        <v>0</v>
      </c>
      <c r="IW106" s="545">
        <f t="shared" ca="1" si="712"/>
        <v>0</v>
      </c>
      <c r="IX106" s="545">
        <f t="shared" ca="1" si="712"/>
        <v>0</v>
      </c>
      <c r="IY106" s="545">
        <f t="shared" ca="1" si="712"/>
        <v>0</v>
      </c>
      <c r="IZ106" s="545">
        <f t="shared" ca="1" si="712"/>
        <v>0</v>
      </c>
      <c r="JA106" s="545">
        <f t="shared" ca="1" si="712"/>
        <v>0</v>
      </c>
      <c r="JB106" s="545">
        <f t="shared" ca="1" si="712"/>
        <v>0</v>
      </c>
      <c r="JC106" s="545">
        <f t="shared" ca="1" si="712"/>
        <v>0</v>
      </c>
      <c r="JD106" s="545">
        <f t="shared" ca="1" si="712"/>
        <v>0</v>
      </c>
      <c r="JE106" s="545">
        <f t="shared" ca="1" si="712"/>
        <v>0</v>
      </c>
      <c r="JF106" s="545">
        <f t="shared" ca="1" si="712"/>
        <v>0</v>
      </c>
      <c r="JG106" s="545">
        <f t="shared" ca="1" si="712"/>
        <v>0</v>
      </c>
      <c r="JH106" s="545">
        <f t="shared" ref="JH106:JK110" ca="1" si="713">IF(AND($N106=JH$28,$P106=JH$30,$AK106=JH$27,OR($Q106=JH$31,JH$31=1)),INDEX(i.FS_Strategy,$AN106+1,$AK106),0)</f>
        <v>0</v>
      </c>
      <c r="JI106" s="545">
        <f t="shared" ca="1" si="713"/>
        <v>0</v>
      </c>
      <c r="JJ106" s="545">
        <f t="shared" ca="1" si="713"/>
        <v>0</v>
      </c>
      <c r="JK106" s="545">
        <f t="shared" ca="1" si="713"/>
        <v>0</v>
      </c>
      <c r="JL106" s="19">
        <f t="shared" ref="JL106:JL110" ca="1" si="714">OFFSET(JL$5,$B106,0)</f>
        <v>0</v>
      </c>
      <c r="JM106" s="5">
        <f t="shared" ref="JM106:JM110" ca="1" si="715">INDEX(i.TOL,$P106,JM$26)</f>
        <v>19</v>
      </c>
      <c r="JN106" s="9"/>
      <c r="JO106" s="5">
        <f t="shared" ref="JO106:JP110" ca="1" si="716">INDEX(i.FlkStrctr,$O106,JO$26)</f>
        <v>1</v>
      </c>
      <c r="JP106" s="5" t="b">
        <f t="shared" ca="1" si="716"/>
        <v>0</v>
      </c>
      <c r="JQ106" s="19">
        <f t="shared" ref="JQ106:LW110" ca="1" si="717">OFFSET(JQ$5,$B106,0)</f>
        <v>0</v>
      </c>
      <c r="JR106" s="5">
        <f t="shared" ref="JR106:JR110" ca="1" si="718">IF($W106=0,JR$5,INDEX(i.RR_scenario,$W106,$O106))</f>
        <v>0</v>
      </c>
      <c r="JS106" s="5">
        <f t="shared" ref="JS106:JS110" ca="1" si="719">INDEX(i.dryman,($AP106-1)*4+$AO106,JS$26)</f>
        <v>0.01</v>
      </c>
      <c r="JT106" s="5">
        <f t="shared" ref="JT106:JT110" si="720">INDEX(i.Triplets_mortality,$AE106+1,JT$26)</f>
        <v>0</v>
      </c>
      <c r="JU106" s="19">
        <f t="shared" ca="1" si="717"/>
        <v>0</v>
      </c>
      <c r="JV106" s="5">
        <f t="shared" ref="JV106:JV110" ca="1" si="721">INDEX(i.FlkStrctr,$O106,JV$26)</f>
        <v>60</v>
      </c>
      <c r="JW106" s="5">
        <f t="shared" ref="JW106:JW110" si="722">INDEX(i.Triplet_pi_yatf,$AG106+1,JW$26)</f>
        <v>1</v>
      </c>
      <c r="JX106" s="19">
        <f t="shared" ca="1" si="717"/>
        <v>1</v>
      </c>
      <c r="JY106" s="19">
        <f t="shared" ca="1" si="717"/>
        <v>1</v>
      </c>
      <c r="JZ106" s="19">
        <f t="shared" ca="1" si="717"/>
        <v>1</v>
      </c>
      <c r="KA106" s="19">
        <f t="shared" ca="1" si="717"/>
        <v>1</v>
      </c>
      <c r="KB106" s="19">
        <f t="shared" ca="1" si="717"/>
        <v>1</v>
      </c>
      <c r="KC106" s="19">
        <f t="shared" ca="1" si="717"/>
        <v>0</v>
      </c>
      <c r="KD106" s="19">
        <f t="shared" ca="1" si="717"/>
        <v>0</v>
      </c>
      <c r="KE106" s="19">
        <f t="shared" ca="1" si="717"/>
        <v>1</v>
      </c>
      <c r="KF106" s="19">
        <f t="shared" ca="1" si="717"/>
        <v>0</v>
      </c>
      <c r="KG106" s="19">
        <f t="shared" ca="1" si="717"/>
        <v>0</v>
      </c>
      <c r="KH106" s="19">
        <f t="shared" ca="1" si="717"/>
        <v>0</v>
      </c>
      <c r="KI106" s="19">
        <f t="shared" ca="1" si="717"/>
        <v>1</v>
      </c>
      <c r="KJ106" s="19">
        <f t="shared" ca="1" si="717"/>
        <v>0</v>
      </c>
      <c r="KK106" s="19">
        <f t="shared" ca="1" si="717"/>
        <v>1</v>
      </c>
      <c r="KL106" s="19">
        <f t="shared" ca="1" si="717"/>
        <v>0</v>
      </c>
      <c r="KM106" s="19">
        <f t="shared" ca="1" si="717"/>
        <v>0</v>
      </c>
      <c r="KN106" s="19">
        <f t="shared" ca="1" si="717"/>
        <v>0</v>
      </c>
      <c r="KO106" s="19">
        <f t="shared" ca="1" si="717"/>
        <v>0</v>
      </c>
      <c r="KP106" s="19">
        <f t="shared" ca="1" si="717"/>
        <v>0</v>
      </c>
      <c r="KQ106" s="19">
        <f t="shared" ca="1" si="717"/>
        <v>0</v>
      </c>
      <c r="KR106" s="19">
        <f t="shared" ca="1" si="717"/>
        <v>0</v>
      </c>
      <c r="KS106" s="19">
        <f t="shared" ca="1" si="717"/>
        <v>0</v>
      </c>
      <c r="KT106" s="19">
        <f t="shared" ca="1" si="717"/>
        <v>0</v>
      </c>
      <c r="KU106" s="19">
        <f t="shared" ca="1" si="717"/>
        <v>0</v>
      </c>
      <c r="KV106" s="19">
        <f t="shared" ca="1" si="717"/>
        <v>0</v>
      </c>
      <c r="KW106" s="19">
        <f t="shared" ca="1" si="717"/>
        <v>0</v>
      </c>
      <c r="KX106" s="19">
        <f t="shared" ca="1" si="717"/>
        <v>0</v>
      </c>
      <c r="KY106" s="19">
        <f t="shared" ca="1" si="717"/>
        <v>0</v>
      </c>
      <c r="KZ106" s="19">
        <f t="shared" ca="1" si="717"/>
        <v>0</v>
      </c>
      <c r="LA106" s="19">
        <f t="shared" ca="1" si="717"/>
        <v>0</v>
      </c>
      <c r="LB106" s="19">
        <f t="shared" ca="1" si="717"/>
        <v>0</v>
      </c>
      <c r="LC106" s="19">
        <f t="shared" ca="1" si="717"/>
        <v>0</v>
      </c>
      <c r="LD106" s="19">
        <f t="shared" ca="1" si="717"/>
        <v>0</v>
      </c>
      <c r="LE106" s="19">
        <f t="shared" ca="1" si="717"/>
        <v>0</v>
      </c>
      <c r="LF106" s="19">
        <f t="shared" ca="1" si="717"/>
        <v>0</v>
      </c>
      <c r="LG106" s="5">
        <f t="shared" ref="LG106:LJ110" ca="1" si="723">INDEX(i.dryman,($AP106-1)*4+$AO106,LG$27)</f>
        <v>0</v>
      </c>
      <c r="LH106" s="5">
        <f t="shared" ca="1" si="723"/>
        <v>0</v>
      </c>
      <c r="LI106" s="5">
        <f t="shared" ca="1" si="723"/>
        <v>0.05</v>
      </c>
      <c r="LJ106" s="5">
        <f t="shared" ca="1" si="723"/>
        <v>0.05</v>
      </c>
      <c r="LK106" s="19">
        <f t="shared" ca="1" si="717"/>
        <v>0</v>
      </c>
      <c r="LL106" s="19">
        <f t="shared" ca="1" si="717"/>
        <v>0</v>
      </c>
      <c r="LM106" s="19">
        <f t="shared" ca="1" si="717"/>
        <v>0</v>
      </c>
      <c r="LN106" s="19">
        <f t="shared" ca="1" si="717"/>
        <v>0</v>
      </c>
      <c r="LO106" s="19">
        <f t="shared" ca="1" si="717"/>
        <v>0</v>
      </c>
      <c r="LP106" s="19">
        <f t="shared" ca="1" si="717"/>
        <v>0</v>
      </c>
      <c r="LQ106" s="19">
        <f t="shared" ca="1" si="717"/>
        <v>0</v>
      </c>
      <c r="LR106" s="19">
        <f t="shared" ca="1" si="717"/>
        <v>1</v>
      </c>
      <c r="LS106" s="19">
        <f t="shared" ca="1" si="717"/>
        <v>0</v>
      </c>
      <c r="LT106" s="19">
        <f t="shared" ca="1" si="717"/>
        <v>0</v>
      </c>
      <c r="LU106" s="19">
        <f t="shared" ca="1" si="717"/>
        <v>0</v>
      </c>
      <c r="LV106" s="19">
        <f t="shared" ca="1" si="717"/>
        <v>0</v>
      </c>
      <c r="LW106" s="19">
        <f t="shared" ca="1" si="717"/>
        <v>1</v>
      </c>
      <c r="LX106" s="9"/>
      <c r="LY106" s="5" t="b">
        <f t="shared" ref="LY106:LY110" ca="1" si="724">IF($M106&lt;&gt;0,INDEX(i.cropgraze_inc,$M106,LY$26),OFFSET(LY$5,$B106,0))</f>
        <v>0</v>
      </c>
      <c r="LZ106" s="19" t="str">
        <f t="shared" ref="LZ106:MB110" ca="1" si="725">OFFSET(LZ$5,$B106,0)</f>
        <v>-</v>
      </c>
      <c r="MA106" s="19" t="str">
        <f t="shared" ca="1" si="725"/>
        <v>-</v>
      </c>
      <c r="MB106" s="19" t="str">
        <f t="shared" ca="1" si="725"/>
        <v>-</v>
      </c>
      <c r="MC106" s="5" t="b">
        <f t="shared" ref="MC106:ME110" ca="1" si="726">($P106=MC$30)</f>
        <v>1</v>
      </c>
      <c r="MD106" s="5" t="b">
        <f t="shared" ca="1" si="726"/>
        <v>0</v>
      </c>
      <c r="ME106" s="5" t="b">
        <f t="shared" ca="1" si="726"/>
        <v>0</v>
      </c>
      <c r="MF106" s="135">
        <f t="shared" ref="MF106:MG110" ca="1" si="727">$Q106</f>
        <v>1</v>
      </c>
      <c r="MG106" s="135">
        <f t="shared" ca="1" si="727"/>
        <v>1</v>
      </c>
      <c r="MH106" s="5" t="b">
        <f t="shared" ref="MH106:MK110" ca="1" si="728">INDEX(i.dryman,($AP106-1)*4+$AO106,MH$26)</f>
        <v>0</v>
      </c>
      <c r="MI106" s="5" t="b">
        <f t="shared" ca="1" si="728"/>
        <v>0</v>
      </c>
      <c r="MJ106" s="5" t="b">
        <f t="shared" ca="1" si="728"/>
        <v>1</v>
      </c>
      <c r="MK106" s="5" t="b">
        <f t="shared" ca="1" si="728"/>
        <v>0</v>
      </c>
      <c r="ML106" s="5">
        <f t="shared" ref="ML106:MM110" ca="1" si="729">INDEX(i.dryman,($AP106-1)*4+$AO106,ML$26+$O106-1)</f>
        <v>1</v>
      </c>
      <c r="MM106" s="5">
        <f t="shared" ca="1" si="729"/>
        <v>0.66</v>
      </c>
      <c r="MN106" s="5" t="b">
        <f ca="1">AND(INDEX(i.dryman,($AP106-1)*4+$AO106,MN$26),($MG106&gt;0))</f>
        <v>1</v>
      </c>
      <c r="MO106" s="5" t="str" cm="1">
        <f t="array" aca="1" ref="MO106" ca="1">IF(OR(MP106:MP106&lt;&gt;"-"),TRUE,"-")</f>
        <v>-</v>
      </c>
      <c r="MP106" s="19" t="str">
        <f t="shared" ref="MP106:MP110" ca="1" si="730">OFFSET(MP$5,$B106,0)</f>
        <v>-</v>
      </c>
      <c r="MQ106" s="5" t="str">
        <f t="array" aca="1" ref="MQ106" ca="1">IF(OR(MR106:MX106&lt;&gt;"-"),TRUE,"-")</f>
        <v>-</v>
      </c>
      <c r="MR106" s="19" t="str">
        <f t="shared" ref="MR106:NA110" ca="1" si="731">OFFSET(MR$5,$B106,0)</f>
        <v>-</v>
      </c>
      <c r="MS106" s="19" t="str">
        <f t="shared" ca="1" si="731"/>
        <v>-</v>
      </c>
      <c r="MT106" s="19" t="str">
        <f t="shared" ca="1" si="731"/>
        <v>-</v>
      </c>
      <c r="MU106" s="19" t="str">
        <f t="shared" ca="1" si="731"/>
        <v>-</v>
      </c>
      <c r="MV106" s="19" t="str">
        <f t="shared" ca="1" si="731"/>
        <v>-</v>
      </c>
      <c r="MW106" s="19" t="str">
        <f t="shared" ca="1" si="731"/>
        <v>-</v>
      </c>
      <c r="MX106" s="19" t="str">
        <f t="shared" ca="1" si="731"/>
        <v>-</v>
      </c>
      <c r="MY106" s="19" t="str">
        <f t="shared" ca="1" si="731"/>
        <v>-</v>
      </c>
      <c r="MZ106" s="19" t="str">
        <f ca="1">OFFSET(MZ$5,$B106,0)</f>
        <v>-</v>
      </c>
      <c r="NA106" s="19" t="str">
        <f ca="1">OFFSET(NA$5,$B106,0)</f>
        <v>-</v>
      </c>
      <c r="NB106" s="19" t="b">
        <f t="shared" ref="NB106:NC110" ca="1" si="732">OFFSET(NB$5,$B106,0)</f>
        <v>1</v>
      </c>
      <c r="NC106" s="19">
        <f t="shared" ca="1" si="732"/>
        <v>0</v>
      </c>
      <c r="ND106" s="5" t="str">
        <f t="shared" ref="ND106:NG110" ca="1" si="733">INDEX(i.FlkStrctr,$O106,ND$26)</f>
        <v>-</v>
      </c>
      <c r="NE106" s="5" t="str">
        <f t="shared" ca="1" si="733"/>
        <v>-</v>
      </c>
      <c r="NF106" s="5" t="str">
        <f t="shared" ca="1" si="733"/>
        <v>-</v>
      </c>
      <c r="NG106" s="5" t="str">
        <f t="shared" ca="1" si="733"/>
        <v>-</v>
      </c>
      <c r="NH106" s="19" t="str">
        <f t="shared" ref="NH106:NW110" ca="1" si="734">OFFSET(NH$5,$B106,0)</f>
        <v>-</v>
      </c>
      <c r="NI106" s="19" t="str">
        <f t="shared" ca="1" si="734"/>
        <v>-</v>
      </c>
      <c r="NJ106" s="19" t="str">
        <f t="shared" ca="1" si="734"/>
        <v>-</v>
      </c>
      <c r="NK106" s="19" t="str">
        <f t="shared" ca="1" si="734"/>
        <v>-</v>
      </c>
      <c r="NL106" s="19" t="str">
        <f t="shared" ca="1" si="734"/>
        <v>-</v>
      </c>
      <c r="NM106" s="19" t="str">
        <f t="shared" ca="1" si="734"/>
        <v>-</v>
      </c>
      <c r="NN106" s="5" t="str">
        <f t="shared" ref="NN106:NS110" ca="1" si="735">INDEX(i.FlkStrctr,$O106,NN$26)</f>
        <v>-</v>
      </c>
      <c r="NO106" s="5">
        <f t="shared" ca="1" si="735"/>
        <v>500</v>
      </c>
      <c r="NP106" s="5">
        <f t="shared" ca="1" si="735"/>
        <v>500</v>
      </c>
      <c r="NQ106" s="5" t="str">
        <f t="shared" ca="1" si="735"/>
        <v>-</v>
      </c>
      <c r="NR106" s="5" t="str">
        <f t="shared" ca="1" si="735"/>
        <v>-</v>
      </c>
      <c r="NS106" s="5" t="str">
        <f t="shared" ca="1" si="735"/>
        <v>-</v>
      </c>
      <c r="NT106" s="5">
        <f t="shared" ref="NT106:NT110" ca="1" si="736">INDEX(i.conservation,$AF106+1,$P106)</f>
        <v>1</v>
      </c>
      <c r="NU106" s="9"/>
      <c r="NV106" s="19">
        <f t="shared" ca="1" si="734"/>
        <v>70</v>
      </c>
      <c r="NW106" s="19">
        <f t="shared" ca="1" si="734"/>
        <v>50</v>
      </c>
      <c r="NX106" s="19">
        <f t="shared" ref="NX106:OF110" ca="1" si="737">OFFSET(NX$5,$B106,0)</f>
        <v>65</v>
      </c>
      <c r="NY106" s="19">
        <f t="shared" ca="1" si="737"/>
        <v>65</v>
      </c>
      <c r="NZ106" s="5">
        <f t="shared" ref="NZ106:NZ110" ca="1" si="738">INDEX(i.WoolPrices,$Y106,NZ$26)</f>
        <v>1</v>
      </c>
      <c r="OA106" s="5">
        <f t="shared" ref="OA106:OA110" ca="1" si="739">INDEX(i.MeatPrices,$Z106,OA$26)</f>
        <v>1</v>
      </c>
      <c r="OB106" s="5">
        <f t="shared" ref="OB106:OB110" ca="1" si="740">INDEX(i.GrainPrices,$X106,OB$26)</f>
        <v>1</v>
      </c>
      <c r="OC106" s="9"/>
      <c r="OD106" s="19" t="b">
        <f t="shared" ref="OD106:OE106" ca="1" si="741">OFFSET(OD$5,$B106,0)</f>
        <v>0</v>
      </c>
      <c r="OE106" s="19" t="b">
        <f t="shared" ca="1" si="741"/>
        <v>0</v>
      </c>
      <c r="OF106" s="19">
        <f t="shared" ca="1" si="737"/>
        <v>1</v>
      </c>
      <c r="OG106" s="135">
        <f t="shared" ref="OG106:ON110" ca="1" si="742">INDEX(i.PGRscalar,1,($N106-1)*10+OG$26)</f>
        <v>1</v>
      </c>
      <c r="OH106" s="135">
        <f t="shared" ca="1" si="742"/>
        <v>1</v>
      </c>
      <c r="OI106" s="135">
        <f t="shared" ca="1" si="742"/>
        <v>1</v>
      </c>
      <c r="OJ106" s="135">
        <f t="shared" ca="1" si="742"/>
        <v>1</v>
      </c>
      <c r="OK106" s="135">
        <f t="shared" ca="1" si="742"/>
        <v>1</v>
      </c>
      <c r="OL106" s="135">
        <f t="shared" ca="1" si="742"/>
        <v>1</v>
      </c>
      <c r="OM106" s="135">
        <f t="shared" ca="1" si="742"/>
        <v>1</v>
      </c>
      <c r="ON106" s="135">
        <f t="shared" ca="1" si="742"/>
        <v>1</v>
      </c>
      <c r="OO106" s="9"/>
      <c r="OP106" s="5" t="str" cm="1">
        <f t="array" aca="1" ref="OP106" ca="1">INDEX(i.LMU_Area,$K106,OP$26)</f>
        <v>-</v>
      </c>
      <c r="OQ106" s="5" t="str" cm="1">
        <f t="array" aca="1" ref="OQ106" ca="1">INDEX(i.LMU_Area,$K106,OQ$26)</f>
        <v>-</v>
      </c>
      <c r="OR106" s="5" t="str" cm="1">
        <f t="array" aca="1" ref="OR106" ca="1">INDEX(i.LMU_Area,$K106,OR$26)</f>
        <v>-</v>
      </c>
      <c r="OS106" s="5" t="str" cm="1">
        <f t="array" aca="1" ref="OS106" ca="1">INDEX(i.LMU_Area,$K106,OS$26)</f>
        <v>-</v>
      </c>
      <c r="OT106" s="5" t="str" cm="1">
        <f t="array" aca="1" ref="OT106" ca="1">INDEX(i.LMU_Area,$K106,OT$26)</f>
        <v>-</v>
      </c>
      <c r="OU106" s="5" t="str" cm="1">
        <f t="array" aca="1" ref="OU106" ca="1">INDEX(i.LMU_Area,$K106,OU$26)</f>
        <v>-</v>
      </c>
      <c r="OV106" s="5" t="str" cm="1">
        <f t="array" aca="1" ref="OV106" ca="1">INDEX(i.LMU_Area,$K106,OV$26)</f>
        <v>-</v>
      </c>
      <c r="OW106" s="5" t="str" cm="1">
        <f t="array" aca="1" ref="OW106" ca="1">INDEX(i.LMU_Area,$K106,OW$26)</f>
        <v>-</v>
      </c>
      <c r="OX106" s="5" t="str" cm="1">
        <f t="array" aca="1" ref="OX106" ca="1">INDEX(i.LMU_Area,$K106,OX$26)</f>
        <v>-</v>
      </c>
      <c r="OY106" s="5" t="str" cm="1">
        <f t="array" aca="1" ref="OY106" ca="1">INDEX(i.LMU_Area,$K106,OY$26)</f>
        <v>-</v>
      </c>
      <c r="OZ106" s="5" t="str" cm="1">
        <f t="array" aca="1" ref="OZ106" ca="1">INDEX(i.LMU_Area,$K106,OZ$26)</f>
        <v>-</v>
      </c>
      <c r="PA106" s="5" t="str" cm="1">
        <f t="array" aca="1" ref="PA106" ca="1">INDEX(i.LMU_Area,$K106,PA$26)</f>
        <v>-</v>
      </c>
      <c r="PB106" s="5" t="str" cm="1">
        <f t="array" aca="1" ref="PB106" ca="1">INDEX(i.LMU_Area,$K106,PB$26)</f>
        <v>-</v>
      </c>
      <c r="PC106" s="5" t="str" cm="1">
        <f t="array" aca="1" ref="PC106" ca="1">INDEX(i.LMU_Area,$K106,PC$26)</f>
        <v>-</v>
      </c>
      <c r="PD106" s="5" t="str" cm="1">
        <f t="array" aca="1" ref="PD106" ca="1">INDEX(i.LMU_Area,$K106,PD$26)</f>
        <v>-</v>
      </c>
      <c r="PE106" s="5" t="str" cm="1">
        <f t="array" aca="1" ref="PE106" ca="1">INDEX(i.LMU_Area,$K106,PE$26)</f>
        <v>-</v>
      </c>
      <c r="PF106" s="5" t="str" cm="1">
        <f t="array" aca="1" ref="PF106" ca="1">INDEX(i.LMU_Area,$K106,PF$26)</f>
        <v>-</v>
      </c>
      <c r="PG106" s="5" t="str" cm="1">
        <f t="array" aca="1" ref="PG106" ca="1">INDEX(i.LMU_Area,$K106,PG$26)</f>
        <v>-</v>
      </c>
      <c r="PH106" s="5" t="str" cm="1">
        <f t="array" aca="1" ref="PH106" ca="1">INDEX(i.LMU_Area,$K106,PH$26)</f>
        <v>-</v>
      </c>
      <c r="PI106" s="5" t="str" cm="1">
        <f t="array" aca="1" ref="PI106" ca="1">INDEX(i.LMU_Area,$K106,PI$26)</f>
        <v>-</v>
      </c>
      <c r="PJ106" s="5" t="str" cm="1">
        <f t="array" aca="1" ref="PJ106" ca="1">INDEX(i.LMU_Area,$K106,PJ$26)</f>
        <v>-</v>
      </c>
      <c r="PK106" s="5" t="str" cm="1">
        <f t="array" aca="1" ref="PK106" ca="1">INDEX(i.LMU_Area,$K106,PK$26)</f>
        <v>-</v>
      </c>
      <c r="PL106" s="5" t="str" cm="1">
        <f t="array" aca="1" ref="PL106" ca="1">INDEX(i.LMU_Area,$K106,PL$26)</f>
        <v>-</v>
      </c>
      <c r="PM106" s="5" t="str" cm="1">
        <f t="array" aca="1" ref="PM106" ca="1">INDEX(i.LMU_Area,$K106,PM$26)</f>
        <v>-</v>
      </c>
      <c r="PN106" s="5" t="str" cm="1">
        <f t="array" aca="1" ref="PN106" ca="1">INDEX(i.LMU_Area,$K106,PN$26)</f>
        <v>-</v>
      </c>
      <c r="PO106" s="5" t="str" cm="1">
        <f t="array" aca="1" ref="PO106" ca="1">INDEX(i.LMU_Area,$K106,PO$26)</f>
        <v>-</v>
      </c>
      <c r="PP106" s="5" t="str" cm="1">
        <f t="array" aca="1" ref="PP106" ca="1">INDEX(i.LMU_Area,$K106,PP$26)</f>
        <v>-</v>
      </c>
      <c r="PQ106" s="5" t="str" cm="1">
        <f t="array" aca="1" ref="PQ106" ca="1">INDEX(i.LMU_Area,$K106,PQ$26)</f>
        <v>-</v>
      </c>
      <c r="PR106" s="5" t="str" cm="1">
        <f t="array" aca="1" ref="PR106" ca="1">INDEX(i.LMU_Area,$K106,PR$26)</f>
        <v>-</v>
      </c>
      <c r="PS106" s="5" t="str" cm="1">
        <f t="array" aca="1" ref="PS106" ca="1">INDEX(i.LMU_Area,$K106,PS$26)</f>
        <v>-</v>
      </c>
      <c r="PT106" s="5" t="str" cm="1">
        <f t="array" aca="1" ref="PT106" ca="1">INDEX(i.LMU_Area,$K106,PT$26)</f>
        <v>-</v>
      </c>
      <c r="PU106" s="5" t="str" cm="1">
        <f t="array" aca="1" ref="PU106" ca="1">INDEX(i.LMU_Area,$K106,PU$26)</f>
        <v>-</v>
      </c>
      <c r="PV106" s="5" t="str" cm="1">
        <f t="array" aca="1" ref="PV106" ca="1">INDEX(i.LMU_Area,$K106,PV$26)</f>
        <v>-</v>
      </c>
      <c r="PW106" s="5" t="str" cm="1">
        <f t="array" aca="1" ref="PW106" ca="1">INDEX(i.LMU_Area,$K106,PW$26)</f>
        <v>-</v>
      </c>
      <c r="PX106" s="5" t="str" cm="1">
        <f t="array" aca="1" ref="PX106" ca="1">INDEX(i.LMU_Area,$K106,PX$26)</f>
        <v>-</v>
      </c>
      <c r="PY106" s="5" t="str" cm="1">
        <f t="array" aca="1" ref="PY106" ca="1">INDEX(i.LMU_Area,$K106,PY$26)</f>
        <v>-</v>
      </c>
      <c r="PZ106" s="5" t="str" cm="1">
        <f t="array" aca="1" ref="PZ106" ca="1">INDEX(i.LMU_Area,$K106,PZ$26)</f>
        <v>-</v>
      </c>
      <c r="QA106" s="5" t="str" cm="1">
        <f t="array" aca="1" ref="QA106" ca="1">INDEX(i.LMU_Area,$K106,QA$26)</f>
        <v>-</v>
      </c>
      <c r="QB106" s="5" t="str" cm="1">
        <f t="array" aca="1" ref="QB106" ca="1">INDEX(i.LMU_Area,$K106,QB$26)</f>
        <v>-</v>
      </c>
      <c r="QC106" s="5" t="str" cm="1">
        <f t="array" aca="1" ref="QC106" ca="1">INDEX(i.LMU_Area,$K106,QC$26)</f>
        <v>-</v>
      </c>
      <c r="QD106" s="5" t="str" cm="1">
        <f t="array" aca="1" ref="QD106" ca="1">INDEX(i.LMU_Area,$K106,QD$26)</f>
        <v>-</v>
      </c>
      <c r="QE106" s="5" t="str" cm="1">
        <f t="array" aca="1" ref="QE106" ca="1">INDEX(i.LMU_Area,$K106,QE$26)</f>
        <v>-</v>
      </c>
      <c r="QF106" s="5" t="str" cm="1">
        <f t="array" aca="1" ref="QF106" ca="1">INDEX(i.LMU_Area,$K106,QF$26)</f>
        <v>-</v>
      </c>
      <c r="QG106" s="5" t="str" cm="1">
        <f t="array" aca="1" ref="QG106" ca="1">INDEX(i.LMU_Area,$K106,QG$26)</f>
        <v>-</v>
      </c>
      <c r="QH106" s="5" t="str" cm="1">
        <f t="array" aca="1" ref="QH106" ca="1">INDEX(i.LMU_Area,$K106,QH$26)</f>
        <v>-</v>
      </c>
      <c r="QI106" s="5" t="str" cm="1">
        <f t="array" aca="1" ref="QI106" ca="1">INDEX(i.LMU_Area,$K106,QI$26)</f>
        <v>-</v>
      </c>
      <c r="QJ106" s="5" t="str" cm="1">
        <f t="array" aca="1" ref="QJ106" ca="1">INDEX(i.LMU_Area,$K106,QJ$26)</f>
        <v>-</v>
      </c>
      <c r="QK106" s="5" t="str" cm="1">
        <f t="array" aca="1" ref="QK106" ca="1">INDEX(i.LMU_Area,$K106,QK$26)</f>
        <v>-</v>
      </c>
      <c r="QL106" s="5" t="str" cm="1">
        <f t="array" aca="1" ref="QL106" ca="1">INDEX(i.LMU_Area,$K106,QL$26)</f>
        <v>-</v>
      </c>
      <c r="QM106" s="5" t="str" cm="1">
        <f t="array" aca="1" ref="QM106" ca="1">INDEX(i.LMU_Area,$K106,QM$26)</f>
        <v>-</v>
      </c>
      <c r="QN106" s="5" t="str" cm="1">
        <f t="array" aca="1" ref="QN106" ca="1">INDEX(i.LMU_Area,$K106,QN$26)</f>
        <v>-</v>
      </c>
      <c r="QO106" s="5" t="str" cm="1">
        <f t="array" aca="1" ref="QO106" ca="1">INDEX(i.LMU_Area,$K106,QO$26)</f>
        <v>-</v>
      </c>
      <c r="QP106" s="5" t="str" cm="1">
        <f t="array" aca="1" ref="QP106" ca="1">INDEX(i.LMU_Area,$K106,QP$26)</f>
        <v>-</v>
      </c>
      <c r="QQ106" s="5" t="str" cm="1">
        <f t="array" aca="1" ref="QQ106" ca="1">INDEX(i.LMU_Area,$K106,QQ$26)</f>
        <v>-</v>
      </c>
      <c r="QR106" s="5" t="str" cm="1">
        <f t="array" aca="1" ref="QR106" ca="1">INDEX(i.LMU_Area,$K106,QR$26)</f>
        <v>-</v>
      </c>
      <c r="QS106" s="5" t="str" cm="1">
        <f t="array" aca="1" ref="QS106" ca="1">INDEX(i.LMU_Area,$K106,QS$26)</f>
        <v>-</v>
      </c>
      <c r="QT106" s="5" t="str" cm="1">
        <f t="array" aca="1" ref="QT106" ca="1">INDEX(i.LMU_Area,$K106,QT$26)</f>
        <v>-</v>
      </c>
      <c r="QU106" s="5" t="str" cm="1">
        <f t="array" aca="1" ref="QU106" ca="1">INDEX(i.LMU_Area,$K106,QU$26)</f>
        <v>-</v>
      </c>
      <c r="QV106" s="5" t="str" cm="1">
        <f t="array" aca="1" ref="QV106" ca="1">INDEX(i.LMU_Area,$K106,QV$26)</f>
        <v>-</v>
      </c>
      <c r="QW106" s="5" t="str" cm="1">
        <f t="array" aca="1" ref="QW106" ca="1">INDEX(i.LMU_Area,$K106,QW$26)</f>
        <v>-</v>
      </c>
      <c r="QX106" s="5" t="str" cm="1">
        <f t="array" aca="1" ref="QX106" ca="1">INDEX(i.LMU_Area,$K106,QX$26)</f>
        <v>-</v>
      </c>
      <c r="QY106" s="5" t="str" cm="1">
        <f t="array" aca="1" ref="QY106" ca="1">INDEX(i.LMU_Area,$K106,QY$26)</f>
        <v>-</v>
      </c>
      <c r="QZ106" s="5" t="str" cm="1">
        <f t="array" aca="1" ref="QZ106" ca="1">INDEX(i.LMU_Area,$K106,QZ$26)</f>
        <v>-</v>
      </c>
      <c r="RA106" s="5" t="str" cm="1">
        <f t="array" aca="1" ref="RA106" ca="1">INDEX(i.LMU_Area,$K106,RA$26)</f>
        <v>-</v>
      </c>
      <c r="RB106" s="5" t="str" cm="1">
        <f t="array" aca="1" ref="RB106" ca="1">INDEX(i.LMU_Area,$K106,RB$26)</f>
        <v>-</v>
      </c>
      <c r="RC106" s="5" t="str" cm="1">
        <f t="array" aca="1" ref="RC106" ca="1">INDEX(i.LMU_Area,$K106,RC$26)</f>
        <v>-</v>
      </c>
      <c r="RD106" s="5" t="str" cm="1">
        <f t="array" aca="1" ref="RD106" ca="1">INDEX(i.LMU_Area,$K106,RD$26)</f>
        <v>-</v>
      </c>
      <c r="RE106" s="5" t="str" cm="1">
        <f t="array" aca="1" ref="RE106" ca="1">INDEX(i.LMU_Area,$K106,RE$26)</f>
        <v>-</v>
      </c>
      <c r="RF106" s="5" t="str" cm="1">
        <f t="array" aca="1" ref="RF106" ca="1">INDEX(i.LMU_Area,$K106,RF$26)</f>
        <v>-</v>
      </c>
      <c r="RG106" s="5" t="str" cm="1">
        <f t="array" aca="1" ref="RG106" ca="1">INDEX(i.LMU_Area,$K106,RG$26)</f>
        <v>-</v>
      </c>
      <c r="RH106" s="5" t="str" cm="1">
        <f t="array" aca="1" ref="RH106" ca="1">INDEX(i.LMU_Area,$K106,RH$26)</f>
        <v>-</v>
      </c>
      <c r="RI106" s="5" t="str" cm="1">
        <f t="array" aca="1" ref="RI106" ca="1">INDEX(i.LMU_Area,$K106,RI$26)</f>
        <v>-</v>
      </c>
      <c r="RJ106" s="5" t="str" cm="1">
        <f t="array" aca="1" ref="RJ106" ca="1">INDEX(i.LMU_Area,$K106,RJ$26)</f>
        <v>-</v>
      </c>
      <c r="RK106" s="5" t="str" cm="1">
        <f t="array" aca="1" ref="RK106" ca="1">INDEX(i.LMU_Area,$K106,RK$26)</f>
        <v>-</v>
      </c>
      <c r="RL106" s="5" t="str" cm="1">
        <f t="array" aca="1" ref="RL106" ca="1">INDEX(i.LMU_Area,$K106,RL$26)</f>
        <v>-</v>
      </c>
      <c r="RM106" s="5" t="str" cm="1">
        <f t="array" aca="1" ref="RM106" ca="1">INDEX(i.LMU_Area,$K106,RM$26)</f>
        <v>-</v>
      </c>
      <c r="RN106" s="5" t="str" cm="1">
        <f t="array" aca="1" ref="RN106" ca="1">INDEX(i.LMU_Area,$K106,RN$26)</f>
        <v>-</v>
      </c>
      <c r="RO106" s="5" t="str" cm="1">
        <f t="array" aca="1" ref="RO106" ca="1">INDEX(i.LMU_Area,$K106,RO$26)</f>
        <v>-</v>
      </c>
      <c r="RP106" s="5" t="str" cm="1">
        <f t="array" aca="1" ref="RP106" ca="1">INDEX(i.LMU_Area,$K106,RP$26)</f>
        <v>-</v>
      </c>
      <c r="RQ106" s="5" t="str" cm="1">
        <f t="array" aca="1" ref="RQ106" ca="1">INDEX(i.LMU_Area,$K106,RQ$26)</f>
        <v>-</v>
      </c>
      <c r="RR106" s="5" t="str" cm="1">
        <f t="array" aca="1" ref="RR106" ca="1">INDEX(i.LMU_Area,$K106,RR$26)</f>
        <v>-</v>
      </c>
      <c r="RS106" s="5" t="str" cm="1">
        <f t="array" aca="1" ref="RS106" ca="1">INDEX(i.LMU_Area,$K106,RS$26)</f>
        <v>-</v>
      </c>
      <c r="RT106" s="5" t="str" cm="1">
        <f t="array" aca="1" ref="RT106" ca="1">INDEX(i.LMU_Area,$K106,RT$26)</f>
        <v>-</v>
      </c>
      <c r="RU106" s="5" t="str" cm="1">
        <f t="array" aca="1" ref="RU106" ca="1">INDEX(i.LMU_Area,$K106,RU$26)</f>
        <v>-</v>
      </c>
      <c r="RV106" s="5" t="str" cm="1">
        <f t="array" aca="1" ref="RV106" ca="1">INDEX(i.LMU_Area,$K106,RV$26)</f>
        <v>-</v>
      </c>
      <c r="RW106" s="5" t="str" cm="1">
        <f t="array" aca="1" ref="RW106" ca="1">INDEX(i.LMU_Area,$K106,RW$26)</f>
        <v>-</v>
      </c>
      <c r="RX106" s="5" t="str" cm="1">
        <f t="array" aca="1" ref="RX106" ca="1">INDEX(i.LMU_Area,$K106,RX$26)</f>
        <v>-</v>
      </c>
      <c r="RY106" s="5" t="str" cm="1">
        <f t="array" aca="1" ref="RY106" ca="1">INDEX(i.LMU_Area,$K106,RY$26)</f>
        <v>-</v>
      </c>
      <c r="RZ106" s="5" t="str" cm="1">
        <f t="array" aca="1" ref="RZ106" ca="1">INDEX(i.LMU_Area,$K106,RZ$26)</f>
        <v>-</v>
      </c>
      <c r="SA106" s="5" t="str" cm="1">
        <f t="array" aca="1" ref="SA106" ca="1">INDEX(i.LMU_Area,$K106,SA$26)</f>
        <v>-</v>
      </c>
      <c r="SB106" s="5" t="str" cm="1">
        <f t="array" aca="1" ref="SB106" ca="1">INDEX(i.LMU_Area,$K106,SB$26)</f>
        <v>-</v>
      </c>
      <c r="SC106" s="5" t="str" cm="1">
        <f t="array" aca="1" ref="SC106" ca="1">INDEX(i.LMU_Area,$K106,SC$26)</f>
        <v>-</v>
      </c>
      <c r="SD106" s="5" t="str" cm="1">
        <f t="array" aca="1" ref="SD106" ca="1">INDEX(i.LMU_Area,$K106,SD$26)</f>
        <v>-</v>
      </c>
      <c r="SE106" s="5" t="str" cm="1">
        <f t="array" aca="1" ref="SE106" ca="1">INDEX(i.LMU_Area,$K106,SE$26)</f>
        <v>-</v>
      </c>
      <c r="SF106" s="5" t="str" cm="1">
        <f t="array" aca="1" ref="SF106" ca="1">INDEX(i.LMU_Area,$K106,SF$26)</f>
        <v>-</v>
      </c>
      <c r="SG106" s="5" t="str" cm="1">
        <f t="array" aca="1" ref="SG106" ca="1">INDEX(i.LMU_Area,$K106,SG$26)</f>
        <v>-</v>
      </c>
      <c r="SH106" s="5" t="str" cm="1">
        <f t="array" aca="1" ref="SH106" ca="1">INDEX(i.LMU_Area,$K106,SH$26)</f>
        <v>-</v>
      </c>
      <c r="SI106" s="5" t="str" cm="1">
        <f t="array" aca="1" ref="SI106" ca="1">INDEX(i.LMU_Area,$K106,SI$26)</f>
        <v>-</v>
      </c>
      <c r="SJ106" s="5" t="str" cm="1">
        <f t="array" aca="1" ref="SJ106" ca="1">INDEX(i.LMU_Area,$K106,SJ$26)</f>
        <v>-</v>
      </c>
      <c r="SK106" s="5" t="str" cm="1">
        <f t="array" aca="1" ref="SK106" ca="1">INDEX(i.LMU_Area,$K106,SK$26)</f>
        <v>-</v>
      </c>
      <c r="SL106" s="5" t="str" cm="1">
        <f t="array" aca="1" ref="SL106" ca="1">INDEX(i.LMU_Area,$K106,SL$26)</f>
        <v>-</v>
      </c>
      <c r="SM106" s="5" t="str" cm="1">
        <f t="array" aca="1" ref="SM106" ca="1">INDEX(i.LMU_Area,$K106,SM$26)</f>
        <v>-</v>
      </c>
      <c r="SN106" s="5" t="str" cm="1">
        <f t="array" aca="1" ref="SN106" ca="1">INDEX(i.LMU_Area,$K106,SN$26)</f>
        <v>-</v>
      </c>
      <c r="SO106" s="5" t="str" cm="1">
        <f t="array" aca="1" ref="SO106" ca="1">INDEX(i.LMU_Area,$K106,SO$26)</f>
        <v>-</v>
      </c>
      <c r="SP106" s="5" t="str" cm="1">
        <f t="array" aca="1" ref="SP106" ca="1">INDEX(i.LMU_Area,$K106,SP$26)</f>
        <v>-</v>
      </c>
      <c r="SQ106" s="5" t="str" cm="1">
        <f t="array" aca="1" ref="SQ106" ca="1">INDEX(i.LMU_Area,$K106,SQ$26)</f>
        <v>-</v>
      </c>
      <c r="SR106" s="5" t="str" cm="1">
        <f t="array" aca="1" ref="SR106" ca="1">INDEX(i.LMU_Area,$K106,SR$26)</f>
        <v>-</v>
      </c>
      <c r="SS106" s="5" t="str" cm="1">
        <f t="array" aca="1" ref="SS106" ca="1">INDEX(i.LMU_Area,$K106,SS$26)</f>
        <v>-</v>
      </c>
      <c r="ST106" s="5" t="str" cm="1">
        <f t="array" aca="1" ref="ST106" ca="1">INDEX(i.LMU_Area,$K106,ST$26)</f>
        <v>-</v>
      </c>
      <c r="SU106" s="5" t="str" cm="1">
        <f t="array" aca="1" ref="SU106" ca="1">INDEX(i.LMU_Area,$K106,SU$26)</f>
        <v>-</v>
      </c>
      <c r="SV106" s="5" t="str" cm="1">
        <f t="array" aca="1" ref="SV106" ca="1">INDEX(i.LMU_Area,$K106,SV$26)</f>
        <v>-</v>
      </c>
      <c r="SW106" s="5" t="str" cm="1">
        <f t="array" aca="1" ref="SW106" ca="1">INDEX(i.LMU_Area,$K106,SW$26)</f>
        <v>-</v>
      </c>
      <c r="SX106" s="5" t="str" cm="1">
        <f t="array" aca="1" ref="SX106" ca="1">INDEX(i.LMU_Area,$K106,SX$26)</f>
        <v>-</v>
      </c>
      <c r="SY106" s="5" t="str" cm="1">
        <f t="array" aca="1" ref="SY106" ca="1">INDEX(i.LMU_Area,$K106,SY$26)</f>
        <v>-</v>
      </c>
      <c r="SZ106" s="5" t="str" cm="1">
        <f t="array" aca="1" ref="SZ106" ca="1">INDEX(i.LMU_Area,$K106,SZ$26)</f>
        <v>-</v>
      </c>
      <c r="TA106" s="5" t="str" cm="1">
        <f t="array" aca="1" ref="TA106" ca="1">INDEX(i.LMU_Area,$K106,TA$26)</f>
        <v>-</v>
      </c>
      <c r="TB106" s="5" t="str" cm="1">
        <f t="array" aca="1" ref="TB106" ca="1">INDEX(i.LMU_Area,$K106,TB$26)</f>
        <v>-</v>
      </c>
      <c r="TC106" s="5" t="str" cm="1">
        <f t="array" aca="1" ref="TC106" ca="1">INDEX(i.LMU_Area,$K106,TC$26)</f>
        <v>-</v>
      </c>
      <c r="TD106" s="5" t="str" cm="1">
        <f t="array" aca="1" ref="TD106" ca="1">INDEX(i.LMU_Area,$K106,TD$26)</f>
        <v>-</v>
      </c>
      <c r="TE106" s="5" t="str" cm="1">
        <f t="array" aca="1" ref="TE106" ca="1">INDEX(i.LMU_Area,$K106,TE$26)</f>
        <v>-</v>
      </c>
      <c r="TF106" s="19">
        <f t="shared" ref="TF106:TF110" ca="1" si="743">OFFSET(TF$5,$B106,0)</f>
        <v>1</v>
      </c>
      <c r="TG106" s="587">
        <v>0</v>
      </c>
    </row>
    <row r="107" spans="1:527" outlineLevel="2">
      <c r="A107" s="21">
        <f t="shared" si="663"/>
        <v>102</v>
      </c>
      <c r="B107" s="257">
        <f ca="1">OFFSET(B107,0,-1)-1</f>
        <v>101</v>
      </c>
      <c r="C107">
        <f>C106</f>
        <v>102</v>
      </c>
      <c r="D107" s="135" t="s">
        <v>1990</v>
      </c>
      <c r="E107" t="b">
        <v>0</v>
      </c>
      <c r="F107" t="b">
        <v>0</v>
      </c>
      <c r="G107" t="b">
        <f t="shared" si="664"/>
        <v>0</v>
      </c>
      <c r="H107" s="213">
        <f t="shared" ref="H107:H110" ca="1" si="744">OFFSET(H107,-1,0)+1</f>
        <v>1</v>
      </c>
      <c r="I107" s="26">
        <v>2</v>
      </c>
      <c r="J107" s="26">
        <v>2</v>
      </c>
      <c r="K107" s="19">
        <f t="shared" ca="1" si="665"/>
        <v>1</v>
      </c>
      <c r="L107" s="19">
        <f t="shared" ca="1" si="665"/>
        <v>1</v>
      </c>
      <c r="M107" s="19">
        <f t="shared" ca="1" si="665"/>
        <v>2</v>
      </c>
      <c r="N107" s="19">
        <f t="shared" ca="1" si="665"/>
        <v>3</v>
      </c>
      <c r="O107" s="19">
        <f t="shared" ca="1" si="665"/>
        <v>2</v>
      </c>
      <c r="P107" s="19">
        <f t="shared" ca="1" si="665"/>
        <v>1</v>
      </c>
      <c r="Q107" s="19">
        <f t="shared" ca="1" si="665"/>
        <v>1</v>
      </c>
      <c r="R107" s="19">
        <f t="shared" ca="1" si="665"/>
        <v>0</v>
      </c>
      <c r="S107" s="19">
        <f t="shared" ca="1" si="665"/>
        <v>0</v>
      </c>
      <c r="T107" s="19">
        <f t="shared" ca="1" si="665"/>
        <v>0</v>
      </c>
      <c r="U107" s="19">
        <f t="shared" ca="1" si="665"/>
        <v>0</v>
      </c>
      <c r="V107" s="19">
        <f t="shared" ca="1" si="665"/>
        <v>0</v>
      </c>
      <c r="W107" s="19">
        <f t="shared" ca="1" si="665"/>
        <v>0</v>
      </c>
      <c r="X107" s="19">
        <f t="shared" ca="1" si="665"/>
        <v>1</v>
      </c>
      <c r="Y107" s="19">
        <f t="shared" ca="1" si="665"/>
        <v>1</v>
      </c>
      <c r="Z107" s="19">
        <f t="shared" ca="1" si="665"/>
        <v>1</v>
      </c>
      <c r="AA107" s="209"/>
      <c r="AB107" s="209"/>
      <c r="AC107" s="209"/>
      <c r="AD107" s="209"/>
      <c r="AE107" s="209"/>
      <c r="AF107" s="19">
        <f ca="1">OFFSET(AF$5,$B107,0)</f>
        <v>0</v>
      </c>
      <c r="AG107" s="209"/>
      <c r="AH107" s="209"/>
      <c r="AI107" s="209"/>
      <c r="AJ107" s="209"/>
      <c r="AK107" s="209"/>
      <c r="AL107" s="209"/>
      <c r="AM107" s="209"/>
      <c r="AN107" s="209"/>
      <c r="AO107" s="135">
        <f t="shared" ca="1" si="666"/>
        <v>2</v>
      </c>
      <c r="AP107" s="135">
        <f ca="1">INDEX(CHOOSE($P107,DataAutumn!i.AdultDrys,DataWinter!i.AdultDrys,DataSpring!i.AdultDrys),1,$O107)</f>
        <v>4</v>
      </c>
      <c r="AQ107" s="5">
        <f t="shared" ca="1" si="667"/>
        <v>2</v>
      </c>
      <c r="AR107" s="5">
        <f t="shared" ca="1" si="667"/>
        <v>0</v>
      </c>
      <c r="AS107" s="5">
        <f t="shared" ca="1" si="668"/>
        <v>5</v>
      </c>
      <c r="AT107" s="209"/>
      <c r="AU107" s="209"/>
      <c r="AV107" s="209"/>
      <c r="AW107" s="351" t="str" cm="1">
        <f t="array" aca="1" ref="AW107" ca="1">LEFT(OFFSET(AW107,-1,0),LEN($AW$104))        &amp; TEXT($H107," 00000 ")
&amp; $D107   &amp;" "&amp;$AV107     &amp; IF($JO107=0," FWM","")&amp;IF($JO107=1," MWM","")&amp;IF($JO107=5," Mat","")&amp;IF($JP107=TRUE,"&amp;BBT","    ")    &amp; INDEX(DataMaster!$B$49:$B$51,Experiment!$I107)    &amp; " Climate"&amp;$J107
        &amp; CHOOSE($R107+1," PICCC"," BC")
&amp; " GP"&amp;TEXT($OB107,"?00%")        &amp; " WP"&amp;TEXT($NZ107,"?00%")        &amp; " MP"&amp;TEXT($OA107,"?00%")
&amp; " T_" &amp; IF(AND($CW107,$CY107),"TRUE")        &amp; " (F"&amp;3+COUNTIF($DL107:$DO107,TRUE)&amp;3&amp;"N"&amp;$DQ107&amp;$DR107&amp;")"</f>
        <v>prodSA 00001 EWW  MWM    DSP Climate2 PICCC GP100% WP100% MP100% T_TRUE (F33N11)</v>
      </c>
      <c r="AX107" s="9" t="str">
        <f ca="1">IF(COUNTIF(AW$5:AW107,AW107)=1,"-","Dup")</f>
        <v>-</v>
      </c>
      <c r="AY107" s="9"/>
      <c r="AZ107" s="19" t="str">
        <f t="shared" ca="1" si="669"/>
        <v>-</v>
      </c>
      <c r="BA107" s="19" t="str">
        <f t="shared" ca="1" si="669"/>
        <v>-</v>
      </c>
      <c r="BB107" s="19" t="str">
        <f t="shared" ca="1" si="669"/>
        <v>-</v>
      </c>
      <c r="BC107" s="19" t="str">
        <f t="shared" ca="1" si="669"/>
        <v>-</v>
      </c>
      <c r="BD107" s="19" t="str">
        <f t="shared" ca="1" si="669"/>
        <v>-</v>
      </c>
      <c r="BE107" s="19" t="str">
        <f t="shared" ca="1" si="669"/>
        <v>-</v>
      </c>
      <c r="BF107" s="19" t="str">
        <f t="shared" ca="1" si="669"/>
        <v>-</v>
      </c>
      <c r="BG107" s="19" t="str">
        <f t="shared" ca="1" si="669"/>
        <v>-</v>
      </c>
      <c r="BH107" s="9"/>
      <c r="BI107" s="5" t="b">
        <f t="shared" si="670"/>
        <v>0</v>
      </c>
      <c r="BJ107" s="5" t="str">
        <f t="shared" si="670"/>
        <v>-</v>
      </c>
      <c r="BK107" s="5" t="b">
        <f t="shared" si="670"/>
        <v>0</v>
      </c>
      <c r="BL107" s="5" t="b">
        <f t="shared" si="670"/>
        <v>1</v>
      </c>
      <c r="BM107" s="5" t="b">
        <f t="shared" si="670"/>
        <v>1</v>
      </c>
      <c r="BN107" s="135">
        <f t="shared" si="670"/>
        <v>0</v>
      </c>
      <c r="BO107" s="12" t="b">
        <v>0</v>
      </c>
      <c r="BP107" s="5" cm="1">
        <f t="array" ref="BP107">INDEX(i.z_prob,$J107,BP$26)</f>
        <v>0.08</v>
      </c>
      <c r="BQ107" s="5" cm="1">
        <f t="array" ref="BQ107">INDEX(i.z_prob,$J107,BQ$26)</f>
        <v>0.14000000000000001</v>
      </c>
      <c r="BR107" s="5" cm="1">
        <f t="array" ref="BR107">INDEX(i.z_prob,$J107,BR$26)</f>
        <v>0.12</v>
      </c>
      <c r="BS107" s="5" cm="1">
        <f t="array" ref="BS107">INDEX(i.z_prob,$J107,BS$26)</f>
        <v>0.1</v>
      </c>
      <c r="BT107" s="5" cm="1">
        <f t="array" ref="BT107">INDEX(i.z_prob,$J107,BT$26)</f>
        <v>0.1</v>
      </c>
      <c r="BU107" s="5" cm="1">
        <f t="array" ref="BU107">INDEX(i.z_prob,$J107,BU$26)</f>
        <v>0.19</v>
      </c>
      <c r="BV107" s="5" cm="1">
        <f t="array" ref="BV107">INDEX(i.z_prob,$J107,BV$26)</f>
        <v>0.14000000000000001</v>
      </c>
      <c r="BW107" s="5" cm="1">
        <f t="array" ref="BW107">INDEX(i.z_prob,$J107,BW$26)</f>
        <v>0.13</v>
      </c>
      <c r="BX107" s="9"/>
      <c r="BY107" s="19" t="str">
        <f t="shared" ca="1" si="671"/>
        <v>-</v>
      </c>
      <c r="BZ107" s="5">
        <f t="shared" ca="1" si="672"/>
        <v>0</v>
      </c>
      <c r="CA107" s="5">
        <f t="shared" ca="1" si="672"/>
        <v>0</v>
      </c>
      <c r="CB107" s="5">
        <f t="shared" ca="1" si="672"/>
        <v>0</v>
      </c>
      <c r="CC107" s="5">
        <f t="shared" ca="1" si="672"/>
        <v>0</v>
      </c>
      <c r="CD107" s="9"/>
      <c r="CE107" s="5" t="b">
        <f t="shared" ca="1" si="673"/>
        <v>0</v>
      </c>
      <c r="CF107" s="12">
        <f t="shared" ca="1" si="674"/>
        <v>3211010</v>
      </c>
      <c r="CG107" s="19" t="str">
        <f t="shared" ca="1" si="675"/>
        <v>-</v>
      </c>
      <c r="CH107" s="19" t="str">
        <f t="shared" ca="1" si="675"/>
        <v>-</v>
      </c>
      <c r="CI107" s="19" t="str">
        <f t="shared" ca="1" si="675"/>
        <v>-</v>
      </c>
      <c r="CJ107" s="19" t="str">
        <f t="shared" ca="1" si="675"/>
        <v>-</v>
      </c>
      <c r="CK107" s="19" t="str">
        <f t="shared" ca="1" si="675"/>
        <v>-</v>
      </c>
      <c r="CL107" s="19" t="str">
        <f t="shared" ca="1" si="675"/>
        <v>-</v>
      </c>
      <c r="CM107" s="19" t="str">
        <f t="shared" ca="1" si="675"/>
        <v>-</v>
      </c>
      <c r="CN107" s="19" t="str">
        <f t="shared" ca="1" si="675"/>
        <v>-</v>
      </c>
      <c r="CO107" s="19" t="str">
        <f t="shared" ca="1" si="675"/>
        <v>-</v>
      </c>
      <c r="CP107" s="19" t="str">
        <f t="shared" ca="1" si="675"/>
        <v>-</v>
      </c>
      <c r="CQ107" s="19" t="str">
        <f t="shared" ca="1" si="675"/>
        <v>-</v>
      </c>
      <c r="CR107" s="19" t="str">
        <f t="shared" ca="1" si="675"/>
        <v>-</v>
      </c>
      <c r="CS107" s="19" t="str">
        <f t="shared" ca="1" si="675"/>
        <v>-</v>
      </c>
      <c r="CT107" s="19" t="str">
        <f t="shared" ca="1" si="675"/>
        <v>-</v>
      </c>
      <c r="CU107" s="19" t="str">
        <f t="shared" ca="1" si="675"/>
        <v>-</v>
      </c>
      <c r="CV107" s="9"/>
      <c r="CW107" s="19" t="b">
        <f t="shared" ca="1" si="676"/>
        <v>1</v>
      </c>
      <c r="CX107" s="19" t="b">
        <f t="shared" ca="1" si="676"/>
        <v>1</v>
      </c>
      <c r="CY107" s="19" t="b">
        <f t="shared" ca="1" si="676"/>
        <v>1</v>
      </c>
      <c r="CZ107" s="571">
        <f ca="1">VALUE($N107&amp;$O107&amp;$P107&amp;$Q107&amp;IFERROR(VALUE($I107),0)&amp;$Z107&amp;IF($JX107=1,1,2)&amp;1)</f>
        <v>32112111</v>
      </c>
      <c r="DA107" s="19" t="b">
        <f t="shared" ref="DA107:ED110" ca="1" si="745">OFFSET(DA$5,$B107,0)</f>
        <v>0</v>
      </c>
      <c r="DB107" s="19">
        <f t="shared" ca="1" si="745"/>
        <v>0</v>
      </c>
      <c r="DC107" s="19" t="str">
        <f t="shared" ca="1" si="745"/>
        <v>-</v>
      </c>
      <c r="DD107" s="570" t="str">
        <f t="shared" ca="1" si="745"/>
        <v>-</v>
      </c>
      <c r="DE107" s="428">
        <f t="shared" ca="1" si="678"/>
        <v>680</v>
      </c>
      <c r="DF107" s="428">
        <f t="shared" ca="1" si="678"/>
        <v>714</v>
      </c>
      <c r="DG107" s="428">
        <f t="shared" ca="1" si="678"/>
        <v>749</v>
      </c>
      <c r="DH107" s="143">
        <f t="shared" ca="1" si="679"/>
        <v>420</v>
      </c>
      <c r="DI107" s="143">
        <f t="shared" ca="1" si="679"/>
        <v>455</v>
      </c>
      <c r="DJ107" s="143">
        <f t="shared" ca="1" si="679"/>
        <v>490</v>
      </c>
      <c r="DK107" s="19" t="str">
        <f t="shared" ca="1" si="680"/>
        <v>-</v>
      </c>
      <c r="DL107" s="19" t="str">
        <f t="shared" ca="1" si="680"/>
        <v>-</v>
      </c>
      <c r="DM107" s="19" t="str">
        <f t="shared" ca="1" si="680"/>
        <v>-</v>
      </c>
      <c r="DN107" s="19" t="str">
        <f t="shared" ca="1" si="680"/>
        <v>-</v>
      </c>
      <c r="DO107" s="19" t="str">
        <f t="shared" ca="1" si="680"/>
        <v>-</v>
      </c>
      <c r="DP107" s="19" t="str">
        <f t="shared" ca="1" si="680"/>
        <v>-</v>
      </c>
      <c r="DQ107" s="19">
        <f t="shared" ca="1" si="680"/>
        <v>1</v>
      </c>
      <c r="DR107" s="19">
        <f t="shared" ca="1" si="680"/>
        <v>1</v>
      </c>
      <c r="DS107" s="19">
        <f t="shared" ca="1" si="680"/>
        <v>0</v>
      </c>
      <c r="DT107" s="19" t="str">
        <f t="shared" ca="1" si="680"/>
        <v>-</v>
      </c>
      <c r="DU107" s="19" t="str">
        <f t="shared" ca="1" si="680"/>
        <v>-</v>
      </c>
      <c r="DV107" s="19" t="str">
        <f t="shared" ca="1" si="680"/>
        <v>-</v>
      </c>
      <c r="DW107" s="19" t="str">
        <f t="shared" ca="1" si="680"/>
        <v>-</v>
      </c>
      <c r="DX107" s="19" t="str">
        <f t="shared" ca="1" si="680"/>
        <v>-</v>
      </c>
      <c r="DY107" s="19">
        <f t="shared" ca="1" si="680"/>
        <v>0</v>
      </c>
      <c r="DZ107" s="19" t="str">
        <f t="shared" ca="1" si="680"/>
        <v>-</v>
      </c>
      <c r="EA107" s="19" t="str">
        <f t="shared" ca="1" si="680"/>
        <v>-</v>
      </c>
      <c r="EB107" s="19" t="str">
        <f t="shared" ca="1" si="745"/>
        <v>-</v>
      </c>
      <c r="EC107" s="19">
        <f t="shared" ca="1" si="745"/>
        <v>0</v>
      </c>
      <c r="ED107" s="19">
        <f t="shared" ca="1" si="745"/>
        <v>0</v>
      </c>
      <c r="EE107" s="9"/>
      <c r="EF107" s="19" t="str">
        <f t="shared" ca="1" si="681"/>
        <v>-</v>
      </c>
      <c r="EG107" s="19" t="str">
        <f t="shared" ca="1" si="681"/>
        <v>-</v>
      </c>
      <c r="EH107" s="19" t="str">
        <f t="shared" ca="1" si="681"/>
        <v>-</v>
      </c>
      <c r="EI107" s="19" t="str">
        <f t="shared" ca="1" si="681"/>
        <v>-</v>
      </c>
      <c r="EJ107" s="19" t="str">
        <f t="shared" ca="1" si="681"/>
        <v>-</v>
      </c>
      <c r="EK107" s="19" t="str">
        <f t="shared" ca="1" si="681"/>
        <v>-</v>
      </c>
      <c r="EL107" s="19" t="str">
        <f t="shared" ca="1" si="681"/>
        <v>-</v>
      </c>
      <c r="EM107" s="19" t="str">
        <f t="shared" ca="1" si="681"/>
        <v>-</v>
      </c>
      <c r="EN107" s="19" t="str">
        <f t="shared" ca="1" si="681"/>
        <v>-</v>
      </c>
      <c r="EO107" s="19" t="str">
        <f t="shared" ca="1" si="681"/>
        <v>-</v>
      </c>
      <c r="EP107" s="19" t="str">
        <f t="shared" ca="1" si="681"/>
        <v>-</v>
      </c>
      <c r="EQ107" s="19" t="str">
        <f t="shared" ca="1" si="681"/>
        <v>-</v>
      </c>
      <c r="ER107" s="19">
        <f t="shared" ca="1" si="681"/>
        <v>0</v>
      </c>
      <c r="ES107" s="428">
        <f t="shared" ca="1" si="682"/>
        <v>0</v>
      </c>
      <c r="ET107" s="428">
        <f t="shared" ca="1" si="682"/>
        <v>0</v>
      </c>
      <c r="EU107" s="115">
        <f t="shared" ca="1" si="683"/>
        <v>0</v>
      </c>
      <c r="EV107" s="115">
        <f t="shared" ca="1" si="683"/>
        <v>0</v>
      </c>
      <c r="EW107" s="115">
        <f t="shared" ca="1" si="683"/>
        <v>0</v>
      </c>
      <c r="EX107" s="115">
        <f t="shared" ca="1" si="683"/>
        <v>0</v>
      </c>
      <c r="EY107" s="115">
        <f t="shared" ca="1" si="683"/>
        <v>0</v>
      </c>
      <c r="EZ107" s="530">
        <f t="shared" ca="1" si="684"/>
        <v>0</v>
      </c>
      <c r="FA107" s="115">
        <f t="shared" ca="1" si="685"/>
        <v>0</v>
      </c>
      <c r="FB107" s="115">
        <f t="shared" ca="1" si="685"/>
        <v>0</v>
      </c>
      <c r="FC107" s="115">
        <f t="shared" ca="1" si="685"/>
        <v>0</v>
      </c>
      <c r="FD107" s="115">
        <f t="shared" ca="1" si="685"/>
        <v>0</v>
      </c>
      <c r="FE107" s="115">
        <f t="shared" ca="1" si="685"/>
        <v>0</v>
      </c>
      <c r="FF107" s="530">
        <f t="shared" ca="1" si="686"/>
        <v>0</v>
      </c>
      <c r="FG107" s="115">
        <f t="shared" ca="1" si="687"/>
        <v>0</v>
      </c>
      <c r="FH107" s="115">
        <f t="shared" ca="1" si="687"/>
        <v>0</v>
      </c>
      <c r="FI107" s="115">
        <f t="shared" ca="1" si="687"/>
        <v>0</v>
      </c>
      <c r="FJ107" s="115">
        <f t="shared" ca="1" si="687"/>
        <v>0</v>
      </c>
      <c r="FK107" s="115">
        <f t="shared" ca="1" si="687"/>
        <v>0</v>
      </c>
      <c r="FL107" s="530">
        <f t="shared" ca="1" si="688"/>
        <v>0</v>
      </c>
      <c r="FM107" s="115">
        <f t="shared" ca="1" si="689"/>
        <v>0</v>
      </c>
      <c r="FN107" s="115">
        <f t="shared" ca="1" si="689"/>
        <v>0</v>
      </c>
      <c r="FO107" s="115">
        <f t="shared" ca="1" si="689"/>
        <v>0</v>
      </c>
      <c r="FP107" s="115">
        <f t="shared" ca="1" si="689"/>
        <v>0</v>
      </c>
      <c r="FQ107" s="115">
        <f t="shared" ca="1" si="689"/>
        <v>0</v>
      </c>
      <c r="FR107" s="530">
        <f t="shared" ca="1" si="690"/>
        <v>0</v>
      </c>
      <c r="FS107" s="115">
        <f t="shared" ca="1" si="691"/>
        <v>0</v>
      </c>
      <c r="FT107" s="115">
        <f t="shared" ca="1" si="691"/>
        <v>0</v>
      </c>
      <c r="FU107" s="115">
        <f t="shared" ca="1" si="691"/>
        <v>0</v>
      </c>
      <c r="FV107" s="115">
        <f t="shared" ca="1" si="691"/>
        <v>0</v>
      </c>
      <c r="FW107" s="115">
        <f t="shared" ca="1" si="691"/>
        <v>0</v>
      </c>
      <c r="FX107" s="530">
        <f t="shared" ca="1" si="692"/>
        <v>0</v>
      </c>
      <c r="FY107" s="115">
        <f t="shared" ca="1" si="693"/>
        <v>0</v>
      </c>
      <c r="FZ107" s="115">
        <f t="shared" ca="1" si="693"/>
        <v>0</v>
      </c>
      <c r="GA107" s="115">
        <f t="shared" ca="1" si="693"/>
        <v>0</v>
      </c>
      <c r="GB107" s="115">
        <f t="shared" ca="1" si="693"/>
        <v>0</v>
      </c>
      <c r="GC107" s="115">
        <f t="shared" ca="1" si="693"/>
        <v>0</v>
      </c>
      <c r="GD107" s="530">
        <f t="shared" ca="1" si="694"/>
        <v>0</v>
      </c>
      <c r="GE107" s="116">
        <f t="shared" ca="1" si="695"/>
        <v>0</v>
      </c>
      <c r="GF107" s="116">
        <f t="shared" ca="1" si="695"/>
        <v>0</v>
      </c>
      <c r="GG107" s="116">
        <f t="shared" ca="1" si="695"/>
        <v>0</v>
      </c>
      <c r="GH107" s="116">
        <f t="shared" ca="1" si="695"/>
        <v>0</v>
      </c>
      <c r="GI107" s="545">
        <f t="shared" ca="1" si="696"/>
        <v>0</v>
      </c>
      <c r="GJ107" s="545">
        <f t="shared" ca="1" si="696"/>
        <v>0</v>
      </c>
      <c r="GK107" s="545">
        <f t="shared" ca="1" si="696"/>
        <v>0</v>
      </c>
      <c r="GL107" s="545">
        <f t="shared" ca="1" si="696"/>
        <v>0</v>
      </c>
      <c r="GM107" s="545">
        <f t="shared" ca="1" si="696"/>
        <v>0</v>
      </c>
      <c r="GN107" s="545">
        <f t="shared" ca="1" si="696"/>
        <v>0</v>
      </c>
      <c r="GO107" s="545">
        <f t="shared" ca="1" si="696"/>
        <v>0</v>
      </c>
      <c r="GP107" s="545">
        <f t="shared" ca="1" si="696"/>
        <v>0</v>
      </c>
      <c r="GQ107" s="545">
        <f t="shared" ca="1" si="696"/>
        <v>0</v>
      </c>
      <c r="GR107" s="545">
        <f t="shared" ca="1" si="696"/>
        <v>0</v>
      </c>
      <c r="GS107" s="545">
        <f t="shared" ca="1" si="696"/>
        <v>0</v>
      </c>
      <c r="GT107" s="545">
        <f t="shared" ca="1" si="696"/>
        <v>0</v>
      </c>
      <c r="GU107" s="545">
        <f t="shared" ca="1" si="696"/>
        <v>0</v>
      </c>
      <c r="GV107" s="545">
        <f t="shared" ca="1" si="696"/>
        <v>0</v>
      </c>
      <c r="GW107" s="545">
        <f t="shared" ca="1" si="696"/>
        <v>0</v>
      </c>
      <c r="GX107" s="545">
        <f t="shared" ca="1" si="696"/>
        <v>0</v>
      </c>
      <c r="GY107" s="545">
        <f t="shared" ca="1" si="697"/>
        <v>0</v>
      </c>
      <c r="GZ107" s="545">
        <f t="shared" ca="1" si="697"/>
        <v>0</v>
      </c>
      <c r="HA107" s="545">
        <f t="shared" ca="1" si="697"/>
        <v>0</v>
      </c>
      <c r="HB107" s="545">
        <f t="shared" ca="1" si="697"/>
        <v>0</v>
      </c>
      <c r="HC107" s="19">
        <f t="shared" ca="1" si="698"/>
        <v>0</v>
      </c>
      <c r="HD107" s="115">
        <f t="shared" ca="1" si="699"/>
        <v>0</v>
      </c>
      <c r="HE107" s="115">
        <f t="shared" ca="1" si="699"/>
        <v>0</v>
      </c>
      <c r="HF107" s="115">
        <f t="shared" ca="1" si="699"/>
        <v>0</v>
      </c>
      <c r="HG107" s="115">
        <f t="shared" ca="1" si="699"/>
        <v>0</v>
      </c>
      <c r="HH107" s="115">
        <f t="shared" ca="1" si="699"/>
        <v>0</v>
      </c>
      <c r="HI107" s="530">
        <f t="shared" ca="1" si="700"/>
        <v>0</v>
      </c>
      <c r="HJ107" s="115">
        <f t="shared" ca="1" si="701"/>
        <v>0</v>
      </c>
      <c r="HK107" s="115">
        <f t="shared" ca="1" si="701"/>
        <v>0</v>
      </c>
      <c r="HL107" s="115">
        <f t="shared" ca="1" si="701"/>
        <v>0</v>
      </c>
      <c r="HM107" s="115">
        <f t="shared" ca="1" si="701"/>
        <v>0</v>
      </c>
      <c r="HN107" s="115">
        <f t="shared" ca="1" si="701"/>
        <v>0</v>
      </c>
      <c r="HO107" s="530">
        <f t="shared" ca="1" si="702"/>
        <v>0</v>
      </c>
      <c r="HP107" s="115">
        <f t="shared" ca="1" si="703"/>
        <v>0</v>
      </c>
      <c r="HQ107" s="115">
        <f t="shared" ca="1" si="703"/>
        <v>0</v>
      </c>
      <c r="HR107" s="115">
        <f t="shared" ca="1" si="703"/>
        <v>0</v>
      </c>
      <c r="HS107" s="115">
        <f t="shared" ca="1" si="703"/>
        <v>0</v>
      </c>
      <c r="HT107" s="115">
        <f t="shared" ca="1" si="703"/>
        <v>0</v>
      </c>
      <c r="HU107" s="530">
        <f t="shared" ca="1" si="704"/>
        <v>0</v>
      </c>
      <c r="HV107" s="115">
        <f t="shared" ca="1" si="705"/>
        <v>0</v>
      </c>
      <c r="HW107" s="115">
        <f t="shared" ca="1" si="705"/>
        <v>0</v>
      </c>
      <c r="HX107" s="115">
        <f t="shared" ca="1" si="705"/>
        <v>0</v>
      </c>
      <c r="HY107" s="115">
        <f t="shared" ca="1" si="705"/>
        <v>0</v>
      </c>
      <c r="HZ107" s="115">
        <f t="shared" ca="1" si="705"/>
        <v>0</v>
      </c>
      <c r="IA107" s="530">
        <f t="shared" ca="1" si="706"/>
        <v>0</v>
      </c>
      <c r="IB107" s="115">
        <f t="shared" ca="1" si="707"/>
        <v>0</v>
      </c>
      <c r="IC107" s="115">
        <f t="shared" ca="1" si="707"/>
        <v>0</v>
      </c>
      <c r="ID107" s="115">
        <f t="shared" ca="1" si="707"/>
        <v>0</v>
      </c>
      <c r="IE107" s="115">
        <f t="shared" ca="1" si="707"/>
        <v>0</v>
      </c>
      <c r="IF107" s="115">
        <f t="shared" ca="1" si="707"/>
        <v>0</v>
      </c>
      <c r="IG107" s="530">
        <f t="shared" ca="1" si="708"/>
        <v>0</v>
      </c>
      <c r="IH107" s="115">
        <f t="shared" ca="1" si="709"/>
        <v>0</v>
      </c>
      <c r="II107" s="115">
        <f t="shared" ca="1" si="709"/>
        <v>0</v>
      </c>
      <c r="IJ107" s="115">
        <f t="shared" ca="1" si="709"/>
        <v>0</v>
      </c>
      <c r="IK107" s="115">
        <f t="shared" ca="1" si="709"/>
        <v>0</v>
      </c>
      <c r="IL107" s="115">
        <f t="shared" ca="1" si="709"/>
        <v>0</v>
      </c>
      <c r="IM107" s="530">
        <f t="shared" ca="1" si="710"/>
        <v>0</v>
      </c>
      <c r="IN107" s="116">
        <f t="shared" ca="1" si="711"/>
        <v>0</v>
      </c>
      <c r="IO107" s="116">
        <f t="shared" ca="1" si="711"/>
        <v>0</v>
      </c>
      <c r="IP107" s="116">
        <f t="shared" ca="1" si="711"/>
        <v>0</v>
      </c>
      <c r="IQ107" s="116">
        <f t="shared" ca="1" si="711"/>
        <v>0</v>
      </c>
      <c r="IR107" s="545">
        <f t="shared" ca="1" si="712"/>
        <v>0</v>
      </c>
      <c r="IS107" s="545">
        <f t="shared" ca="1" si="712"/>
        <v>0</v>
      </c>
      <c r="IT107" s="545">
        <f t="shared" ca="1" si="712"/>
        <v>0</v>
      </c>
      <c r="IU107" s="545">
        <f t="shared" ca="1" si="712"/>
        <v>0</v>
      </c>
      <c r="IV107" s="545">
        <f t="shared" ca="1" si="712"/>
        <v>0</v>
      </c>
      <c r="IW107" s="545">
        <f t="shared" ca="1" si="712"/>
        <v>0</v>
      </c>
      <c r="IX107" s="545">
        <f t="shared" ca="1" si="712"/>
        <v>0</v>
      </c>
      <c r="IY107" s="545">
        <f t="shared" ca="1" si="712"/>
        <v>0</v>
      </c>
      <c r="IZ107" s="545">
        <f t="shared" ca="1" si="712"/>
        <v>0</v>
      </c>
      <c r="JA107" s="545">
        <f t="shared" ca="1" si="712"/>
        <v>0</v>
      </c>
      <c r="JB107" s="545">
        <f t="shared" ca="1" si="712"/>
        <v>0</v>
      </c>
      <c r="JC107" s="545">
        <f t="shared" ca="1" si="712"/>
        <v>0</v>
      </c>
      <c r="JD107" s="545">
        <f t="shared" ca="1" si="712"/>
        <v>0</v>
      </c>
      <c r="JE107" s="545">
        <f t="shared" ca="1" si="712"/>
        <v>0</v>
      </c>
      <c r="JF107" s="545">
        <f t="shared" ca="1" si="712"/>
        <v>0</v>
      </c>
      <c r="JG107" s="545">
        <f t="shared" ca="1" si="712"/>
        <v>0</v>
      </c>
      <c r="JH107" s="545">
        <f t="shared" ca="1" si="713"/>
        <v>0</v>
      </c>
      <c r="JI107" s="545">
        <f t="shared" ca="1" si="713"/>
        <v>0</v>
      </c>
      <c r="JJ107" s="545">
        <f t="shared" ca="1" si="713"/>
        <v>0</v>
      </c>
      <c r="JK107" s="545">
        <f t="shared" ca="1" si="713"/>
        <v>0</v>
      </c>
      <c r="JL107" s="19">
        <f t="shared" ca="1" si="714"/>
        <v>0</v>
      </c>
      <c r="JM107" s="5">
        <f t="shared" ca="1" si="715"/>
        <v>19</v>
      </c>
      <c r="JN107" s="9"/>
      <c r="JO107" s="5">
        <f t="shared" ca="1" si="716"/>
        <v>1</v>
      </c>
      <c r="JP107" s="5" t="b">
        <f t="shared" ca="1" si="716"/>
        <v>0</v>
      </c>
      <c r="JQ107" s="19">
        <f t="shared" ca="1" si="717"/>
        <v>0</v>
      </c>
      <c r="JR107" s="5">
        <f t="shared" ca="1" si="718"/>
        <v>0</v>
      </c>
      <c r="JS107" s="5">
        <f t="shared" ca="1" si="719"/>
        <v>0.01</v>
      </c>
      <c r="JT107" s="5">
        <f t="shared" si="720"/>
        <v>0</v>
      </c>
      <c r="JU107" s="19">
        <f t="shared" ca="1" si="717"/>
        <v>0</v>
      </c>
      <c r="JV107" s="5">
        <f t="shared" ca="1" si="721"/>
        <v>60</v>
      </c>
      <c r="JW107" s="5">
        <f t="shared" si="722"/>
        <v>1</v>
      </c>
      <c r="JX107" s="19">
        <f t="shared" ca="1" si="717"/>
        <v>1</v>
      </c>
      <c r="JY107" s="19">
        <f t="shared" ca="1" si="717"/>
        <v>1</v>
      </c>
      <c r="JZ107" s="19">
        <f t="shared" ca="1" si="717"/>
        <v>1</v>
      </c>
      <c r="KA107" s="19">
        <f t="shared" ca="1" si="717"/>
        <v>1</v>
      </c>
      <c r="KB107" s="19">
        <f t="shared" ca="1" si="717"/>
        <v>1</v>
      </c>
      <c r="KC107" s="19">
        <f t="shared" ca="1" si="717"/>
        <v>0</v>
      </c>
      <c r="KD107" s="19">
        <f t="shared" ca="1" si="717"/>
        <v>0</v>
      </c>
      <c r="KE107" s="19">
        <f t="shared" ca="1" si="717"/>
        <v>1</v>
      </c>
      <c r="KF107" s="19">
        <f t="shared" ca="1" si="717"/>
        <v>0</v>
      </c>
      <c r="KG107" s="19">
        <f t="shared" ca="1" si="717"/>
        <v>0</v>
      </c>
      <c r="KH107" s="19">
        <f t="shared" ca="1" si="717"/>
        <v>0</v>
      </c>
      <c r="KI107" s="19">
        <f t="shared" ca="1" si="717"/>
        <v>1</v>
      </c>
      <c r="KJ107" s="19">
        <f t="shared" ca="1" si="717"/>
        <v>0</v>
      </c>
      <c r="KK107" s="19">
        <f t="shared" ca="1" si="717"/>
        <v>1</v>
      </c>
      <c r="KL107" s="19">
        <f t="shared" ca="1" si="717"/>
        <v>0</v>
      </c>
      <c r="KM107" s="19">
        <f t="shared" ca="1" si="717"/>
        <v>0</v>
      </c>
      <c r="KN107" s="19">
        <f t="shared" ca="1" si="717"/>
        <v>0</v>
      </c>
      <c r="KO107" s="19">
        <f t="shared" ca="1" si="717"/>
        <v>0</v>
      </c>
      <c r="KP107" s="19">
        <f t="shared" ca="1" si="717"/>
        <v>0</v>
      </c>
      <c r="KQ107" s="19">
        <f t="shared" ca="1" si="717"/>
        <v>0</v>
      </c>
      <c r="KR107" s="19">
        <f t="shared" ca="1" si="717"/>
        <v>0</v>
      </c>
      <c r="KS107" s="19">
        <f t="shared" ca="1" si="717"/>
        <v>0</v>
      </c>
      <c r="KT107" s="19">
        <f t="shared" ca="1" si="717"/>
        <v>0</v>
      </c>
      <c r="KU107" s="19">
        <f t="shared" ca="1" si="717"/>
        <v>0</v>
      </c>
      <c r="KV107" s="19">
        <f t="shared" ca="1" si="717"/>
        <v>0</v>
      </c>
      <c r="KW107" s="19">
        <f t="shared" ca="1" si="717"/>
        <v>0</v>
      </c>
      <c r="KX107" s="19">
        <f t="shared" ca="1" si="717"/>
        <v>0</v>
      </c>
      <c r="KY107" s="19">
        <f t="shared" ca="1" si="717"/>
        <v>0</v>
      </c>
      <c r="KZ107" s="19">
        <f t="shared" ca="1" si="717"/>
        <v>0</v>
      </c>
      <c r="LA107" s="19">
        <f t="shared" ca="1" si="717"/>
        <v>0</v>
      </c>
      <c r="LB107" s="19">
        <f t="shared" ca="1" si="717"/>
        <v>0</v>
      </c>
      <c r="LC107" s="19">
        <f t="shared" ca="1" si="717"/>
        <v>0</v>
      </c>
      <c r="LD107" s="19">
        <f t="shared" ca="1" si="717"/>
        <v>0</v>
      </c>
      <c r="LE107" s="19">
        <f t="shared" ca="1" si="717"/>
        <v>0</v>
      </c>
      <c r="LF107" s="19">
        <f t="shared" ca="1" si="717"/>
        <v>0</v>
      </c>
      <c r="LG107" s="5">
        <f t="shared" ca="1" si="723"/>
        <v>0</v>
      </c>
      <c r="LH107" s="5">
        <f t="shared" ca="1" si="723"/>
        <v>0</v>
      </c>
      <c r="LI107" s="5">
        <f t="shared" ca="1" si="723"/>
        <v>0.05</v>
      </c>
      <c r="LJ107" s="5">
        <f t="shared" ca="1" si="723"/>
        <v>0.05</v>
      </c>
      <c r="LK107" s="19">
        <f t="shared" ca="1" si="717"/>
        <v>0</v>
      </c>
      <c r="LL107" s="19">
        <f t="shared" ca="1" si="717"/>
        <v>0</v>
      </c>
      <c r="LM107" s="19">
        <f t="shared" ca="1" si="717"/>
        <v>0</v>
      </c>
      <c r="LN107" s="19">
        <f t="shared" ca="1" si="717"/>
        <v>0</v>
      </c>
      <c r="LO107" s="19">
        <f t="shared" ca="1" si="717"/>
        <v>0</v>
      </c>
      <c r="LP107" s="19">
        <f t="shared" ca="1" si="717"/>
        <v>0</v>
      </c>
      <c r="LQ107" s="19">
        <f t="shared" ca="1" si="717"/>
        <v>0</v>
      </c>
      <c r="LR107" s="19">
        <f t="shared" ca="1" si="717"/>
        <v>1</v>
      </c>
      <c r="LS107" s="19">
        <f t="shared" ca="1" si="717"/>
        <v>0</v>
      </c>
      <c r="LT107" s="19">
        <f t="shared" ca="1" si="717"/>
        <v>0</v>
      </c>
      <c r="LU107" s="19">
        <f t="shared" ca="1" si="717"/>
        <v>0</v>
      </c>
      <c r="LV107" s="19">
        <f t="shared" ca="1" si="717"/>
        <v>0</v>
      </c>
      <c r="LW107" s="19">
        <f t="shared" ca="1" si="717"/>
        <v>1</v>
      </c>
      <c r="LX107" s="9"/>
      <c r="LY107" s="5" t="b">
        <f t="shared" ca="1" si="724"/>
        <v>0</v>
      </c>
      <c r="LZ107" s="19" t="str">
        <f t="shared" ca="1" si="725"/>
        <v>-</v>
      </c>
      <c r="MA107" s="19" t="str">
        <f t="shared" ca="1" si="725"/>
        <v>-</v>
      </c>
      <c r="MB107" s="19" t="str">
        <f t="shared" ca="1" si="725"/>
        <v>-</v>
      </c>
      <c r="MC107" s="5" t="b">
        <f t="shared" ca="1" si="726"/>
        <v>1</v>
      </c>
      <c r="MD107" s="5" t="b">
        <f t="shared" ca="1" si="726"/>
        <v>0</v>
      </c>
      <c r="ME107" s="5" t="b">
        <f t="shared" ca="1" si="726"/>
        <v>0</v>
      </c>
      <c r="MF107" s="135">
        <f t="shared" ca="1" si="727"/>
        <v>1</v>
      </c>
      <c r="MG107" s="135">
        <f t="shared" ca="1" si="727"/>
        <v>1</v>
      </c>
      <c r="MH107" s="5" t="b">
        <f t="shared" ca="1" si="728"/>
        <v>0</v>
      </c>
      <c r="MI107" s="5" t="b">
        <f t="shared" ca="1" si="728"/>
        <v>0</v>
      </c>
      <c r="MJ107" s="5" t="b">
        <f t="shared" ca="1" si="728"/>
        <v>1</v>
      </c>
      <c r="MK107" s="5" t="b">
        <f t="shared" ca="1" si="728"/>
        <v>0</v>
      </c>
      <c r="ML107" s="5">
        <f t="shared" ca="1" si="729"/>
        <v>1</v>
      </c>
      <c r="MM107" s="5">
        <f t="shared" ca="1" si="729"/>
        <v>0.66</v>
      </c>
      <c r="MN107" s="5" t="b">
        <f ca="1">AND(INDEX(i.dryman,($AP107-1)*4+$AO107,MN$26),($MG107&gt;0))</f>
        <v>1</v>
      </c>
      <c r="MO107" s="5" t="str" cm="1">
        <f t="array" aca="1" ref="MO107" ca="1">IF(OR(MP107:MP107&lt;&gt;"-"),TRUE,"-")</f>
        <v>-</v>
      </c>
      <c r="MP107" s="19" t="str">
        <f t="shared" ca="1" si="730"/>
        <v>-</v>
      </c>
      <c r="MQ107" s="5" t="str">
        <f t="array" aca="1" ref="MQ107" ca="1">IF(OR(MR107:MX107&lt;&gt;"-"),TRUE,"-")</f>
        <v>-</v>
      </c>
      <c r="MR107" s="19" t="str">
        <f t="shared" ca="1" si="731"/>
        <v>-</v>
      </c>
      <c r="MS107" s="19" t="str">
        <f t="shared" ca="1" si="731"/>
        <v>-</v>
      </c>
      <c r="MT107" s="19" t="str">
        <f t="shared" ca="1" si="731"/>
        <v>-</v>
      </c>
      <c r="MU107" s="19" t="str">
        <f t="shared" ca="1" si="731"/>
        <v>-</v>
      </c>
      <c r="MV107" s="19" t="str">
        <f t="shared" ca="1" si="731"/>
        <v>-</v>
      </c>
      <c r="MW107" s="19" t="str">
        <f t="shared" ca="1" si="731"/>
        <v>-</v>
      </c>
      <c r="MX107" s="19" t="str">
        <f t="shared" ca="1" si="731"/>
        <v>-</v>
      </c>
      <c r="MY107" s="19" t="str">
        <f t="shared" ca="1" si="731"/>
        <v>-</v>
      </c>
      <c r="MZ107" s="19" t="str">
        <f t="shared" ca="1" si="731"/>
        <v>-</v>
      </c>
      <c r="NA107" s="19" t="str">
        <f t="shared" ca="1" si="731"/>
        <v>-</v>
      </c>
      <c r="NB107" s="19" t="b">
        <f t="shared" ca="1" si="732"/>
        <v>1</v>
      </c>
      <c r="NC107" s="19">
        <f t="shared" ca="1" si="732"/>
        <v>0</v>
      </c>
      <c r="ND107" s="5" t="str">
        <f t="shared" ca="1" si="733"/>
        <v>-</v>
      </c>
      <c r="NE107" s="5" t="str">
        <f t="shared" ca="1" si="733"/>
        <v>-</v>
      </c>
      <c r="NF107" s="5" t="str">
        <f t="shared" ca="1" si="733"/>
        <v>-</v>
      </c>
      <c r="NG107" s="5" t="str">
        <f t="shared" ca="1" si="733"/>
        <v>-</v>
      </c>
      <c r="NH107" s="19" t="str">
        <f t="shared" ca="1" si="734"/>
        <v>-</v>
      </c>
      <c r="NI107" s="19" t="str">
        <f t="shared" ca="1" si="734"/>
        <v>-</v>
      </c>
      <c r="NJ107" s="19" t="str">
        <f t="shared" ca="1" si="734"/>
        <v>-</v>
      </c>
      <c r="NK107" s="19" t="str">
        <f t="shared" ca="1" si="734"/>
        <v>-</v>
      </c>
      <c r="NL107" s="19" t="str">
        <f t="shared" ca="1" si="734"/>
        <v>-</v>
      </c>
      <c r="NM107" s="19" t="str">
        <f t="shared" ca="1" si="734"/>
        <v>-</v>
      </c>
      <c r="NN107" s="5" t="str">
        <f t="shared" ca="1" si="735"/>
        <v>-</v>
      </c>
      <c r="NO107" s="5">
        <f t="shared" ca="1" si="735"/>
        <v>500</v>
      </c>
      <c r="NP107" s="5">
        <f t="shared" ca="1" si="735"/>
        <v>500</v>
      </c>
      <c r="NQ107" s="5" t="str">
        <f t="shared" ca="1" si="735"/>
        <v>-</v>
      </c>
      <c r="NR107" s="5" t="str">
        <f t="shared" ca="1" si="735"/>
        <v>-</v>
      </c>
      <c r="NS107" s="5" t="str">
        <f t="shared" ca="1" si="735"/>
        <v>-</v>
      </c>
      <c r="NT107" s="5">
        <f t="shared" ca="1" si="736"/>
        <v>1</v>
      </c>
      <c r="NU107" s="9"/>
      <c r="NV107" s="19">
        <f t="shared" ca="1" si="734"/>
        <v>70</v>
      </c>
      <c r="NW107" s="19">
        <f t="shared" ca="1" si="734"/>
        <v>50</v>
      </c>
      <c r="NX107" s="19">
        <f t="shared" ca="1" si="737"/>
        <v>65</v>
      </c>
      <c r="NY107" s="19">
        <f t="shared" ca="1" si="737"/>
        <v>65</v>
      </c>
      <c r="NZ107" s="5">
        <f t="shared" ca="1" si="738"/>
        <v>1</v>
      </c>
      <c r="OA107" s="5">
        <f t="shared" ca="1" si="739"/>
        <v>1</v>
      </c>
      <c r="OB107" s="5">
        <f t="shared" ca="1" si="740"/>
        <v>1</v>
      </c>
      <c r="OC107" s="9"/>
      <c r="OD107" s="19" t="b">
        <f t="shared" ca="1" si="737"/>
        <v>0</v>
      </c>
      <c r="OE107" s="19" t="b">
        <f t="shared" ca="1" si="737"/>
        <v>0</v>
      </c>
      <c r="OF107" s="19">
        <f t="shared" ca="1" si="737"/>
        <v>1</v>
      </c>
      <c r="OG107" s="135">
        <f t="shared" ca="1" si="742"/>
        <v>1</v>
      </c>
      <c r="OH107" s="135">
        <f t="shared" ca="1" si="742"/>
        <v>1</v>
      </c>
      <c r="OI107" s="135">
        <f t="shared" ca="1" si="742"/>
        <v>1</v>
      </c>
      <c r="OJ107" s="135">
        <f t="shared" ca="1" si="742"/>
        <v>1</v>
      </c>
      <c r="OK107" s="135">
        <f t="shared" ca="1" si="742"/>
        <v>1</v>
      </c>
      <c r="OL107" s="135">
        <f t="shared" ca="1" si="742"/>
        <v>1</v>
      </c>
      <c r="OM107" s="135">
        <f t="shared" ca="1" si="742"/>
        <v>1</v>
      </c>
      <c r="ON107" s="135">
        <f t="shared" ca="1" si="742"/>
        <v>1</v>
      </c>
      <c r="OO107" s="9"/>
      <c r="OP107" s="5" t="str" cm="1">
        <f t="array" aca="1" ref="OP107" ca="1">INDEX(i.LMU_Area,$K107,OP$26)</f>
        <v>-</v>
      </c>
      <c r="OQ107" s="5" t="str" cm="1">
        <f t="array" aca="1" ref="OQ107" ca="1">INDEX(i.LMU_Area,$K107,OQ$26)</f>
        <v>-</v>
      </c>
      <c r="OR107" s="5" t="str" cm="1">
        <f t="array" aca="1" ref="OR107" ca="1">INDEX(i.LMU_Area,$K107,OR$26)</f>
        <v>-</v>
      </c>
      <c r="OS107" s="5" t="str" cm="1">
        <f t="array" aca="1" ref="OS107" ca="1">INDEX(i.LMU_Area,$K107,OS$26)</f>
        <v>-</v>
      </c>
      <c r="OT107" s="5" t="str" cm="1">
        <f t="array" aca="1" ref="OT107" ca="1">INDEX(i.LMU_Area,$K107,OT$26)</f>
        <v>-</v>
      </c>
      <c r="OU107" s="5" t="str" cm="1">
        <f t="array" aca="1" ref="OU107" ca="1">INDEX(i.LMU_Area,$K107,OU$26)</f>
        <v>-</v>
      </c>
      <c r="OV107" s="5" t="str" cm="1">
        <f t="array" aca="1" ref="OV107" ca="1">INDEX(i.LMU_Area,$K107,OV$26)</f>
        <v>-</v>
      </c>
      <c r="OW107" s="5" t="str" cm="1">
        <f t="array" aca="1" ref="OW107" ca="1">INDEX(i.LMU_Area,$K107,OW$26)</f>
        <v>-</v>
      </c>
      <c r="OX107" s="5" t="str" cm="1">
        <f t="array" aca="1" ref="OX107" ca="1">INDEX(i.LMU_Area,$K107,OX$26)</f>
        <v>-</v>
      </c>
      <c r="OY107" s="5" t="str" cm="1">
        <f t="array" aca="1" ref="OY107" ca="1">INDEX(i.LMU_Area,$K107,OY$26)</f>
        <v>-</v>
      </c>
      <c r="OZ107" s="5" t="str" cm="1">
        <f t="array" aca="1" ref="OZ107" ca="1">INDEX(i.LMU_Area,$K107,OZ$26)</f>
        <v>-</v>
      </c>
      <c r="PA107" s="5" t="str" cm="1">
        <f t="array" aca="1" ref="PA107" ca="1">INDEX(i.LMU_Area,$K107,PA$26)</f>
        <v>-</v>
      </c>
      <c r="PB107" s="5" t="str" cm="1">
        <f t="array" aca="1" ref="PB107" ca="1">INDEX(i.LMU_Area,$K107,PB$26)</f>
        <v>-</v>
      </c>
      <c r="PC107" s="5" t="str" cm="1">
        <f t="array" aca="1" ref="PC107" ca="1">INDEX(i.LMU_Area,$K107,PC$26)</f>
        <v>-</v>
      </c>
      <c r="PD107" s="5" t="str" cm="1">
        <f t="array" aca="1" ref="PD107" ca="1">INDEX(i.LMU_Area,$K107,PD$26)</f>
        <v>-</v>
      </c>
      <c r="PE107" s="5" t="str" cm="1">
        <f t="array" aca="1" ref="PE107" ca="1">INDEX(i.LMU_Area,$K107,PE$26)</f>
        <v>-</v>
      </c>
      <c r="PF107" s="5" t="str" cm="1">
        <f t="array" aca="1" ref="PF107" ca="1">INDEX(i.LMU_Area,$K107,PF$26)</f>
        <v>-</v>
      </c>
      <c r="PG107" s="5" t="str" cm="1">
        <f t="array" aca="1" ref="PG107" ca="1">INDEX(i.LMU_Area,$K107,PG$26)</f>
        <v>-</v>
      </c>
      <c r="PH107" s="5" t="str" cm="1">
        <f t="array" aca="1" ref="PH107" ca="1">INDEX(i.LMU_Area,$K107,PH$26)</f>
        <v>-</v>
      </c>
      <c r="PI107" s="5" t="str" cm="1">
        <f t="array" aca="1" ref="PI107" ca="1">INDEX(i.LMU_Area,$K107,PI$26)</f>
        <v>-</v>
      </c>
      <c r="PJ107" s="5" t="str" cm="1">
        <f t="array" aca="1" ref="PJ107" ca="1">INDEX(i.LMU_Area,$K107,PJ$26)</f>
        <v>-</v>
      </c>
      <c r="PK107" s="5" t="str" cm="1">
        <f t="array" aca="1" ref="PK107" ca="1">INDEX(i.LMU_Area,$K107,PK$26)</f>
        <v>-</v>
      </c>
      <c r="PL107" s="5" t="str" cm="1">
        <f t="array" aca="1" ref="PL107" ca="1">INDEX(i.LMU_Area,$K107,PL$26)</f>
        <v>-</v>
      </c>
      <c r="PM107" s="5" t="str" cm="1">
        <f t="array" aca="1" ref="PM107" ca="1">INDEX(i.LMU_Area,$K107,PM$26)</f>
        <v>-</v>
      </c>
      <c r="PN107" s="5" t="str" cm="1">
        <f t="array" aca="1" ref="PN107" ca="1">INDEX(i.LMU_Area,$K107,PN$26)</f>
        <v>-</v>
      </c>
      <c r="PO107" s="5" t="str" cm="1">
        <f t="array" aca="1" ref="PO107" ca="1">INDEX(i.LMU_Area,$K107,PO$26)</f>
        <v>-</v>
      </c>
      <c r="PP107" s="5" t="str" cm="1">
        <f t="array" aca="1" ref="PP107" ca="1">INDEX(i.LMU_Area,$K107,PP$26)</f>
        <v>-</v>
      </c>
      <c r="PQ107" s="5" t="str" cm="1">
        <f t="array" aca="1" ref="PQ107" ca="1">INDEX(i.LMU_Area,$K107,PQ$26)</f>
        <v>-</v>
      </c>
      <c r="PR107" s="5" t="str" cm="1">
        <f t="array" aca="1" ref="PR107" ca="1">INDEX(i.LMU_Area,$K107,PR$26)</f>
        <v>-</v>
      </c>
      <c r="PS107" s="5" t="str" cm="1">
        <f t="array" aca="1" ref="PS107" ca="1">INDEX(i.LMU_Area,$K107,PS$26)</f>
        <v>-</v>
      </c>
      <c r="PT107" s="5" t="str" cm="1">
        <f t="array" aca="1" ref="PT107" ca="1">INDEX(i.LMU_Area,$K107,PT$26)</f>
        <v>-</v>
      </c>
      <c r="PU107" s="5" t="str" cm="1">
        <f t="array" aca="1" ref="PU107" ca="1">INDEX(i.LMU_Area,$K107,PU$26)</f>
        <v>-</v>
      </c>
      <c r="PV107" s="5" t="str" cm="1">
        <f t="array" aca="1" ref="PV107" ca="1">INDEX(i.LMU_Area,$K107,PV$26)</f>
        <v>-</v>
      </c>
      <c r="PW107" s="5" t="str" cm="1">
        <f t="array" aca="1" ref="PW107" ca="1">INDEX(i.LMU_Area,$K107,PW$26)</f>
        <v>-</v>
      </c>
      <c r="PX107" s="5" t="str" cm="1">
        <f t="array" aca="1" ref="PX107" ca="1">INDEX(i.LMU_Area,$K107,PX$26)</f>
        <v>-</v>
      </c>
      <c r="PY107" s="5" t="str" cm="1">
        <f t="array" aca="1" ref="PY107" ca="1">INDEX(i.LMU_Area,$K107,PY$26)</f>
        <v>-</v>
      </c>
      <c r="PZ107" s="5" t="str" cm="1">
        <f t="array" aca="1" ref="PZ107" ca="1">INDEX(i.LMU_Area,$K107,PZ$26)</f>
        <v>-</v>
      </c>
      <c r="QA107" s="5" t="str" cm="1">
        <f t="array" aca="1" ref="QA107" ca="1">INDEX(i.LMU_Area,$K107,QA$26)</f>
        <v>-</v>
      </c>
      <c r="QB107" s="5" t="str" cm="1">
        <f t="array" aca="1" ref="QB107" ca="1">INDEX(i.LMU_Area,$K107,QB$26)</f>
        <v>-</v>
      </c>
      <c r="QC107" s="5" t="str" cm="1">
        <f t="array" aca="1" ref="QC107" ca="1">INDEX(i.LMU_Area,$K107,QC$26)</f>
        <v>-</v>
      </c>
      <c r="QD107" s="5" t="str" cm="1">
        <f t="array" aca="1" ref="QD107" ca="1">INDEX(i.LMU_Area,$K107,QD$26)</f>
        <v>-</v>
      </c>
      <c r="QE107" s="5" t="str" cm="1">
        <f t="array" aca="1" ref="QE107" ca="1">INDEX(i.LMU_Area,$K107,QE$26)</f>
        <v>-</v>
      </c>
      <c r="QF107" s="5" t="str" cm="1">
        <f t="array" aca="1" ref="QF107" ca="1">INDEX(i.LMU_Area,$K107,QF$26)</f>
        <v>-</v>
      </c>
      <c r="QG107" s="5" t="str" cm="1">
        <f t="array" aca="1" ref="QG107" ca="1">INDEX(i.LMU_Area,$K107,QG$26)</f>
        <v>-</v>
      </c>
      <c r="QH107" s="5" t="str" cm="1">
        <f t="array" aca="1" ref="QH107" ca="1">INDEX(i.LMU_Area,$K107,QH$26)</f>
        <v>-</v>
      </c>
      <c r="QI107" s="5" t="str" cm="1">
        <f t="array" aca="1" ref="QI107" ca="1">INDEX(i.LMU_Area,$K107,QI$26)</f>
        <v>-</v>
      </c>
      <c r="QJ107" s="5" t="str" cm="1">
        <f t="array" aca="1" ref="QJ107" ca="1">INDEX(i.LMU_Area,$K107,QJ$26)</f>
        <v>-</v>
      </c>
      <c r="QK107" s="5" t="str" cm="1">
        <f t="array" aca="1" ref="QK107" ca="1">INDEX(i.LMU_Area,$K107,QK$26)</f>
        <v>-</v>
      </c>
      <c r="QL107" s="5" t="str" cm="1">
        <f t="array" aca="1" ref="QL107" ca="1">INDEX(i.LMU_Area,$K107,QL$26)</f>
        <v>-</v>
      </c>
      <c r="QM107" s="5" t="str" cm="1">
        <f t="array" aca="1" ref="QM107" ca="1">INDEX(i.LMU_Area,$K107,QM$26)</f>
        <v>-</v>
      </c>
      <c r="QN107" s="5" t="str" cm="1">
        <f t="array" aca="1" ref="QN107" ca="1">INDEX(i.LMU_Area,$K107,QN$26)</f>
        <v>-</v>
      </c>
      <c r="QO107" s="5" t="str" cm="1">
        <f t="array" aca="1" ref="QO107" ca="1">INDEX(i.LMU_Area,$K107,QO$26)</f>
        <v>-</v>
      </c>
      <c r="QP107" s="5" t="str" cm="1">
        <f t="array" aca="1" ref="QP107" ca="1">INDEX(i.LMU_Area,$K107,QP$26)</f>
        <v>-</v>
      </c>
      <c r="QQ107" s="5" t="str" cm="1">
        <f t="array" aca="1" ref="QQ107" ca="1">INDEX(i.LMU_Area,$K107,QQ$26)</f>
        <v>-</v>
      </c>
      <c r="QR107" s="5" t="str" cm="1">
        <f t="array" aca="1" ref="QR107" ca="1">INDEX(i.LMU_Area,$K107,QR$26)</f>
        <v>-</v>
      </c>
      <c r="QS107" s="5" t="str" cm="1">
        <f t="array" aca="1" ref="QS107" ca="1">INDEX(i.LMU_Area,$K107,QS$26)</f>
        <v>-</v>
      </c>
      <c r="QT107" s="5" t="str" cm="1">
        <f t="array" aca="1" ref="QT107" ca="1">INDEX(i.LMU_Area,$K107,QT$26)</f>
        <v>-</v>
      </c>
      <c r="QU107" s="5" t="str" cm="1">
        <f t="array" aca="1" ref="QU107" ca="1">INDEX(i.LMU_Area,$K107,QU$26)</f>
        <v>-</v>
      </c>
      <c r="QV107" s="5" t="str" cm="1">
        <f t="array" aca="1" ref="QV107" ca="1">INDEX(i.LMU_Area,$K107,QV$26)</f>
        <v>-</v>
      </c>
      <c r="QW107" s="5" t="str" cm="1">
        <f t="array" aca="1" ref="QW107" ca="1">INDEX(i.LMU_Area,$K107,QW$26)</f>
        <v>-</v>
      </c>
      <c r="QX107" s="5" t="str" cm="1">
        <f t="array" aca="1" ref="QX107" ca="1">INDEX(i.LMU_Area,$K107,QX$26)</f>
        <v>-</v>
      </c>
      <c r="QY107" s="5" t="str" cm="1">
        <f t="array" aca="1" ref="QY107" ca="1">INDEX(i.LMU_Area,$K107,QY$26)</f>
        <v>-</v>
      </c>
      <c r="QZ107" s="5" t="str" cm="1">
        <f t="array" aca="1" ref="QZ107" ca="1">INDEX(i.LMU_Area,$K107,QZ$26)</f>
        <v>-</v>
      </c>
      <c r="RA107" s="5" t="str" cm="1">
        <f t="array" aca="1" ref="RA107" ca="1">INDEX(i.LMU_Area,$K107,RA$26)</f>
        <v>-</v>
      </c>
      <c r="RB107" s="5" t="str" cm="1">
        <f t="array" aca="1" ref="RB107" ca="1">INDEX(i.LMU_Area,$K107,RB$26)</f>
        <v>-</v>
      </c>
      <c r="RC107" s="5" t="str" cm="1">
        <f t="array" aca="1" ref="RC107" ca="1">INDEX(i.LMU_Area,$K107,RC$26)</f>
        <v>-</v>
      </c>
      <c r="RD107" s="5" t="str" cm="1">
        <f t="array" aca="1" ref="RD107" ca="1">INDEX(i.LMU_Area,$K107,RD$26)</f>
        <v>-</v>
      </c>
      <c r="RE107" s="5" t="str" cm="1">
        <f t="array" aca="1" ref="RE107" ca="1">INDEX(i.LMU_Area,$K107,RE$26)</f>
        <v>-</v>
      </c>
      <c r="RF107" s="5" t="str" cm="1">
        <f t="array" aca="1" ref="RF107" ca="1">INDEX(i.LMU_Area,$K107,RF$26)</f>
        <v>-</v>
      </c>
      <c r="RG107" s="5" t="str" cm="1">
        <f t="array" aca="1" ref="RG107" ca="1">INDEX(i.LMU_Area,$K107,RG$26)</f>
        <v>-</v>
      </c>
      <c r="RH107" s="5" t="str" cm="1">
        <f t="array" aca="1" ref="RH107" ca="1">INDEX(i.LMU_Area,$K107,RH$26)</f>
        <v>-</v>
      </c>
      <c r="RI107" s="5" t="str" cm="1">
        <f t="array" aca="1" ref="RI107" ca="1">INDEX(i.LMU_Area,$K107,RI$26)</f>
        <v>-</v>
      </c>
      <c r="RJ107" s="5" t="str" cm="1">
        <f t="array" aca="1" ref="RJ107" ca="1">INDEX(i.LMU_Area,$K107,RJ$26)</f>
        <v>-</v>
      </c>
      <c r="RK107" s="5" t="str" cm="1">
        <f t="array" aca="1" ref="RK107" ca="1">INDEX(i.LMU_Area,$K107,RK$26)</f>
        <v>-</v>
      </c>
      <c r="RL107" s="5" t="str" cm="1">
        <f t="array" aca="1" ref="RL107" ca="1">INDEX(i.LMU_Area,$K107,RL$26)</f>
        <v>-</v>
      </c>
      <c r="RM107" s="5" t="str" cm="1">
        <f t="array" aca="1" ref="RM107" ca="1">INDEX(i.LMU_Area,$K107,RM$26)</f>
        <v>-</v>
      </c>
      <c r="RN107" s="5" t="str" cm="1">
        <f t="array" aca="1" ref="RN107" ca="1">INDEX(i.LMU_Area,$K107,RN$26)</f>
        <v>-</v>
      </c>
      <c r="RO107" s="5" t="str" cm="1">
        <f t="array" aca="1" ref="RO107" ca="1">INDEX(i.LMU_Area,$K107,RO$26)</f>
        <v>-</v>
      </c>
      <c r="RP107" s="5" t="str" cm="1">
        <f t="array" aca="1" ref="RP107" ca="1">INDEX(i.LMU_Area,$K107,RP$26)</f>
        <v>-</v>
      </c>
      <c r="RQ107" s="5" t="str" cm="1">
        <f t="array" aca="1" ref="RQ107" ca="1">INDEX(i.LMU_Area,$K107,RQ$26)</f>
        <v>-</v>
      </c>
      <c r="RR107" s="5" t="str" cm="1">
        <f t="array" aca="1" ref="RR107" ca="1">INDEX(i.LMU_Area,$K107,RR$26)</f>
        <v>-</v>
      </c>
      <c r="RS107" s="5" t="str" cm="1">
        <f t="array" aca="1" ref="RS107" ca="1">INDEX(i.LMU_Area,$K107,RS$26)</f>
        <v>-</v>
      </c>
      <c r="RT107" s="5" t="str" cm="1">
        <f t="array" aca="1" ref="RT107" ca="1">INDEX(i.LMU_Area,$K107,RT$26)</f>
        <v>-</v>
      </c>
      <c r="RU107" s="5" t="str" cm="1">
        <f t="array" aca="1" ref="RU107" ca="1">INDEX(i.LMU_Area,$K107,RU$26)</f>
        <v>-</v>
      </c>
      <c r="RV107" s="5" t="str" cm="1">
        <f t="array" aca="1" ref="RV107" ca="1">INDEX(i.LMU_Area,$K107,RV$26)</f>
        <v>-</v>
      </c>
      <c r="RW107" s="5" t="str" cm="1">
        <f t="array" aca="1" ref="RW107" ca="1">INDEX(i.LMU_Area,$K107,RW$26)</f>
        <v>-</v>
      </c>
      <c r="RX107" s="5" t="str" cm="1">
        <f t="array" aca="1" ref="RX107" ca="1">INDEX(i.LMU_Area,$K107,RX$26)</f>
        <v>-</v>
      </c>
      <c r="RY107" s="5" t="str" cm="1">
        <f t="array" aca="1" ref="RY107" ca="1">INDEX(i.LMU_Area,$K107,RY$26)</f>
        <v>-</v>
      </c>
      <c r="RZ107" s="5" t="str" cm="1">
        <f t="array" aca="1" ref="RZ107" ca="1">INDEX(i.LMU_Area,$K107,RZ$26)</f>
        <v>-</v>
      </c>
      <c r="SA107" s="5" t="str" cm="1">
        <f t="array" aca="1" ref="SA107" ca="1">INDEX(i.LMU_Area,$K107,SA$26)</f>
        <v>-</v>
      </c>
      <c r="SB107" s="5" t="str" cm="1">
        <f t="array" aca="1" ref="SB107" ca="1">INDEX(i.LMU_Area,$K107,SB$26)</f>
        <v>-</v>
      </c>
      <c r="SC107" s="5" t="str" cm="1">
        <f t="array" aca="1" ref="SC107" ca="1">INDEX(i.LMU_Area,$K107,SC$26)</f>
        <v>-</v>
      </c>
      <c r="SD107" s="5" t="str" cm="1">
        <f t="array" aca="1" ref="SD107" ca="1">INDEX(i.LMU_Area,$K107,SD$26)</f>
        <v>-</v>
      </c>
      <c r="SE107" s="5" t="str" cm="1">
        <f t="array" aca="1" ref="SE107" ca="1">INDEX(i.LMU_Area,$K107,SE$26)</f>
        <v>-</v>
      </c>
      <c r="SF107" s="5" t="str" cm="1">
        <f t="array" aca="1" ref="SF107" ca="1">INDEX(i.LMU_Area,$K107,SF$26)</f>
        <v>-</v>
      </c>
      <c r="SG107" s="5" t="str" cm="1">
        <f t="array" aca="1" ref="SG107" ca="1">INDEX(i.LMU_Area,$K107,SG$26)</f>
        <v>-</v>
      </c>
      <c r="SH107" s="5" t="str" cm="1">
        <f t="array" aca="1" ref="SH107" ca="1">INDEX(i.LMU_Area,$K107,SH$26)</f>
        <v>-</v>
      </c>
      <c r="SI107" s="5" t="str" cm="1">
        <f t="array" aca="1" ref="SI107" ca="1">INDEX(i.LMU_Area,$K107,SI$26)</f>
        <v>-</v>
      </c>
      <c r="SJ107" s="5" t="str" cm="1">
        <f t="array" aca="1" ref="SJ107" ca="1">INDEX(i.LMU_Area,$K107,SJ$26)</f>
        <v>-</v>
      </c>
      <c r="SK107" s="5" t="str" cm="1">
        <f t="array" aca="1" ref="SK107" ca="1">INDEX(i.LMU_Area,$K107,SK$26)</f>
        <v>-</v>
      </c>
      <c r="SL107" s="5" t="str" cm="1">
        <f t="array" aca="1" ref="SL107" ca="1">INDEX(i.LMU_Area,$K107,SL$26)</f>
        <v>-</v>
      </c>
      <c r="SM107" s="5" t="str" cm="1">
        <f t="array" aca="1" ref="SM107" ca="1">INDEX(i.LMU_Area,$K107,SM$26)</f>
        <v>-</v>
      </c>
      <c r="SN107" s="5" t="str" cm="1">
        <f t="array" aca="1" ref="SN107" ca="1">INDEX(i.LMU_Area,$K107,SN$26)</f>
        <v>-</v>
      </c>
      <c r="SO107" s="5" t="str" cm="1">
        <f t="array" aca="1" ref="SO107" ca="1">INDEX(i.LMU_Area,$K107,SO$26)</f>
        <v>-</v>
      </c>
      <c r="SP107" s="5" t="str" cm="1">
        <f t="array" aca="1" ref="SP107" ca="1">INDEX(i.LMU_Area,$K107,SP$26)</f>
        <v>-</v>
      </c>
      <c r="SQ107" s="5" t="str" cm="1">
        <f t="array" aca="1" ref="SQ107" ca="1">INDEX(i.LMU_Area,$K107,SQ$26)</f>
        <v>-</v>
      </c>
      <c r="SR107" s="5" t="str" cm="1">
        <f t="array" aca="1" ref="SR107" ca="1">INDEX(i.LMU_Area,$K107,SR$26)</f>
        <v>-</v>
      </c>
      <c r="SS107" s="5" t="str" cm="1">
        <f t="array" aca="1" ref="SS107" ca="1">INDEX(i.LMU_Area,$K107,SS$26)</f>
        <v>-</v>
      </c>
      <c r="ST107" s="5" t="str" cm="1">
        <f t="array" aca="1" ref="ST107" ca="1">INDEX(i.LMU_Area,$K107,ST$26)</f>
        <v>-</v>
      </c>
      <c r="SU107" s="5" t="str" cm="1">
        <f t="array" aca="1" ref="SU107" ca="1">INDEX(i.LMU_Area,$K107,SU$26)</f>
        <v>-</v>
      </c>
      <c r="SV107" s="5" t="str" cm="1">
        <f t="array" aca="1" ref="SV107" ca="1">INDEX(i.LMU_Area,$K107,SV$26)</f>
        <v>-</v>
      </c>
      <c r="SW107" s="5" t="str" cm="1">
        <f t="array" aca="1" ref="SW107" ca="1">INDEX(i.LMU_Area,$K107,SW$26)</f>
        <v>-</v>
      </c>
      <c r="SX107" s="5" t="str" cm="1">
        <f t="array" aca="1" ref="SX107" ca="1">INDEX(i.LMU_Area,$K107,SX$26)</f>
        <v>-</v>
      </c>
      <c r="SY107" s="5" t="str" cm="1">
        <f t="array" aca="1" ref="SY107" ca="1">INDEX(i.LMU_Area,$K107,SY$26)</f>
        <v>-</v>
      </c>
      <c r="SZ107" s="5" t="str" cm="1">
        <f t="array" aca="1" ref="SZ107" ca="1">INDEX(i.LMU_Area,$K107,SZ$26)</f>
        <v>-</v>
      </c>
      <c r="TA107" s="5" t="str" cm="1">
        <f t="array" aca="1" ref="TA107" ca="1">INDEX(i.LMU_Area,$K107,TA$26)</f>
        <v>-</v>
      </c>
      <c r="TB107" s="5" t="str" cm="1">
        <f t="array" aca="1" ref="TB107" ca="1">INDEX(i.LMU_Area,$K107,TB$26)</f>
        <v>-</v>
      </c>
      <c r="TC107" s="5" t="str" cm="1">
        <f t="array" aca="1" ref="TC107" ca="1">INDEX(i.LMU_Area,$K107,TC$26)</f>
        <v>-</v>
      </c>
      <c r="TD107" s="5" t="str" cm="1">
        <f t="array" aca="1" ref="TD107" ca="1">INDEX(i.LMU_Area,$K107,TD$26)</f>
        <v>-</v>
      </c>
      <c r="TE107" s="5" t="str" cm="1">
        <f t="array" aca="1" ref="TE107" ca="1">INDEX(i.LMU_Area,$K107,TE$26)</f>
        <v>-</v>
      </c>
      <c r="TF107" s="19">
        <f t="shared" ca="1" si="743"/>
        <v>1</v>
      </c>
      <c r="TG107" s="587">
        <v>0</v>
      </c>
    </row>
    <row r="108" spans="1:527" outlineLevel="2">
      <c r="A108" s="21">
        <f t="shared" si="663"/>
        <v>103</v>
      </c>
      <c r="B108" s="213">
        <f ca="1">OFFSET(B108,-1,0)</f>
        <v>101</v>
      </c>
      <c r="C108">
        <f>C107</f>
        <v>102</v>
      </c>
      <c r="D108" s="135" t="s">
        <v>1990</v>
      </c>
      <c r="E108" t="b">
        <v>0</v>
      </c>
      <c r="F108" t="b">
        <v>0</v>
      </c>
      <c r="G108" t="b">
        <f t="shared" si="664"/>
        <v>0</v>
      </c>
      <c r="H108" s="213">
        <f t="shared" ca="1" si="744"/>
        <v>2</v>
      </c>
      <c r="I108" s="26">
        <v>2</v>
      </c>
      <c r="J108" s="26">
        <v>2</v>
      </c>
      <c r="K108" s="19">
        <f t="shared" ca="1" si="665"/>
        <v>1</v>
      </c>
      <c r="L108" s="19">
        <f t="shared" ca="1" si="665"/>
        <v>1</v>
      </c>
      <c r="M108" s="19">
        <f t="shared" ca="1" si="665"/>
        <v>2</v>
      </c>
      <c r="N108" s="19">
        <f t="shared" ca="1" si="665"/>
        <v>3</v>
      </c>
      <c r="O108" s="19">
        <f t="shared" ca="1" si="665"/>
        <v>2</v>
      </c>
      <c r="P108" s="19">
        <f t="shared" ca="1" si="665"/>
        <v>1</v>
      </c>
      <c r="Q108" s="19">
        <f t="shared" ca="1" si="665"/>
        <v>1</v>
      </c>
      <c r="R108" s="19">
        <f t="shared" ca="1" si="665"/>
        <v>0</v>
      </c>
      <c r="S108" s="19">
        <f t="shared" ca="1" si="665"/>
        <v>0</v>
      </c>
      <c r="T108" s="19">
        <f t="shared" ca="1" si="665"/>
        <v>0</v>
      </c>
      <c r="U108" s="19">
        <f t="shared" ca="1" si="665"/>
        <v>0</v>
      </c>
      <c r="V108" s="19">
        <f t="shared" ca="1" si="665"/>
        <v>0</v>
      </c>
      <c r="W108" s="19">
        <f t="shared" ca="1" si="665"/>
        <v>0</v>
      </c>
      <c r="X108" s="19">
        <f t="shared" ca="1" si="665"/>
        <v>1</v>
      </c>
      <c r="Y108" s="19">
        <f t="shared" ca="1" si="665"/>
        <v>1</v>
      </c>
      <c r="Z108" s="19">
        <f t="shared" ca="1" si="665"/>
        <v>1</v>
      </c>
      <c r="AA108" s="209"/>
      <c r="AB108" s="209"/>
      <c r="AC108" s="209"/>
      <c r="AD108" s="209"/>
      <c r="AE108" s="209"/>
      <c r="AF108" s="19">
        <f ca="1">OFFSET(AF$5,$B108,0)</f>
        <v>0</v>
      </c>
      <c r="AG108" s="209"/>
      <c r="AH108" s="209"/>
      <c r="AI108" s="209"/>
      <c r="AJ108" s="209"/>
      <c r="AK108" s="209"/>
      <c r="AL108" s="209"/>
      <c r="AM108" s="209"/>
      <c r="AN108" s="209"/>
      <c r="AO108" s="135">
        <f t="shared" ca="1" si="666"/>
        <v>2</v>
      </c>
      <c r="AP108" s="135">
        <f ca="1">INDEX(CHOOSE($P108,DataAutumn!i.AdultDrys,DataWinter!i.AdultDrys,DataSpring!i.AdultDrys),1,$O108)</f>
        <v>4</v>
      </c>
      <c r="AQ108" s="5">
        <f t="shared" ca="1" si="667"/>
        <v>2</v>
      </c>
      <c r="AR108" s="5">
        <f t="shared" ca="1" si="667"/>
        <v>0</v>
      </c>
      <c r="AS108" s="5">
        <f t="shared" ca="1" si="668"/>
        <v>5</v>
      </c>
      <c r="AT108" s="209"/>
      <c r="AU108" s="209"/>
      <c r="AV108" s="209" t="s">
        <v>2008</v>
      </c>
      <c r="AW108" s="351" t="str" cm="1">
        <f t="array" aca="1" ref="AW108" ca="1">LEFT(OFFSET(AW108,-1,0),LEN($AW$104))        &amp; TEXT($H108," 00000 ")
&amp; $D108   &amp;" "&amp;$AV108     &amp; IF($JO108=0," FWM","")&amp;IF($JO108=1," MWM","")&amp;IF($JO108=5," Mat","")&amp;IF($JP108=TRUE,"&amp;BBT","    ")    &amp; INDEX(DataMaster!$B$49:$B$51,Experiment!$I108)    &amp; " Climate"&amp;$J108
        &amp; CHOOSE($R108+1," PICCC"," BC")
&amp; " GP"&amp;TEXT($OB108,"?00%")        &amp; " WP"&amp;TEXT($NZ108,"?00%")        &amp; " MP"&amp;TEXT($OA108,"?00%")
&amp; " T_" &amp; IF(AND($CW108,$CY108),"TRUE")        &amp; " (F"&amp;3+COUNTIF($DL108:$DO108,TRUE)&amp;3&amp;"N"&amp;$DQ108&amp;$DR108&amp;")"</f>
        <v>prodSA 00002 EWW Price MWM    DSP Climate2 PICCC GP100% WP100% MP100% T_TRUE (F33N11)</v>
      </c>
      <c r="AX108" s="9" t="str">
        <f ca="1">IF(COUNTIF(AW$5:AW108,AW108)=1,"-","Dup")</f>
        <v>-</v>
      </c>
      <c r="AY108" s="9"/>
      <c r="AZ108" s="19" t="str">
        <f t="shared" ca="1" si="669"/>
        <v>-</v>
      </c>
      <c r="BA108" s="19" t="str">
        <f t="shared" ca="1" si="669"/>
        <v>-</v>
      </c>
      <c r="BB108" s="19" t="str">
        <f t="shared" ca="1" si="669"/>
        <v>-</v>
      </c>
      <c r="BC108" s="19" t="str">
        <f t="shared" ca="1" si="669"/>
        <v>-</v>
      </c>
      <c r="BD108" s="19" t="str">
        <f t="shared" ca="1" si="669"/>
        <v>-</v>
      </c>
      <c r="BE108" s="19" t="str">
        <f t="shared" ca="1" si="669"/>
        <v>-</v>
      </c>
      <c r="BF108" s="19" t="str">
        <f t="shared" ca="1" si="669"/>
        <v>-</v>
      </c>
      <c r="BG108" s="19" t="str">
        <f t="shared" ca="1" si="669"/>
        <v>-</v>
      </c>
      <c r="BH108" s="9"/>
      <c r="BI108" s="5" t="b">
        <f t="shared" si="670"/>
        <v>0</v>
      </c>
      <c r="BJ108" s="5" t="str">
        <f t="shared" si="670"/>
        <v>-</v>
      </c>
      <c r="BK108" s="5" t="b">
        <f t="shared" si="670"/>
        <v>0</v>
      </c>
      <c r="BL108" s="5" t="b">
        <f t="shared" si="670"/>
        <v>1</v>
      </c>
      <c r="BM108" s="5" t="b">
        <f t="shared" si="670"/>
        <v>1</v>
      </c>
      <c r="BN108" s="135">
        <f t="shared" si="670"/>
        <v>0</v>
      </c>
      <c r="BO108" s="12" t="b">
        <v>0</v>
      </c>
      <c r="BP108" s="5" cm="1">
        <f t="array" ref="BP108">INDEX(i.z_prob,$J108,BP$26)</f>
        <v>0.08</v>
      </c>
      <c r="BQ108" s="5" cm="1">
        <f t="array" ref="BQ108">INDEX(i.z_prob,$J108,BQ$26)</f>
        <v>0.14000000000000001</v>
      </c>
      <c r="BR108" s="5" cm="1">
        <f t="array" ref="BR108">INDEX(i.z_prob,$J108,BR$26)</f>
        <v>0.12</v>
      </c>
      <c r="BS108" s="5" cm="1">
        <f t="array" ref="BS108">INDEX(i.z_prob,$J108,BS$26)</f>
        <v>0.1</v>
      </c>
      <c r="BT108" s="5" cm="1">
        <f t="array" ref="BT108">INDEX(i.z_prob,$J108,BT$26)</f>
        <v>0.1</v>
      </c>
      <c r="BU108" s="5" cm="1">
        <f t="array" ref="BU108">INDEX(i.z_prob,$J108,BU$26)</f>
        <v>0.19</v>
      </c>
      <c r="BV108" s="5" cm="1">
        <f t="array" ref="BV108">INDEX(i.z_prob,$J108,BV$26)</f>
        <v>0.14000000000000001</v>
      </c>
      <c r="BW108" s="5" cm="1">
        <f t="array" ref="BW108">INDEX(i.z_prob,$J108,BW$26)</f>
        <v>0.13</v>
      </c>
      <c r="BX108" s="9"/>
      <c r="BY108" s="19" t="str">
        <f t="shared" ca="1" si="671"/>
        <v>-</v>
      </c>
      <c r="BZ108" s="5">
        <f t="shared" ca="1" si="672"/>
        <v>0</v>
      </c>
      <c r="CA108" s="5">
        <f t="shared" ca="1" si="672"/>
        <v>0</v>
      </c>
      <c r="CB108" s="5">
        <f t="shared" ca="1" si="672"/>
        <v>0</v>
      </c>
      <c r="CC108" s="5">
        <f t="shared" ca="1" si="672"/>
        <v>0</v>
      </c>
      <c r="CD108" s="9"/>
      <c r="CE108" s="5" t="b">
        <f t="shared" ca="1" si="673"/>
        <v>0</v>
      </c>
      <c r="CF108" s="12">
        <f t="shared" ca="1" si="674"/>
        <v>3211010</v>
      </c>
      <c r="CG108" s="19" t="str">
        <f t="shared" ca="1" si="675"/>
        <v>-</v>
      </c>
      <c r="CH108" s="19" t="str">
        <f t="shared" ca="1" si="675"/>
        <v>-</v>
      </c>
      <c r="CI108" s="19" t="str">
        <f t="shared" ca="1" si="675"/>
        <v>-</v>
      </c>
      <c r="CJ108" s="19" t="str">
        <f t="shared" ca="1" si="675"/>
        <v>-</v>
      </c>
      <c r="CK108" s="19" t="str">
        <f t="shared" ca="1" si="675"/>
        <v>-</v>
      </c>
      <c r="CL108" s="19" t="str">
        <f t="shared" ca="1" si="675"/>
        <v>-</v>
      </c>
      <c r="CM108" s="19" t="str">
        <f t="shared" ca="1" si="675"/>
        <v>-</v>
      </c>
      <c r="CN108" s="19" t="str">
        <f t="shared" ca="1" si="675"/>
        <v>-</v>
      </c>
      <c r="CO108" s="19" t="str">
        <f t="shared" ca="1" si="675"/>
        <v>-</v>
      </c>
      <c r="CP108" s="19" t="str">
        <f t="shared" ca="1" si="675"/>
        <v>-</v>
      </c>
      <c r="CQ108" s="19" t="str">
        <f t="shared" ca="1" si="675"/>
        <v>-</v>
      </c>
      <c r="CR108" s="19" t="str">
        <f t="shared" ca="1" si="675"/>
        <v>-</v>
      </c>
      <c r="CS108" s="19" t="str">
        <f t="shared" ca="1" si="675"/>
        <v>-</v>
      </c>
      <c r="CT108" s="19" t="str">
        <f t="shared" ca="1" si="675"/>
        <v>-</v>
      </c>
      <c r="CU108" s="19" t="str">
        <f t="shared" ca="1" si="675"/>
        <v>-</v>
      </c>
      <c r="CV108" s="9"/>
      <c r="CW108" s="19" t="b">
        <f t="shared" ca="1" si="676"/>
        <v>1</v>
      </c>
      <c r="CX108" s="19" t="b">
        <f t="shared" ca="1" si="676"/>
        <v>1</v>
      </c>
      <c r="CY108" s="19" t="b">
        <f t="shared" ca="1" si="676"/>
        <v>1</v>
      </c>
      <c r="CZ108" s="571">
        <f ca="1">VALUE($N108&amp;$O108&amp;$P108&amp;$Q108&amp;IFERROR(VALUE($I108),0)&amp;$Z108&amp;IF($JX108=1,1,2)&amp;1)</f>
        <v>32112111</v>
      </c>
      <c r="DA108" s="19" t="b">
        <f t="shared" ca="1" si="745"/>
        <v>0</v>
      </c>
      <c r="DB108" s="19">
        <f t="shared" ca="1" si="745"/>
        <v>0</v>
      </c>
      <c r="DC108" s="19" t="str">
        <f t="shared" ca="1" si="745"/>
        <v>-</v>
      </c>
      <c r="DD108" s="570" t="str">
        <f t="shared" ca="1" si="745"/>
        <v>-</v>
      </c>
      <c r="DE108" s="428">
        <f t="shared" ca="1" si="678"/>
        <v>680</v>
      </c>
      <c r="DF108" s="428">
        <f t="shared" ca="1" si="678"/>
        <v>714</v>
      </c>
      <c r="DG108" s="428">
        <f t="shared" ca="1" si="678"/>
        <v>749</v>
      </c>
      <c r="DH108" s="143">
        <f t="shared" ca="1" si="679"/>
        <v>420</v>
      </c>
      <c r="DI108" s="143">
        <f t="shared" ca="1" si="679"/>
        <v>455</v>
      </c>
      <c r="DJ108" s="143">
        <f t="shared" ca="1" si="679"/>
        <v>490</v>
      </c>
      <c r="DK108" s="19" t="str">
        <f t="shared" ca="1" si="680"/>
        <v>-</v>
      </c>
      <c r="DL108" s="19" t="str">
        <f t="shared" ca="1" si="680"/>
        <v>-</v>
      </c>
      <c r="DM108" s="19" t="str">
        <f t="shared" ca="1" si="680"/>
        <v>-</v>
      </c>
      <c r="DN108" s="19" t="str">
        <f t="shared" ca="1" si="680"/>
        <v>-</v>
      </c>
      <c r="DO108" s="19" t="str">
        <f t="shared" ca="1" si="680"/>
        <v>-</v>
      </c>
      <c r="DP108" s="19" t="str">
        <f t="shared" ca="1" si="680"/>
        <v>-</v>
      </c>
      <c r="DQ108" s="19">
        <f t="shared" ca="1" si="680"/>
        <v>1</v>
      </c>
      <c r="DR108" s="19">
        <f t="shared" ca="1" si="680"/>
        <v>1</v>
      </c>
      <c r="DS108" s="19">
        <f t="shared" ca="1" si="680"/>
        <v>0</v>
      </c>
      <c r="DT108" s="19" t="str">
        <f t="shared" ca="1" si="680"/>
        <v>-</v>
      </c>
      <c r="DU108" s="19" t="str">
        <f t="shared" ca="1" si="680"/>
        <v>-</v>
      </c>
      <c r="DV108" s="19" t="str">
        <f t="shared" ca="1" si="680"/>
        <v>-</v>
      </c>
      <c r="DW108" s="19" t="str">
        <f t="shared" ca="1" si="680"/>
        <v>-</v>
      </c>
      <c r="DX108" s="19" t="str">
        <f t="shared" ca="1" si="680"/>
        <v>-</v>
      </c>
      <c r="DY108" s="19">
        <f t="shared" ca="1" si="680"/>
        <v>0</v>
      </c>
      <c r="DZ108" s="19" t="str">
        <f t="shared" ca="1" si="680"/>
        <v>-</v>
      </c>
      <c r="EA108" s="19" t="str">
        <f t="shared" ca="1" si="680"/>
        <v>-</v>
      </c>
      <c r="EB108" s="19" t="str">
        <f t="shared" ca="1" si="745"/>
        <v>-</v>
      </c>
      <c r="EC108" s="19">
        <f t="shared" ca="1" si="745"/>
        <v>0</v>
      </c>
      <c r="ED108" s="19">
        <f t="shared" ca="1" si="745"/>
        <v>0</v>
      </c>
      <c r="EE108" s="9"/>
      <c r="EF108" s="19" t="str">
        <f t="shared" ca="1" si="681"/>
        <v>-</v>
      </c>
      <c r="EG108" s="19" t="str">
        <f t="shared" ca="1" si="681"/>
        <v>-</v>
      </c>
      <c r="EH108" s="19" t="str">
        <f t="shared" ca="1" si="681"/>
        <v>-</v>
      </c>
      <c r="EI108" s="19" t="str">
        <f t="shared" ca="1" si="681"/>
        <v>-</v>
      </c>
      <c r="EJ108" s="19" t="str">
        <f t="shared" ca="1" si="681"/>
        <v>-</v>
      </c>
      <c r="EK108" s="19" t="str">
        <f t="shared" ca="1" si="681"/>
        <v>-</v>
      </c>
      <c r="EL108" s="19" t="str">
        <f t="shared" ca="1" si="681"/>
        <v>-</v>
      </c>
      <c r="EM108" s="19" t="str">
        <f t="shared" ca="1" si="681"/>
        <v>-</v>
      </c>
      <c r="EN108" s="19" t="str">
        <f t="shared" ca="1" si="681"/>
        <v>-</v>
      </c>
      <c r="EO108" s="19" t="str">
        <f t="shared" ca="1" si="681"/>
        <v>-</v>
      </c>
      <c r="EP108" s="19" t="str">
        <f t="shared" ca="1" si="681"/>
        <v>-</v>
      </c>
      <c r="EQ108" s="19" t="str">
        <f t="shared" ca="1" si="681"/>
        <v>-</v>
      </c>
      <c r="ER108" s="19">
        <f t="shared" ca="1" si="681"/>
        <v>0</v>
      </c>
      <c r="ES108" s="428">
        <f t="shared" ca="1" si="682"/>
        <v>0</v>
      </c>
      <c r="ET108" s="428">
        <f t="shared" ca="1" si="682"/>
        <v>0</v>
      </c>
      <c r="EU108" s="115">
        <f t="shared" ca="1" si="683"/>
        <v>0</v>
      </c>
      <c r="EV108" s="115">
        <f t="shared" ca="1" si="683"/>
        <v>0</v>
      </c>
      <c r="EW108" s="115">
        <f t="shared" ca="1" si="683"/>
        <v>0</v>
      </c>
      <c r="EX108" s="115">
        <f t="shared" ca="1" si="683"/>
        <v>0</v>
      </c>
      <c r="EY108" s="115">
        <f t="shared" ca="1" si="683"/>
        <v>0</v>
      </c>
      <c r="EZ108" s="530">
        <f t="shared" ca="1" si="684"/>
        <v>0</v>
      </c>
      <c r="FA108" s="115">
        <f t="shared" ca="1" si="685"/>
        <v>0</v>
      </c>
      <c r="FB108" s="115">
        <f t="shared" ca="1" si="685"/>
        <v>0</v>
      </c>
      <c r="FC108" s="115">
        <f t="shared" ca="1" si="685"/>
        <v>0</v>
      </c>
      <c r="FD108" s="115">
        <f t="shared" ca="1" si="685"/>
        <v>0</v>
      </c>
      <c r="FE108" s="115">
        <f t="shared" ca="1" si="685"/>
        <v>0</v>
      </c>
      <c r="FF108" s="530">
        <f t="shared" ca="1" si="686"/>
        <v>0</v>
      </c>
      <c r="FG108" s="115">
        <f t="shared" ca="1" si="687"/>
        <v>0</v>
      </c>
      <c r="FH108" s="115">
        <f t="shared" ca="1" si="687"/>
        <v>0</v>
      </c>
      <c r="FI108" s="115">
        <f t="shared" ca="1" si="687"/>
        <v>0</v>
      </c>
      <c r="FJ108" s="115">
        <f t="shared" ca="1" si="687"/>
        <v>0</v>
      </c>
      <c r="FK108" s="115">
        <f t="shared" ca="1" si="687"/>
        <v>0</v>
      </c>
      <c r="FL108" s="530">
        <f t="shared" ca="1" si="688"/>
        <v>0</v>
      </c>
      <c r="FM108" s="115">
        <f t="shared" ca="1" si="689"/>
        <v>0</v>
      </c>
      <c r="FN108" s="115">
        <f t="shared" ca="1" si="689"/>
        <v>0</v>
      </c>
      <c r="FO108" s="115">
        <f t="shared" ca="1" si="689"/>
        <v>0</v>
      </c>
      <c r="FP108" s="115">
        <f t="shared" ca="1" si="689"/>
        <v>0</v>
      </c>
      <c r="FQ108" s="115">
        <f t="shared" ca="1" si="689"/>
        <v>0</v>
      </c>
      <c r="FR108" s="530">
        <f t="shared" ca="1" si="690"/>
        <v>0</v>
      </c>
      <c r="FS108" s="115">
        <f t="shared" ca="1" si="691"/>
        <v>0</v>
      </c>
      <c r="FT108" s="115">
        <f t="shared" ca="1" si="691"/>
        <v>0</v>
      </c>
      <c r="FU108" s="115">
        <f t="shared" ca="1" si="691"/>
        <v>0</v>
      </c>
      <c r="FV108" s="115">
        <f t="shared" ca="1" si="691"/>
        <v>0</v>
      </c>
      <c r="FW108" s="115">
        <f t="shared" ca="1" si="691"/>
        <v>0</v>
      </c>
      <c r="FX108" s="530">
        <f t="shared" ca="1" si="692"/>
        <v>0</v>
      </c>
      <c r="FY108" s="115">
        <f t="shared" ca="1" si="693"/>
        <v>0</v>
      </c>
      <c r="FZ108" s="115">
        <f t="shared" ca="1" si="693"/>
        <v>0</v>
      </c>
      <c r="GA108" s="115">
        <f t="shared" ca="1" si="693"/>
        <v>0</v>
      </c>
      <c r="GB108" s="115">
        <f t="shared" ca="1" si="693"/>
        <v>0</v>
      </c>
      <c r="GC108" s="115">
        <f t="shared" ca="1" si="693"/>
        <v>0</v>
      </c>
      <c r="GD108" s="530">
        <f t="shared" ca="1" si="694"/>
        <v>0</v>
      </c>
      <c r="GE108" s="116">
        <f t="shared" ca="1" si="695"/>
        <v>0</v>
      </c>
      <c r="GF108" s="116">
        <f t="shared" ca="1" si="695"/>
        <v>0</v>
      </c>
      <c r="GG108" s="116">
        <f t="shared" ca="1" si="695"/>
        <v>0</v>
      </c>
      <c r="GH108" s="116">
        <f t="shared" ca="1" si="695"/>
        <v>0</v>
      </c>
      <c r="GI108" s="545">
        <f t="shared" ca="1" si="696"/>
        <v>0</v>
      </c>
      <c r="GJ108" s="545">
        <f t="shared" ca="1" si="696"/>
        <v>0</v>
      </c>
      <c r="GK108" s="545">
        <f t="shared" ca="1" si="696"/>
        <v>0</v>
      </c>
      <c r="GL108" s="545">
        <f t="shared" ca="1" si="696"/>
        <v>0</v>
      </c>
      <c r="GM108" s="545">
        <f t="shared" ca="1" si="696"/>
        <v>0</v>
      </c>
      <c r="GN108" s="545">
        <f t="shared" ca="1" si="696"/>
        <v>0</v>
      </c>
      <c r="GO108" s="545">
        <f t="shared" ca="1" si="696"/>
        <v>0</v>
      </c>
      <c r="GP108" s="545">
        <f t="shared" ca="1" si="696"/>
        <v>0</v>
      </c>
      <c r="GQ108" s="545">
        <f t="shared" ca="1" si="696"/>
        <v>0</v>
      </c>
      <c r="GR108" s="545">
        <f t="shared" ca="1" si="696"/>
        <v>0</v>
      </c>
      <c r="GS108" s="545">
        <f t="shared" ca="1" si="696"/>
        <v>0</v>
      </c>
      <c r="GT108" s="545">
        <f t="shared" ca="1" si="696"/>
        <v>0</v>
      </c>
      <c r="GU108" s="545">
        <f t="shared" ca="1" si="696"/>
        <v>0</v>
      </c>
      <c r="GV108" s="545">
        <f t="shared" ca="1" si="696"/>
        <v>0</v>
      </c>
      <c r="GW108" s="545">
        <f t="shared" ca="1" si="696"/>
        <v>0</v>
      </c>
      <c r="GX108" s="545">
        <f t="shared" ca="1" si="696"/>
        <v>0</v>
      </c>
      <c r="GY108" s="545">
        <f t="shared" ca="1" si="697"/>
        <v>0</v>
      </c>
      <c r="GZ108" s="545">
        <f t="shared" ca="1" si="697"/>
        <v>0</v>
      </c>
      <c r="HA108" s="545">
        <f t="shared" ca="1" si="697"/>
        <v>0</v>
      </c>
      <c r="HB108" s="545">
        <f t="shared" ca="1" si="697"/>
        <v>0</v>
      </c>
      <c r="HC108" s="19">
        <f t="shared" ca="1" si="698"/>
        <v>0</v>
      </c>
      <c r="HD108" s="115">
        <f t="shared" ca="1" si="699"/>
        <v>0</v>
      </c>
      <c r="HE108" s="115">
        <f t="shared" ca="1" si="699"/>
        <v>0</v>
      </c>
      <c r="HF108" s="115">
        <f t="shared" ca="1" si="699"/>
        <v>0</v>
      </c>
      <c r="HG108" s="115">
        <f t="shared" ca="1" si="699"/>
        <v>0</v>
      </c>
      <c r="HH108" s="115">
        <f t="shared" ca="1" si="699"/>
        <v>0</v>
      </c>
      <c r="HI108" s="530">
        <f t="shared" ca="1" si="700"/>
        <v>0</v>
      </c>
      <c r="HJ108" s="115">
        <f t="shared" ca="1" si="701"/>
        <v>0</v>
      </c>
      <c r="HK108" s="115">
        <f t="shared" ca="1" si="701"/>
        <v>0</v>
      </c>
      <c r="HL108" s="115">
        <f t="shared" ca="1" si="701"/>
        <v>0</v>
      </c>
      <c r="HM108" s="115">
        <f t="shared" ca="1" si="701"/>
        <v>0</v>
      </c>
      <c r="HN108" s="115">
        <f t="shared" ca="1" si="701"/>
        <v>0</v>
      </c>
      <c r="HO108" s="530">
        <f t="shared" ca="1" si="702"/>
        <v>0</v>
      </c>
      <c r="HP108" s="115">
        <f t="shared" ca="1" si="703"/>
        <v>0</v>
      </c>
      <c r="HQ108" s="115">
        <f t="shared" ca="1" si="703"/>
        <v>0</v>
      </c>
      <c r="HR108" s="115">
        <f t="shared" ca="1" si="703"/>
        <v>0</v>
      </c>
      <c r="HS108" s="115">
        <f t="shared" ca="1" si="703"/>
        <v>0</v>
      </c>
      <c r="HT108" s="115">
        <f t="shared" ca="1" si="703"/>
        <v>0</v>
      </c>
      <c r="HU108" s="530">
        <f t="shared" ca="1" si="704"/>
        <v>0</v>
      </c>
      <c r="HV108" s="115">
        <f t="shared" ca="1" si="705"/>
        <v>0</v>
      </c>
      <c r="HW108" s="115">
        <f t="shared" ca="1" si="705"/>
        <v>0</v>
      </c>
      <c r="HX108" s="115">
        <f t="shared" ca="1" si="705"/>
        <v>0</v>
      </c>
      <c r="HY108" s="115">
        <f t="shared" ca="1" si="705"/>
        <v>0</v>
      </c>
      <c r="HZ108" s="115">
        <f t="shared" ca="1" si="705"/>
        <v>0</v>
      </c>
      <c r="IA108" s="530">
        <f t="shared" ca="1" si="706"/>
        <v>0</v>
      </c>
      <c r="IB108" s="115">
        <f t="shared" ca="1" si="707"/>
        <v>0</v>
      </c>
      <c r="IC108" s="115">
        <f t="shared" ca="1" si="707"/>
        <v>0</v>
      </c>
      <c r="ID108" s="115">
        <f t="shared" ca="1" si="707"/>
        <v>0</v>
      </c>
      <c r="IE108" s="115">
        <f t="shared" ca="1" si="707"/>
        <v>0</v>
      </c>
      <c r="IF108" s="115">
        <f t="shared" ca="1" si="707"/>
        <v>0</v>
      </c>
      <c r="IG108" s="530">
        <f t="shared" ca="1" si="708"/>
        <v>0</v>
      </c>
      <c r="IH108" s="115">
        <f t="shared" ca="1" si="709"/>
        <v>0</v>
      </c>
      <c r="II108" s="115">
        <f t="shared" ca="1" si="709"/>
        <v>0</v>
      </c>
      <c r="IJ108" s="115">
        <f t="shared" ca="1" si="709"/>
        <v>0</v>
      </c>
      <c r="IK108" s="115">
        <f t="shared" ca="1" si="709"/>
        <v>0</v>
      </c>
      <c r="IL108" s="115">
        <f t="shared" ca="1" si="709"/>
        <v>0</v>
      </c>
      <c r="IM108" s="530">
        <f t="shared" ca="1" si="710"/>
        <v>0</v>
      </c>
      <c r="IN108" s="116">
        <f t="shared" ca="1" si="711"/>
        <v>0</v>
      </c>
      <c r="IO108" s="116">
        <f t="shared" ca="1" si="711"/>
        <v>0</v>
      </c>
      <c r="IP108" s="116">
        <f t="shared" ca="1" si="711"/>
        <v>0</v>
      </c>
      <c r="IQ108" s="116">
        <f t="shared" ca="1" si="711"/>
        <v>0</v>
      </c>
      <c r="IR108" s="545">
        <f t="shared" ca="1" si="712"/>
        <v>0</v>
      </c>
      <c r="IS108" s="545">
        <f t="shared" ca="1" si="712"/>
        <v>0</v>
      </c>
      <c r="IT108" s="545">
        <f t="shared" ca="1" si="712"/>
        <v>0</v>
      </c>
      <c r="IU108" s="545">
        <f t="shared" ca="1" si="712"/>
        <v>0</v>
      </c>
      <c r="IV108" s="545">
        <f t="shared" ca="1" si="712"/>
        <v>0</v>
      </c>
      <c r="IW108" s="545">
        <f t="shared" ca="1" si="712"/>
        <v>0</v>
      </c>
      <c r="IX108" s="545">
        <f t="shared" ca="1" si="712"/>
        <v>0</v>
      </c>
      <c r="IY108" s="545">
        <f t="shared" ca="1" si="712"/>
        <v>0</v>
      </c>
      <c r="IZ108" s="545">
        <f t="shared" ca="1" si="712"/>
        <v>0</v>
      </c>
      <c r="JA108" s="545">
        <f t="shared" ca="1" si="712"/>
        <v>0</v>
      </c>
      <c r="JB108" s="545">
        <f t="shared" ca="1" si="712"/>
        <v>0</v>
      </c>
      <c r="JC108" s="545">
        <f t="shared" ca="1" si="712"/>
        <v>0</v>
      </c>
      <c r="JD108" s="545">
        <f t="shared" ca="1" si="712"/>
        <v>0</v>
      </c>
      <c r="JE108" s="545">
        <f t="shared" ca="1" si="712"/>
        <v>0</v>
      </c>
      <c r="JF108" s="545">
        <f t="shared" ca="1" si="712"/>
        <v>0</v>
      </c>
      <c r="JG108" s="545">
        <f t="shared" ca="1" si="712"/>
        <v>0</v>
      </c>
      <c r="JH108" s="545">
        <f t="shared" ca="1" si="713"/>
        <v>0</v>
      </c>
      <c r="JI108" s="545">
        <f t="shared" ca="1" si="713"/>
        <v>0</v>
      </c>
      <c r="JJ108" s="545">
        <f t="shared" ca="1" si="713"/>
        <v>0</v>
      </c>
      <c r="JK108" s="545">
        <f t="shared" ca="1" si="713"/>
        <v>0</v>
      </c>
      <c r="JL108" s="19">
        <f t="shared" ca="1" si="714"/>
        <v>0</v>
      </c>
      <c r="JM108" s="5">
        <f t="shared" ca="1" si="715"/>
        <v>19</v>
      </c>
      <c r="JN108" s="9"/>
      <c r="JO108" s="5">
        <f t="shared" ca="1" si="716"/>
        <v>1</v>
      </c>
      <c r="JP108" s="5" t="b">
        <f t="shared" ca="1" si="716"/>
        <v>0</v>
      </c>
      <c r="JQ108" s="19">
        <f t="shared" ca="1" si="717"/>
        <v>0</v>
      </c>
      <c r="JR108" s="5">
        <f t="shared" ca="1" si="718"/>
        <v>0</v>
      </c>
      <c r="JS108" s="5">
        <f t="shared" ca="1" si="719"/>
        <v>0.01</v>
      </c>
      <c r="JT108" s="5">
        <f t="shared" si="720"/>
        <v>0</v>
      </c>
      <c r="JU108" s="19">
        <f t="shared" ca="1" si="717"/>
        <v>0</v>
      </c>
      <c r="JV108" s="5">
        <f t="shared" ca="1" si="721"/>
        <v>60</v>
      </c>
      <c r="JW108" s="5">
        <f t="shared" si="722"/>
        <v>1</v>
      </c>
      <c r="JX108" s="19">
        <f t="shared" ca="1" si="717"/>
        <v>1</v>
      </c>
      <c r="JY108" s="19">
        <f t="shared" ca="1" si="717"/>
        <v>1</v>
      </c>
      <c r="JZ108" s="19">
        <f t="shared" ca="1" si="717"/>
        <v>1</v>
      </c>
      <c r="KA108" s="19">
        <f t="shared" ca="1" si="717"/>
        <v>1</v>
      </c>
      <c r="KB108" s="19">
        <f t="shared" ca="1" si="717"/>
        <v>1</v>
      </c>
      <c r="KC108" s="19">
        <f t="shared" ca="1" si="717"/>
        <v>0</v>
      </c>
      <c r="KD108" s="19">
        <f t="shared" ca="1" si="717"/>
        <v>0</v>
      </c>
      <c r="KE108" s="19">
        <f t="shared" ca="1" si="717"/>
        <v>1</v>
      </c>
      <c r="KF108" s="19">
        <f t="shared" ca="1" si="717"/>
        <v>0</v>
      </c>
      <c r="KG108" s="19">
        <f t="shared" ca="1" si="717"/>
        <v>0</v>
      </c>
      <c r="KH108" s="19">
        <f t="shared" ca="1" si="717"/>
        <v>0</v>
      </c>
      <c r="KI108" s="19">
        <f t="shared" ca="1" si="717"/>
        <v>1</v>
      </c>
      <c r="KJ108" s="19">
        <f t="shared" ca="1" si="717"/>
        <v>0</v>
      </c>
      <c r="KK108" s="19">
        <f t="shared" ca="1" si="717"/>
        <v>1</v>
      </c>
      <c r="KL108" s="19">
        <f t="shared" ca="1" si="717"/>
        <v>0</v>
      </c>
      <c r="KM108" s="19">
        <f t="shared" ca="1" si="717"/>
        <v>0</v>
      </c>
      <c r="KN108" s="19">
        <f t="shared" ca="1" si="717"/>
        <v>0</v>
      </c>
      <c r="KO108" s="19">
        <f t="shared" ca="1" si="717"/>
        <v>0</v>
      </c>
      <c r="KP108" s="19">
        <f t="shared" ca="1" si="717"/>
        <v>0</v>
      </c>
      <c r="KQ108" s="19">
        <f t="shared" ca="1" si="717"/>
        <v>0</v>
      </c>
      <c r="KR108" s="19">
        <f t="shared" ca="1" si="717"/>
        <v>0</v>
      </c>
      <c r="KS108" s="19">
        <f t="shared" ca="1" si="717"/>
        <v>0</v>
      </c>
      <c r="KT108" s="19">
        <f t="shared" ca="1" si="717"/>
        <v>0</v>
      </c>
      <c r="KU108" s="19">
        <f t="shared" ca="1" si="717"/>
        <v>0</v>
      </c>
      <c r="KV108" s="19">
        <f t="shared" ca="1" si="717"/>
        <v>0</v>
      </c>
      <c r="KW108" s="19">
        <f t="shared" ca="1" si="717"/>
        <v>0</v>
      </c>
      <c r="KX108" s="19">
        <f t="shared" ca="1" si="717"/>
        <v>0</v>
      </c>
      <c r="KY108" s="19">
        <f t="shared" ca="1" si="717"/>
        <v>0</v>
      </c>
      <c r="KZ108" s="19">
        <f t="shared" ca="1" si="717"/>
        <v>0</v>
      </c>
      <c r="LA108" s="19">
        <f t="shared" ca="1" si="717"/>
        <v>0</v>
      </c>
      <c r="LB108" s="19">
        <f t="shared" ca="1" si="717"/>
        <v>0</v>
      </c>
      <c r="LC108" s="19">
        <f t="shared" ca="1" si="717"/>
        <v>0</v>
      </c>
      <c r="LD108" s="19">
        <f t="shared" ca="1" si="717"/>
        <v>0</v>
      </c>
      <c r="LE108" s="19">
        <f t="shared" ca="1" si="717"/>
        <v>0</v>
      </c>
      <c r="LF108" s="19">
        <f t="shared" ca="1" si="717"/>
        <v>0</v>
      </c>
      <c r="LG108" s="5">
        <f t="shared" ca="1" si="723"/>
        <v>0</v>
      </c>
      <c r="LH108" s="5">
        <f t="shared" ca="1" si="723"/>
        <v>0</v>
      </c>
      <c r="LI108" s="5">
        <f t="shared" ca="1" si="723"/>
        <v>0.05</v>
      </c>
      <c r="LJ108" s="5">
        <f t="shared" ca="1" si="723"/>
        <v>0.05</v>
      </c>
      <c r="LK108" s="19">
        <f t="shared" ca="1" si="717"/>
        <v>0</v>
      </c>
      <c r="LL108" s="19">
        <f t="shared" ca="1" si="717"/>
        <v>0</v>
      </c>
      <c r="LM108" s="19">
        <f t="shared" ca="1" si="717"/>
        <v>0</v>
      </c>
      <c r="LN108" s="19">
        <f t="shared" ca="1" si="717"/>
        <v>0</v>
      </c>
      <c r="LO108" s="19">
        <f t="shared" ca="1" si="717"/>
        <v>0</v>
      </c>
      <c r="LP108" s="19">
        <f t="shared" ca="1" si="717"/>
        <v>0</v>
      </c>
      <c r="LQ108" s="19">
        <f t="shared" ca="1" si="717"/>
        <v>0</v>
      </c>
      <c r="LR108" s="19">
        <f t="shared" ca="1" si="717"/>
        <v>1</v>
      </c>
      <c r="LS108" s="19">
        <f t="shared" ca="1" si="717"/>
        <v>0</v>
      </c>
      <c r="LT108" s="19">
        <f t="shared" ca="1" si="717"/>
        <v>0</v>
      </c>
      <c r="LU108" s="19">
        <f t="shared" ca="1" si="717"/>
        <v>0</v>
      </c>
      <c r="LV108" s="19">
        <f t="shared" ca="1" si="717"/>
        <v>0</v>
      </c>
      <c r="LW108" s="19">
        <f t="shared" ca="1" si="717"/>
        <v>1</v>
      </c>
      <c r="LX108" s="9"/>
      <c r="LY108" s="5" t="b">
        <f t="shared" ca="1" si="724"/>
        <v>0</v>
      </c>
      <c r="LZ108" s="19" t="str">
        <f t="shared" ca="1" si="725"/>
        <v>-</v>
      </c>
      <c r="MA108" s="19" t="str">
        <f t="shared" ca="1" si="725"/>
        <v>-</v>
      </c>
      <c r="MB108" s="19" t="str">
        <f t="shared" ca="1" si="725"/>
        <v>-</v>
      </c>
      <c r="MC108" s="5" t="b">
        <f t="shared" ca="1" si="726"/>
        <v>1</v>
      </c>
      <c r="MD108" s="5" t="b">
        <f t="shared" ca="1" si="726"/>
        <v>0</v>
      </c>
      <c r="ME108" s="5" t="b">
        <f t="shared" ca="1" si="726"/>
        <v>0</v>
      </c>
      <c r="MF108" s="135">
        <f t="shared" ca="1" si="727"/>
        <v>1</v>
      </c>
      <c r="MG108" s="135">
        <f t="shared" ca="1" si="727"/>
        <v>1</v>
      </c>
      <c r="MH108" s="5" t="b">
        <f t="shared" ca="1" si="728"/>
        <v>0</v>
      </c>
      <c r="MI108" s="5" t="b">
        <f t="shared" ca="1" si="728"/>
        <v>0</v>
      </c>
      <c r="MJ108" s="5" t="b">
        <f t="shared" ca="1" si="728"/>
        <v>1</v>
      </c>
      <c r="MK108" s="5" t="b">
        <f t="shared" ca="1" si="728"/>
        <v>0</v>
      </c>
      <c r="ML108" s="5">
        <f t="shared" ca="1" si="729"/>
        <v>1</v>
      </c>
      <c r="MM108" s="5">
        <f t="shared" ca="1" si="729"/>
        <v>0.66</v>
      </c>
      <c r="MN108" s="5" t="b">
        <f ca="1">AND(INDEX(i.dryman,($AP108-1)*4+$AO108,MN$26),($MG108&gt;0))</f>
        <v>1</v>
      </c>
      <c r="MO108" s="5" t="str" cm="1">
        <f t="array" aca="1" ref="MO108" ca="1">IF(OR(MP108:MP108&lt;&gt;"-"),TRUE,"-")</f>
        <v>-</v>
      </c>
      <c r="MP108" s="19" t="str">
        <f t="shared" ca="1" si="730"/>
        <v>-</v>
      </c>
      <c r="MQ108" s="5" t="str">
        <f t="array" aca="1" ref="MQ108" ca="1">IF(OR(MR108:MX108&lt;&gt;"-"),TRUE,"-")</f>
        <v>-</v>
      </c>
      <c r="MR108" s="19" t="str">
        <f t="shared" ca="1" si="731"/>
        <v>-</v>
      </c>
      <c r="MS108" s="19" t="str">
        <f t="shared" ca="1" si="731"/>
        <v>-</v>
      </c>
      <c r="MT108" s="19" t="str">
        <f t="shared" ca="1" si="731"/>
        <v>-</v>
      </c>
      <c r="MU108" s="19" t="str">
        <f t="shared" ca="1" si="731"/>
        <v>-</v>
      </c>
      <c r="MV108" s="19" t="str">
        <f t="shared" ca="1" si="731"/>
        <v>-</v>
      </c>
      <c r="MW108" s="19" t="str">
        <f t="shared" ca="1" si="731"/>
        <v>-</v>
      </c>
      <c r="MX108" s="19" t="str">
        <f t="shared" ca="1" si="731"/>
        <v>-</v>
      </c>
      <c r="MY108" s="19" t="str">
        <f t="shared" ca="1" si="731"/>
        <v>-</v>
      </c>
      <c r="MZ108" s="19" t="str">
        <f t="shared" ca="1" si="731"/>
        <v>-</v>
      </c>
      <c r="NA108" s="19" t="str">
        <f t="shared" ca="1" si="731"/>
        <v>-</v>
      </c>
      <c r="NB108" s="19" t="b">
        <f t="shared" ca="1" si="732"/>
        <v>1</v>
      </c>
      <c r="NC108" s="19">
        <f t="shared" ca="1" si="732"/>
        <v>0</v>
      </c>
      <c r="ND108" s="5" t="str">
        <f t="shared" ca="1" si="733"/>
        <v>-</v>
      </c>
      <c r="NE108" s="5" t="str">
        <f t="shared" ca="1" si="733"/>
        <v>-</v>
      </c>
      <c r="NF108" s="5" t="str">
        <f t="shared" ca="1" si="733"/>
        <v>-</v>
      </c>
      <c r="NG108" s="5" t="str">
        <f t="shared" ca="1" si="733"/>
        <v>-</v>
      </c>
      <c r="NH108" s="19" t="str">
        <f t="shared" ca="1" si="734"/>
        <v>-</v>
      </c>
      <c r="NI108" s="19" t="str">
        <f t="shared" ca="1" si="734"/>
        <v>-</v>
      </c>
      <c r="NJ108" s="19" t="str">
        <f t="shared" ca="1" si="734"/>
        <v>-</v>
      </c>
      <c r="NK108" s="19" t="str">
        <f t="shared" ca="1" si="734"/>
        <v>-</v>
      </c>
      <c r="NL108" s="19" t="str">
        <f t="shared" ca="1" si="734"/>
        <v>-</v>
      </c>
      <c r="NM108" s="19" t="str">
        <f t="shared" ca="1" si="734"/>
        <v>-</v>
      </c>
      <c r="NN108" s="5" t="str">
        <f t="shared" ca="1" si="735"/>
        <v>-</v>
      </c>
      <c r="NO108" s="5">
        <f t="shared" ca="1" si="735"/>
        <v>500</v>
      </c>
      <c r="NP108" s="5">
        <f t="shared" ca="1" si="735"/>
        <v>500</v>
      </c>
      <c r="NQ108" s="5" t="str">
        <f t="shared" ca="1" si="735"/>
        <v>-</v>
      </c>
      <c r="NR108" s="5" t="str">
        <f t="shared" ca="1" si="735"/>
        <v>-</v>
      </c>
      <c r="NS108" s="5" t="str">
        <f t="shared" ca="1" si="735"/>
        <v>-</v>
      </c>
      <c r="NT108" s="5">
        <f t="shared" ca="1" si="736"/>
        <v>1</v>
      </c>
      <c r="NU108" s="9"/>
      <c r="NV108" s="19">
        <f t="shared" ca="1" si="734"/>
        <v>70</v>
      </c>
      <c r="NW108" s="19">
        <f t="shared" ca="1" si="734"/>
        <v>50</v>
      </c>
      <c r="NX108" s="19">
        <f t="shared" ca="1" si="737"/>
        <v>65</v>
      </c>
      <c r="NY108" s="19">
        <f t="shared" ca="1" si="737"/>
        <v>65</v>
      </c>
      <c r="NZ108" s="5">
        <f t="shared" ca="1" si="738"/>
        <v>1</v>
      </c>
      <c r="OA108" s="5">
        <f t="shared" ca="1" si="739"/>
        <v>1</v>
      </c>
      <c r="OB108" s="5">
        <f t="shared" ca="1" si="740"/>
        <v>1</v>
      </c>
      <c r="OC108" s="9"/>
      <c r="OD108" s="19" t="b">
        <f t="shared" ca="1" si="737"/>
        <v>0</v>
      </c>
      <c r="OE108" s="19" t="b">
        <f t="shared" ca="1" si="737"/>
        <v>0</v>
      </c>
      <c r="OF108" s="19">
        <f t="shared" ca="1" si="737"/>
        <v>1</v>
      </c>
      <c r="OG108" s="135">
        <f t="shared" ca="1" si="742"/>
        <v>1</v>
      </c>
      <c r="OH108" s="135">
        <f t="shared" ca="1" si="742"/>
        <v>1</v>
      </c>
      <c r="OI108" s="135">
        <f t="shared" ca="1" si="742"/>
        <v>1</v>
      </c>
      <c r="OJ108" s="135">
        <f t="shared" ca="1" si="742"/>
        <v>1</v>
      </c>
      <c r="OK108" s="135">
        <f t="shared" ca="1" si="742"/>
        <v>1</v>
      </c>
      <c r="OL108" s="135">
        <f t="shared" ca="1" si="742"/>
        <v>1</v>
      </c>
      <c r="OM108" s="135">
        <f t="shared" ca="1" si="742"/>
        <v>1</v>
      </c>
      <c r="ON108" s="135">
        <f t="shared" ca="1" si="742"/>
        <v>1</v>
      </c>
      <c r="OO108" s="9"/>
      <c r="OP108" s="5" t="str" cm="1">
        <f t="array" aca="1" ref="OP108" ca="1">INDEX(i.LMU_Area,$K108,OP$26)</f>
        <v>-</v>
      </c>
      <c r="OQ108" s="5" t="str" cm="1">
        <f t="array" aca="1" ref="OQ108" ca="1">INDEX(i.LMU_Area,$K108,OQ$26)</f>
        <v>-</v>
      </c>
      <c r="OR108" s="5" t="str" cm="1">
        <f t="array" aca="1" ref="OR108" ca="1">INDEX(i.LMU_Area,$K108,OR$26)</f>
        <v>-</v>
      </c>
      <c r="OS108" s="5" t="str" cm="1">
        <f t="array" aca="1" ref="OS108" ca="1">INDEX(i.LMU_Area,$K108,OS$26)</f>
        <v>-</v>
      </c>
      <c r="OT108" s="5" t="str" cm="1">
        <f t="array" aca="1" ref="OT108" ca="1">INDEX(i.LMU_Area,$K108,OT$26)</f>
        <v>-</v>
      </c>
      <c r="OU108" s="5" t="str" cm="1">
        <f t="array" aca="1" ref="OU108" ca="1">INDEX(i.LMU_Area,$K108,OU$26)</f>
        <v>-</v>
      </c>
      <c r="OV108" s="5" t="str" cm="1">
        <f t="array" aca="1" ref="OV108" ca="1">INDEX(i.LMU_Area,$K108,OV$26)</f>
        <v>-</v>
      </c>
      <c r="OW108" s="5" t="str" cm="1">
        <f t="array" aca="1" ref="OW108" ca="1">INDEX(i.LMU_Area,$K108,OW$26)</f>
        <v>-</v>
      </c>
      <c r="OX108" s="5" t="str" cm="1">
        <f t="array" aca="1" ref="OX108" ca="1">INDEX(i.LMU_Area,$K108,OX$26)</f>
        <v>-</v>
      </c>
      <c r="OY108" s="5" t="str" cm="1">
        <f t="array" aca="1" ref="OY108" ca="1">INDEX(i.LMU_Area,$K108,OY$26)</f>
        <v>-</v>
      </c>
      <c r="OZ108" s="5" t="str" cm="1">
        <f t="array" aca="1" ref="OZ108" ca="1">INDEX(i.LMU_Area,$K108,OZ$26)</f>
        <v>-</v>
      </c>
      <c r="PA108" s="5" t="str" cm="1">
        <f t="array" aca="1" ref="PA108" ca="1">INDEX(i.LMU_Area,$K108,PA$26)</f>
        <v>-</v>
      </c>
      <c r="PB108" s="5" t="str" cm="1">
        <f t="array" aca="1" ref="PB108" ca="1">INDEX(i.LMU_Area,$K108,PB$26)</f>
        <v>-</v>
      </c>
      <c r="PC108" s="5" t="str" cm="1">
        <f t="array" aca="1" ref="PC108" ca="1">INDEX(i.LMU_Area,$K108,PC$26)</f>
        <v>-</v>
      </c>
      <c r="PD108" s="5" t="str" cm="1">
        <f t="array" aca="1" ref="PD108" ca="1">INDEX(i.LMU_Area,$K108,PD$26)</f>
        <v>-</v>
      </c>
      <c r="PE108" s="5" t="str" cm="1">
        <f t="array" aca="1" ref="PE108" ca="1">INDEX(i.LMU_Area,$K108,PE$26)</f>
        <v>-</v>
      </c>
      <c r="PF108" s="5" t="str" cm="1">
        <f t="array" aca="1" ref="PF108" ca="1">INDEX(i.LMU_Area,$K108,PF$26)</f>
        <v>-</v>
      </c>
      <c r="PG108" s="5" t="str" cm="1">
        <f t="array" aca="1" ref="PG108" ca="1">INDEX(i.LMU_Area,$K108,PG$26)</f>
        <v>-</v>
      </c>
      <c r="PH108" s="5" t="str" cm="1">
        <f t="array" aca="1" ref="PH108" ca="1">INDEX(i.LMU_Area,$K108,PH$26)</f>
        <v>-</v>
      </c>
      <c r="PI108" s="5" t="str" cm="1">
        <f t="array" aca="1" ref="PI108" ca="1">INDEX(i.LMU_Area,$K108,PI$26)</f>
        <v>-</v>
      </c>
      <c r="PJ108" s="5" t="str" cm="1">
        <f t="array" aca="1" ref="PJ108" ca="1">INDEX(i.LMU_Area,$K108,PJ$26)</f>
        <v>-</v>
      </c>
      <c r="PK108" s="5" t="str" cm="1">
        <f t="array" aca="1" ref="PK108" ca="1">INDEX(i.LMU_Area,$K108,PK$26)</f>
        <v>-</v>
      </c>
      <c r="PL108" s="5" t="str" cm="1">
        <f t="array" aca="1" ref="PL108" ca="1">INDEX(i.LMU_Area,$K108,PL$26)</f>
        <v>-</v>
      </c>
      <c r="PM108" s="5" t="str" cm="1">
        <f t="array" aca="1" ref="PM108" ca="1">INDEX(i.LMU_Area,$K108,PM$26)</f>
        <v>-</v>
      </c>
      <c r="PN108" s="5" t="str" cm="1">
        <f t="array" aca="1" ref="PN108" ca="1">INDEX(i.LMU_Area,$K108,PN$26)</f>
        <v>-</v>
      </c>
      <c r="PO108" s="5" t="str" cm="1">
        <f t="array" aca="1" ref="PO108" ca="1">INDEX(i.LMU_Area,$K108,PO$26)</f>
        <v>-</v>
      </c>
      <c r="PP108" s="5" t="str" cm="1">
        <f t="array" aca="1" ref="PP108" ca="1">INDEX(i.LMU_Area,$K108,PP$26)</f>
        <v>-</v>
      </c>
      <c r="PQ108" s="5" t="str" cm="1">
        <f t="array" aca="1" ref="PQ108" ca="1">INDEX(i.LMU_Area,$K108,PQ$26)</f>
        <v>-</v>
      </c>
      <c r="PR108" s="5" t="str" cm="1">
        <f t="array" aca="1" ref="PR108" ca="1">INDEX(i.LMU_Area,$K108,PR$26)</f>
        <v>-</v>
      </c>
      <c r="PS108" s="5" t="str" cm="1">
        <f t="array" aca="1" ref="PS108" ca="1">INDEX(i.LMU_Area,$K108,PS$26)</f>
        <v>-</v>
      </c>
      <c r="PT108" s="5" t="str" cm="1">
        <f t="array" aca="1" ref="PT108" ca="1">INDEX(i.LMU_Area,$K108,PT$26)</f>
        <v>-</v>
      </c>
      <c r="PU108" s="5" t="str" cm="1">
        <f t="array" aca="1" ref="PU108" ca="1">INDEX(i.LMU_Area,$K108,PU$26)</f>
        <v>-</v>
      </c>
      <c r="PV108" s="5" t="str" cm="1">
        <f t="array" aca="1" ref="PV108" ca="1">INDEX(i.LMU_Area,$K108,PV$26)</f>
        <v>-</v>
      </c>
      <c r="PW108" s="5" t="str" cm="1">
        <f t="array" aca="1" ref="PW108" ca="1">INDEX(i.LMU_Area,$K108,PW$26)</f>
        <v>-</v>
      </c>
      <c r="PX108" s="5" t="str" cm="1">
        <f t="array" aca="1" ref="PX108" ca="1">INDEX(i.LMU_Area,$K108,PX$26)</f>
        <v>-</v>
      </c>
      <c r="PY108" s="5" t="str" cm="1">
        <f t="array" aca="1" ref="PY108" ca="1">INDEX(i.LMU_Area,$K108,PY$26)</f>
        <v>-</v>
      </c>
      <c r="PZ108" s="5" t="str" cm="1">
        <f t="array" aca="1" ref="PZ108" ca="1">INDEX(i.LMU_Area,$K108,PZ$26)</f>
        <v>-</v>
      </c>
      <c r="QA108" s="5" t="str" cm="1">
        <f t="array" aca="1" ref="QA108" ca="1">INDEX(i.LMU_Area,$K108,QA$26)</f>
        <v>-</v>
      </c>
      <c r="QB108" s="5" t="str" cm="1">
        <f t="array" aca="1" ref="QB108" ca="1">INDEX(i.LMU_Area,$K108,QB$26)</f>
        <v>-</v>
      </c>
      <c r="QC108" s="5" t="str" cm="1">
        <f t="array" aca="1" ref="QC108" ca="1">INDEX(i.LMU_Area,$K108,QC$26)</f>
        <v>-</v>
      </c>
      <c r="QD108" s="5" t="str" cm="1">
        <f t="array" aca="1" ref="QD108" ca="1">INDEX(i.LMU_Area,$K108,QD$26)</f>
        <v>-</v>
      </c>
      <c r="QE108" s="5" t="str" cm="1">
        <f t="array" aca="1" ref="QE108" ca="1">INDEX(i.LMU_Area,$K108,QE$26)</f>
        <v>-</v>
      </c>
      <c r="QF108" s="5" t="str" cm="1">
        <f t="array" aca="1" ref="QF108" ca="1">INDEX(i.LMU_Area,$K108,QF$26)</f>
        <v>-</v>
      </c>
      <c r="QG108" s="5" t="str" cm="1">
        <f t="array" aca="1" ref="QG108" ca="1">INDEX(i.LMU_Area,$K108,QG$26)</f>
        <v>-</v>
      </c>
      <c r="QH108" s="5" t="str" cm="1">
        <f t="array" aca="1" ref="QH108" ca="1">INDEX(i.LMU_Area,$K108,QH$26)</f>
        <v>-</v>
      </c>
      <c r="QI108" s="5" t="str" cm="1">
        <f t="array" aca="1" ref="QI108" ca="1">INDEX(i.LMU_Area,$K108,QI$26)</f>
        <v>-</v>
      </c>
      <c r="QJ108" s="5" t="str" cm="1">
        <f t="array" aca="1" ref="QJ108" ca="1">INDEX(i.LMU_Area,$K108,QJ$26)</f>
        <v>-</v>
      </c>
      <c r="QK108" s="5" t="str" cm="1">
        <f t="array" aca="1" ref="QK108" ca="1">INDEX(i.LMU_Area,$K108,QK$26)</f>
        <v>-</v>
      </c>
      <c r="QL108" s="5" t="str" cm="1">
        <f t="array" aca="1" ref="QL108" ca="1">INDEX(i.LMU_Area,$K108,QL$26)</f>
        <v>-</v>
      </c>
      <c r="QM108" s="5" t="str" cm="1">
        <f t="array" aca="1" ref="QM108" ca="1">INDEX(i.LMU_Area,$K108,QM$26)</f>
        <v>-</v>
      </c>
      <c r="QN108" s="5" t="str" cm="1">
        <f t="array" aca="1" ref="QN108" ca="1">INDEX(i.LMU_Area,$K108,QN$26)</f>
        <v>-</v>
      </c>
      <c r="QO108" s="5" t="str" cm="1">
        <f t="array" aca="1" ref="QO108" ca="1">INDEX(i.LMU_Area,$K108,QO$26)</f>
        <v>-</v>
      </c>
      <c r="QP108" s="5" t="str" cm="1">
        <f t="array" aca="1" ref="QP108" ca="1">INDEX(i.LMU_Area,$K108,QP$26)</f>
        <v>-</v>
      </c>
      <c r="QQ108" s="5" t="str" cm="1">
        <f t="array" aca="1" ref="QQ108" ca="1">INDEX(i.LMU_Area,$K108,QQ$26)</f>
        <v>-</v>
      </c>
      <c r="QR108" s="5" t="str" cm="1">
        <f t="array" aca="1" ref="QR108" ca="1">INDEX(i.LMU_Area,$K108,QR$26)</f>
        <v>-</v>
      </c>
      <c r="QS108" s="5" t="str" cm="1">
        <f t="array" aca="1" ref="QS108" ca="1">INDEX(i.LMU_Area,$K108,QS$26)</f>
        <v>-</v>
      </c>
      <c r="QT108" s="5" t="str" cm="1">
        <f t="array" aca="1" ref="QT108" ca="1">INDEX(i.LMU_Area,$K108,QT$26)</f>
        <v>-</v>
      </c>
      <c r="QU108" s="5" t="str" cm="1">
        <f t="array" aca="1" ref="QU108" ca="1">INDEX(i.LMU_Area,$K108,QU$26)</f>
        <v>-</v>
      </c>
      <c r="QV108" s="5" t="str" cm="1">
        <f t="array" aca="1" ref="QV108" ca="1">INDEX(i.LMU_Area,$K108,QV$26)</f>
        <v>-</v>
      </c>
      <c r="QW108" s="5" t="str" cm="1">
        <f t="array" aca="1" ref="QW108" ca="1">INDEX(i.LMU_Area,$K108,QW$26)</f>
        <v>-</v>
      </c>
      <c r="QX108" s="5" t="str" cm="1">
        <f t="array" aca="1" ref="QX108" ca="1">INDEX(i.LMU_Area,$K108,QX$26)</f>
        <v>-</v>
      </c>
      <c r="QY108" s="5" t="str" cm="1">
        <f t="array" aca="1" ref="QY108" ca="1">INDEX(i.LMU_Area,$K108,QY$26)</f>
        <v>-</v>
      </c>
      <c r="QZ108" s="5" t="str" cm="1">
        <f t="array" aca="1" ref="QZ108" ca="1">INDEX(i.LMU_Area,$K108,QZ$26)</f>
        <v>-</v>
      </c>
      <c r="RA108" s="5" t="str" cm="1">
        <f t="array" aca="1" ref="RA108" ca="1">INDEX(i.LMU_Area,$K108,RA$26)</f>
        <v>-</v>
      </c>
      <c r="RB108" s="5" t="str" cm="1">
        <f t="array" aca="1" ref="RB108" ca="1">INDEX(i.LMU_Area,$K108,RB$26)</f>
        <v>-</v>
      </c>
      <c r="RC108" s="5" t="str" cm="1">
        <f t="array" aca="1" ref="RC108" ca="1">INDEX(i.LMU_Area,$K108,RC$26)</f>
        <v>-</v>
      </c>
      <c r="RD108" s="5" t="str" cm="1">
        <f t="array" aca="1" ref="RD108" ca="1">INDEX(i.LMU_Area,$K108,RD$26)</f>
        <v>-</v>
      </c>
      <c r="RE108" s="5" t="str" cm="1">
        <f t="array" aca="1" ref="RE108" ca="1">INDEX(i.LMU_Area,$K108,RE$26)</f>
        <v>-</v>
      </c>
      <c r="RF108" s="5" t="str" cm="1">
        <f t="array" aca="1" ref="RF108" ca="1">INDEX(i.LMU_Area,$K108,RF$26)</f>
        <v>-</v>
      </c>
      <c r="RG108" s="5" t="str" cm="1">
        <f t="array" aca="1" ref="RG108" ca="1">INDEX(i.LMU_Area,$K108,RG$26)</f>
        <v>-</v>
      </c>
      <c r="RH108" s="5" t="str" cm="1">
        <f t="array" aca="1" ref="RH108" ca="1">INDEX(i.LMU_Area,$K108,RH$26)</f>
        <v>-</v>
      </c>
      <c r="RI108" s="5" t="str" cm="1">
        <f t="array" aca="1" ref="RI108" ca="1">INDEX(i.LMU_Area,$K108,RI$26)</f>
        <v>-</v>
      </c>
      <c r="RJ108" s="5" t="str" cm="1">
        <f t="array" aca="1" ref="RJ108" ca="1">INDEX(i.LMU_Area,$K108,RJ$26)</f>
        <v>-</v>
      </c>
      <c r="RK108" s="5" t="str" cm="1">
        <f t="array" aca="1" ref="RK108" ca="1">INDEX(i.LMU_Area,$K108,RK$26)</f>
        <v>-</v>
      </c>
      <c r="RL108" s="5" t="str" cm="1">
        <f t="array" aca="1" ref="RL108" ca="1">INDEX(i.LMU_Area,$K108,RL$26)</f>
        <v>-</v>
      </c>
      <c r="RM108" s="5" t="str" cm="1">
        <f t="array" aca="1" ref="RM108" ca="1">INDEX(i.LMU_Area,$K108,RM$26)</f>
        <v>-</v>
      </c>
      <c r="RN108" s="5" t="str" cm="1">
        <f t="array" aca="1" ref="RN108" ca="1">INDEX(i.LMU_Area,$K108,RN$26)</f>
        <v>-</v>
      </c>
      <c r="RO108" s="5" t="str" cm="1">
        <f t="array" aca="1" ref="RO108" ca="1">INDEX(i.LMU_Area,$K108,RO$26)</f>
        <v>-</v>
      </c>
      <c r="RP108" s="5" t="str" cm="1">
        <f t="array" aca="1" ref="RP108" ca="1">INDEX(i.LMU_Area,$K108,RP$26)</f>
        <v>-</v>
      </c>
      <c r="RQ108" s="5" t="str" cm="1">
        <f t="array" aca="1" ref="RQ108" ca="1">INDEX(i.LMU_Area,$K108,RQ$26)</f>
        <v>-</v>
      </c>
      <c r="RR108" s="5" t="str" cm="1">
        <f t="array" aca="1" ref="RR108" ca="1">INDEX(i.LMU_Area,$K108,RR$26)</f>
        <v>-</v>
      </c>
      <c r="RS108" s="5" t="str" cm="1">
        <f t="array" aca="1" ref="RS108" ca="1">INDEX(i.LMU_Area,$K108,RS$26)</f>
        <v>-</v>
      </c>
      <c r="RT108" s="5" t="str" cm="1">
        <f t="array" aca="1" ref="RT108" ca="1">INDEX(i.LMU_Area,$K108,RT$26)</f>
        <v>-</v>
      </c>
      <c r="RU108" s="5" t="str" cm="1">
        <f t="array" aca="1" ref="RU108" ca="1">INDEX(i.LMU_Area,$K108,RU$26)</f>
        <v>-</v>
      </c>
      <c r="RV108" s="5" t="str" cm="1">
        <f t="array" aca="1" ref="RV108" ca="1">INDEX(i.LMU_Area,$K108,RV$26)</f>
        <v>-</v>
      </c>
      <c r="RW108" s="5" t="str" cm="1">
        <f t="array" aca="1" ref="RW108" ca="1">INDEX(i.LMU_Area,$K108,RW$26)</f>
        <v>-</v>
      </c>
      <c r="RX108" s="5" t="str" cm="1">
        <f t="array" aca="1" ref="RX108" ca="1">INDEX(i.LMU_Area,$K108,RX$26)</f>
        <v>-</v>
      </c>
      <c r="RY108" s="5" t="str" cm="1">
        <f t="array" aca="1" ref="RY108" ca="1">INDEX(i.LMU_Area,$K108,RY$26)</f>
        <v>-</v>
      </c>
      <c r="RZ108" s="5" t="str" cm="1">
        <f t="array" aca="1" ref="RZ108" ca="1">INDEX(i.LMU_Area,$K108,RZ$26)</f>
        <v>-</v>
      </c>
      <c r="SA108" s="5" t="str" cm="1">
        <f t="array" aca="1" ref="SA108" ca="1">INDEX(i.LMU_Area,$K108,SA$26)</f>
        <v>-</v>
      </c>
      <c r="SB108" s="5" t="str" cm="1">
        <f t="array" aca="1" ref="SB108" ca="1">INDEX(i.LMU_Area,$K108,SB$26)</f>
        <v>-</v>
      </c>
      <c r="SC108" s="5" t="str" cm="1">
        <f t="array" aca="1" ref="SC108" ca="1">INDEX(i.LMU_Area,$K108,SC$26)</f>
        <v>-</v>
      </c>
      <c r="SD108" s="5" t="str" cm="1">
        <f t="array" aca="1" ref="SD108" ca="1">INDEX(i.LMU_Area,$K108,SD$26)</f>
        <v>-</v>
      </c>
      <c r="SE108" s="5" t="str" cm="1">
        <f t="array" aca="1" ref="SE108" ca="1">INDEX(i.LMU_Area,$K108,SE$26)</f>
        <v>-</v>
      </c>
      <c r="SF108" s="5" t="str" cm="1">
        <f t="array" aca="1" ref="SF108" ca="1">INDEX(i.LMU_Area,$K108,SF$26)</f>
        <v>-</v>
      </c>
      <c r="SG108" s="5" t="str" cm="1">
        <f t="array" aca="1" ref="SG108" ca="1">INDEX(i.LMU_Area,$K108,SG$26)</f>
        <v>-</v>
      </c>
      <c r="SH108" s="5" t="str" cm="1">
        <f t="array" aca="1" ref="SH108" ca="1">INDEX(i.LMU_Area,$K108,SH$26)</f>
        <v>-</v>
      </c>
      <c r="SI108" s="5" t="str" cm="1">
        <f t="array" aca="1" ref="SI108" ca="1">INDEX(i.LMU_Area,$K108,SI$26)</f>
        <v>-</v>
      </c>
      <c r="SJ108" s="5" t="str" cm="1">
        <f t="array" aca="1" ref="SJ108" ca="1">INDEX(i.LMU_Area,$K108,SJ$26)</f>
        <v>-</v>
      </c>
      <c r="SK108" s="5" t="str" cm="1">
        <f t="array" aca="1" ref="SK108" ca="1">INDEX(i.LMU_Area,$K108,SK$26)</f>
        <v>-</v>
      </c>
      <c r="SL108" s="5" t="str" cm="1">
        <f t="array" aca="1" ref="SL108" ca="1">INDEX(i.LMU_Area,$K108,SL$26)</f>
        <v>-</v>
      </c>
      <c r="SM108" s="5" t="str" cm="1">
        <f t="array" aca="1" ref="SM108" ca="1">INDEX(i.LMU_Area,$K108,SM$26)</f>
        <v>-</v>
      </c>
      <c r="SN108" s="5" t="str" cm="1">
        <f t="array" aca="1" ref="SN108" ca="1">INDEX(i.LMU_Area,$K108,SN$26)</f>
        <v>-</v>
      </c>
      <c r="SO108" s="5" t="str" cm="1">
        <f t="array" aca="1" ref="SO108" ca="1">INDEX(i.LMU_Area,$K108,SO$26)</f>
        <v>-</v>
      </c>
      <c r="SP108" s="5" t="str" cm="1">
        <f t="array" aca="1" ref="SP108" ca="1">INDEX(i.LMU_Area,$K108,SP$26)</f>
        <v>-</v>
      </c>
      <c r="SQ108" s="5" t="str" cm="1">
        <f t="array" aca="1" ref="SQ108" ca="1">INDEX(i.LMU_Area,$K108,SQ$26)</f>
        <v>-</v>
      </c>
      <c r="SR108" s="5" t="str" cm="1">
        <f t="array" aca="1" ref="SR108" ca="1">INDEX(i.LMU_Area,$K108,SR$26)</f>
        <v>-</v>
      </c>
      <c r="SS108" s="5" t="str" cm="1">
        <f t="array" aca="1" ref="SS108" ca="1">INDEX(i.LMU_Area,$K108,SS$26)</f>
        <v>-</v>
      </c>
      <c r="ST108" s="5" t="str" cm="1">
        <f t="array" aca="1" ref="ST108" ca="1">INDEX(i.LMU_Area,$K108,ST$26)</f>
        <v>-</v>
      </c>
      <c r="SU108" s="5" t="str" cm="1">
        <f t="array" aca="1" ref="SU108" ca="1">INDEX(i.LMU_Area,$K108,SU$26)</f>
        <v>-</v>
      </c>
      <c r="SV108" s="5" t="str" cm="1">
        <f t="array" aca="1" ref="SV108" ca="1">INDEX(i.LMU_Area,$K108,SV$26)</f>
        <v>-</v>
      </c>
      <c r="SW108" s="5" t="str" cm="1">
        <f t="array" aca="1" ref="SW108" ca="1">INDEX(i.LMU_Area,$K108,SW$26)</f>
        <v>-</v>
      </c>
      <c r="SX108" s="5" t="str" cm="1">
        <f t="array" aca="1" ref="SX108" ca="1">INDEX(i.LMU_Area,$K108,SX$26)</f>
        <v>-</v>
      </c>
      <c r="SY108" s="5" t="str" cm="1">
        <f t="array" aca="1" ref="SY108" ca="1">INDEX(i.LMU_Area,$K108,SY$26)</f>
        <v>-</v>
      </c>
      <c r="SZ108" s="5" t="str" cm="1">
        <f t="array" aca="1" ref="SZ108" ca="1">INDEX(i.LMU_Area,$K108,SZ$26)</f>
        <v>-</v>
      </c>
      <c r="TA108" s="5" t="str" cm="1">
        <f t="array" aca="1" ref="TA108" ca="1">INDEX(i.LMU_Area,$K108,TA$26)</f>
        <v>-</v>
      </c>
      <c r="TB108" s="5" t="str" cm="1">
        <f t="array" aca="1" ref="TB108" ca="1">INDEX(i.LMU_Area,$K108,TB$26)</f>
        <v>-</v>
      </c>
      <c r="TC108" s="5" t="str" cm="1">
        <f t="array" aca="1" ref="TC108" ca="1">INDEX(i.LMU_Area,$K108,TC$26)</f>
        <v>-</v>
      </c>
      <c r="TD108" s="5" t="str" cm="1">
        <f t="array" aca="1" ref="TD108" ca="1">INDEX(i.LMU_Area,$K108,TD$26)</f>
        <v>-</v>
      </c>
      <c r="TE108" s="5" t="str" cm="1">
        <f t="array" aca="1" ref="TE108" ca="1">INDEX(i.LMU_Area,$K108,TE$26)</f>
        <v>-</v>
      </c>
      <c r="TF108" s="19">
        <f t="shared" ca="1" si="743"/>
        <v>1</v>
      </c>
      <c r="TG108" s="587">
        <v>0</v>
      </c>
    </row>
    <row r="109" spans="1:527" outlineLevel="2">
      <c r="A109" s="21">
        <f t="shared" si="663"/>
        <v>104</v>
      </c>
      <c r="B109" s="213">
        <f ca="1">OFFSET(B109,-1,0)</f>
        <v>101</v>
      </c>
      <c r="C109">
        <f>C107</f>
        <v>102</v>
      </c>
      <c r="D109" s="135" t="s">
        <v>1990</v>
      </c>
      <c r="E109" t="b">
        <v>0</v>
      </c>
      <c r="F109" t="b">
        <v>0</v>
      </c>
      <c r="G109" t="b">
        <f t="shared" si="664"/>
        <v>0</v>
      </c>
      <c r="H109" s="213">
        <f t="shared" ca="1" si="744"/>
        <v>3</v>
      </c>
      <c r="I109" s="26">
        <v>2</v>
      </c>
      <c r="J109" s="26">
        <v>2</v>
      </c>
      <c r="K109" s="19">
        <f t="shared" ca="1" si="665"/>
        <v>1</v>
      </c>
      <c r="L109" s="19">
        <f t="shared" ca="1" si="665"/>
        <v>1</v>
      </c>
      <c r="M109" s="19">
        <f t="shared" ca="1" si="665"/>
        <v>2</v>
      </c>
      <c r="N109" s="19">
        <f t="shared" ca="1" si="665"/>
        <v>3</v>
      </c>
      <c r="O109" s="19">
        <f t="shared" ca="1" si="665"/>
        <v>2</v>
      </c>
      <c r="P109" s="19">
        <f t="shared" ca="1" si="665"/>
        <v>1</v>
      </c>
      <c r="Q109" s="19">
        <f t="shared" ca="1" si="665"/>
        <v>1</v>
      </c>
      <c r="R109" s="19">
        <f t="shared" ca="1" si="665"/>
        <v>0</v>
      </c>
      <c r="S109" s="19">
        <f t="shared" ca="1" si="665"/>
        <v>0</v>
      </c>
      <c r="T109" s="19">
        <f t="shared" ca="1" si="665"/>
        <v>0</v>
      </c>
      <c r="U109" s="19">
        <f t="shared" ca="1" si="665"/>
        <v>0</v>
      </c>
      <c r="V109" s="19">
        <f t="shared" ca="1" si="665"/>
        <v>0</v>
      </c>
      <c r="W109" s="19">
        <f t="shared" ca="1" si="665"/>
        <v>0</v>
      </c>
      <c r="X109" s="19">
        <f t="shared" ca="1" si="665"/>
        <v>1</v>
      </c>
      <c r="Y109" s="19">
        <f t="shared" ca="1" si="665"/>
        <v>1</v>
      </c>
      <c r="Z109" s="19">
        <f t="shared" ca="1" si="665"/>
        <v>1</v>
      </c>
      <c r="AA109" s="209"/>
      <c r="AB109" s="209"/>
      <c r="AC109" s="209"/>
      <c r="AD109" s="209"/>
      <c r="AE109" s="209"/>
      <c r="AF109" s="19">
        <f ca="1">OFFSET(AF$5,$B109,0)</f>
        <v>0</v>
      </c>
      <c r="AG109" s="209"/>
      <c r="AH109" s="209"/>
      <c r="AI109" s="209"/>
      <c r="AJ109" s="209"/>
      <c r="AK109" s="209"/>
      <c r="AL109" s="209"/>
      <c r="AM109" s="209"/>
      <c r="AN109" s="209"/>
      <c r="AO109" s="135">
        <f t="shared" ca="1" si="666"/>
        <v>2</v>
      </c>
      <c r="AP109" s="135">
        <f ca="1">INDEX(CHOOSE($P109,DataAutumn!i.AdultDrys,DataWinter!i.AdultDrys,DataSpring!i.AdultDrys),1,$O109)</f>
        <v>4</v>
      </c>
      <c r="AQ109" s="5">
        <f t="shared" ca="1" si="667"/>
        <v>2</v>
      </c>
      <c r="AR109" s="5">
        <f t="shared" ca="1" si="667"/>
        <v>0</v>
      </c>
      <c r="AS109" s="5">
        <f t="shared" ca="1" si="668"/>
        <v>5</v>
      </c>
      <c r="AT109" s="209"/>
      <c r="AU109" s="209"/>
      <c r="AV109" s="209" t="s">
        <v>2010</v>
      </c>
      <c r="AW109" s="351" t="str" cm="1">
        <f t="array" aca="1" ref="AW109" ca="1">LEFT(OFFSET(AW109,-1,0),LEN($AW$104))        &amp; TEXT($H109," 00000 ")
&amp; $D109   &amp;" "&amp;$AV109     &amp; IF($JO109=0," FWM","")&amp;IF($JO109=1," MWM","")&amp;IF($JO109=5," Mat","")&amp;IF($JP109=TRUE,"&amp;BBT","    ")    &amp; INDEX(DataMaster!$B$49:$B$51,Experiment!$I109)    &amp; " Climate"&amp;$J109
        &amp; CHOOSE($R109+1," PICCC"," BC")
&amp; " GP"&amp;TEXT($OB109,"?00%")        &amp; " WP"&amp;TEXT($NZ109,"?00%")        &amp; " MP"&amp;TEXT($OA109,"?00%")
&amp; " T_" &amp; IF(AND($CW109,$CY109),"TRUE")        &amp; " (F"&amp;3+COUNTIF($DL109:$DO109,TRUE)&amp;3&amp;"N"&amp;$DQ109&amp;$DR109&amp;")"</f>
        <v>prodSA 00003 EWW YieldnPGR MWM    DSP Climate2 PICCC GP100% WP100% MP100% T_TRUE (F33N11)</v>
      </c>
      <c r="AX109" s="9" t="str">
        <f ca="1">IF(COUNTIF(AW$5:AW109,AW109)=1,"-","Dup")</f>
        <v>-</v>
      </c>
      <c r="AY109" s="9"/>
      <c r="AZ109" s="19" t="str">
        <f t="shared" ca="1" si="669"/>
        <v>-</v>
      </c>
      <c r="BA109" s="19" t="str">
        <f t="shared" ca="1" si="669"/>
        <v>-</v>
      </c>
      <c r="BB109" s="19" t="str">
        <f t="shared" ca="1" si="669"/>
        <v>-</v>
      </c>
      <c r="BC109" s="19" t="str">
        <f t="shared" ca="1" si="669"/>
        <v>-</v>
      </c>
      <c r="BD109" s="19" t="str">
        <f t="shared" ca="1" si="669"/>
        <v>-</v>
      </c>
      <c r="BE109" s="19" t="str">
        <f t="shared" ca="1" si="669"/>
        <v>-</v>
      </c>
      <c r="BF109" s="19" t="str">
        <f t="shared" ca="1" si="669"/>
        <v>-</v>
      </c>
      <c r="BG109" s="19" t="str">
        <f t="shared" ca="1" si="669"/>
        <v>-</v>
      </c>
      <c r="BH109" s="9"/>
      <c r="BI109" s="5" t="b">
        <f t="shared" si="670"/>
        <v>0</v>
      </c>
      <c r="BJ109" s="5" t="str">
        <f t="shared" si="670"/>
        <v>-</v>
      </c>
      <c r="BK109" s="5" t="b">
        <f t="shared" si="670"/>
        <v>0</v>
      </c>
      <c r="BL109" s="5" t="b">
        <f t="shared" si="670"/>
        <v>1</v>
      </c>
      <c r="BM109" s="5" t="b">
        <f t="shared" si="670"/>
        <v>1</v>
      </c>
      <c r="BN109" s="135">
        <f t="shared" si="670"/>
        <v>0</v>
      </c>
      <c r="BO109" s="12" t="b">
        <v>0</v>
      </c>
      <c r="BP109" s="5" cm="1">
        <f t="array" ref="BP109">INDEX(i.z_prob,$J109,BP$26)</f>
        <v>0.08</v>
      </c>
      <c r="BQ109" s="5" cm="1">
        <f t="array" ref="BQ109">INDEX(i.z_prob,$J109,BQ$26)</f>
        <v>0.14000000000000001</v>
      </c>
      <c r="BR109" s="5" cm="1">
        <f t="array" ref="BR109">INDEX(i.z_prob,$J109,BR$26)</f>
        <v>0.12</v>
      </c>
      <c r="BS109" s="5" cm="1">
        <f t="array" ref="BS109">INDEX(i.z_prob,$J109,BS$26)</f>
        <v>0.1</v>
      </c>
      <c r="BT109" s="5" cm="1">
        <f t="array" ref="BT109">INDEX(i.z_prob,$J109,BT$26)</f>
        <v>0.1</v>
      </c>
      <c r="BU109" s="5" cm="1">
        <f t="array" ref="BU109">INDEX(i.z_prob,$J109,BU$26)</f>
        <v>0.19</v>
      </c>
      <c r="BV109" s="5" cm="1">
        <f t="array" ref="BV109">INDEX(i.z_prob,$J109,BV$26)</f>
        <v>0.14000000000000001</v>
      </c>
      <c r="BW109" s="5" cm="1">
        <f t="array" ref="BW109">INDEX(i.z_prob,$J109,BW$26)</f>
        <v>0.13</v>
      </c>
      <c r="BX109" s="9"/>
      <c r="BY109" s="19" t="str">
        <f t="shared" ca="1" si="671"/>
        <v>-</v>
      </c>
      <c r="BZ109" s="5">
        <f t="shared" ca="1" si="672"/>
        <v>0</v>
      </c>
      <c r="CA109" s="5">
        <f t="shared" ca="1" si="672"/>
        <v>0</v>
      </c>
      <c r="CB109" s="5">
        <f t="shared" ca="1" si="672"/>
        <v>0</v>
      </c>
      <c r="CC109" s="5">
        <f t="shared" ca="1" si="672"/>
        <v>0</v>
      </c>
      <c r="CD109" s="9"/>
      <c r="CE109" s="5" t="b">
        <f t="shared" ca="1" si="673"/>
        <v>0</v>
      </c>
      <c r="CF109" s="12">
        <f t="shared" ca="1" si="674"/>
        <v>3211010</v>
      </c>
      <c r="CG109" s="19" t="str">
        <f t="shared" ca="1" si="675"/>
        <v>-</v>
      </c>
      <c r="CH109" s="19" t="str">
        <f t="shared" ca="1" si="675"/>
        <v>-</v>
      </c>
      <c r="CI109" s="19" t="str">
        <f t="shared" ca="1" si="675"/>
        <v>-</v>
      </c>
      <c r="CJ109" s="19" t="str">
        <f t="shared" ca="1" si="675"/>
        <v>-</v>
      </c>
      <c r="CK109" s="19" t="str">
        <f t="shared" ca="1" si="675"/>
        <v>-</v>
      </c>
      <c r="CL109" s="19" t="str">
        <f t="shared" ca="1" si="675"/>
        <v>-</v>
      </c>
      <c r="CM109" s="19" t="str">
        <f t="shared" ca="1" si="675"/>
        <v>-</v>
      </c>
      <c r="CN109" s="19" t="str">
        <f t="shared" ca="1" si="675"/>
        <v>-</v>
      </c>
      <c r="CO109" s="19" t="str">
        <f t="shared" ca="1" si="675"/>
        <v>-</v>
      </c>
      <c r="CP109" s="19" t="str">
        <f t="shared" ca="1" si="675"/>
        <v>-</v>
      </c>
      <c r="CQ109" s="19" t="str">
        <f t="shared" ca="1" si="675"/>
        <v>-</v>
      </c>
      <c r="CR109" s="19" t="str">
        <f t="shared" ca="1" si="675"/>
        <v>-</v>
      </c>
      <c r="CS109" s="19" t="str">
        <f t="shared" ca="1" si="675"/>
        <v>-</v>
      </c>
      <c r="CT109" s="19" t="str">
        <f t="shared" ca="1" si="675"/>
        <v>-</v>
      </c>
      <c r="CU109" s="19" t="str">
        <f t="shared" ca="1" si="675"/>
        <v>-</v>
      </c>
      <c r="CV109" s="9"/>
      <c r="CW109" s="19" t="b">
        <f t="shared" ca="1" si="676"/>
        <v>1</v>
      </c>
      <c r="CX109" s="19" t="b">
        <f t="shared" ca="1" si="676"/>
        <v>1</v>
      </c>
      <c r="CY109" s="19" t="b">
        <f t="shared" ca="1" si="676"/>
        <v>1</v>
      </c>
      <c r="CZ109" s="571">
        <f ca="1">VALUE($N109&amp;$O109&amp;$P109&amp;$Q109&amp;IFERROR(VALUE($I109),0)&amp;$Z109&amp;IF($JX109=1,1,2)&amp;1)</f>
        <v>32112111</v>
      </c>
      <c r="DA109" s="19" t="b">
        <f t="shared" ca="1" si="745"/>
        <v>0</v>
      </c>
      <c r="DB109" s="19">
        <f t="shared" ca="1" si="745"/>
        <v>0</v>
      </c>
      <c r="DC109" s="19" t="str">
        <f t="shared" ca="1" si="745"/>
        <v>-</v>
      </c>
      <c r="DD109" s="570" t="str">
        <f t="shared" ca="1" si="745"/>
        <v>-</v>
      </c>
      <c r="DE109" s="428">
        <f t="shared" ca="1" si="678"/>
        <v>680</v>
      </c>
      <c r="DF109" s="428">
        <f t="shared" ca="1" si="678"/>
        <v>714</v>
      </c>
      <c r="DG109" s="428">
        <f t="shared" ca="1" si="678"/>
        <v>749</v>
      </c>
      <c r="DH109" s="143">
        <f t="shared" ca="1" si="679"/>
        <v>420</v>
      </c>
      <c r="DI109" s="143">
        <f t="shared" ca="1" si="679"/>
        <v>455</v>
      </c>
      <c r="DJ109" s="143">
        <f t="shared" ca="1" si="679"/>
        <v>490</v>
      </c>
      <c r="DK109" s="19" t="str">
        <f t="shared" ca="1" si="680"/>
        <v>-</v>
      </c>
      <c r="DL109" s="19" t="str">
        <f t="shared" ca="1" si="680"/>
        <v>-</v>
      </c>
      <c r="DM109" s="19" t="str">
        <f t="shared" ca="1" si="680"/>
        <v>-</v>
      </c>
      <c r="DN109" s="19" t="str">
        <f t="shared" ca="1" si="680"/>
        <v>-</v>
      </c>
      <c r="DO109" s="19" t="str">
        <f t="shared" ca="1" si="680"/>
        <v>-</v>
      </c>
      <c r="DP109" s="19" t="str">
        <f t="shared" ca="1" si="680"/>
        <v>-</v>
      </c>
      <c r="DQ109" s="19">
        <f t="shared" ca="1" si="680"/>
        <v>1</v>
      </c>
      <c r="DR109" s="19">
        <f t="shared" ca="1" si="680"/>
        <v>1</v>
      </c>
      <c r="DS109" s="19">
        <f t="shared" ca="1" si="680"/>
        <v>0</v>
      </c>
      <c r="DT109" s="19" t="str">
        <f t="shared" ca="1" si="680"/>
        <v>-</v>
      </c>
      <c r="DU109" s="19" t="str">
        <f t="shared" ca="1" si="680"/>
        <v>-</v>
      </c>
      <c r="DV109" s="19" t="str">
        <f t="shared" ca="1" si="680"/>
        <v>-</v>
      </c>
      <c r="DW109" s="19" t="str">
        <f t="shared" ca="1" si="680"/>
        <v>-</v>
      </c>
      <c r="DX109" s="19" t="str">
        <f t="shared" ca="1" si="680"/>
        <v>-</v>
      </c>
      <c r="DY109" s="19">
        <f t="shared" ca="1" si="680"/>
        <v>0</v>
      </c>
      <c r="DZ109" s="19" t="str">
        <f t="shared" ca="1" si="680"/>
        <v>-</v>
      </c>
      <c r="EA109" s="19" t="str">
        <f t="shared" ca="1" si="680"/>
        <v>-</v>
      </c>
      <c r="EB109" s="19" t="str">
        <f t="shared" ca="1" si="745"/>
        <v>-</v>
      </c>
      <c r="EC109" s="19">
        <f t="shared" ca="1" si="745"/>
        <v>0</v>
      </c>
      <c r="ED109" s="19">
        <f t="shared" ca="1" si="745"/>
        <v>0</v>
      </c>
      <c r="EE109" s="9"/>
      <c r="EF109" s="19" t="str">
        <f t="shared" ca="1" si="681"/>
        <v>-</v>
      </c>
      <c r="EG109" s="19" t="str">
        <f t="shared" ca="1" si="681"/>
        <v>-</v>
      </c>
      <c r="EH109" s="19" t="str">
        <f t="shared" ca="1" si="681"/>
        <v>-</v>
      </c>
      <c r="EI109" s="19" t="str">
        <f t="shared" ca="1" si="681"/>
        <v>-</v>
      </c>
      <c r="EJ109" s="19" t="str">
        <f t="shared" ca="1" si="681"/>
        <v>-</v>
      </c>
      <c r="EK109" s="19" t="str">
        <f t="shared" ca="1" si="681"/>
        <v>-</v>
      </c>
      <c r="EL109" s="19" t="str">
        <f t="shared" ca="1" si="681"/>
        <v>-</v>
      </c>
      <c r="EM109" s="19" t="str">
        <f t="shared" ca="1" si="681"/>
        <v>-</v>
      </c>
      <c r="EN109" s="19" t="str">
        <f t="shared" ca="1" si="681"/>
        <v>-</v>
      </c>
      <c r="EO109" s="19" t="str">
        <f t="shared" ca="1" si="681"/>
        <v>-</v>
      </c>
      <c r="EP109" s="19" t="str">
        <f t="shared" ca="1" si="681"/>
        <v>-</v>
      </c>
      <c r="EQ109" s="19" t="str">
        <f t="shared" ca="1" si="681"/>
        <v>-</v>
      </c>
      <c r="ER109" s="19">
        <f t="shared" ca="1" si="681"/>
        <v>0</v>
      </c>
      <c r="ES109" s="428">
        <f t="shared" ca="1" si="682"/>
        <v>0</v>
      </c>
      <c r="ET109" s="428">
        <f t="shared" ca="1" si="682"/>
        <v>0</v>
      </c>
      <c r="EU109" s="115">
        <f t="shared" ca="1" si="683"/>
        <v>0</v>
      </c>
      <c r="EV109" s="115">
        <f t="shared" ca="1" si="683"/>
        <v>0</v>
      </c>
      <c r="EW109" s="115">
        <f t="shared" ca="1" si="683"/>
        <v>0</v>
      </c>
      <c r="EX109" s="115">
        <f t="shared" ca="1" si="683"/>
        <v>0</v>
      </c>
      <c r="EY109" s="115">
        <f t="shared" ca="1" si="683"/>
        <v>0</v>
      </c>
      <c r="EZ109" s="530">
        <f t="shared" ca="1" si="684"/>
        <v>0</v>
      </c>
      <c r="FA109" s="115">
        <f t="shared" ca="1" si="685"/>
        <v>0</v>
      </c>
      <c r="FB109" s="115">
        <f t="shared" ca="1" si="685"/>
        <v>0</v>
      </c>
      <c r="FC109" s="115">
        <f t="shared" ca="1" si="685"/>
        <v>0</v>
      </c>
      <c r="FD109" s="115">
        <f t="shared" ca="1" si="685"/>
        <v>0</v>
      </c>
      <c r="FE109" s="115">
        <f t="shared" ca="1" si="685"/>
        <v>0</v>
      </c>
      <c r="FF109" s="530">
        <f t="shared" ca="1" si="686"/>
        <v>0</v>
      </c>
      <c r="FG109" s="115">
        <f t="shared" ca="1" si="687"/>
        <v>0</v>
      </c>
      <c r="FH109" s="115">
        <f t="shared" ca="1" si="687"/>
        <v>0</v>
      </c>
      <c r="FI109" s="115">
        <f t="shared" ca="1" si="687"/>
        <v>0</v>
      </c>
      <c r="FJ109" s="115">
        <f t="shared" ca="1" si="687"/>
        <v>0</v>
      </c>
      <c r="FK109" s="115">
        <f t="shared" ca="1" si="687"/>
        <v>0</v>
      </c>
      <c r="FL109" s="530">
        <f t="shared" ca="1" si="688"/>
        <v>0</v>
      </c>
      <c r="FM109" s="115">
        <f t="shared" ca="1" si="689"/>
        <v>0</v>
      </c>
      <c r="FN109" s="115">
        <f t="shared" ca="1" si="689"/>
        <v>0</v>
      </c>
      <c r="FO109" s="115">
        <f t="shared" ca="1" si="689"/>
        <v>0</v>
      </c>
      <c r="FP109" s="115">
        <f t="shared" ca="1" si="689"/>
        <v>0</v>
      </c>
      <c r="FQ109" s="115">
        <f t="shared" ca="1" si="689"/>
        <v>0</v>
      </c>
      <c r="FR109" s="530">
        <f t="shared" ca="1" si="690"/>
        <v>0</v>
      </c>
      <c r="FS109" s="115">
        <f t="shared" ca="1" si="691"/>
        <v>0</v>
      </c>
      <c r="FT109" s="115">
        <f t="shared" ca="1" si="691"/>
        <v>0</v>
      </c>
      <c r="FU109" s="115">
        <f t="shared" ca="1" si="691"/>
        <v>0</v>
      </c>
      <c r="FV109" s="115">
        <f t="shared" ca="1" si="691"/>
        <v>0</v>
      </c>
      <c r="FW109" s="115">
        <f t="shared" ca="1" si="691"/>
        <v>0</v>
      </c>
      <c r="FX109" s="530">
        <f t="shared" ca="1" si="692"/>
        <v>0</v>
      </c>
      <c r="FY109" s="115">
        <f t="shared" ca="1" si="693"/>
        <v>0</v>
      </c>
      <c r="FZ109" s="115">
        <f t="shared" ca="1" si="693"/>
        <v>0</v>
      </c>
      <c r="GA109" s="115">
        <f t="shared" ca="1" si="693"/>
        <v>0</v>
      </c>
      <c r="GB109" s="115">
        <f t="shared" ca="1" si="693"/>
        <v>0</v>
      </c>
      <c r="GC109" s="115">
        <f t="shared" ca="1" si="693"/>
        <v>0</v>
      </c>
      <c r="GD109" s="530">
        <f t="shared" ca="1" si="694"/>
        <v>0</v>
      </c>
      <c r="GE109" s="116">
        <f t="shared" ca="1" si="695"/>
        <v>0</v>
      </c>
      <c r="GF109" s="116">
        <f t="shared" ca="1" si="695"/>
        <v>0</v>
      </c>
      <c r="GG109" s="116">
        <f t="shared" ca="1" si="695"/>
        <v>0</v>
      </c>
      <c r="GH109" s="116">
        <f t="shared" ca="1" si="695"/>
        <v>0</v>
      </c>
      <c r="GI109" s="545">
        <f t="shared" ca="1" si="696"/>
        <v>0</v>
      </c>
      <c r="GJ109" s="545">
        <f t="shared" ca="1" si="696"/>
        <v>0</v>
      </c>
      <c r="GK109" s="545">
        <f t="shared" ca="1" si="696"/>
        <v>0</v>
      </c>
      <c r="GL109" s="545">
        <f t="shared" ca="1" si="696"/>
        <v>0</v>
      </c>
      <c r="GM109" s="545">
        <f t="shared" ca="1" si="696"/>
        <v>0</v>
      </c>
      <c r="GN109" s="545">
        <f t="shared" ca="1" si="696"/>
        <v>0</v>
      </c>
      <c r="GO109" s="545">
        <f t="shared" ca="1" si="696"/>
        <v>0</v>
      </c>
      <c r="GP109" s="545">
        <f t="shared" ca="1" si="696"/>
        <v>0</v>
      </c>
      <c r="GQ109" s="545">
        <f t="shared" ca="1" si="696"/>
        <v>0</v>
      </c>
      <c r="GR109" s="545">
        <f t="shared" ca="1" si="696"/>
        <v>0</v>
      </c>
      <c r="GS109" s="545">
        <f t="shared" ca="1" si="696"/>
        <v>0</v>
      </c>
      <c r="GT109" s="545">
        <f t="shared" ca="1" si="696"/>
        <v>0</v>
      </c>
      <c r="GU109" s="545">
        <f t="shared" ca="1" si="696"/>
        <v>0</v>
      </c>
      <c r="GV109" s="545">
        <f t="shared" ca="1" si="696"/>
        <v>0</v>
      </c>
      <c r="GW109" s="545">
        <f t="shared" ca="1" si="696"/>
        <v>0</v>
      </c>
      <c r="GX109" s="545">
        <f t="shared" ca="1" si="696"/>
        <v>0</v>
      </c>
      <c r="GY109" s="545">
        <f t="shared" ca="1" si="697"/>
        <v>0</v>
      </c>
      <c r="GZ109" s="545">
        <f t="shared" ca="1" si="697"/>
        <v>0</v>
      </c>
      <c r="HA109" s="545">
        <f t="shared" ca="1" si="697"/>
        <v>0</v>
      </c>
      <c r="HB109" s="545">
        <f t="shared" ca="1" si="697"/>
        <v>0</v>
      </c>
      <c r="HC109" s="19">
        <f t="shared" ca="1" si="698"/>
        <v>0</v>
      </c>
      <c r="HD109" s="115">
        <f t="shared" ca="1" si="699"/>
        <v>0</v>
      </c>
      <c r="HE109" s="115">
        <f t="shared" ca="1" si="699"/>
        <v>0</v>
      </c>
      <c r="HF109" s="115">
        <f t="shared" ca="1" si="699"/>
        <v>0</v>
      </c>
      <c r="HG109" s="115">
        <f t="shared" ca="1" si="699"/>
        <v>0</v>
      </c>
      <c r="HH109" s="115">
        <f t="shared" ca="1" si="699"/>
        <v>0</v>
      </c>
      <c r="HI109" s="530">
        <f t="shared" ca="1" si="700"/>
        <v>0</v>
      </c>
      <c r="HJ109" s="115">
        <f t="shared" ca="1" si="701"/>
        <v>0</v>
      </c>
      <c r="HK109" s="115">
        <f t="shared" ca="1" si="701"/>
        <v>0</v>
      </c>
      <c r="HL109" s="115">
        <f t="shared" ca="1" si="701"/>
        <v>0</v>
      </c>
      <c r="HM109" s="115">
        <f t="shared" ca="1" si="701"/>
        <v>0</v>
      </c>
      <c r="HN109" s="115">
        <f t="shared" ca="1" si="701"/>
        <v>0</v>
      </c>
      <c r="HO109" s="530">
        <f t="shared" ca="1" si="702"/>
        <v>0</v>
      </c>
      <c r="HP109" s="115">
        <f t="shared" ca="1" si="703"/>
        <v>0</v>
      </c>
      <c r="HQ109" s="115">
        <f t="shared" ca="1" si="703"/>
        <v>0</v>
      </c>
      <c r="HR109" s="115">
        <f t="shared" ca="1" si="703"/>
        <v>0</v>
      </c>
      <c r="HS109" s="115">
        <f t="shared" ca="1" si="703"/>
        <v>0</v>
      </c>
      <c r="HT109" s="115">
        <f t="shared" ca="1" si="703"/>
        <v>0</v>
      </c>
      <c r="HU109" s="530">
        <f t="shared" ca="1" si="704"/>
        <v>0</v>
      </c>
      <c r="HV109" s="115">
        <f t="shared" ca="1" si="705"/>
        <v>0</v>
      </c>
      <c r="HW109" s="115">
        <f t="shared" ca="1" si="705"/>
        <v>0</v>
      </c>
      <c r="HX109" s="115">
        <f t="shared" ca="1" si="705"/>
        <v>0</v>
      </c>
      <c r="HY109" s="115">
        <f t="shared" ca="1" si="705"/>
        <v>0</v>
      </c>
      <c r="HZ109" s="115">
        <f t="shared" ca="1" si="705"/>
        <v>0</v>
      </c>
      <c r="IA109" s="530">
        <f t="shared" ca="1" si="706"/>
        <v>0</v>
      </c>
      <c r="IB109" s="115">
        <f t="shared" ca="1" si="707"/>
        <v>0</v>
      </c>
      <c r="IC109" s="115">
        <f t="shared" ca="1" si="707"/>
        <v>0</v>
      </c>
      <c r="ID109" s="115">
        <f t="shared" ca="1" si="707"/>
        <v>0</v>
      </c>
      <c r="IE109" s="115">
        <f t="shared" ca="1" si="707"/>
        <v>0</v>
      </c>
      <c r="IF109" s="115">
        <f t="shared" ca="1" si="707"/>
        <v>0</v>
      </c>
      <c r="IG109" s="530">
        <f t="shared" ca="1" si="708"/>
        <v>0</v>
      </c>
      <c r="IH109" s="115">
        <f t="shared" ca="1" si="709"/>
        <v>0</v>
      </c>
      <c r="II109" s="115">
        <f t="shared" ca="1" si="709"/>
        <v>0</v>
      </c>
      <c r="IJ109" s="115">
        <f t="shared" ca="1" si="709"/>
        <v>0</v>
      </c>
      <c r="IK109" s="115">
        <f t="shared" ca="1" si="709"/>
        <v>0</v>
      </c>
      <c r="IL109" s="115">
        <f t="shared" ca="1" si="709"/>
        <v>0</v>
      </c>
      <c r="IM109" s="530">
        <f t="shared" ca="1" si="710"/>
        <v>0</v>
      </c>
      <c r="IN109" s="116">
        <f t="shared" ca="1" si="711"/>
        <v>0</v>
      </c>
      <c r="IO109" s="116">
        <f t="shared" ca="1" si="711"/>
        <v>0</v>
      </c>
      <c r="IP109" s="116">
        <f t="shared" ca="1" si="711"/>
        <v>0</v>
      </c>
      <c r="IQ109" s="116">
        <f t="shared" ca="1" si="711"/>
        <v>0</v>
      </c>
      <c r="IR109" s="545">
        <f t="shared" ca="1" si="712"/>
        <v>0</v>
      </c>
      <c r="IS109" s="545">
        <f t="shared" ca="1" si="712"/>
        <v>0</v>
      </c>
      <c r="IT109" s="545">
        <f t="shared" ca="1" si="712"/>
        <v>0</v>
      </c>
      <c r="IU109" s="545">
        <f t="shared" ca="1" si="712"/>
        <v>0</v>
      </c>
      <c r="IV109" s="545">
        <f t="shared" ca="1" si="712"/>
        <v>0</v>
      </c>
      <c r="IW109" s="545">
        <f t="shared" ca="1" si="712"/>
        <v>0</v>
      </c>
      <c r="IX109" s="545">
        <f t="shared" ca="1" si="712"/>
        <v>0</v>
      </c>
      <c r="IY109" s="545">
        <f t="shared" ca="1" si="712"/>
        <v>0</v>
      </c>
      <c r="IZ109" s="545">
        <f t="shared" ca="1" si="712"/>
        <v>0</v>
      </c>
      <c r="JA109" s="545">
        <f t="shared" ca="1" si="712"/>
        <v>0</v>
      </c>
      <c r="JB109" s="545">
        <f t="shared" ca="1" si="712"/>
        <v>0</v>
      </c>
      <c r="JC109" s="545">
        <f t="shared" ca="1" si="712"/>
        <v>0</v>
      </c>
      <c r="JD109" s="545">
        <f t="shared" ca="1" si="712"/>
        <v>0</v>
      </c>
      <c r="JE109" s="545">
        <f t="shared" ca="1" si="712"/>
        <v>0</v>
      </c>
      <c r="JF109" s="545">
        <f t="shared" ca="1" si="712"/>
        <v>0</v>
      </c>
      <c r="JG109" s="545">
        <f t="shared" ca="1" si="712"/>
        <v>0</v>
      </c>
      <c r="JH109" s="545">
        <f t="shared" ca="1" si="713"/>
        <v>0</v>
      </c>
      <c r="JI109" s="545">
        <f t="shared" ca="1" si="713"/>
        <v>0</v>
      </c>
      <c r="JJ109" s="545">
        <f t="shared" ca="1" si="713"/>
        <v>0</v>
      </c>
      <c r="JK109" s="545">
        <f t="shared" ca="1" si="713"/>
        <v>0</v>
      </c>
      <c r="JL109" s="19">
        <f t="shared" ca="1" si="714"/>
        <v>0</v>
      </c>
      <c r="JM109" s="5">
        <f t="shared" ca="1" si="715"/>
        <v>19</v>
      </c>
      <c r="JN109" s="9"/>
      <c r="JO109" s="5">
        <f t="shared" ca="1" si="716"/>
        <v>1</v>
      </c>
      <c r="JP109" s="5" t="b">
        <f t="shared" ca="1" si="716"/>
        <v>0</v>
      </c>
      <c r="JQ109" s="19">
        <f t="shared" ca="1" si="717"/>
        <v>0</v>
      </c>
      <c r="JR109" s="5">
        <f t="shared" ca="1" si="718"/>
        <v>0</v>
      </c>
      <c r="JS109" s="5">
        <f t="shared" ca="1" si="719"/>
        <v>0.01</v>
      </c>
      <c r="JT109" s="5">
        <f t="shared" si="720"/>
        <v>0</v>
      </c>
      <c r="JU109" s="19">
        <f t="shared" ca="1" si="717"/>
        <v>0</v>
      </c>
      <c r="JV109" s="5">
        <f t="shared" ca="1" si="721"/>
        <v>60</v>
      </c>
      <c r="JW109" s="5">
        <f t="shared" si="722"/>
        <v>1</v>
      </c>
      <c r="JX109" s="19">
        <f t="shared" ca="1" si="717"/>
        <v>1</v>
      </c>
      <c r="JY109" s="19">
        <f t="shared" ca="1" si="717"/>
        <v>1</v>
      </c>
      <c r="JZ109" s="19">
        <f t="shared" ca="1" si="717"/>
        <v>1</v>
      </c>
      <c r="KA109" s="19">
        <f t="shared" ca="1" si="717"/>
        <v>1</v>
      </c>
      <c r="KB109" s="19">
        <f t="shared" ca="1" si="717"/>
        <v>1</v>
      </c>
      <c r="KC109" s="19">
        <f t="shared" ca="1" si="717"/>
        <v>0</v>
      </c>
      <c r="KD109" s="19">
        <f t="shared" ca="1" si="717"/>
        <v>0</v>
      </c>
      <c r="KE109" s="19">
        <f t="shared" ca="1" si="717"/>
        <v>1</v>
      </c>
      <c r="KF109" s="19">
        <f t="shared" ca="1" si="717"/>
        <v>0</v>
      </c>
      <c r="KG109" s="19">
        <f t="shared" ca="1" si="717"/>
        <v>0</v>
      </c>
      <c r="KH109" s="19">
        <f t="shared" ca="1" si="717"/>
        <v>0</v>
      </c>
      <c r="KI109" s="19">
        <f t="shared" ca="1" si="717"/>
        <v>1</v>
      </c>
      <c r="KJ109" s="19">
        <f t="shared" ca="1" si="717"/>
        <v>0</v>
      </c>
      <c r="KK109" s="19">
        <f t="shared" ca="1" si="717"/>
        <v>1</v>
      </c>
      <c r="KL109" s="19">
        <f t="shared" ca="1" si="717"/>
        <v>0</v>
      </c>
      <c r="KM109" s="19">
        <f t="shared" ca="1" si="717"/>
        <v>0</v>
      </c>
      <c r="KN109" s="19">
        <f t="shared" ca="1" si="717"/>
        <v>0</v>
      </c>
      <c r="KO109" s="19">
        <f t="shared" ca="1" si="717"/>
        <v>0</v>
      </c>
      <c r="KP109" s="19">
        <f t="shared" ca="1" si="717"/>
        <v>0</v>
      </c>
      <c r="KQ109" s="19">
        <f t="shared" ca="1" si="717"/>
        <v>0</v>
      </c>
      <c r="KR109" s="19">
        <f t="shared" ca="1" si="717"/>
        <v>0</v>
      </c>
      <c r="KS109" s="19">
        <f t="shared" ca="1" si="717"/>
        <v>0</v>
      </c>
      <c r="KT109" s="19">
        <f t="shared" ca="1" si="717"/>
        <v>0</v>
      </c>
      <c r="KU109" s="19">
        <f t="shared" ca="1" si="717"/>
        <v>0</v>
      </c>
      <c r="KV109" s="19">
        <f t="shared" ca="1" si="717"/>
        <v>0</v>
      </c>
      <c r="KW109" s="19">
        <f t="shared" ca="1" si="717"/>
        <v>0</v>
      </c>
      <c r="KX109" s="19">
        <f t="shared" ca="1" si="717"/>
        <v>0</v>
      </c>
      <c r="KY109" s="19">
        <f t="shared" ca="1" si="717"/>
        <v>0</v>
      </c>
      <c r="KZ109" s="19">
        <f t="shared" ca="1" si="717"/>
        <v>0</v>
      </c>
      <c r="LA109" s="19">
        <f t="shared" ca="1" si="717"/>
        <v>0</v>
      </c>
      <c r="LB109" s="19">
        <f t="shared" ca="1" si="717"/>
        <v>0</v>
      </c>
      <c r="LC109" s="19">
        <f t="shared" ca="1" si="717"/>
        <v>0</v>
      </c>
      <c r="LD109" s="19">
        <f t="shared" ca="1" si="717"/>
        <v>0</v>
      </c>
      <c r="LE109" s="19">
        <f t="shared" ca="1" si="717"/>
        <v>0</v>
      </c>
      <c r="LF109" s="19">
        <f t="shared" ca="1" si="717"/>
        <v>0</v>
      </c>
      <c r="LG109" s="5">
        <f t="shared" ca="1" si="723"/>
        <v>0</v>
      </c>
      <c r="LH109" s="5">
        <f t="shared" ca="1" si="723"/>
        <v>0</v>
      </c>
      <c r="LI109" s="5">
        <f t="shared" ca="1" si="723"/>
        <v>0.05</v>
      </c>
      <c r="LJ109" s="5">
        <f t="shared" ca="1" si="723"/>
        <v>0.05</v>
      </c>
      <c r="LK109" s="19">
        <f t="shared" ca="1" si="717"/>
        <v>0</v>
      </c>
      <c r="LL109" s="19">
        <f t="shared" ca="1" si="717"/>
        <v>0</v>
      </c>
      <c r="LM109" s="19">
        <f t="shared" ca="1" si="717"/>
        <v>0</v>
      </c>
      <c r="LN109" s="19">
        <f t="shared" ca="1" si="717"/>
        <v>0</v>
      </c>
      <c r="LO109" s="19">
        <f t="shared" ca="1" si="717"/>
        <v>0</v>
      </c>
      <c r="LP109" s="19">
        <f t="shared" ca="1" si="717"/>
        <v>0</v>
      </c>
      <c r="LQ109" s="19">
        <f t="shared" ca="1" si="717"/>
        <v>0</v>
      </c>
      <c r="LR109" s="19">
        <f t="shared" ca="1" si="717"/>
        <v>1</v>
      </c>
      <c r="LS109" s="19">
        <f t="shared" ca="1" si="717"/>
        <v>0</v>
      </c>
      <c r="LT109" s="19">
        <f t="shared" ca="1" si="717"/>
        <v>0</v>
      </c>
      <c r="LU109" s="19">
        <f t="shared" ca="1" si="717"/>
        <v>0</v>
      </c>
      <c r="LV109" s="19">
        <f t="shared" ca="1" si="717"/>
        <v>0</v>
      </c>
      <c r="LW109" s="19">
        <f t="shared" ca="1" si="717"/>
        <v>1</v>
      </c>
      <c r="LX109" s="9"/>
      <c r="LY109" s="5" t="b">
        <f t="shared" ca="1" si="724"/>
        <v>0</v>
      </c>
      <c r="LZ109" s="19" t="str">
        <f t="shared" ca="1" si="725"/>
        <v>-</v>
      </c>
      <c r="MA109" s="19" t="str">
        <f t="shared" ca="1" si="725"/>
        <v>-</v>
      </c>
      <c r="MB109" s="19" t="str">
        <f t="shared" ca="1" si="725"/>
        <v>-</v>
      </c>
      <c r="MC109" s="5" t="b">
        <f t="shared" ca="1" si="726"/>
        <v>1</v>
      </c>
      <c r="MD109" s="5" t="b">
        <f t="shared" ca="1" si="726"/>
        <v>0</v>
      </c>
      <c r="ME109" s="5" t="b">
        <f t="shared" ca="1" si="726"/>
        <v>0</v>
      </c>
      <c r="MF109" s="135">
        <f t="shared" ca="1" si="727"/>
        <v>1</v>
      </c>
      <c r="MG109" s="135">
        <f t="shared" ca="1" si="727"/>
        <v>1</v>
      </c>
      <c r="MH109" s="5" t="b">
        <f t="shared" ca="1" si="728"/>
        <v>0</v>
      </c>
      <c r="MI109" s="5" t="b">
        <f t="shared" ca="1" si="728"/>
        <v>0</v>
      </c>
      <c r="MJ109" s="5" t="b">
        <f t="shared" ca="1" si="728"/>
        <v>1</v>
      </c>
      <c r="MK109" s="5" t="b">
        <f t="shared" ca="1" si="728"/>
        <v>0</v>
      </c>
      <c r="ML109" s="5">
        <f t="shared" ca="1" si="729"/>
        <v>1</v>
      </c>
      <c r="MM109" s="5">
        <f t="shared" ca="1" si="729"/>
        <v>0.66</v>
      </c>
      <c r="MN109" s="5" t="b">
        <f ca="1">AND(INDEX(i.dryman,($AP109-1)*4+$AO109,MN$26),($MG109&gt;0))</f>
        <v>1</v>
      </c>
      <c r="MO109" s="5" t="str" cm="1">
        <f t="array" aca="1" ref="MO109" ca="1">IF(OR(MP109:MP109&lt;&gt;"-"),TRUE,"-")</f>
        <v>-</v>
      </c>
      <c r="MP109" s="19" t="str">
        <f t="shared" ca="1" si="730"/>
        <v>-</v>
      </c>
      <c r="MQ109" s="5" t="str">
        <f t="array" aca="1" ref="MQ109" ca="1">IF(OR(MR109:MX109&lt;&gt;"-"),TRUE,"-")</f>
        <v>-</v>
      </c>
      <c r="MR109" s="19" t="str">
        <f t="shared" ca="1" si="731"/>
        <v>-</v>
      </c>
      <c r="MS109" s="19" t="str">
        <f t="shared" ca="1" si="731"/>
        <v>-</v>
      </c>
      <c r="MT109" s="19" t="str">
        <f t="shared" ca="1" si="731"/>
        <v>-</v>
      </c>
      <c r="MU109" s="19" t="str">
        <f t="shared" ca="1" si="731"/>
        <v>-</v>
      </c>
      <c r="MV109" s="19" t="str">
        <f t="shared" ca="1" si="731"/>
        <v>-</v>
      </c>
      <c r="MW109" s="19" t="str">
        <f t="shared" ca="1" si="731"/>
        <v>-</v>
      </c>
      <c r="MX109" s="19" t="str">
        <f t="shared" ca="1" si="731"/>
        <v>-</v>
      </c>
      <c r="MY109" s="19" t="str">
        <f t="shared" ca="1" si="731"/>
        <v>-</v>
      </c>
      <c r="MZ109" s="19" t="str">
        <f t="shared" ca="1" si="731"/>
        <v>-</v>
      </c>
      <c r="NA109" s="19" t="str">
        <f t="shared" ca="1" si="731"/>
        <v>-</v>
      </c>
      <c r="NB109" s="19" t="b">
        <f t="shared" ca="1" si="732"/>
        <v>1</v>
      </c>
      <c r="NC109" s="19">
        <f t="shared" ca="1" si="732"/>
        <v>0</v>
      </c>
      <c r="ND109" s="5" t="str">
        <f t="shared" ca="1" si="733"/>
        <v>-</v>
      </c>
      <c r="NE109" s="5" t="str">
        <f t="shared" ca="1" si="733"/>
        <v>-</v>
      </c>
      <c r="NF109" s="5" t="str">
        <f t="shared" ca="1" si="733"/>
        <v>-</v>
      </c>
      <c r="NG109" s="5" t="str">
        <f t="shared" ca="1" si="733"/>
        <v>-</v>
      </c>
      <c r="NH109" s="19" t="str">
        <f t="shared" ca="1" si="734"/>
        <v>-</v>
      </c>
      <c r="NI109" s="19" t="str">
        <f t="shared" ca="1" si="734"/>
        <v>-</v>
      </c>
      <c r="NJ109" s="19" t="str">
        <f t="shared" ca="1" si="734"/>
        <v>-</v>
      </c>
      <c r="NK109" s="19" t="str">
        <f t="shared" ca="1" si="734"/>
        <v>-</v>
      </c>
      <c r="NL109" s="19" t="str">
        <f t="shared" ca="1" si="734"/>
        <v>-</v>
      </c>
      <c r="NM109" s="19" t="str">
        <f t="shared" ca="1" si="734"/>
        <v>-</v>
      </c>
      <c r="NN109" s="5" t="str">
        <f t="shared" ca="1" si="735"/>
        <v>-</v>
      </c>
      <c r="NO109" s="5">
        <f t="shared" ca="1" si="735"/>
        <v>500</v>
      </c>
      <c r="NP109" s="5">
        <f t="shared" ca="1" si="735"/>
        <v>500</v>
      </c>
      <c r="NQ109" s="5" t="str">
        <f t="shared" ca="1" si="735"/>
        <v>-</v>
      </c>
      <c r="NR109" s="5" t="str">
        <f t="shared" ca="1" si="735"/>
        <v>-</v>
      </c>
      <c r="NS109" s="5" t="str">
        <f t="shared" ca="1" si="735"/>
        <v>-</v>
      </c>
      <c r="NT109" s="5">
        <f t="shared" ca="1" si="736"/>
        <v>1</v>
      </c>
      <c r="NU109" s="9"/>
      <c r="NV109" s="19">
        <f t="shared" ca="1" si="734"/>
        <v>70</v>
      </c>
      <c r="NW109" s="19">
        <f t="shared" ca="1" si="734"/>
        <v>50</v>
      </c>
      <c r="NX109" s="19">
        <f t="shared" ca="1" si="737"/>
        <v>65</v>
      </c>
      <c r="NY109" s="19">
        <f t="shared" ca="1" si="737"/>
        <v>65</v>
      </c>
      <c r="NZ109" s="5">
        <f t="shared" ca="1" si="738"/>
        <v>1</v>
      </c>
      <c r="OA109" s="5">
        <f t="shared" ca="1" si="739"/>
        <v>1</v>
      </c>
      <c r="OB109" s="5">
        <f t="shared" ca="1" si="740"/>
        <v>1</v>
      </c>
      <c r="OC109" s="9"/>
      <c r="OD109" s="19" t="b">
        <f t="shared" ca="1" si="737"/>
        <v>0</v>
      </c>
      <c r="OE109" s="19" t="b">
        <f t="shared" ca="1" si="737"/>
        <v>0</v>
      </c>
      <c r="OF109" s="19">
        <f t="shared" ca="1" si="737"/>
        <v>1</v>
      </c>
      <c r="OG109" s="135">
        <f t="shared" ca="1" si="742"/>
        <v>1</v>
      </c>
      <c r="OH109" s="135">
        <f t="shared" ca="1" si="742"/>
        <v>1</v>
      </c>
      <c r="OI109" s="135">
        <f t="shared" ca="1" si="742"/>
        <v>1</v>
      </c>
      <c r="OJ109" s="135">
        <f t="shared" ca="1" si="742"/>
        <v>1</v>
      </c>
      <c r="OK109" s="135">
        <f t="shared" ca="1" si="742"/>
        <v>1</v>
      </c>
      <c r="OL109" s="135">
        <f t="shared" ca="1" si="742"/>
        <v>1</v>
      </c>
      <c r="OM109" s="135">
        <f t="shared" ca="1" si="742"/>
        <v>1</v>
      </c>
      <c r="ON109" s="135">
        <f t="shared" ca="1" si="742"/>
        <v>1</v>
      </c>
      <c r="OO109" s="9"/>
      <c r="OP109" s="5" t="str" cm="1">
        <f t="array" aca="1" ref="OP109" ca="1">INDEX(i.LMU_Area,$K109,OP$26)</f>
        <v>-</v>
      </c>
      <c r="OQ109" s="5" t="str" cm="1">
        <f t="array" aca="1" ref="OQ109" ca="1">INDEX(i.LMU_Area,$K109,OQ$26)</f>
        <v>-</v>
      </c>
      <c r="OR109" s="5" t="str" cm="1">
        <f t="array" aca="1" ref="OR109" ca="1">INDEX(i.LMU_Area,$K109,OR$26)</f>
        <v>-</v>
      </c>
      <c r="OS109" s="5" t="str" cm="1">
        <f t="array" aca="1" ref="OS109" ca="1">INDEX(i.LMU_Area,$K109,OS$26)</f>
        <v>-</v>
      </c>
      <c r="OT109" s="5" t="str" cm="1">
        <f t="array" aca="1" ref="OT109" ca="1">INDEX(i.LMU_Area,$K109,OT$26)</f>
        <v>-</v>
      </c>
      <c r="OU109" s="5" t="str" cm="1">
        <f t="array" aca="1" ref="OU109" ca="1">INDEX(i.LMU_Area,$K109,OU$26)</f>
        <v>-</v>
      </c>
      <c r="OV109" s="5" t="str" cm="1">
        <f t="array" aca="1" ref="OV109" ca="1">INDEX(i.LMU_Area,$K109,OV$26)</f>
        <v>-</v>
      </c>
      <c r="OW109" s="5" t="str" cm="1">
        <f t="array" aca="1" ref="OW109" ca="1">INDEX(i.LMU_Area,$K109,OW$26)</f>
        <v>-</v>
      </c>
      <c r="OX109" s="5" t="str" cm="1">
        <f t="array" aca="1" ref="OX109" ca="1">INDEX(i.LMU_Area,$K109,OX$26)</f>
        <v>-</v>
      </c>
      <c r="OY109" s="5" t="str" cm="1">
        <f t="array" aca="1" ref="OY109" ca="1">INDEX(i.LMU_Area,$K109,OY$26)</f>
        <v>-</v>
      </c>
      <c r="OZ109" s="5" t="str" cm="1">
        <f t="array" aca="1" ref="OZ109" ca="1">INDEX(i.LMU_Area,$K109,OZ$26)</f>
        <v>-</v>
      </c>
      <c r="PA109" s="5" t="str" cm="1">
        <f t="array" aca="1" ref="PA109" ca="1">INDEX(i.LMU_Area,$K109,PA$26)</f>
        <v>-</v>
      </c>
      <c r="PB109" s="5" t="str" cm="1">
        <f t="array" aca="1" ref="PB109" ca="1">INDEX(i.LMU_Area,$K109,PB$26)</f>
        <v>-</v>
      </c>
      <c r="PC109" s="5" t="str" cm="1">
        <f t="array" aca="1" ref="PC109" ca="1">INDEX(i.LMU_Area,$K109,PC$26)</f>
        <v>-</v>
      </c>
      <c r="PD109" s="5" t="str" cm="1">
        <f t="array" aca="1" ref="PD109" ca="1">INDEX(i.LMU_Area,$K109,PD$26)</f>
        <v>-</v>
      </c>
      <c r="PE109" s="5" t="str" cm="1">
        <f t="array" aca="1" ref="PE109" ca="1">INDEX(i.LMU_Area,$K109,PE$26)</f>
        <v>-</v>
      </c>
      <c r="PF109" s="5" t="str" cm="1">
        <f t="array" aca="1" ref="PF109" ca="1">INDEX(i.LMU_Area,$K109,PF$26)</f>
        <v>-</v>
      </c>
      <c r="PG109" s="5" t="str" cm="1">
        <f t="array" aca="1" ref="PG109" ca="1">INDEX(i.LMU_Area,$K109,PG$26)</f>
        <v>-</v>
      </c>
      <c r="PH109" s="5" t="str" cm="1">
        <f t="array" aca="1" ref="PH109" ca="1">INDEX(i.LMU_Area,$K109,PH$26)</f>
        <v>-</v>
      </c>
      <c r="PI109" s="5" t="str" cm="1">
        <f t="array" aca="1" ref="PI109" ca="1">INDEX(i.LMU_Area,$K109,PI$26)</f>
        <v>-</v>
      </c>
      <c r="PJ109" s="5" t="str" cm="1">
        <f t="array" aca="1" ref="PJ109" ca="1">INDEX(i.LMU_Area,$K109,PJ$26)</f>
        <v>-</v>
      </c>
      <c r="PK109" s="5" t="str" cm="1">
        <f t="array" aca="1" ref="PK109" ca="1">INDEX(i.LMU_Area,$K109,PK$26)</f>
        <v>-</v>
      </c>
      <c r="PL109" s="5" t="str" cm="1">
        <f t="array" aca="1" ref="PL109" ca="1">INDEX(i.LMU_Area,$K109,PL$26)</f>
        <v>-</v>
      </c>
      <c r="PM109" s="5" t="str" cm="1">
        <f t="array" aca="1" ref="PM109" ca="1">INDEX(i.LMU_Area,$K109,PM$26)</f>
        <v>-</v>
      </c>
      <c r="PN109" s="5" t="str" cm="1">
        <f t="array" aca="1" ref="PN109" ca="1">INDEX(i.LMU_Area,$K109,PN$26)</f>
        <v>-</v>
      </c>
      <c r="PO109" s="5" t="str" cm="1">
        <f t="array" aca="1" ref="PO109" ca="1">INDEX(i.LMU_Area,$K109,PO$26)</f>
        <v>-</v>
      </c>
      <c r="PP109" s="5" t="str" cm="1">
        <f t="array" aca="1" ref="PP109" ca="1">INDEX(i.LMU_Area,$K109,PP$26)</f>
        <v>-</v>
      </c>
      <c r="PQ109" s="5" t="str" cm="1">
        <f t="array" aca="1" ref="PQ109" ca="1">INDEX(i.LMU_Area,$K109,PQ$26)</f>
        <v>-</v>
      </c>
      <c r="PR109" s="5" t="str" cm="1">
        <f t="array" aca="1" ref="PR109" ca="1">INDEX(i.LMU_Area,$K109,PR$26)</f>
        <v>-</v>
      </c>
      <c r="PS109" s="5" t="str" cm="1">
        <f t="array" aca="1" ref="PS109" ca="1">INDEX(i.LMU_Area,$K109,PS$26)</f>
        <v>-</v>
      </c>
      <c r="PT109" s="5" t="str" cm="1">
        <f t="array" aca="1" ref="PT109" ca="1">INDEX(i.LMU_Area,$K109,PT$26)</f>
        <v>-</v>
      </c>
      <c r="PU109" s="5" t="str" cm="1">
        <f t="array" aca="1" ref="PU109" ca="1">INDEX(i.LMU_Area,$K109,PU$26)</f>
        <v>-</v>
      </c>
      <c r="PV109" s="5" t="str" cm="1">
        <f t="array" aca="1" ref="PV109" ca="1">INDEX(i.LMU_Area,$K109,PV$26)</f>
        <v>-</v>
      </c>
      <c r="PW109" s="5" t="str" cm="1">
        <f t="array" aca="1" ref="PW109" ca="1">INDEX(i.LMU_Area,$K109,PW$26)</f>
        <v>-</v>
      </c>
      <c r="PX109" s="5" t="str" cm="1">
        <f t="array" aca="1" ref="PX109" ca="1">INDEX(i.LMU_Area,$K109,PX$26)</f>
        <v>-</v>
      </c>
      <c r="PY109" s="5" t="str" cm="1">
        <f t="array" aca="1" ref="PY109" ca="1">INDEX(i.LMU_Area,$K109,PY$26)</f>
        <v>-</v>
      </c>
      <c r="PZ109" s="5" t="str" cm="1">
        <f t="array" aca="1" ref="PZ109" ca="1">INDEX(i.LMU_Area,$K109,PZ$26)</f>
        <v>-</v>
      </c>
      <c r="QA109" s="5" t="str" cm="1">
        <f t="array" aca="1" ref="QA109" ca="1">INDEX(i.LMU_Area,$K109,QA$26)</f>
        <v>-</v>
      </c>
      <c r="QB109" s="5" t="str" cm="1">
        <f t="array" aca="1" ref="QB109" ca="1">INDEX(i.LMU_Area,$K109,QB$26)</f>
        <v>-</v>
      </c>
      <c r="QC109" s="5" t="str" cm="1">
        <f t="array" aca="1" ref="QC109" ca="1">INDEX(i.LMU_Area,$K109,QC$26)</f>
        <v>-</v>
      </c>
      <c r="QD109" s="5" t="str" cm="1">
        <f t="array" aca="1" ref="QD109" ca="1">INDEX(i.LMU_Area,$K109,QD$26)</f>
        <v>-</v>
      </c>
      <c r="QE109" s="5" t="str" cm="1">
        <f t="array" aca="1" ref="QE109" ca="1">INDEX(i.LMU_Area,$K109,QE$26)</f>
        <v>-</v>
      </c>
      <c r="QF109" s="5" t="str" cm="1">
        <f t="array" aca="1" ref="QF109" ca="1">INDEX(i.LMU_Area,$K109,QF$26)</f>
        <v>-</v>
      </c>
      <c r="QG109" s="5" t="str" cm="1">
        <f t="array" aca="1" ref="QG109" ca="1">INDEX(i.LMU_Area,$K109,QG$26)</f>
        <v>-</v>
      </c>
      <c r="QH109" s="5" t="str" cm="1">
        <f t="array" aca="1" ref="QH109" ca="1">INDEX(i.LMU_Area,$K109,QH$26)</f>
        <v>-</v>
      </c>
      <c r="QI109" s="5" t="str" cm="1">
        <f t="array" aca="1" ref="QI109" ca="1">INDEX(i.LMU_Area,$K109,QI$26)</f>
        <v>-</v>
      </c>
      <c r="QJ109" s="5" t="str" cm="1">
        <f t="array" aca="1" ref="QJ109" ca="1">INDEX(i.LMU_Area,$K109,QJ$26)</f>
        <v>-</v>
      </c>
      <c r="QK109" s="5" t="str" cm="1">
        <f t="array" aca="1" ref="QK109" ca="1">INDEX(i.LMU_Area,$K109,QK$26)</f>
        <v>-</v>
      </c>
      <c r="QL109" s="5" t="str" cm="1">
        <f t="array" aca="1" ref="QL109" ca="1">INDEX(i.LMU_Area,$K109,QL$26)</f>
        <v>-</v>
      </c>
      <c r="QM109" s="5" t="str" cm="1">
        <f t="array" aca="1" ref="QM109" ca="1">INDEX(i.LMU_Area,$K109,QM$26)</f>
        <v>-</v>
      </c>
      <c r="QN109" s="5" t="str" cm="1">
        <f t="array" aca="1" ref="QN109" ca="1">INDEX(i.LMU_Area,$K109,QN$26)</f>
        <v>-</v>
      </c>
      <c r="QO109" s="5" t="str" cm="1">
        <f t="array" aca="1" ref="QO109" ca="1">INDEX(i.LMU_Area,$K109,QO$26)</f>
        <v>-</v>
      </c>
      <c r="QP109" s="5" t="str" cm="1">
        <f t="array" aca="1" ref="QP109" ca="1">INDEX(i.LMU_Area,$K109,QP$26)</f>
        <v>-</v>
      </c>
      <c r="QQ109" s="5" t="str" cm="1">
        <f t="array" aca="1" ref="QQ109" ca="1">INDEX(i.LMU_Area,$K109,QQ$26)</f>
        <v>-</v>
      </c>
      <c r="QR109" s="5" t="str" cm="1">
        <f t="array" aca="1" ref="QR109" ca="1">INDEX(i.LMU_Area,$K109,QR$26)</f>
        <v>-</v>
      </c>
      <c r="QS109" s="5" t="str" cm="1">
        <f t="array" aca="1" ref="QS109" ca="1">INDEX(i.LMU_Area,$K109,QS$26)</f>
        <v>-</v>
      </c>
      <c r="QT109" s="5" t="str" cm="1">
        <f t="array" aca="1" ref="QT109" ca="1">INDEX(i.LMU_Area,$K109,QT$26)</f>
        <v>-</v>
      </c>
      <c r="QU109" s="5" t="str" cm="1">
        <f t="array" aca="1" ref="QU109" ca="1">INDEX(i.LMU_Area,$K109,QU$26)</f>
        <v>-</v>
      </c>
      <c r="QV109" s="5" t="str" cm="1">
        <f t="array" aca="1" ref="QV109" ca="1">INDEX(i.LMU_Area,$K109,QV$26)</f>
        <v>-</v>
      </c>
      <c r="QW109" s="5" t="str" cm="1">
        <f t="array" aca="1" ref="QW109" ca="1">INDEX(i.LMU_Area,$K109,QW$26)</f>
        <v>-</v>
      </c>
      <c r="QX109" s="5" t="str" cm="1">
        <f t="array" aca="1" ref="QX109" ca="1">INDEX(i.LMU_Area,$K109,QX$26)</f>
        <v>-</v>
      </c>
      <c r="QY109" s="5" t="str" cm="1">
        <f t="array" aca="1" ref="QY109" ca="1">INDEX(i.LMU_Area,$K109,QY$26)</f>
        <v>-</v>
      </c>
      <c r="QZ109" s="5" t="str" cm="1">
        <f t="array" aca="1" ref="QZ109" ca="1">INDEX(i.LMU_Area,$K109,QZ$26)</f>
        <v>-</v>
      </c>
      <c r="RA109" s="5" t="str" cm="1">
        <f t="array" aca="1" ref="RA109" ca="1">INDEX(i.LMU_Area,$K109,RA$26)</f>
        <v>-</v>
      </c>
      <c r="RB109" s="5" t="str" cm="1">
        <f t="array" aca="1" ref="RB109" ca="1">INDEX(i.LMU_Area,$K109,RB$26)</f>
        <v>-</v>
      </c>
      <c r="RC109" s="5" t="str" cm="1">
        <f t="array" aca="1" ref="RC109" ca="1">INDEX(i.LMU_Area,$K109,RC$26)</f>
        <v>-</v>
      </c>
      <c r="RD109" s="5" t="str" cm="1">
        <f t="array" aca="1" ref="RD109" ca="1">INDEX(i.LMU_Area,$K109,RD$26)</f>
        <v>-</v>
      </c>
      <c r="RE109" s="5" t="str" cm="1">
        <f t="array" aca="1" ref="RE109" ca="1">INDEX(i.LMU_Area,$K109,RE$26)</f>
        <v>-</v>
      </c>
      <c r="RF109" s="5" t="str" cm="1">
        <f t="array" aca="1" ref="RF109" ca="1">INDEX(i.LMU_Area,$K109,RF$26)</f>
        <v>-</v>
      </c>
      <c r="RG109" s="5" t="str" cm="1">
        <f t="array" aca="1" ref="RG109" ca="1">INDEX(i.LMU_Area,$K109,RG$26)</f>
        <v>-</v>
      </c>
      <c r="RH109" s="5" t="str" cm="1">
        <f t="array" aca="1" ref="RH109" ca="1">INDEX(i.LMU_Area,$K109,RH$26)</f>
        <v>-</v>
      </c>
      <c r="RI109" s="5" t="str" cm="1">
        <f t="array" aca="1" ref="RI109" ca="1">INDEX(i.LMU_Area,$K109,RI$26)</f>
        <v>-</v>
      </c>
      <c r="RJ109" s="5" t="str" cm="1">
        <f t="array" aca="1" ref="RJ109" ca="1">INDEX(i.LMU_Area,$K109,RJ$26)</f>
        <v>-</v>
      </c>
      <c r="RK109" s="5" t="str" cm="1">
        <f t="array" aca="1" ref="RK109" ca="1">INDEX(i.LMU_Area,$K109,RK$26)</f>
        <v>-</v>
      </c>
      <c r="RL109" s="5" t="str" cm="1">
        <f t="array" aca="1" ref="RL109" ca="1">INDEX(i.LMU_Area,$K109,RL$26)</f>
        <v>-</v>
      </c>
      <c r="RM109" s="5" t="str" cm="1">
        <f t="array" aca="1" ref="RM109" ca="1">INDEX(i.LMU_Area,$K109,RM$26)</f>
        <v>-</v>
      </c>
      <c r="RN109" s="5" t="str" cm="1">
        <f t="array" aca="1" ref="RN109" ca="1">INDEX(i.LMU_Area,$K109,RN$26)</f>
        <v>-</v>
      </c>
      <c r="RO109" s="5" t="str" cm="1">
        <f t="array" aca="1" ref="RO109" ca="1">INDEX(i.LMU_Area,$K109,RO$26)</f>
        <v>-</v>
      </c>
      <c r="RP109" s="5" t="str" cm="1">
        <f t="array" aca="1" ref="RP109" ca="1">INDEX(i.LMU_Area,$K109,RP$26)</f>
        <v>-</v>
      </c>
      <c r="RQ109" s="5" t="str" cm="1">
        <f t="array" aca="1" ref="RQ109" ca="1">INDEX(i.LMU_Area,$K109,RQ$26)</f>
        <v>-</v>
      </c>
      <c r="RR109" s="5" t="str" cm="1">
        <f t="array" aca="1" ref="RR109" ca="1">INDEX(i.LMU_Area,$K109,RR$26)</f>
        <v>-</v>
      </c>
      <c r="RS109" s="5" t="str" cm="1">
        <f t="array" aca="1" ref="RS109" ca="1">INDEX(i.LMU_Area,$K109,RS$26)</f>
        <v>-</v>
      </c>
      <c r="RT109" s="5" t="str" cm="1">
        <f t="array" aca="1" ref="RT109" ca="1">INDEX(i.LMU_Area,$K109,RT$26)</f>
        <v>-</v>
      </c>
      <c r="RU109" s="5" t="str" cm="1">
        <f t="array" aca="1" ref="RU109" ca="1">INDEX(i.LMU_Area,$K109,RU$26)</f>
        <v>-</v>
      </c>
      <c r="RV109" s="5" t="str" cm="1">
        <f t="array" aca="1" ref="RV109" ca="1">INDEX(i.LMU_Area,$K109,RV$26)</f>
        <v>-</v>
      </c>
      <c r="RW109" s="5" t="str" cm="1">
        <f t="array" aca="1" ref="RW109" ca="1">INDEX(i.LMU_Area,$K109,RW$26)</f>
        <v>-</v>
      </c>
      <c r="RX109" s="5" t="str" cm="1">
        <f t="array" aca="1" ref="RX109" ca="1">INDEX(i.LMU_Area,$K109,RX$26)</f>
        <v>-</v>
      </c>
      <c r="RY109" s="5" t="str" cm="1">
        <f t="array" aca="1" ref="RY109" ca="1">INDEX(i.LMU_Area,$K109,RY$26)</f>
        <v>-</v>
      </c>
      <c r="RZ109" s="5" t="str" cm="1">
        <f t="array" aca="1" ref="RZ109" ca="1">INDEX(i.LMU_Area,$K109,RZ$26)</f>
        <v>-</v>
      </c>
      <c r="SA109" s="5" t="str" cm="1">
        <f t="array" aca="1" ref="SA109" ca="1">INDEX(i.LMU_Area,$K109,SA$26)</f>
        <v>-</v>
      </c>
      <c r="SB109" s="5" t="str" cm="1">
        <f t="array" aca="1" ref="SB109" ca="1">INDEX(i.LMU_Area,$K109,SB$26)</f>
        <v>-</v>
      </c>
      <c r="SC109" s="5" t="str" cm="1">
        <f t="array" aca="1" ref="SC109" ca="1">INDEX(i.LMU_Area,$K109,SC$26)</f>
        <v>-</v>
      </c>
      <c r="SD109" s="5" t="str" cm="1">
        <f t="array" aca="1" ref="SD109" ca="1">INDEX(i.LMU_Area,$K109,SD$26)</f>
        <v>-</v>
      </c>
      <c r="SE109" s="5" t="str" cm="1">
        <f t="array" aca="1" ref="SE109" ca="1">INDEX(i.LMU_Area,$K109,SE$26)</f>
        <v>-</v>
      </c>
      <c r="SF109" s="5" t="str" cm="1">
        <f t="array" aca="1" ref="SF109" ca="1">INDEX(i.LMU_Area,$K109,SF$26)</f>
        <v>-</v>
      </c>
      <c r="SG109" s="5" t="str" cm="1">
        <f t="array" aca="1" ref="SG109" ca="1">INDEX(i.LMU_Area,$K109,SG$26)</f>
        <v>-</v>
      </c>
      <c r="SH109" s="5" t="str" cm="1">
        <f t="array" aca="1" ref="SH109" ca="1">INDEX(i.LMU_Area,$K109,SH$26)</f>
        <v>-</v>
      </c>
      <c r="SI109" s="5" t="str" cm="1">
        <f t="array" aca="1" ref="SI109" ca="1">INDEX(i.LMU_Area,$K109,SI$26)</f>
        <v>-</v>
      </c>
      <c r="SJ109" s="5" t="str" cm="1">
        <f t="array" aca="1" ref="SJ109" ca="1">INDEX(i.LMU_Area,$K109,SJ$26)</f>
        <v>-</v>
      </c>
      <c r="SK109" s="5" t="str" cm="1">
        <f t="array" aca="1" ref="SK109" ca="1">INDEX(i.LMU_Area,$K109,SK$26)</f>
        <v>-</v>
      </c>
      <c r="SL109" s="5" t="str" cm="1">
        <f t="array" aca="1" ref="SL109" ca="1">INDEX(i.LMU_Area,$K109,SL$26)</f>
        <v>-</v>
      </c>
      <c r="SM109" s="5" t="str" cm="1">
        <f t="array" aca="1" ref="SM109" ca="1">INDEX(i.LMU_Area,$K109,SM$26)</f>
        <v>-</v>
      </c>
      <c r="SN109" s="5" t="str" cm="1">
        <f t="array" aca="1" ref="SN109" ca="1">INDEX(i.LMU_Area,$K109,SN$26)</f>
        <v>-</v>
      </c>
      <c r="SO109" s="5" t="str" cm="1">
        <f t="array" aca="1" ref="SO109" ca="1">INDEX(i.LMU_Area,$K109,SO$26)</f>
        <v>-</v>
      </c>
      <c r="SP109" s="5" t="str" cm="1">
        <f t="array" aca="1" ref="SP109" ca="1">INDEX(i.LMU_Area,$K109,SP$26)</f>
        <v>-</v>
      </c>
      <c r="SQ109" s="5" t="str" cm="1">
        <f t="array" aca="1" ref="SQ109" ca="1">INDEX(i.LMU_Area,$K109,SQ$26)</f>
        <v>-</v>
      </c>
      <c r="SR109" s="5" t="str" cm="1">
        <f t="array" aca="1" ref="SR109" ca="1">INDEX(i.LMU_Area,$K109,SR$26)</f>
        <v>-</v>
      </c>
      <c r="SS109" s="5" t="str" cm="1">
        <f t="array" aca="1" ref="SS109" ca="1">INDEX(i.LMU_Area,$K109,SS$26)</f>
        <v>-</v>
      </c>
      <c r="ST109" s="5" t="str" cm="1">
        <f t="array" aca="1" ref="ST109" ca="1">INDEX(i.LMU_Area,$K109,ST$26)</f>
        <v>-</v>
      </c>
      <c r="SU109" s="5" t="str" cm="1">
        <f t="array" aca="1" ref="SU109" ca="1">INDEX(i.LMU_Area,$K109,SU$26)</f>
        <v>-</v>
      </c>
      <c r="SV109" s="5" t="str" cm="1">
        <f t="array" aca="1" ref="SV109" ca="1">INDEX(i.LMU_Area,$K109,SV$26)</f>
        <v>-</v>
      </c>
      <c r="SW109" s="5" t="str" cm="1">
        <f t="array" aca="1" ref="SW109" ca="1">INDEX(i.LMU_Area,$K109,SW$26)</f>
        <v>-</v>
      </c>
      <c r="SX109" s="5" t="str" cm="1">
        <f t="array" aca="1" ref="SX109" ca="1">INDEX(i.LMU_Area,$K109,SX$26)</f>
        <v>-</v>
      </c>
      <c r="SY109" s="5" t="str" cm="1">
        <f t="array" aca="1" ref="SY109" ca="1">INDEX(i.LMU_Area,$K109,SY$26)</f>
        <v>-</v>
      </c>
      <c r="SZ109" s="5" t="str" cm="1">
        <f t="array" aca="1" ref="SZ109" ca="1">INDEX(i.LMU_Area,$K109,SZ$26)</f>
        <v>-</v>
      </c>
      <c r="TA109" s="5" t="str" cm="1">
        <f t="array" aca="1" ref="TA109" ca="1">INDEX(i.LMU_Area,$K109,TA$26)</f>
        <v>-</v>
      </c>
      <c r="TB109" s="5" t="str" cm="1">
        <f t="array" aca="1" ref="TB109" ca="1">INDEX(i.LMU_Area,$K109,TB$26)</f>
        <v>-</v>
      </c>
      <c r="TC109" s="5" t="str" cm="1">
        <f t="array" aca="1" ref="TC109" ca="1">INDEX(i.LMU_Area,$K109,TC$26)</f>
        <v>-</v>
      </c>
      <c r="TD109" s="5" t="str" cm="1">
        <f t="array" aca="1" ref="TD109" ca="1">INDEX(i.LMU_Area,$K109,TD$26)</f>
        <v>-</v>
      </c>
      <c r="TE109" s="5" t="str" cm="1">
        <f t="array" aca="1" ref="TE109" ca="1">INDEX(i.LMU_Area,$K109,TE$26)</f>
        <v>-</v>
      </c>
      <c r="TF109" s="19">
        <f t="shared" ca="1" si="743"/>
        <v>1</v>
      </c>
      <c r="TG109" s="587">
        <v>0</v>
      </c>
    </row>
    <row r="110" spans="1:527" outlineLevel="2">
      <c r="A110" s="21">
        <f t="shared" si="663"/>
        <v>105</v>
      </c>
      <c r="B110" s="213">
        <f ca="1">OFFSET(B110,-1,0)</f>
        <v>101</v>
      </c>
      <c r="C110">
        <f>C109</f>
        <v>102</v>
      </c>
      <c r="D110" s="135" t="s">
        <v>1990</v>
      </c>
      <c r="E110" t="b">
        <v>0</v>
      </c>
      <c r="F110" t="b">
        <v>0</v>
      </c>
      <c r="G110" t="b">
        <f t="shared" si="664"/>
        <v>0</v>
      </c>
      <c r="H110" s="213">
        <f t="shared" ca="1" si="744"/>
        <v>4</v>
      </c>
      <c r="I110" s="26">
        <v>2</v>
      </c>
      <c r="J110" s="26">
        <v>2</v>
      </c>
      <c r="K110" s="19">
        <f t="shared" ca="1" si="665"/>
        <v>1</v>
      </c>
      <c r="L110" s="19">
        <f t="shared" ca="1" si="665"/>
        <v>1</v>
      </c>
      <c r="M110" s="19">
        <f t="shared" ca="1" si="665"/>
        <v>2</v>
      </c>
      <c r="N110" s="19">
        <f t="shared" ca="1" si="665"/>
        <v>3</v>
      </c>
      <c r="O110" s="19">
        <f t="shared" ca="1" si="665"/>
        <v>2</v>
      </c>
      <c r="P110" s="19">
        <f t="shared" ca="1" si="665"/>
        <v>1</v>
      </c>
      <c r="Q110" s="19">
        <f t="shared" ca="1" si="665"/>
        <v>1</v>
      </c>
      <c r="R110" s="19">
        <f t="shared" ca="1" si="665"/>
        <v>0</v>
      </c>
      <c r="S110" s="19">
        <f t="shared" ca="1" si="665"/>
        <v>0</v>
      </c>
      <c r="T110" s="19">
        <f t="shared" ca="1" si="665"/>
        <v>0</v>
      </c>
      <c r="U110" s="19">
        <f t="shared" ca="1" si="665"/>
        <v>0</v>
      </c>
      <c r="V110" s="19">
        <f t="shared" ca="1" si="665"/>
        <v>0</v>
      </c>
      <c r="W110" s="19">
        <f t="shared" ca="1" si="665"/>
        <v>0</v>
      </c>
      <c r="X110" s="19">
        <f t="shared" ca="1" si="665"/>
        <v>1</v>
      </c>
      <c r="Y110" s="19">
        <f t="shared" ca="1" si="665"/>
        <v>1</v>
      </c>
      <c r="Z110" s="19">
        <f t="shared" ca="1" si="665"/>
        <v>1</v>
      </c>
      <c r="AA110" s="209"/>
      <c r="AB110" s="209"/>
      <c r="AC110" s="209"/>
      <c r="AD110" s="209"/>
      <c r="AE110" s="209"/>
      <c r="AF110" s="19">
        <f ca="1">OFFSET(AF$5,$B110,0)</f>
        <v>0</v>
      </c>
      <c r="AG110" s="209"/>
      <c r="AH110" s="209"/>
      <c r="AI110" s="209"/>
      <c r="AJ110" s="209"/>
      <c r="AK110" s="209"/>
      <c r="AL110" s="209"/>
      <c r="AM110" s="209"/>
      <c r="AN110" s="209"/>
      <c r="AO110" s="135">
        <f t="shared" ca="1" si="666"/>
        <v>2</v>
      </c>
      <c r="AP110" s="135">
        <f ca="1">INDEX(CHOOSE($P110,DataAutumn!i.AdultDrys,DataWinter!i.AdultDrys,DataSpring!i.AdultDrys),1,$O110)</f>
        <v>4</v>
      </c>
      <c r="AQ110" s="5">
        <f t="shared" ca="1" si="667"/>
        <v>2</v>
      </c>
      <c r="AR110" s="5">
        <f t="shared" ca="1" si="667"/>
        <v>0</v>
      </c>
      <c r="AS110" s="5">
        <f t="shared" ca="1" si="668"/>
        <v>5</v>
      </c>
      <c r="AT110" s="209"/>
      <c r="AU110" s="209"/>
      <c r="AV110" s="209" t="s">
        <v>2009</v>
      </c>
      <c r="AW110" s="351" t="str" cm="1">
        <f t="array" aca="1" ref="AW110" ca="1">LEFT(OFFSET(AW110,-1,0),LEN($AW$104))        &amp; TEXT($H110," 00000 ")
&amp; $D110   &amp;" "&amp;$AV110     &amp; IF($JO110=0," FWM","")&amp;IF($JO110=1," MWM","")&amp;IF($JO110=5," Mat","")&amp;IF($JP110=TRUE,"&amp;BBT","    ")    &amp; INDEX(DataMaster!$B$49:$B$51,Experiment!$I110)    &amp; " Climate"&amp;$J110
        &amp; CHOOSE($R110+1," PICCC"," BC")
&amp; " GP"&amp;TEXT($OB110,"?00%")        &amp; " WP"&amp;TEXT($NZ110,"?00%")        &amp; " MP"&amp;TEXT($OA110,"?00%")
&amp; " T_" &amp; IF(AND($CW110,$CY110),"TRUE")        &amp; " (F"&amp;3+COUNTIF($DL110:$DO110,TRUE)&amp;3&amp;"N"&amp;$DQ110&amp;$DR110&amp;")"</f>
        <v>prodSA 00004 EWW YieldnRepro MWM    DSP Climate2 PICCC GP100% WP100% MP100% T_TRUE (F33N11)</v>
      </c>
      <c r="AX110" s="9" t="str">
        <f ca="1">IF(COUNTIF(AW$5:AW110,AW110)=1,"-","Dup")</f>
        <v>-</v>
      </c>
      <c r="AY110" s="9"/>
      <c r="AZ110" s="19" t="str">
        <f t="shared" ca="1" si="669"/>
        <v>-</v>
      </c>
      <c r="BA110" s="19" t="str">
        <f t="shared" ca="1" si="669"/>
        <v>-</v>
      </c>
      <c r="BB110" s="19" t="str">
        <f t="shared" ca="1" si="669"/>
        <v>-</v>
      </c>
      <c r="BC110" s="19" t="str">
        <f t="shared" ca="1" si="669"/>
        <v>-</v>
      </c>
      <c r="BD110" s="19" t="str">
        <f t="shared" ca="1" si="669"/>
        <v>-</v>
      </c>
      <c r="BE110" s="19" t="str">
        <f t="shared" ca="1" si="669"/>
        <v>-</v>
      </c>
      <c r="BF110" s="19" t="str">
        <f t="shared" ca="1" si="669"/>
        <v>-</v>
      </c>
      <c r="BG110" s="19" t="str">
        <f t="shared" ca="1" si="669"/>
        <v>-</v>
      </c>
      <c r="BH110" s="9"/>
      <c r="BI110" s="5" t="b">
        <f t="shared" si="670"/>
        <v>0</v>
      </c>
      <c r="BJ110" s="5" t="str">
        <f t="shared" si="670"/>
        <v>-</v>
      </c>
      <c r="BK110" s="5" t="b">
        <f t="shared" si="670"/>
        <v>0</v>
      </c>
      <c r="BL110" s="5" t="b">
        <f t="shared" si="670"/>
        <v>1</v>
      </c>
      <c r="BM110" s="5" t="b">
        <f t="shared" si="670"/>
        <v>1</v>
      </c>
      <c r="BN110" s="135">
        <f t="shared" si="670"/>
        <v>0</v>
      </c>
      <c r="BO110" s="12" t="b">
        <v>0</v>
      </c>
      <c r="BP110" s="5" cm="1">
        <f t="array" ref="BP110">INDEX(i.z_prob,$J110,BP$26)</f>
        <v>0.08</v>
      </c>
      <c r="BQ110" s="5" cm="1">
        <f t="array" ref="BQ110">INDEX(i.z_prob,$J110,BQ$26)</f>
        <v>0.14000000000000001</v>
      </c>
      <c r="BR110" s="5" cm="1">
        <f t="array" ref="BR110">INDEX(i.z_prob,$J110,BR$26)</f>
        <v>0.12</v>
      </c>
      <c r="BS110" s="5" cm="1">
        <f t="array" ref="BS110">INDEX(i.z_prob,$J110,BS$26)</f>
        <v>0.1</v>
      </c>
      <c r="BT110" s="5" cm="1">
        <f t="array" ref="BT110">INDEX(i.z_prob,$J110,BT$26)</f>
        <v>0.1</v>
      </c>
      <c r="BU110" s="5" cm="1">
        <f t="array" ref="BU110">INDEX(i.z_prob,$J110,BU$26)</f>
        <v>0.19</v>
      </c>
      <c r="BV110" s="5" cm="1">
        <f t="array" ref="BV110">INDEX(i.z_prob,$J110,BV$26)</f>
        <v>0.14000000000000001</v>
      </c>
      <c r="BW110" s="5" cm="1">
        <f t="array" ref="BW110">INDEX(i.z_prob,$J110,BW$26)</f>
        <v>0.13</v>
      </c>
      <c r="BX110" s="9"/>
      <c r="BY110" s="19" t="str">
        <f t="shared" ca="1" si="671"/>
        <v>-</v>
      </c>
      <c r="BZ110" s="5">
        <f t="shared" ca="1" si="672"/>
        <v>0</v>
      </c>
      <c r="CA110" s="5">
        <f t="shared" ca="1" si="672"/>
        <v>0</v>
      </c>
      <c r="CB110" s="5">
        <f t="shared" ca="1" si="672"/>
        <v>0</v>
      </c>
      <c r="CC110" s="5">
        <f t="shared" ca="1" si="672"/>
        <v>0</v>
      </c>
      <c r="CD110" s="9"/>
      <c r="CE110" s="5" t="b">
        <f t="shared" ca="1" si="673"/>
        <v>0</v>
      </c>
      <c r="CF110" s="12">
        <f t="shared" ca="1" si="674"/>
        <v>3211010</v>
      </c>
      <c r="CG110" s="19" t="str">
        <f t="shared" ca="1" si="675"/>
        <v>-</v>
      </c>
      <c r="CH110" s="19" t="str">
        <f t="shared" ca="1" si="675"/>
        <v>-</v>
      </c>
      <c r="CI110" s="19" t="str">
        <f t="shared" ca="1" si="675"/>
        <v>-</v>
      </c>
      <c r="CJ110" s="19" t="str">
        <f t="shared" ca="1" si="675"/>
        <v>-</v>
      </c>
      <c r="CK110" s="19" t="str">
        <f t="shared" ca="1" si="675"/>
        <v>-</v>
      </c>
      <c r="CL110" s="19" t="str">
        <f t="shared" ca="1" si="675"/>
        <v>-</v>
      </c>
      <c r="CM110" s="19" t="str">
        <f t="shared" ca="1" si="675"/>
        <v>-</v>
      </c>
      <c r="CN110" s="19" t="str">
        <f t="shared" ca="1" si="675"/>
        <v>-</v>
      </c>
      <c r="CO110" s="19" t="str">
        <f t="shared" ca="1" si="675"/>
        <v>-</v>
      </c>
      <c r="CP110" s="19" t="str">
        <f t="shared" ca="1" si="675"/>
        <v>-</v>
      </c>
      <c r="CQ110" s="19" t="str">
        <f t="shared" ca="1" si="675"/>
        <v>-</v>
      </c>
      <c r="CR110" s="19" t="str">
        <f t="shared" ca="1" si="675"/>
        <v>-</v>
      </c>
      <c r="CS110" s="19" t="str">
        <f t="shared" ca="1" si="675"/>
        <v>-</v>
      </c>
      <c r="CT110" s="19" t="str">
        <f t="shared" ca="1" si="675"/>
        <v>-</v>
      </c>
      <c r="CU110" s="19" t="str">
        <f t="shared" ca="1" si="675"/>
        <v>-</v>
      </c>
      <c r="CV110" s="9"/>
      <c r="CW110" s="19" t="b">
        <f t="shared" ca="1" si="676"/>
        <v>1</v>
      </c>
      <c r="CX110" s="19" t="b">
        <f t="shared" ca="1" si="676"/>
        <v>1</v>
      </c>
      <c r="CY110" s="19" t="b">
        <f t="shared" ca="1" si="676"/>
        <v>1</v>
      </c>
      <c r="CZ110" s="571">
        <f ca="1">VALUE($N110&amp;$O110&amp;$P110&amp;$Q110&amp;IFERROR(VALUE($I110),0)&amp;$Z110&amp;IF($JX110=1,1,2)&amp;1)</f>
        <v>32112111</v>
      </c>
      <c r="DA110" s="19" t="b">
        <f t="shared" ca="1" si="745"/>
        <v>0</v>
      </c>
      <c r="DB110" s="19">
        <f t="shared" ca="1" si="745"/>
        <v>0</v>
      </c>
      <c r="DC110" s="19" t="str">
        <f t="shared" ca="1" si="745"/>
        <v>-</v>
      </c>
      <c r="DD110" s="570" t="str">
        <f t="shared" ca="1" si="745"/>
        <v>-</v>
      </c>
      <c r="DE110" s="428">
        <f t="shared" ca="1" si="678"/>
        <v>680</v>
      </c>
      <c r="DF110" s="428">
        <f t="shared" ca="1" si="678"/>
        <v>714</v>
      </c>
      <c r="DG110" s="428">
        <f t="shared" ca="1" si="678"/>
        <v>749</v>
      </c>
      <c r="DH110" s="143">
        <f t="shared" ca="1" si="679"/>
        <v>420</v>
      </c>
      <c r="DI110" s="143">
        <f t="shared" ca="1" si="679"/>
        <v>455</v>
      </c>
      <c r="DJ110" s="143">
        <f t="shared" ca="1" si="679"/>
        <v>490</v>
      </c>
      <c r="DK110" s="19" t="str">
        <f t="shared" ca="1" si="680"/>
        <v>-</v>
      </c>
      <c r="DL110" s="19" t="str">
        <f t="shared" ca="1" si="680"/>
        <v>-</v>
      </c>
      <c r="DM110" s="19" t="str">
        <f t="shared" ca="1" si="680"/>
        <v>-</v>
      </c>
      <c r="DN110" s="19" t="str">
        <f t="shared" ca="1" si="680"/>
        <v>-</v>
      </c>
      <c r="DO110" s="19" t="str">
        <f t="shared" ca="1" si="680"/>
        <v>-</v>
      </c>
      <c r="DP110" s="19" t="str">
        <f t="shared" ca="1" si="680"/>
        <v>-</v>
      </c>
      <c r="DQ110" s="19">
        <f t="shared" ca="1" si="680"/>
        <v>1</v>
      </c>
      <c r="DR110" s="19">
        <f t="shared" ca="1" si="680"/>
        <v>1</v>
      </c>
      <c r="DS110" s="19">
        <f t="shared" ca="1" si="680"/>
        <v>0</v>
      </c>
      <c r="DT110" s="19" t="str">
        <f t="shared" ca="1" si="680"/>
        <v>-</v>
      </c>
      <c r="DU110" s="19" t="str">
        <f t="shared" ca="1" si="680"/>
        <v>-</v>
      </c>
      <c r="DV110" s="19" t="str">
        <f t="shared" ca="1" si="680"/>
        <v>-</v>
      </c>
      <c r="DW110" s="19" t="str">
        <f t="shared" ca="1" si="680"/>
        <v>-</v>
      </c>
      <c r="DX110" s="19" t="str">
        <f t="shared" ca="1" si="680"/>
        <v>-</v>
      </c>
      <c r="DY110" s="19">
        <f t="shared" ca="1" si="680"/>
        <v>0</v>
      </c>
      <c r="DZ110" s="19" t="str">
        <f t="shared" ca="1" si="680"/>
        <v>-</v>
      </c>
      <c r="EA110" s="19" t="str">
        <f t="shared" ca="1" si="680"/>
        <v>-</v>
      </c>
      <c r="EB110" s="19" t="str">
        <f t="shared" ca="1" si="745"/>
        <v>-</v>
      </c>
      <c r="EC110" s="19">
        <f t="shared" ca="1" si="745"/>
        <v>0</v>
      </c>
      <c r="ED110" s="19">
        <f t="shared" ca="1" si="745"/>
        <v>0</v>
      </c>
      <c r="EE110" s="9"/>
      <c r="EF110" s="19" t="str">
        <f t="shared" ca="1" si="681"/>
        <v>-</v>
      </c>
      <c r="EG110" s="19" t="str">
        <f t="shared" ca="1" si="681"/>
        <v>-</v>
      </c>
      <c r="EH110" s="19" t="str">
        <f t="shared" ca="1" si="681"/>
        <v>-</v>
      </c>
      <c r="EI110" s="19" t="str">
        <f t="shared" ca="1" si="681"/>
        <v>-</v>
      </c>
      <c r="EJ110" s="19" t="str">
        <f t="shared" ca="1" si="681"/>
        <v>-</v>
      </c>
      <c r="EK110" s="19" t="str">
        <f t="shared" ca="1" si="681"/>
        <v>-</v>
      </c>
      <c r="EL110" s="19" t="str">
        <f t="shared" ca="1" si="681"/>
        <v>-</v>
      </c>
      <c r="EM110" s="19" t="str">
        <f t="shared" ca="1" si="681"/>
        <v>-</v>
      </c>
      <c r="EN110" s="19" t="str">
        <f t="shared" ca="1" si="681"/>
        <v>-</v>
      </c>
      <c r="EO110" s="19" t="str">
        <f t="shared" ca="1" si="681"/>
        <v>-</v>
      </c>
      <c r="EP110" s="19" t="str">
        <f t="shared" ca="1" si="681"/>
        <v>-</v>
      </c>
      <c r="EQ110" s="19" t="str">
        <f t="shared" ca="1" si="681"/>
        <v>-</v>
      </c>
      <c r="ER110" s="19">
        <f t="shared" ca="1" si="681"/>
        <v>0</v>
      </c>
      <c r="ES110" s="428">
        <f t="shared" ca="1" si="682"/>
        <v>0</v>
      </c>
      <c r="ET110" s="428">
        <f t="shared" ca="1" si="682"/>
        <v>0</v>
      </c>
      <c r="EU110" s="115">
        <f t="shared" ca="1" si="683"/>
        <v>0</v>
      </c>
      <c r="EV110" s="115">
        <f t="shared" ca="1" si="683"/>
        <v>0</v>
      </c>
      <c r="EW110" s="115">
        <f t="shared" ca="1" si="683"/>
        <v>0</v>
      </c>
      <c r="EX110" s="115">
        <f t="shared" ca="1" si="683"/>
        <v>0</v>
      </c>
      <c r="EY110" s="115">
        <f t="shared" ca="1" si="683"/>
        <v>0</v>
      </c>
      <c r="EZ110" s="530">
        <f t="shared" ca="1" si="684"/>
        <v>0</v>
      </c>
      <c r="FA110" s="115">
        <f t="shared" ca="1" si="685"/>
        <v>0</v>
      </c>
      <c r="FB110" s="115">
        <f t="shared" ca="1" si="685"/>
        <v>0</v>
      </c>
      <c r="FC110" s="115">
        <f t="shared" ca="1" si="685"/>
        <v>0</v>
      </c>
      <c r="FD110" s="115">
        <f t="shared" ca="1" si="685"/>
        <v>0</v>
      </c>
      <c r="FE110" s="115">
        <f t="shared" ca="1" si="685"/>
        <v>0</v>
      </c>
      <c r="FF110" s="530">
        <f t="shared" ca="1" si="686"/>
        <v>0</v>
      </c>
      <c r="FG110" s="115">
        <f t="shared" ca="1" si="687"/>
        <v>0</v>
      </c>
      <c r="FH110" s="115">
        <f t="shared" ca="1" si="687"/>
        <v>0</v>
      </c>
      <c r="FI110" s="115">
        <f t="shared" ca="1" si="687"/>
        <v>0</v>
      </c>
      <c r="FJ110" s="115">
        <f t="shared" ca="1" si="687"/>
        <v>0</v>
      </c>
      <c r="FK110" s="115">
        <f t="shared" ca="1" si="687"/>
        <v>0</v>
      </c>
      <c r="FL110" s="530">
        <f t="shared" ca="1" si="688"/>
        <v>0</v>
      </c>
      <c r="FM110" s="115">
        <f t="shared" ca="1" si="689"/>
        <v>0</v>
      </c>
      <c r="FN110" s="115">
        <f t="shared" ca="1" si="689"/>
        <v>0</v>
      </c>
      <c r="FO110" s="115">
        <f t="shared" ca="1" si="689"/>
        <v>0</v>
      </c>
      <c r="FP110" s="115">
        <f t="shared" ca="1" si="689"/>
        <v>0</v>
      </c>
      <c r="FQ110" s="115">
        <f t="shared" ca="1" si="689"/>
        <v>0</v>
      </c>
      <c r="FR110" s="530">
        <f t="shared" ca="1" si="690"/>
        <v>0</v>
      </c>
      <c r="FS110" s="115">
        <f t="shared" ca="1" si="691"/>
        <v>0</v>
      </c>
      <c r="FT110" s="115">
        <f t="shared" ca="1" si="691"/>
        <v>0</v>
      </c>
      <c r="FU110" s="115">
        <f t="shared" ca="1" si="691"/>
        <v>0</v>
      </c>
      <c r="FV110" s="115">
        <f t="shared" ca="1" si="691"/>
        <v>0</v>
      </c>
      <c r="FW110" s="115">
        <f t="shared" ca="1" si="691"/>
        <v>0</v>
      </c>
      <c r="FX110" s="530">
        <f t="shared" ca="1" si="692"/>
        <v>0</v>
      </c>
      <c r="FY110" s="115">
        <f t="shared" ca="1" si="693"/>
        <v>0</v>
      </c>
      <c r="FZ110" s="115">
        <f t="shared" ca="1" si="693"/>
        <v>0</v>
      </c>
      <c r="GA110" s="115">
        <f t="shared" ca="1" si="693"/>
        <v>0</v>
      </c>
      <c r="GB110" s="115">
        <f t="shared" ca="1" si="693"/>
        <v>0</v>
      </c>
      <c r="GC110" s="115">
        <f t="shared" ca="1" si="693"/>
        <v>0</v>
      </c>
      <c r="GD110" s="530">
        <f t="shared" ca="1" si="694"/>
        <v>0</v>
      </c>
      <c r="GE110" s="116">
        <f t="shared" ca="1" si="695"/>
        <v>0</v>
      </c>
      <c r="GF110" s="116">
        <f t="shared" ca="1" si="695"/>
        <v>0</v>
      </c>
      <c r="GG110" s="116">
        <f t="shared" ca="1" si="695"/>
        <v>0</v>
      </c>
      <c r="GH110" s="116">
        <f t="shared" ca="1" si="695"/>
        <v>0</v>
      </c>
      <c r="GI110" s="545">
        <f t="shared" ca="1" si="696"/>
        <v>0</v>
      </c>
      <c r="GJ110" s="545">
        <f t="shared" ca="1" si="696"/>
        <v>0</v>
      </c>
      <c r="GK110" s="545">
        <f t="shared" ca="1" si="696"/>
        <v>0</v>
      </c>
      <c r="GL110" s="545">
        <f t="shared" ca="1" si="696"/>
        <v>0</v>
      </c>
      <c r="GM110" s="545">
        <f t="shared" ca="1" si="696"/>
        <v>0</v>
      </c>
      <c r="GN110" s="545">
        <f t="shared" ca="1" si="696"/>
        <v>0</v>
      </c>
      <c r="GO110" s="545">
        <f t="shared" ca="1" si="696"/>
        <v>0</v>
      </c>
      <c r="GP110" s="545">
        <f t="shared" ca="1" si="696"/>
        <v>0</v>
      </c>
      <c r="GQ110" s="545">
        <f t="shared" ca="1" si="696"/>
        <v>0</v>
      </c>
      <c r="GR110" s="545">
        <f t="shared" ca="1" si="696"/>
        <v>0</v>
      </c>
      <c r="GS110" s="545">
        <f t="shared" ca="1" si="696"/>
        <v>0</v>
      </c>
      <c r="GT110" s="545">
        <f t="shared" ca="1" si="696"/>
        <v>0</v>
      </c>
      <c r="GU110" s="545">
        <f t="shared" ca="1" si="696"/>
        <v>0</v>
      </c>
      <c r="GV110" s="545">
        <f t="shared" ca="1" si="696"/>
        <v>0</v>
      </c>
      <c r="GW110" s="545">
        <f t="shared" ca="1" si="696"/>
        <v>0</v>
      </c>
      <c r="GX110" s="545">
        <f t="shared" ca="1" si="696"/>
        <v>0</v>
      </c>
      <c r="GY110" s="545">
        <f t="shared" ca="1" si="697"/>
        <v>0</v>
      </c>
      <c r="GZ110" s="545">
        <f t="shared" ca="1" si="697"/>
        <v>0</v>
      </c>
      <c r="HA110" s="545">
        <f t="shared" ca="1" si="697"/>
        <v>0</v>
      </c>
      <c r="HB110" s="545">
        <f t="shared" ca="1" si="697"/>
        <v>0</v>
      </c>
      <c r="HC110" s="19">
        <f t="shared" ca="1" si="698"/>
        <v>0</v>
      </c>
      <c r="HD110" s="115">
        <f t="shared" ca="1" si="699"/>
        <v>0</v>
      </c>
      <c r="HE110" s="115">
        <f t="shared" ca="1" si="699"/>
        <v>0</v>
      </c>
      <c r="HF110" s="115">
        <f t="shared" ca="1" si="699"/>
        <v>0</v>
      </c>
      <c r="HG110" s="115">
        <f t="shared" ca="1" si="699"/>
        <v>0</v>
      </c>
      <c r="HH110" s="115">
        <f t="shared" ca="1" si="699"/>
        <v>0</v>
      </c>
      <c r="HI110" s="530">
        <f t="shared" ca="1" si="700"/>
        <v>0</v>
      </c>
      <c r="HJ110" s="115">
        <f t="shared" ca="1" si="701"/>
        <v>0</v>
      </c>
      <c r="HK110" s="115">
        <f t="shared" ca="1" si="701"/>
        <v>0</v>
      </c>
      <c r="HL110" s="115">
        <f t="shared" ca="1" si="701"/>
        <v>0</v>
      </c>
      <c r="HM110" s="115">
        <f t="shared" ca="1" si="701"/>
        <v>0</v>
      </c>
      <c r="HN110" s="115">
        <f t="shared" ca="1" si="701"/>
        <v>0</v>
      </c>
      <c r="HO110" s="530">
        <f t="shared" ca="1" si="702"/>
        <v>0</v>
      </c>
      <c r="HP110" s="115">
        <f t="shared" ca="1" si="703"/>
        <v>0</v>
      </c>
      <c r="HQ110" s="115">
        <f t="shared" ca="1" si="703"/>
        <v>0</v>
      </c>
      <c r="HR110" s="115">
        <f t="shared" ca="1" si="703"/>
        <v>0</v>
      </c>
      <c r="HS110" s="115">
        <f t="shared" ca="1" si="703"/>
        <v>0</v>
      </c>
      <c r="HT110" s="115">
        <f t="shared" ca="1" si="703"/>
        <v>0</v>
      </c>
      <c r="HU110" s="530">
        <f t="shared" ca="1" si="704"/>
        <v>0</v>
      </c>
      <c r="HV110" s="115">
        <f t="shared" ca="1" si="705"/>
        <v>0</v>
      </c>
      <c r="HW110" s="115">
        <f t="shared" ca="1" si="705"/>
        <v>0</v>
      </c>
      <c r="HX110" s="115">
        <f t="shared" ca="1" si="705"/>
        <v>0</v>
      </c>
      <c r="HY110" s="115">
        <f t="shared" ca="1" si="705"/>
        <v>0</v>
      </c>
      <c r="HZ110" s="115">
        <f t="shared" ca="1" si="705"/>
        <v>0</v>
      </c>
      <c r="IA110" s="530">
        <f t="shared" ca="1" si="706"/>
        <v>0</v>
      </c>
      <c r="IB110" s="115">
        <f t="shared" ca="1" si="707"/>
        <v>0</v>
      </c>
      <c r="IC110" s="115">
        <f t="shared" ca="1" si="707"/>
        <v>0</v>
      </c>
      <c r="ID110" s="115">
        <f t="shared" ca="1" si="707"/>
        <v>0</v>
      </c>
      <c r="IE110" s="115">
        <f t="shared" ca="1" si="707"/>
        <v>0</v>
      </c>
      <c r="IF110" s="115">
        <f t="shared" ca="1" si="707"/>
        <v>0</v>
      </c>
      <c r="IG110" s="530">
        <f t="shared" ca="1" si="708"/>
        <v>0</v>
      </c>
      <c r="IH110" s="115">
        <f t="shared" ca="1" si="709"/>
        <v>0</v>
      </c>
      <c r="II110" s="115">
        <f t="shared" ca="1" si="709"/>
        <v>0</v>
      </c>
      <c r="IJ110" s="115">
        <f t="shared" ca="1" si="709"/>
        <v>0</v>
      </c>
      <c r="IK110" s="115">
        <f t="shared" ca="1" si="709"/>
        <v>0</v>
      </c>
      <c r="IL110" s="115">
        <f t="shared" ca="1" si="709"/>
        <v>0</v>
      </c>
      <c r="IM110" s="530">
        <f t="shared" ca="1" si="710"/>
        <v>0</v>
      </c>
      <c r="IN110" s="116">
        <f t="shared" ca="1" si="711"/>
        <v>0</v>
      </c>
      <c r="IO110" s="116">
        <f t="shared" ca="1" si="711"/>
        <v>0</v>
      </c>
      <c r="IP110" s="116">
        <f t="shared" ca="1" si="711"/>
        <v>0</v>
      </c>
      <c r="IQ110" s="116">
        <f t="shared" ca="1" si="711"/>
        <v>0</v>
      </c>
      <c r="IR110" s="545">
        <f t="shared" ca="1" si="712"/>
        <v>0</v>
      </c>
      <c r="IS110" s="545">
        <f t="shared" ca="1" si="712"/>
        <v>0</v>
      </c>
      <c r="IT110" s="545">
        <f t="shared" ca="1" si="712"/>
        <v>0</v>
      </c>
      <c r="IU110" s="545">
        <f t="shared" ca="1" si="712"/>
        <v>0</v>
      </c>
      <c r="IV110" s="545">
        <f t="shared" ca="1" si="712"/>
        <v>0</v>
      </c>
      <c r="IW110" s="545">
        <f t="shared" ca="1" si="712"/>
        <v>0</v>
      </c>
      <c r="IX110" s="545">
        <f t="shared" ca="1" si="712"/>
        <v>0</v>
      </c>
      <c r="IY110" s="545">
        <f t="shared" ca="1" si="712"/>
        <v>0</v>
      </c>
      <c r="IZ110" s="545">
        <f t="shared" ca="1" si="712"/>
        <v>0</v>
      </c>
      <c r="JA110" s="545">
        <f t="shared" ca="1" si="712"/>
        <v>0</v>
      </c>
      <c r="JB110" s="545">
        <f t="shared" ca="1" si="712"/>
        <v>0</v>
      </c>
      <c r="JC110" s="545">
        <f t="shared" ca="1" si="712"/>
        <v>0</v>
      </c>
      <c r="JD110" s="545">
        <f t="shared" ca="1" si="712"/>
        <v>0</v>
      </c>
      <c r="JE110" s="545">
        <f t="shared" ca="1" si="712"/>
        <v>0</v>
      </c>
      <c r="JF110" s="545">
        <f t="shared" ca="1" si="712"/>
        <v>0</v>
      </c>
      <c r="JG110" s="545">
        <f t="shared" ca="1" si="712"/>
        <v>0</v>
      </c>
      <c r="JH110" s="545">
        <f t="shared" ca="1" si="713"/>
        <v>0</v>
      </c>
      <c r="JI110" s="545">
        <f t="shared" ca="1" si="713"/>
        <v>0</v>
      </c>
      <c r="JJ110" s="545">
        <f t="shared" ca="1" si="713"/>
        <v>0</v>
      </c>
      <c r="JK110" s="545">
        <f t="shared" ca="1" si="713"/>
        <v>0</v>
      </c>
      <c r="JL110" s="19">
        <f t="shared" ca="1" si="714"/>
        <v>0</v>
      </c>
      <c r="JM110" s="5">
        <f t="shared" ca="1" si="715"/>
        <v>19</v>
      </c>
      <c r="JN110" s="9"/>
      <c r="JO110" s="5">
        <f t="shared" ca="1" si="716"/>
        <v>1</v>
      </c>
      <c r="JP110" s="5" t="b">
        <f t="shared" ca="1" si="716"/>
        <v>0</v>
      </c>
      <c r="JQ110" s="19">
        <f t="shared" ca="1" si="717"/>
        <v>0</v>
      </c>
      <c r="JR110" s="5">
        <f t="shared" ca="1" si="718"/>
        <v>0</v>
      </c>
      <c r="JS110" s="5">
        <f t="shared" ca="1" si="719"/>
        <v>0.01</v>
      </c>
      <c r="JT110" s="5">
        <f t="shared" si="720"/>
        <v>0</v>
      </c>
      <c r="JU110" s="19">
        <f t="shared" ca="1" si="717"/>
        <v>0</v>
      </c>
      <c r="JV110" s="5">
        <f t="shared" ca="1" si="721"/>
        <v>60</v>
      </c>
      <c r="JW110" s="5">
        <f t="shared" si="722"/>
        <v>1</v>
      </c>
      <c r="JX110" s="19">
        <f t="shared" ca="1" si="717"/>
        <v>1</v>
      </c>
      <c r="JY110" s="19">
        <f t="shared" ca="1" si="717"/>
        <v>1</v>
      </c>
      <c r="JZ110" s="19">
        <f t="shared" ca="1" si="717"/>
        <v>1</v>
      </c>
      <c r="KA110" s="19">
        <f t="shared" ca="1" si="717"/>
        <v>1</v>
      </c>
      <c r="KB110" s="19">
        <f t="shared" ca="1" si="717"/>
        <v>1</v>
      </c>
      <c r="KC110" s="19">
        <f t="shared" ca="1" si="717"/>
        <v>0</v>
      </c>
      <c r="KD110" s="19">
        <f t="shared" ca="1" si="717"/>
        <v>0</v>
      </c>
      <c r="KE110" s="19">
        <f t="shared" ca="1" si="717"/>
        <v>1</v>
      </c>
      <c r="KF110" s="19">
        <f t="shared" ca="1" si="717"/>
        <v>0</v>
      </c>
      <c r="KG110" s="19">
        <f t="shared" ca="1" si="717"/>
        <v>0</v>
      </c>
      <c r="KH110" s="19">
        <f t="shared" ca="1" si="717"/>
        <v>0</v>
      </c>
      <c r="KI110" s="19">
        <f t="shared" ca="1" si="717"/>
        <v>1</v>
      </c>
      <c r="KJ110" s="19">
        <f t="shared" ca="1" si="717"/>
        <v>0</v>
      </c>
      <c r="KK110" s="19">
        <f t="shared" ca="1" si="717"/>
        <v>1</v>
      </c>
      <c r="KL110" s="19">
        <f t="shared" ca="1" si="717"/>
        <v>0</v>
      </c>
      <c r="KM110" s="19">
        <f t="shared" ca="1" si="717"/>
        <v>0</v>
      </c>
      <c r="KN110" s="19">
        <f t="shared" ca="1" si="717"/>
        <v>0</v>
      </c>
      <c r="KO110" s="19">
        <f t="shared" ca="1" si="717"/>
        <v>0</v>
      </c>
      <c r="KP110" s="19">
        <f t="shared" ca="1" si="717"/>
        <v>0</v>
      </c>
      <c r="KQ110" s="19">
        <f t="shared" ca="1" si="717"/>
        <v>0</v>
      </c>
      <c r="KR110" s="19">
        <f t="shared" ca="1" si="717"/>
        <v>0</v>
      </c>
      <c r="KS110" s="19">
        <f t="shared" ca="1" si="717"/>
        <v>0</v>
      </c>
      <c r="KT110" s="19">
        <f t="shared" ca="1" si="717"/>
        <v>0</v>
      </c>
      <c r="KU110" s="19">
        <f t="shared" ca="1" si="717"/>
        <v>0</v>
      </c>
      <c r="KV110" s="19">
        <f t="shared" ca="1" si="717"/>
        <v>0</v>
      </c>
      <c r="KW110" s="19">
        <f t="shared" ca="1" si="717"/>
        <v>0</v>
      </c>
      <c r="KX110" s="19">
        <f t="shared" ca="1" si="717"/>
        <v>0</v>
      </c>
      <c r="KY110" s="19">
        <f t="shared" ca="1" si="717"/>
        <v>0</v>
      </c>
      <c r="KZ110" s="19">
        <f t="shared" ca="1" si="717"/>
        <v>0</v>
      </c>
      <c r="LA110" s="19">
        <f t="shared" ca="1" si="717"/>
        <v>0</v>
      </c>
      <c r="LB110" s="19">
        <f t="shared" ca="1" si="717"/>
        <v>0</v>
      </c>
      <c r="LC110" s="19">
        <f t="shared" ca="1" si="717"/>
        <v>0</v>
      </c>
      <c r="LD110" s="19">
        <f t="shared" ca="1" si="717"/>
        <v>0</v>
      </c>
      <c r="LE110" s="19">
        <f t="shared" ca="1" si="717"/>
        <v>0</v>
      </c>
      <c r="LF110" s="19">
        <f t="shared" ca="1" si="717"/>
        <v>0</v>
      </c>
      <c r="LG110" s="5">
        <f t="shared" ca="1" si="723"/>
        <v>0</v>
      </c>
      <c r="LH110" s="5">
        <f t="shared" ca="1" si="723"/>
        <v>0</v>
      </c>
      <c r="LI110" s="5">
        <f t="shared" ca="1" si="723"/>
        <v>0.05</v>
      </c>
      <c r="LJ110" s="5">
        <f t="shared" ca="1" si="723"/>
        <v>0.05</v>
      </c>
      <c r="LK110" s="19">
        <f t="shared" ca="1" si="717"/>
        <v>0</v>
      </c>
      <c r="LL110" s="19">
        <f t="shared" ca="1" si="717"/>
        <v>0</v>
      </c>
      <c r="LM110" s="19">
        <f t="shared" ca="1" si="717"/>
        <v>0</v>
      </c>
      <c r="LN110" s="19">
        <f t="shared" ca="1" si="717"/>
        <v>0</v>
      </c>
      <c r="LO110" s="19">
        <f t="shared" ca="1" si="717"/>
        <v>0</v>
      </c>
      <c r="LP110" s="19">
        <f t="shared" ca="1" si="717"/>
        <v>0</v>
      </c>
      <c r="LQ110" s="19">
        <f t="shared" ca="1" si="717"/>
        <v>0</v>
      </c>
      <c r="LR110" s="19">
        <f t="shared" ca="1" si="717"/>
        <v>1</v>
      </c>
      <c r="LS110" s="19">
        <f t="shared" ca="1" si="717"/>
        <v>0</v>
      </c>
      <c r="LT110" s="19">
        <f t="shared" ca="1" si="717"/>
        <v>0</v>
      </c>
      <c r="LU110" s="19">
        <f t="shared" ca="1" si="717"/>
        <v>0</v>
      </c>
      <c r="LV110" s="19">
        <f t="shared" ca="1" si="717"/>
        <v>0</v>
      </c>
      <c r="LW110" s="19">
        <f t="shared" ca="1" si="717"/>
        <v>1</v>
      </c>
      <c r="LX110" s="9"/>
      <c r="LY110" s="5" t="b">
        <f t="shared" ca="1" si="724"/>
        <v>0</v>
      </c>
      <c r="LZ110" s="19" t="str">
        <f t="shared" ca="1" si="725"/>
        <v>-</v>
      </c>
      <c r="MA110" s="19" t="str">
        <f t="shared" ca="1" si="725"/>
        <v>-</v>
      </c>
      <c r="MB110" s="19" t="str">
        <f t="shared" ca="1" si="725"/>
        <v>-</v>
      </c>
      <c r="MC110" s="5" t="b">
        <f t="shared" ca="1" si="726"/>
        <v>1</v>
      </c>
      <c r="MD110" s="5" t="b">
        <f t="shared" ca="1" si="726"/>
        <v>0</v>
      </c>
      <c r="ME110" s="5" t="b">
        <f t="shared" ca="1" si="726"/>
        <v>0</v>
      </c>
      <c r="MF110" s="135">
        <f t="shared" ca="1" si="727"/>
        <v>1</v>
      </c>
      <c r="MG110" s="135">
        <f t="shared" ca="1" si="727"/>
        <v>1</v>
      </c>
      <c r="MH110" s="5" t="b">
        <f t="shared" ca="1" si="728"/>
        <v>0</v>
      </c>
      <c r="MI110" s="5" t="b">
        <f t="shared" ca="1" si="728"/>
        <v>0</v>
      </c>
      <c r="MJ110" s="5" t="b">
        <f t="shared" ca="1" si="728"/>
        <v>1</v>
      </c>
      <c r="MK110" s="5" t="b">
        <f t="shared" ca="1" si="728"/>
        <v>0</v>
      </c>
      <c r="ML110" s="5">
        <f t="shared" ca="1" si="729"/>
        <v>1</v>
      </c>
      <c r="MM110" s="5">
        <f t="shared" ca="1" si="729"/>
        <v>0.66</v>
      </c>
      <c r="MN110" s="5" t="b">
        <f ca="1">AND(INDEX(i.dryman,($AP110-1)*4+$AO110,MN$26),($MG110&gt;0))</f>
        <v>1</v>
      </c>
      <c r="MO110" s="5" t="str" cm="1">
        <f t="array" aca="1" ref="MO110" ca="1">IF(OR(MP110:MP110&lt;&gt;"-"),TRUE,"-")</f>
        <v>-</v>
      </c>
      <c r="MP110" s="19" t="str">
        <f t="shared" ca="1" si="730"/>
        <v>-</v>
      </c>
      <c r="MQ110" s="5" t="str">
        <f t="array" aca="1" ref="MQ110" ca="1">IF(OR(MR110:MX110&lt;&gt;"-"),TRUE,"-")</f>
        <v>-</v>
      </c>
      <c r="MR110" s="19" t="str">
        <f t="shared" ca="1" si="731"/>
        <v>-</v>
      </c>
      <c r="MS110" s="19" t="str">
        <f t="shared" ca="1" si="731"/>
        <v>-</v>
      </c>
      <c r="MT110" s="19" t="str">
        <f t="shared" ca="1" si="731"/>
        <v>-</v>
      </c>
      <c r="MU110" s="19" t="str">
        <f t="shared" ca="1" si="731"/>
        <v>-</v>
      </c>
      <c r="MV110" s="19" t="str">
        <f t="shared" ca="1" si="731"/>
        <v>-</v>
      </c>
      <c r="MW110" s="19" t="str">
        <f t="shared" ca="1" si="731"/>
        <v>-</v>
      </c>
      <c r="MX110" s="19" t="str">
        <f t="shared" ca="1" si="731"/>
        <v>-</v>
      </c>
      <c r="MY110" s="19" t="str">
        <f t="shared" ca="1" si="731"/>
        <v>-</v>
      </c>
      <c r="MZ110" s="19" t="str">
        <f t="shared" ca="1" si="731"/>
        <v>-</v>
      </c>
      <c r="NA110" s="19" t="str">
        <f t="shared" ca="1" si="731"/>
        <v>-</v>
      </c>
      <c r="NB110" s="19" t="b">
        <f t="shared" ca="1" si="732"/>
        <v>1</v>
      </c>
      <c r="NC110" s="19">
        <f t="shared" ca="1" si="732"/>
        <v>0</v>
      </c>
      <c r="ND110" s="5" t="str">
        <f t="shared" ca="1" si="733"/>
        <v>-</v>
      </c>
      <c r="NE110" s="5" t="str">
        <f t="shared" ca="1" si="733"/>
        <v>-</v>
      </c>
      <c r="NF110" s="5" t="str">
        <f t="shared" ca="1" si="733"/>
        <v>-</v>
      </c>
      <c r="NG110" s="5" t="str">
        <f t="shared" ca="1" si="733"/>
        <v>-</v>
      </c>
      <c r="NH110" s="19" t="str">
        <f t="shared" ca="1" si="734"/>
        <v>-</v>
      </c>
      <c r="NI110" s="19" t="str">
        <f t="shared" ca="1" si="734"/>
        <v>-</v>
      </c>
      <c r="NJ110" s="19" t="str">
        <f t="shared" ca="1" si="734"/>
        <v>-</v>
      </c>
      <c r="NK110" s="19" t="str">
        <f t="shared" ca="1" si="734"/>
        <v>-</v>
      </c>
      <c r="NL110" s="19" t="str">
        <f t="shared" ca="1" si="734"/>
        <v>-</v>
      </c>
      <c r="NM110" s="19" t="str">
        <f t="shared" ca="1" si="734"/>
        <v>-</v>
      </c>
      <c r="NN110" s="5" t="str">
        <f t="shared" ca="1" si="735"/>
        <v>-</v>
      </c>
      <c r="NO110" s="5">
        <f t="shared" ca="1" si="735"/>
        <v>500</v>
      </c>
      <c r="NP110" s="5">
        <f t="shared" ca="1" si="735"/>
        <v>500</v>
      </c>
      <c r="NQ110" s="5" t="str">
        <f t="shared" ca="1" si="735"/>
        <v>-</v>
      </c>
      <c r="NR110" s="5" t="str">
        <f t="shared" ca="1" si="735"/>
        <v>-</v>
      </c>
      <c r="NS110" s="5" t="str">
        <f t="shared" ca="1" si="735"/>
        <v>-</v>
      </c>
      <c r="NT110" s="5">
        <f t="shared" ca="1" si="736"/>
        <v>1</v>
      </c>
      <c r="NU110" s="9"/>
      <c r="NV110" s="19">
        <f t="shared" ca="1" si="734"/>
        <v>70</v>
      </c>
      <c r="NW110" s="19">
        <f t="shared" ca="1" si="734"/>
        <v>50</v>
      </c>
      <c r="NX110" s="19">
        <f t="shared" ca="1" si="737"/>
        <v>65</v>
      </c>
      <c r="NY110" s="19">
        <f t="shared" ca="1" si="737"/>
        <v>65</v>
      </c>
      <c r="NZ110" s="5">
        <f t="shared" ca="1" si="738"/>
        <v>1</v>
      </c>
      <c r="OA110" s="5">
        <f t="shared" ca="1" si="739"/>
        <v>1</v>
      </c>
      <c r="OB110" s="5">
        <f t="shared" ca="1" si="740"/>
        <v>1</v>
      </c>
      <c r="OC110" s="9"/>
      <c r="OD110" s="19" t="b">
        <f t="shared" ca="1" si="737"/>
        <v>0</v>
      </c>
      <c r="OE110" s="19" t="b">
        <f t="shared" ca="1" si="737"/>
        <v>0</v>
      </c>
      <c r="OF110" s="19">
        <f t="shared" ca="1" si="737"/>
        <v>1</v>
      </c>
      <c r="OG110" s="135">
        <f t="shared" ca="1" si="742"/>
        <v>1</v>
      </c>
      <c r="OH110" s="135">
        <f t="shared" ca="1" si="742"/>
        <v>1</v>
      </c>
      <c r="OI110" s="135">
        <f t="shared" ca="1" si="742"/>
        <v>1</v>
      </c>
      <c r="OJ110" s="135">
        <f t="shared" ca="1" si="742"/>
        <v>1</v>
      </c>
      <c r="OK110" s="135">
        <f t="shared" ca="1" si="742"/>
        <v>1</v>
      </c>
      <c r="OL110" s="135">
        <f t="shared" ca="1" si="742"/>
        <v>1</v>
      </c>
      <c r="OM110" s="135">
        <f t="shared" ca="1" si="742"/>
        <v>1</v>
      </c>
      <c r="ON110" s="135">
        <f t="shared" ca="1" si="742"/>
        <v>1</v>
      </c>
      <c r="OO110" s="9"/>
      <c r="OP110" s="5" t="str" cm="1">
        <f t="array" aca="1" ref="OP110" ca="1">INDEX(i.LMU_Area,$K110,OP$26)</f>
        <v>-</v>
      </c>
      <c r="OQ110" s="5" t="str" cm="1">
        <f t="array" aca="1" ref="OQ110" ca="1">INDEX(i.LMU_Area,$K110,OQ$26)</f>
        <v>-</v>
      </c>
      <c r="OR110" s="5" t="str" cm="1">
        <f t="array" aca="1" ref="OR110" ca="1">INDEX(i.LMU_Area,$K110,OR$26)</f>
        <v>-</v>
      </c>
      <c r="OS110" s="5" t="str" cm="1">
        <f t="array" aca="1" ref="OS110" ca="1">INDEX(i.LMU_Area,$K110,OS$26)</f>
        <v>-</v>
      </c>
      <c r="OT110" s="5" t="str" cm="1">
        <f t="array" aca="1" ref="OT110" ca="1">INDEX(i.LMU_Area,$K110,OT$26)</f>
        <v>-</v>
      </c>
      <c r="OU110" s="5" t="str" cm="1">
        <f t="array" aca="1" ref="OU110" ca="1">INDEX(i.LMU_Area,$K110,OU$26)</f>
        <v>-</v>
      </c>
      <c r="OV110" s="5" t="str" cm="1">
        <f t="array" aca="1" ref="OV110" ca="1">INDEX(i.LMU_Area,$K110,OV$26)</f>
        <v>-</v>
      </c>
      <c r="OW110" s="5" t="str" cm="1">
        <f t="array" aca="1" ref="OW110" ca="1">INDEX(i.LMU_Area,$K110,OW$26)</f>
        <v>-</v>
      </c>
      <c r="OX110" s="5" t="str" cm="1">
        <f t="array" aca="1" ref="OX110" ca="1">INDEX(i.LMU_Area,$K110,OX$26)</f>
        <v>-</v>
      </c>
      <c r="OY110" s="5" t="str" cm="1">
        <f t="array" aca="1" ref="OY110" ca="1">INDEX(i.LMU_Area,$K110,OY$26)</f>
        <v>-</v>
      </c>
      <c r="OZ110" s="5" t="str" cm="1">
        <f t="array" aca="1" ref="OZ110" ca="1">INDEX(i.LMU_Area,$K110,OZ$26)</f>
        <v>-</v>
      </c>
      <c r="PA110" s="5" t="str" cm="1">
        <f t="array" aca="1" ref="PA110" ca="1">INDEX(i.LMU_Area,$K110,PA$26)</f>
        <v>-</v>
      </c>
      <c r="PB110" s="5" t="str" cm="1">
        <f t="array" aca="1" ref="PB110" ca="1">INDEX(i.LMU_Area,$K110,PB$26)</f>
        <v>-</v>
      </c>
      <c r="PC110" s="5" t="str" cm="1">
        <f t="array" aca="1" ref="PC110" ca="1">INDEX(i.LMU_Area,$K110,PC$26)</f>
        <v>-</v>
      </c>
      <c r="PD110" s="5" t="str" cm="1">
        <f t="array" aca="1" ref="PD110" ca="1">INDEX(i.LMU_Area,$K110,PD$26)</f>
        <v>-</v>
      </c>
      <c r="PE110" s="5" t="str" cm="1">
        <f t="array" aca="1" ref="PE110" ca="1">INDEX(i.LMU_Area,$K110,PE$26)</f>
        <v>-</v>
      </c>
      <c r="PF110" s="5" t="str" cm="1">
        <f t="array" aca="1" ref="PF110" ca="1">INDEX(i.LMU_Area,$K110,PF$26)</f>
        <v>-</v>
      </c>
      <c r="PG110" s="5" t="str" cm="1">
        <f t="array" aca="1" ref="PG110" ca="1">INDEX(i.LMU_Area,$K110,PG$26)</f>
        <v>-</v>
      </c>
      <c r="PH110" s="5" t="str" cm="1">
        <f t="array" aca="1" ref="PH110" ca="1">INDEX(i.LMU_Area,$K110,PH$26)</f>
        <v>-</v>
      </c>
      <c r="PI110" s="5" t="str" cm="1">
        <f t="array" aca="1" ref="PI110" ca="1">INDEX(i.LMU_Area,$K110,PI$26)</f>
        <v>-</v>
      </c>
      <c r="PJ110" s="5" t="str" cm="1">
        <f t="array" aca="1" ref="PJ110" ca="1">INDEX(i.LMU_Area,$K110,PJ$26)</f>
        <v>-</v>
      </c>
      <c r="PK110" s="5" t="str" cm="1">
        <f t="array" aca="1" ref="PK110" ca="1">INDEX(i.LMU_Area,$K110,PK$26)</f>
        <v>-</v>
      </c>
      <c r="PL110" s="5" t="str" cm="1">
        <f t="array" aca="1" ref="PL110" ca="1">INDEX(i.LMU_Area,$K110,PL$26)</f>
        <v>-</v>
      </c>
      <c r="PM110" s="5" t="str" cm="1">
        <f t="array" aca="1" ref="PM110" ca="1">INDEX(i.LMU_Area,$K110,PM$26)</f>
        <v>-</v>
      </c>
      <c r="PN110" s="5" t="str" cm="1">
        <f t="array" aca="1" ref="PN110" ca="1">INDEX(i.LMU_Area,$K110,PN$26)</f>
        <v>-</v>
      </c>
      <c r="PO110" s="5" t="str" cm="1">
        <f t="array" aca="1" ref="PO110" ca="1">INDEX(i.LMU_Area,$K110,PO$26)</f>
        <v>-</v>
      </c>
      <c r="PP110" s="5" t="str" cm="1">
        <f t="array" aca="1" ref="PP110" ca="1">INDEX(i.LMU_Area,$K110,PP$26)</f>
        <v>-</v>
      </c>
      <c r="PQ110" s="5" t="str" cm="1">
        <f t="array" aca="1" ref="PQ110" ca="1">INDEX(i.LMU_Area,$K110,PQ$26)</f>
        <v>-</v>
      </c>
      <c r="PR110" s="5" t="str" cm="1">
        <f t="array" aca="1" ref="PR110" ca="1">INDEX(i.LMU_Area,$K110,PR$26)</f>
        <v>-</v>
      </c>
      <c r="PS110" s="5" t="str" cm="1">
        <f t="array" aca="1" ref="PS110" ca="1">INDEX(i.LMU_Area,$K110,PS$26)</f>
        <v>-</v>
      </c>
      <c r="PT110" s="5" t="str" cm="1">
        <f t="array" aca="1" ref="PT110" ca="1">INDEX(i.LMU_Area,$K110,PT$26)</f>
        <v>-</v>
      </c>
      <c r="PU110" s="5" t="str" cm="1">
        <f t="array" aca="1" ref="PU110" ca="1">INDEX(i.LMU_Area,$K110,PU$26)</f>
        <v>-</v>
      </c>
      <c r="PV110" s="5" t="str" cm="1">
        <f t="array" aca="1" ref="PV110" ca="1">INDEX(i.LMU_Area,$K110,PV$26)</f>
        <v>-</v>
      </c>
      <c r="PW110" s="5" t="str" cm="1">
        <f t="array" aca="1" ref="PW110" ca="1">INDEX(i.LMU_Area,$K110,PW$26)</f>
        <v>-</v>
      </c>
      <c r="PX110" s="5" t="str" cm="1">
        <f t="array" aca="1" ref="PX110" ca="1">INDEX(i.LMU_Area,$K110,PX$26)</f>
        <v>-</v>
      </c>
      <c r="PY110" s="5" t="str" cm="1">
        <f t="array" aca="1" ref="PY110" ca="1">INDEX(i.LMU_Area,$K110,PY$26)</f>
        <v>-</v>
      </c>
      <c r="PZ110" s="5" t="str" cm="1">
        <f t="array" aca="1" ref="PZ110" ca="1">INDEX(i.LMU_Area,$K110,PZ$26)</f>
        <v>-</v>
      </c>
      <c r="QA110" s="5" t="str" cm="1">
        <f t="array" aca="1" ref="QA110" ca="1">INDEX(i.LMU_Area,$K110,QA$26)</f>
        <v>-</v>
      </c>
      <c r="QB110" s="5" t="str" cm="1">
        <f t="array" aca="1" ref="QB110" ca="1">INDEX(i.LMU_Area,$K110,QB$26)</f>
        <v>-</v>
      </c>
      <c r="QC110" s="5" t="str" cm="1">
        <f t="array" aca="1" ref="QC110" ca="1">INDEX(i.LMU_Area,$K110,QC$26)</f>
        <v>-</v>
      </c>
      <c r="QD110" s="5" t="str" cm="1">
        <f t="array" aca="1" ref="QD110" ca="1">INDEX(i.LMU_Area,$K110,QD$26)</f>
        <v>-</v>
      </c>
      <c r="QE110" s="5" t="str" cm="1">
        <f t="array" aca="1" ref="QE110" ca="1">INDEX(i.LMU_Area,$K110,QE$26)</f>
        <v>-</v>
      </c>
      <c r="QF110" s="5" t="str" cm="1">
        <f t="array" aca="1" ref="QF110" ca="1">INDEX(i.LMU_Area,$K110,QF$26)</f>
        <v>-</v>
      </c>
      <c r="QG110" s="5" t="str" cm="1">
        <f t="array" aca="1" ref="QG110" ca="1">INDEX(i.LMU_Area,$K110,QG$26)</f>
        <v>-</v>
      </c>
      <c r="QH110" s="5" t="str" cm="1">
        <f t="array" aca="1" ref="QH110" ca="1">INDEX(i.LMU_Area,$K110,QH$26)</f>
        <v>-</v>
      </c>
      <c r="QI110" s="5" t="str" cm="1">
        <f t="array" aca="1" ref="QI110" ca="1">INDEX(i.LMU_Area,$K110,QI$26)</f>
        <v>-</v>
      </c>
      <c r="QJ110" s="5" t="str" cm="1">
        <f t="array" aca="1" ref="QJ110" ca="1">INDEX(i.LMU_Area,$K110,QJ$26)</f>
        <v>-</v>
      </c>
      <c r="QK110" s="5" t="str" cm="1">
        <f t="array" aca="1" ref="QK110" ca="1">INDEX(i.LMU_Area,$K110,QK$26)</f>
        <v>-</v>
      </c>
      <c r="QL110" s="5" t="str" cm="1">
        <f t="array" aca="1" ref="QL110" ca="1">INDEX(i.LMU_Area,$K110,QL$26)</f>
        <v>-</v>
      </c>
      <c r="QM110" s="5" t="str" cm="1">
        <f t="array" aca="1" ref="QM110" ca="1">INDEX(i.LMU_Area,$K110,QM$26)</f>
        <v>-</v>
      </c>
      <c r="QN110" s="5" t="str" cm="1">
        <f t="array" aca="1" ref="QN110" ca="1">INDEX(i.LMU_Area,$K110,QN$26)</f>
        <v>-</v>
      </c>
      <c r="QO110" s="5" t="str" cm="1">
        <f t="array" aca="1" ref="QO110" ca="1">INDEX(i.LMU_Area,$K110,QO$26)</f>
        <v>-</v>
      </c>
      <c r="QP110" s="5" t="str" cm="1">
        <f t="array" aca="1" ref="QP110" ca="1">INDEX(i.LMU_Area,$K110,QP$26)</f>
        <v>-</v>
      </c>
      <c r="QQ110" s="5" t="str" cm="1">
        <f t="array" aca="1" ref="QQ110" ca="1">INDEX(i.LMU_Area,$K110,QQ$26)</f>
        <v>-</v>
      </c>
      <c r="QR110" s="5" t="str" cm="1">
        <f t="array" aca="1" ref="QR110" ca="1">INDEX(i.LMU_Area,$K110,QR$26)</f>
        <v>-</v>
      </c>
      <c r="QS110" s="5" t="str" cm="1">
        <f t="array" aca="1" ref="QS110" ca="1">INDEX(i.LMU_Area,$K110,QS$26)</f>
        <v>-</v>
      </c>
      <c r="QT110" s="5" t="str" cm="1">
        <f t="array" aca="1" ref="QT110" ca="1">INDEX(i.LMU_Area,$K110,QT$26)</f>
        <v>-</v>
      </c>
      <c r="QU110" s="5" t="str" cm="1">
        <f t="array" aca="1" ref="QU110" ca="1">INDEX(i.LMU_Area,$K110,QU$26)</f>
        <v>-</v>
      </c>
      <c r="QV110" s="5" t="str" cm="1">
        <f t="array" aca="1" ref="QV110" ca="1">INDEX(i.LMU_Area,$K110,QV$26)</f>
        <v>-</v>
      </c>
      <c r="QW110" s="5" t="str" cm="1">
        <f t="array" aca="1" ref="QW110" ca="1">INDEX(i.LMU_Area,$K110,QW$26)</f>
        <v>-</v>
      </c>
      <c r="QX110" s="5" t="str" cm="1">
        <f t="array" aca="1" ref="QX110" ca="1">INDEX(i.LMU_Area,$K110,QX$26)</f>
        <v>-</v>
      </c>
      <c r="QY110" s="5" t="str" cm="1">
        <f t="array" aca="1" ref="QY110" ca="1">INDEX(i.LMU_Area,$K110,QY$26)</f>
        <v>-</v>
      </c>
      <c r="QZ110" s="5" t="str" cm="1">
        <f t="array" aca="1" ref="QZ110" ca="1">INDEX(i.LMU_Area,$K110,QZ$26)</f>
        <v>-</v>
      </c>
      <c r="RA110" s="5" t="str" cm="1">
        <f t="array" aca="1" ref="RA110" ca="1">INDEX(i.LMU_Area,$K110,RA$26)</f>
        <v>-</v>
      </c>
      <c r="RB110" s="5" t="str" cm="1">
        <f t="array" aca="1" ref="RB110" ca="1">INDEX(i.LMU_Area,$K110,RB$26)</f>
        <v>-</v>
      </c>
      <c r="RC110" s="5" t="str" cm="1">
        <f t="array" aca="1" ref="RC110" ca="1">INDEX(i.LMU_Area,$K110,RC$26)</f>
        <v>-</v>
      </c>
      <c r="RD110" s="5" t="str" cm="1">
        <f t="array" aca="1" ref="RD110" ca="1">INDEX(i.LMU_Area,$K110,RD$26)</f>
        <v>-</v>
      </c>
      <c r="RE110" s="5" t="str" cm="1">
        <f t="array" aca="1" ref="RE110" ca="1">INDEX(i.LMU_Area,$K110,RE$26)</f>
        <v>-</v>
      </c>
      <c r="RF110" s="5" t="str" cm="1">
        <f t="array" aca="1" ref="RF110" ca="1">INDEX(i.LMU_Area,$K110,RF$26)</f>
        <v>-</v>
      </c>
      <c r="RG110" s="5" t="str" cm="1">
        <f t="array" aca="1" ref="RG110" ca="1">INDEX(i.LMU_Area,$K110,RG$26)</f>
        <v>-</v>
      </c>
      <c r="RH110" s="5" t="str" cm="1">
        <f t="array" aca="1" ref="RH110" ca="1">INDEX(i.LMU_Area,$K110,RH$26)</f>
        <v>-</v>
      </c>
      <c r="RI110" s="5" t="str" cm="1">
        <f t="array" aca="1" ref="RI110" ca="1">INDEX(i.LMU_Area,$K110,RI$26)</f>
        <v>-</v>
      </c>
      <c r="RJ110" s="5" t="str" cm="1">
        <f t="array" aca="1" ref="RJ110" ca="1">INDEX(i.LMU_Area,$K110,RJ$26)</f>
        <v>-</v>
      </c>
      <c r="RK110" s="5" t="str" cm="1">
        <f t="array" aca="1" ref="RK110" ca="1">INDEX(i.LMU_Area,$K110,RK$26)</f>
        <v>-</v>
      </c>
      <c r="RL110" s="5" t="str" cm="1">
        <f t="array" aca="1" ref="RL110" ca="1">INDEX(i.LMU_Area,$K110,RL$26)</f>
        <v>-</v>
      </c>
      <c r="RM110" s="5" t="str" cm="1">
        <f t="array" aca="1" ref="RM110" ca="1">INDEX(i.LMU_Area,$K110,RM$26)</f>
        <v>-</v>
      </c>
      <c r="RN110" s="5" t="str" cm="1">
        <f t="array" aca="1" ref="RN110" ca="1">INDEX(i.LMU_Area,$K110,RN$26)</f>
        <v>-</v>
      </c>
      <c r="RO110" s="5" t="str" cm="1">
        <f t="array" aca="1" ref="RO110" ca="1">INDEX(i.LMU_Area,$K110,RO$26)</f>
        <v>-</v>
      </c>
      <c r="RP110" s="5" t="str" cm="1">
        <f t="array" aca="1" ref="RP110" ca="1">INDEX(i.LMU_Area,$K110,RP$26)</f>
        <v>-</v>
      </c>
      <c r="RQ110" s="5" t="str" cm="1">
        <f t="array" aca="1" ref="RQ110" ca="1">INDEX(i.LMU_Area,$K110,RQ$26)</f>
        <v>-</v>
      </c>
      <c r="RR110" s="5" t="str" cm="1">
        <f t="array" aca="1" ref="RR110" ca="1">INDEX(i.LMU_Area,$K110,RR$26)</f>
        <v>-</v>
      </c>
      <c r="RS110" s="5" t="str" cm="1">
        <f t="array" aca="1" ref="RS110" ca="1">INDEX(i.LMU_Area,$K110,RS$26)</f>
        <v>-</v>
      </c>
      <c r="RT110" s="5" t="str" cm="1">
        <f t="array" aca="1" ref="RT110" ca="1">INDEX(i.LMU_Area,$K110,RT$26)</f>
        <v>-</v>
      </c>
      <c r="RU110" s="5" t="str" cm="1">
        <f t="array" aca="1" ref="RU110" ca="1">INDEX(i.LMU_Area,$K110,RU$26)</f>
        <v>-</v>
      </c>
      <c r="RV110" s="5" t="str" cm="1">
        <f t="array" aca="1" ref="RV110" ca="1">INDEX(i.LMU_Area,$K110,RV$26)</f>
        <v>-</v>
      </c>
      <c r="RW110" s="5" t="str" cm="1">
        <f t="array" aca="1" ref="RW110" ca="1">INDEX(i.LMU_Area,$K110,RW$26)</f>
        <v>-</v>
      </c>
      <c r="RX110" s="5" t="str" cm="1">
        <f t="array" aca="1" ref="RX110" ca="1">INDEX(i.LMU_Area,$K110,RX$26)</f>
        <v>-</v>
      </c>
      <c r="RY110" s="5" t="str" cm="1">
        <f t="array" aca="1" ref="RY110" ca="1">INDEX(i.LMU_Area,$K110,RY$26)</f>
        <v>-</v>
      </c>
      <c r="RZ110" s="5" t="str" cm="1">
        <f t="array" aca="1" ref="RZ110" ca="1">INDEX(i.LMU_Area,$K110,RZ$26)</f>
        <v>-</v>
      </c>
      <c r="SA110" s="5" t="str" cm="1">
        <f t="array" aca="1" ref="SA110" ca="1">INDEX(i.LMU_Area,$K110,SA$26)</f>
        <v>-</v>
      </c>
      <c r="SB110" s="5" t="str" cm="1">
        <f t="array" aca="1" ref="SB110" ca="1">INDEX(i.LMU_Area,$K110,SB$26)</f>
        <v>-</v>
      </c>
      <c r="SC110" s="5" t="str" cm="1">
        <f t="array" aca="1" ref="SC110" ca="1">INDEX(i.LMU_Area,$K110,SC$26)</f>
        <v>-</v>
      </c>
      <c r="SD110" s="5" t="str" cm="1">
        <f t="array" aca="1" ref="SD110" ca="1">INDEX(i.LMU_Area,$K110,SD$26)</f>
        <v>-</v>
      </c>
      <c r="SE110" s="5" t="str" cm="1">
        <f t="array" aca="1" ref="SE110" ca="1">INDEX(i.LMU_Area,$K110,SE$26)</f>
        <v>-</v>
      </c>
      <c r="SF110" s="5" t="str" cm="1">
        <f t="array" aca="1" ref="SF110" ca="1">INDEX(i.LMU_Area,$K110,SF$26)</f>
        <v>-</v>
      </c>
      <c r="SG110" s="5" t="str" cm="1">
        <f t="array" aca="1" ref="SG110" ca="1">INDEX(i.LMU_Area,$K110,SG$26)</f>
        <v>-</v>
      </c>
      <c r="SH110" s="5" t="str" cm="1">
        <f t="array" aca="1" ref="SH110" ca="1">INDEX(i.LMU_Area,$K110,SH$26)</f>
        <v>-</v>
      </c>
      <c r="SI110" s="5" t="str" cm="1">
        <f t="array" aca="1" ref="SI110" ca="1">INDEX(i.LMU_Area,$K110,SI$26)</f>
        <v>-</v>
      </c>
      <c r="SJ110" s="5" t="str" cm="1">
        <f t="array" aca="1" ref="SJ110" ca="1">INDEX(i.LMU_Area,$K110,SJ$26)</f>
        <v>-</v>
      </c>
      <c r="SK110" s="5" t="str" cm="1">
        <f t="array" aca="1" ref="SK110" ca="1">INDEX(i.LMU_Area,$K110,SK$26)</f>
        <v>-</v>
      </c>
      <c r="SL110" s="5" t="str" cm="1">
        <f t="array" aca="1" ref="SL110" ca="1">INDEX(i.LMU_Area,$K110,SL$26)</f>
        <v>-</v>
      </c>
      <c r="SM110" s="5" t="str" cm="1">
        <f t="array" aca="1" ref="SM110" ca="1">INDEX(i.LMU_Area,$K110,SM$26)</f>
        <v>-</v>
      </c>
      <c r="SN110" s="5" t="str" cm="1">
        <f t="array" aca="1" ref="SN110" ca="1">INDEX(i.LMU_Area,$K110,SN$26)</f>
        <v>-</v>
      </c>
      <c r="SO110" s="5" t="str" cm="1">
        <f t="array" aca="1" ref="SO110" ca="1">INDEX(i.LMU_Area,$K110,SO$26)</f>
        <v>-</v>
      </c>
      <c r="SP110" s="5" t="str" cm="1">
        <f t="array" aca="1" ref="SP110" ca="1">INDEX(i.LMU_Area,$K110,SP$26)</f>
        <v>-</v>
      </c>
      <c r="SQ110" s="5" t="str" cm="1">
        <f t="array" aca="1" ref="SQ110" ca="1">INDEX(i.LMU_Area,$K110,SQ$26)</f>
        <v>-</v>
      </c>
      <c r="SR110" s="5" t="str" cm="1">
        <f t="array" aca="1" ref="SR110" ca="1">INDEX(i.LMU_Area,$K110,SR$26)</f>
        <v>-</v>
      </c>
      <c r="SS110" s="5" t="str" cm="1">
        <f t="array" aca="1" ref="SS110" ca="1">INDEX(i.LMU_Area,$K110,SS$26)</f>
        <v>-</v>
      </c>
      <c r="ST110" s="5" t="str" cm="1">
        <f t="array" aca="1" ref="ST110" ca="1">INDEX(i.LMU_Area,$K110,ST$26)</f>
        <v>-</v>
      </c>
      <c r="SU110" s="5" t="str" cm="1">
        <f t="array" aca="1" ref="SU110" ca="1">INDEX(i.LMU_Area,$K110,SU$26)</f>
        <v>-</v>
      </c>
      <c r="SV110" s="5" t="str" cm="1">
        <f t="array" aca="1" ref="SV110" ca="1">INDEX(i.LMU_Area,$K110,SV$26)</f>
        <v>-</v>
      </c>
      <c r="SW110" s="5" t="str" cm="1">
        <f t="array" aca="1" ref="SW110" ca="1">INDEX(i.LMU_Area,$K110,SW$26)</f>
        <v>-</v>
      </c>
      <c r="SX110" s="5" t="str" cm="1">
        <f t="array" aca="1" ref="SX110" ca="1">INDEX(i.LMU_Area,$K110,SX$26)</f>
        <v>-</v>
      </c>
      <c r="SY110" s="5" t="str" cm="1">
        <f t="array" aca="1" ref="SY110" ca="1">INDEX(i.LMU_Area,$K110,SY$26)</f>
        <v>-</v>
      </c>
      <c r="SZ110" s="5" t="str" cm="1">
        <f t="array" aca="1" ref="SZ110" ca="1">INDEX(i.LMU_Area,$K110,SZ$26)</f>
        <v>-</v>
      </c>
      <c r="TA110" s="5" t="str" cm="1">
        <f t="array" aca="1" ref="TA110" ca="1">INDEX(i.LMU_Area,$K110,TA$26)</f>
        <v>-</v>
      </c>
      <c r="TB110" s="5" t="str" cm="1">
        <f t="array" aca="1" ref="TB110" ca="1">INDEX(i.LMU_Area,$K110,TB$26)</f>
        <v>-</v>
      </c>
      <c r="TC110" s="5" t="str" cm="1">
        <f t="array" aca="1" ref="TC110" ca="1">INDEX(i.LMU_Area,$K110,TC$26)</f>
        <v>-</v>
      </c>
      <c r="TD110" s="5" t="str" cm="1">
        <f t="array" aca="1" ref="TD110" ca="1">INDEX(i.LMU_Area,$K110,TD$26)</f>
        <v>-</v>
      </c>
      <c r="TE110" s="5" t="str" cm="1">
        <f t="array" aca="1" ref="TE110" ca="1">INDEX(i.LMU_Area,$K110,TE$26)</f>
        <v>-</v>
      </c>
      <c r="TF110" s="19">
        <f t="shared" ca="1" si="743"/>
        <v>1</v>
      </c>
      <c r="TG110" s="587">
        <v>0</v>
      </c>
    </row>
    <row r="111" spans="1:527" collapsed="1">
      <c r="A111" s="21">
        <f t="shared" si="663"/>
        <v>106</v>
      </c>
      <c r="B111" s="21"/>
      <c r="D111" s="14"/>
      <c r="E111" t="b">
        <v>0</v>
      </c>
      <c r="AA111" s="209"/>
      <c r="AB111" s="209"/>
      <c r="AC111" s="209"/>
      <c r="AD111" s="209"/>
      <c r="AE111" s="209"/>
      <c r="AG111" s="209"/>
      <c r="AH111" s="209"/>
      <c r="AI111" s="209"/>
      <c r="AJ111" s="209"/>
      <c r="AK111" s="209"/>
      <c r="AL111" s="209"/>
      <c r="AM111" s="209"/>
      <c r="AN111" s="209"/>
      <c r="AW111" s="224" t="str">
        <f ca="1">"blank "&amp;TEXT(RAND(),"0.000")</f>
        <v>blank 0.327</v>
      </c>
      <c r="AX111" s="9" t="str">
        <f ca="1">IF(COUNTIF(AW$5:AW111,AW111)=1,"-","Dup")</f>
        <v>-</v>
      </c>
      <c r="AY111" s="9"/>
      <c r="AZ111" s="14"/>
      <c r="BA111" s="14"/>
      <c r="BB111" s="14"/>
      <c r="BC111" s="14"/>
      <c r="BD111" s="14"/>
      <c r="BE111" s="14"/>
      <c r="BF111" s="14"/>
      <c r="BG111" s="14"/>
      <c r="BH111" s="9"/>
      <c r="BI111" s="14"/>
      <c r="BJ111" s="14"/>
      <c r="BK111" s="14"/>
      <c r="BL111" s="14"/>
      <c r="BM111" s="14"/>
      <c r="BN111" s="14"/>
      <c r="BO111" s="14"/>
      <c r="BP111" s="555"/>
      <c r="BQ111" s="555"/>
      <c r="BR111" s="555"/>
      <c r="BS111" s="555"/>
      <c r="BT111" s="555"/>
      <c r="BU111" s="555"/>
      <c r="BV111" s="555"/>
      <c r="BW111" s="555"/>
      <c r="BX111" s="9"/>
      <c r="BY111" s="14"/>
      <c r="BZ111" s="14"/>
      <c r="CA111" s="14"/>
      <c r="CB111" s="14"/>
      <c r="CC111" s="14"/>
      <c r="CD111" s="9"/>
      <c r="CE111" s="14"/>
      <c r="CF111" s="14"/>
      <c r="CG111" s="14"/>
      <c r="CH111" s="14"/>
      <c r="CI111" s="14"/>
      <c r="CJ111" s="14"/>
      <c r="CK111" s="14"/>
      <c r="CL111" s="14"/>
      <c r="CM111" s="14"/>
      <c r="CN111" s="14"/>
      <c r="CO111" s="14"/>
      <c r="CP111" s="14"/>
      <c r="CQ111" s="14"/>
      <c r="CR111" s="14"/>
      <c r="CS111" s="14"/>
      <c r="CT111" s="14"/>
      <c r="CU111" s="14"/>
      <c r="CV111" s="9"/>
      <c r="CW111" s="14"/>
      <c r="CX111" s="14"/>
      <c r="CY111" s="14"/>
      <c r="CZ111" s="567"/>
      <c r="DA111" s="14"/>
      <c r="DB111" s="144"/>
      <c r="DC111" s="14"/>
      <c r="DD111" s="567"/>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9"/>
      <c r="EF111" s="14"/>
      <c r="EG111" s="14"/>
      <c r="EH111" s="14"/>
      <c r="EI111" s="14"/>
      <c r="EJ111" s="14"/>
      <c r="EK111" s="14"/>
      <c r="EL111" s="14"/>
      <c r="EM111" s="14"/>
      <c r="EN111" s="14"/>
      <c r="EO111" s="14"/>
      <c r="EP111" s="14"/>
      <c r="EQ111" s="14"/>
      <c r="ER111" s="309"/>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9"/>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9"/>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9"/>
      <c r="NV111" s="14"/>
      <c r="NW111" s="14"/>
      <c r="NX111" s="14"/>
      <c r="NY111" s="14"/>
      <c r="NZ111" s="14"/>
      <c r="OA111" s="14"/>
      <c r="OB111" s="14"/>
      <c r="OC111" s="9"/>
      <c r="OD111" s="14"/>
      <c r="OE111" s="14"/>
      <c r="OF111" s="14"/>
      <c r="OG111" s="14"/>
      <c r="OH111" s="14"/>
      <c r="OI111" s="14"/>
      <c r="OJ111" s="14"/>
      <c r="OK111" s="14"/>
      <c r="OL111" s="14"/>
      <c r="OM111" s="14"/>
      <c r="ON111" s="14"/>
      <c r="OO111" s="9"/>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587">
        <v>0</v>
      </c>
    </row>
    <row r="112" spans="1:527" ht="6.75" customHeight="1">
      <c r="A112" s="21">
        <f t="shared" ref="A112" si="746">ROW(A112)-5</f>
        <v>107</v>
      </c>
      <c r="B112" s="8">
        <f t="shared" ref="B112:G112" si="747">B$5</f>
        <v>0</v>
      </c>
      <c r="C112" s="8">
        <f t="shared" si="747"/>
        <v>0</v>
      </c>
      <c r="D112" s="8" t="str">
        <f t="shared" si="747"/>
        <v>GSW</v>
      </c>
      <c r="E112" s="8" t="b">
        <f t="shared" si="747"/>
        <v>0</v>
      </c>
      <c r="F112" s="8" t="b">
        <f t="shared" si="747"/>
        <v>0</v>
      </c>
      <c r="G112" s="8" t="b">
        <f t="shared" si="747"/>
        <v>0</v>
      </c>
      <c r="H112" s="22"/>
      <c r="I112" s="22"/>
      <c r="J112" s="22"/>
      <c r="K112" s="22"/>
      <c r="L112" s="22"/>
      <c r="M112" s="22"/>
      <c r="N112" s="22"/>
      <c r="O112" s="22" t="b">
        <v>0</v>
      </c>
      <c r="P112" s="22" t="b">
        <v>0</v>
      </c>
      <c r="Q112" s="22"/>
      <c r="R112" s="22"/>
      <c r="S112" s="22"/>
      <c r="T112" s="22"/>
      <c r="U112" s="22"/>
      <c r="V112" s="22"/>
      <c r="W112" s="22" t="b">
        <v>0</v>
      </c>
      <c r="X112" s="22" t="b">
        <v>0</v>
      </c>
      <c r="Y112" s="22" t="b">
        <v>0</v>
      </c>
      <c r="Z112" s="22" t="b">
        <v>0</v>
      </c>
      <c r="AA112" s="265"/>
      <c r="AB112" s="265"/>
      <c r="AC112" s="265"/>
      <c r="AD112" s="265"/>
      <c r="AE112" s="265"/>
      <c r="AF112" s="22" t="b">
        <v>0</v>
      </c>
      <c r="AG112" s="265"/>
      <c r="AH112" s="265" t="b">
        <v>0</v>
      </c>
      <c r="AI112" s="265" t="b">
        <v>0</v>
      </c>
      <c r="AJ112" s="265" t="b">
        <v>0</v>
      </c>
      <c r="AK112" s="265" t="b">
        <v>0</v>
      </c>
      <c r="AL112" s="265" t="b">
        <v>0</v>
      </c>
      <c r="AM112" s="265" t="b">
        <v>0</v>
      </c>
      <c r="AN112" s="265" t="b">
        <v>0</v>
      </c>
      <c r="AO112" s="22" t="b">
        <v>0</v>
      </c>
      <c r="AP112" s="22" t="b">
        <v>0</v>
      </c>
      <c r="AQ112" s="22" t="b">
        <v>0</v>
      </c>
      <c r="AR112" s="22" t="b">
        <v>0</v>
      </c>
      <c r="AS112" s="22" t="b">
        <v>0</v>
      </c>
      <c r="AT112" s="22"/>
      <c r="AU112" s="22"/>
      <c r="AV112" s="22"/>
      <c r="AW112" s="225" t="s">
        <v>23</v>
      </c>
      <c r="AX112" s="10" t="str">
        <f ca="1">IF(COUNTIF(AW$5:AW112,AW112)=1,"-","Dup")</f>
        <v>-</v>
      </c>
      <c r="AY112" s="8">
        <f t="shared" ref="AY112:EQ112" si="748">AY$5</f>
        <v>0</v>
      </c>
      <c r="AZ112" s="8" t="str">
        <f t="shared" si="748"/>
        <v>-</v>
      </c>
      <c r="BA112" s="8" t="str">
        <f t="shared" si="748"/>
        <v>-</v>
      </c>
      <c r="BB112" s="8" t="str">
        <f t="shared" si="748"/>
        <v>-</v>
      </c>
      <c r="BC112" s="8" t="str">
        <f t="shared" si="748"/>
        <v>-</v>
      </c>
      <c r="BD112" s="8" t="str">
        <f t="shared" si="748"/>
        <v>-</v>
      </c>
      <c r="BE112" s="8" t="str">
        <f t="shared" si="748"/>
        <v>-</v>
      </c>
      <c r="BF112" s="8" t="str">
        <f t="shared" si="748"/>
        <v>-</v>
      </c>
      <c r="BG112" s="8" t="str">
        <f t="shared" si="748"/>
        <v>-</v>
      </c>
      <c r="BH112" s="8">
        <f t="shared" si="748"/>
        <v>0</v>
      </c>
      <c r="BI112" s="8" t="str">
        <f t="shared" si="748"/>
        <v>-</v>
      </c>
      <c r="BJ112" s="8" t="str">
        <f t="shared" si="748"/>
        <v>-</v>
      </c>
      <c r="BK112" s="8" t="str">
        <f t="shared" si="748"/>
        <v>-</v>
      </c>
      <c r="BL112" s="8" t="str">
        <f t="shared" si="748"/>
        <v>-</v>
      </c>
      <c r="BM112" s="8" t="str">
        <f t="shared" si="748"/>
        <v>-</v>
      </c>
      <c r="BN112" s="8" t="str">
        <f>BN$5</f>
        <v>-</v>
      </c>
      <c r="BO112" s="8" t="str">
        <f>BO$5</f>
        <v>-</v>
      </c>
      <c r="BP112" s="8" t="str">
        <f t="shared" ref="BP112:BW112" si="749">BP$5</f>
        <v>-</v>
      </c>
      <c r="BQ112" s="8" t="str">
        <f t="shared" si="749"/>
        <v>-</v>
      </c>
      <c r="BR112" s="8" t="str">
        <f t="shared" si="749"/>
        <v>-</v>
      </c>
      <c r="BS112" s="8" t="str">
        <f t="shared" si="749"/>
        <v>-</v>
      </c>
      <c r="BT112" s="8" t="str">
        <f t="shared" si="749"/>
        <v>-</v>
      </c>
      <c r="BU112" s="8" t="str">
        <f t="shared" si="749"/>
        <v>-</v>
      </c>
      <c r="BV112" s="8" t="str">
        <f t="shared" si="749"/>
        <v>-</v>
      </c>
      <c r="BW112" s="8" t="str">
        <f t="shared" si="749"/>
        <v>-</v>
      </c>
      <c r="BX112" s="8">
        <f t="shared" ref="BX112:CU112" si="750">BX$5</f>
        <v>0</v>
      </c>
      <c r="BY112" s="8" t="str">
        <f t="shared" si="750"/>
        <v>-</v>
      </c>
      <c r="BZ112" s="8" t="str">
        <f t="shared" si="750"/>
        <v>-</v>
      </c>
      <c r="CA112" s="8" t="str">
        <f t="shared" si="750"/>
        <v>-</v>
      </c>
      <c r="CB112" s="8" t="str">
        <f t="shared" si="750"/>
        <v>-</v>
      </c>
      <c r="CC112" s="8" t="str">
        <f t="shared" si="750"/>
        <v>-</v>
      </c>
      <c r="CD112" s="8">
        <f t="shared" si="750"/>
        <v>0</v>
      </c>
      <c r="CE112" s="8" t="str">
        <f t="shared" si="750"/>
        <v>-</v>
      </c>
      <c r="CF112" s="8" t="str">
        <f t="shared" si="750"/>
        <v>-</v>
      </c>
      <c r="CG112" s="8" t="str">
        <f t="shared" si="750"/>
        <v>-</v>
      </c>
      <c r="CH112" s="8" t="str">
        <f t="shared" si="750"/>
        <v>-</v>
      </c>
      <c r="CI112" s="8" t="str">
        <f t="shared" si="750"/>
        <v>-</v>
      </c>
      <c r="CJ112" s="8" t="str">
        <f t="shared" si="750"/>
        <v>-</v>
      </c>
      <c r="CK112" s="8" t="str">
        <f t="shared" si="750"/>
        <v>-</v>
      </c>
      <c r="CL112" s="8" t="str">
        <f t="shared" si="750"/>
        <v>-</v>
      </c>
      <c r="CM112" s="8" t="str">
        <f t="shared" si="750"/>
        <v>-</v>
      </c>
      <c r="CN112" s="8" t="str">
        <f t="shared" si="750"/>
        <v>-</v>
      </c>
      <c r="CO112" s="8" t="str">
        <f t="shared" si="750"/>
        <v>-</v>
      </c>
      <c r="CP112" s="8" t="str">
        <f t="shared" si="750"/>
        <v>-</v>
      </c>
      <c r="CQ112" s="8" t="str">
        <f t="shared" si="750"/>
        <v>-</v>
      </c>
      <c r="CR112" s="8" t="str">
        <f t="shared" si="750"/>
        <v>-</v>
      </c>
      <c r="CS112" s="8" t="str">
        <f t="shared" si="750"/>
        <v>-</v>
      </c>
      <c r="CT112" s="8" t="str">
        <f t="shared" si="750"/>
        <v>-</v>
      </c>
      <c r="CU112" s="8" t="str">
        <f t="shared" si="750"/>
        <v>-</v>
      </c>
      <c r="CV112" s="8">
        <f t="shared" si="748"/>
        <v>0</v>
      </c>
      <c r="CW112" s="8" t="str">
        <f t="shared" si="748"/>
        <v>-</v>
      </c>
      <c r="CX112" s="8" t="str">
        <f t="shared" si="748"/>
        <v>-</v>
      </c>
      <c r="CY112" s="8" t="str">
        <f t="shared" si="748"/>
        <v>-</v>
      </c>
      <c r="CZ112" s="576" t="str">
        <f t="shared" si="748"/>
        <v>-</v>
      </c>
      <c r="DA112" s="8" t="str">
        <f t="shared" si="748"/>
        <v>-</v>
      </c>
      <c r="DB112" s="8" t="str">
        <f t="shared" si="748"/>
        <v>-</v>
      </c>
      <c r="DC112" s="8" t="str">
        <f t="shared" si="748"/>
        <v>-</v>
      </c>
      <c r="DD112" s="576" t="str">
        <f t="shared" si="748"/>
        <v>-</v>
      </c>
      <c r="DE112" s="8" t="str">
        <f t="shared" ref="DE112:EA112" si="751">DE$5</f>
        <v>-</v>
      </c>
      <c r="DF112" s="8" t="str">
        <f t="shared" si="751"/>
        <v>-</v>
      </c>
      <c r="DG112" s="8" t="str">
        <f t="shared" si="751"/>
        <v>-</v>
      </c>
      <c r="DH112" s="8" t="str">
        <f t="shared" si="751"/>
        <v>-</v>
      </c>
      <c r="DI112" s="8" t="str">
        <f t="shared" si="751"/>
        <v>-</v>
      </c>
      <c r="DJ112" s="8" t="str">
        <f t="shared" si="751"/>
        <v>-</v>
      </c>
      <c r="DK112" s="8" t="str">
        <f t="shared" si="751"/>
        <v>-</v>
      </c>
      <c r="DL112" s="8" t="str">
        <f t="shared" si="751"/>
        <v>-</v>
      </c>
      <c r="DM112" s="8" t="str">
        <f t="shared" si="751"/>
        <v>-</v>
      </c>
      <c r="DN112" s="8" t="str">
        <f t="shared" si="751"/>
        <v>-</v>
      </c>
      <c r="DO112" s="8" t="str">
        <f t="shared" si="751"/>
        <v>-</v>
      </c>
      <c r="DP112" s="8" t="str">
        <f t="shared" si="751"/>
        <v>-</v>
      </c>
      <c r="DQ112" s="8" t="str">
        <f t="shared" si="751"/>
        <v>-</v>
      </c>
      <c r="DR112" s="8" t="str">
        <f t="shared" si="751"/>
        <v>-</v>
      </c>
      <c r="DS112" s="8" t="str">
        <f t="shared" si="751"/>
        <v>-</v>
      </c>
      <c r="DT112" s="8" t="str">
        <f t="shared" si="751"/>
        <v>-</v>
      </c>
      <c r="DU112" s="8" t="str">
        <f t="shared" si="751"/>
        <v>-</v>
      </c>
      <c r="DV112" s="8" t="str">
        <f t="shared" si="751"/>
        <v>-</v>
      </c>
      <c r="DW112" s="8" t="str">
        <f t="shared" si="751"/>
        <v>-</v>
      </c>
      <c r="DX112" s="8" t="str">
        <f t="shared" si="751"/>
        <v>-</v>
      </c>
      <c r="DY112" s="8" t="str">
        <f t="shared" si="751"/>
        <v>-</v>
      </c>
      <c r="DZ112" s="8" t="str">
        <f t="shared" si="751"/>
        <v>-</v>
      </c>
      <c r="EA112" s="8" t="str">
        <f t="shared" si="751"/>
        <v>-</v>
      </c>
      <c r="EB112" s="8" t="str">
        <f t="shared" si="748"/>
        <v>-</v>
      </c>
      <c r="EC112" s="8">
        <f t="shared" si="748"/>
        <v>1</v>
      </c>
      <c r="ED112" s="8">
        <f t="shared" si="748"/>
        <v>1</v>
      </c>
      <c r="EE112" s="8">
        <f t="shared" si="748"/>
        <v>0</v>
      </c>
      <c r="EF112" s="8" t="str">
        <f t="shared" si="748"/>
        <v>-</v>
      </c>
      <c r="EG112" s="8" t="str">
        <f t="shared" si="748"/>
        <v>-</v>
      </c>
      <c r="EH112" s="8" t="str">
        <f t="shared" si="748"/>
        <v>-</v>
      </c>
      <c r="EI112" s="8" t="str">
        <f t="shared" si="748"/>
        <v>-</v>
      </c>
      <c r="EJ112" s="8" t="str">
        <f t="shared" si="748"/>
        <v>-</v>
      </c>
      <c r="EK112" s="8" t="str">
        <f t="shared" si="748"/>
        <v>-</v>
      </c>
      <c r="EL112" s="8" t="str">
        <f t="shared" si="748"/>
        <v>-</v>
      </c>
      <c r="EM112" s="8" t="str">
        <f t="shared" si="748"/>
        <v>-</v>
      </c>
      <c r="EN112" s="8" t="str">
        <f t="shared" si="748"/>
        <v>-</v>
      </c>
      <c r="EO112" s="8" t="str">
        <f t="shared" si="748"/>
        <v>-</v>
      </c>
      <c r="EP112" s="8" t="str">
        <f t="shared" si="748"/>
        <v>-</v>
      </c>
      <c r="EQ112" s="8" t="str">
        <f t="shared" si="748"/>
        <v>-</v>
      </c>
      <c r="ER112" s="8">
        <f t="shared" ref="ER112:JL112" si="752">ER$5</f>
        <v>0</v>
      </c>
      <c r="ES112" s="8">
        <f t="shared" si="752"/>
        <v>0</v>
      </c>
      <c r="ET112" s="8">
        <f t="shared" si="752"/>
        <v>0</v>
      </c>
      <c r="EU112" s="8">
        <f t="shared" si="752"/>
        <v>0</v>
      </c>
      <c r="EV112" s="8">
        <f t="shared" si="752"/>
        <v>0</v>
      </c>
      <c r="EW112" s="8"/>
      <c r="EX112" s="8">
        <f t="shared" si="752"/>
        <v>0</v>
      </c>
      <c r="EY112" s="8"/>
      <c r="EZ112" s="8">
        <f t="shared" si="752"/>
        <v>0</v>
      </c>
      <c r="FA112" s="8">
        <f t="shared" si="752"/>
        <v>0</v>
      </c>
      <c r="FB112" s="8">
        <f t="shared" si="752"/>
        <v>0</v>
      </c>
      <c r="FC112" s="8">
        <f t="shared" si="752"/>
        <v>0</v>
      </c>
      <c r="FD112" s="8">
        <f t="shared" si="752"/>
        <v>0</v>
      </c>
      <c r="FE112" s="8">
        <f t="shared" si="752"/>
        <v>0</v>
      </c>
      <c r="FF112" s="8">
        <f t="shared" si="752"/>
        <v>0</v>
      </c>
      <c r="FG112" s="8">
        <f t="shared" si="752"/>
        <v>0</v>
      </c>
      <c r="FH112" s="8">
        <f t="shared" si="752"/>
        <v>0</v>
      </c>
      <c r="FI112" s="8">
        <f t="shared" si="752"/>
        <v>0</v>
      </c>
      <c r="FJ112" s="8">
        <f t="shared" si="752"/>
        <v>0</v>
      </c>
      <c r="FK112" s="8">
        <f t="shared" si="752"/>
        <v>0</v>
      </c>
      <c r="FL112" s="8">
        <f t="shared" si="752"/>
        <v>0</v>
      </c>
      <c r="FM112" s="8">
        <f t="shared" si="752"/>
        <v>0</v>
      </c>
      <c r="FN112" s="8">
        <f t="shared" si="752"/>
        <v>0</v>
      </c>
      <c r="FO112" s="8">
        <f t="shared" si="752"/>
        <v>0</v>
      </c>
      <c r="FP112" s="8">
        <f t="shared" si="752"/>
        <v>0</v>
      </c>
      <c r="FQ112" s="8">
        <f t="shared" si="752"/>
        <v>0</v>
      </c>
      <c r="FR112" s="8">
        <f t="shared" si="752"/>
        <v>0</v>
      </c>
      <c r="FS112" s="8">
        <f t="shared" si="752"/>
        <v>0</v>
      </c>
      <c r="FT112" s="8">
        <f t="shared" si="752"/>
        <v>0</v>
      </c>
      <c r="FU112" s="8">
        <f t="shared" si="752"/>
        <v>0</v>
      </c>
      <c r="FV112" s="8">
        <f t="shared" si="752"/>
        <v>0</v>
      </c>
      <c r="FW112" s="8">
        <f t="shared" si="752"/>
        <v>0</v>
      </c>
      <c r="FX112" s="8">
        <f t="shared" si="752"/>
        <v>0</v>
      </c>
      <c r="FY112" s="8">
        <f t="shared" si="752"/>
        <v>0</v>
      </c>
      <c r="FZ112" s="8">
        <f t="shared" si="752"/>
        <v>0</v>
      </c>
      <c r="GA112" s="8">
        <f t="shared" si="752"/>
        <v>0</v>
      </c>
      <c r="GB112" s="8">
        <f t="shared" si="752"/>
        <v>0</v>
      </c>
      <c r="GC112" s="8">
        <f t="shared" si="752"/>
        <v>0</v>
      </c>
      <c r="GD112" s="8">
        <f t="shared" si="752"/>
        <v>0</v>
      </c>
      <c r="GE112" s="8">
        <f t="shared" si="752"/>
        <v>0</v>
      </c>
      <c r="GF112" s="8"/>
      <c r="GG112" s="8">
        <f t="shared" si="752"/>
        <v>0</v>
      </c>
      <c r="GH112" s="8"/>
      <c r="GI112" s="8">
        <f t="shared" si="752"/>
        <v>0</v>
      </c>
      <c r="GJ112" s="8">
        <f t="shared" si="752"/>
        <v>0</v>
      </c>
      <c r="GK112" s="8"/>
      <c r="GL112" s="8">
        <f t="shared" si="752"/>
        <v>0</v>
      </c>
      <c r="GM112" s="8"/>
      <c r="GN112" s="8">
        <f t="shared" si="752"/>
        <v>0</v>
      </c>
      <c r="GO112" s="8">
        <f t="shared" si="752"/>
        <v>0</v>
      </c>
      <c r="GP112" s="8"/>
      <c r="GQ112" s="8">
        <f t="shared" si="752"/>
        <v>0</v>
      </c>
      <c r="GR112" s="8"/>
      <c r="GS112" s="8">
        <f t="shared" si="752"/>
        <v>0</v>
      </c>
      <c r="GT112" s="8">
        <f t="shared" si="752"/>
        <v>0</v>
      </c>
      <c r="GU112" s="8"/>
      <c r="GV112" s="8">
        <f t="shared" si="752"/>
        <v>0</v>
      </c>
      <c r="GW112" s="8"/>
      <c r="GX112" s="8">
        <f t="shared" si="752"/>
        <v>0</v>
      </c>
      <c r="GY112" s="8">
        <f t="shared" si="752"/>
        <v>0</v>
      </c>
      <c r="GZ112" s="8"/>
      <c r="HA112" s="8">
        <f t="shared" si="752"/>
        <v>0</v>
      </c>
      <c r="HB112" s="8">
        <f t="shared" si="752"/>
        <v>0</v>
      </c>
      <c r="HC112" s="8">
        <f t="shared" si="752"/>
        <v>0</v>
      </c>
      <c r="HD112" s="8">
        <f t="shared" si="752"/>
        <v>0</v>
      </c>
      <c r="HE112" s="8">
        <f t="shared" si="752"/>
        <v>0</v>
      </c>
      <c r="HF112" s="8"/>
      <c r="HG112" s="8">
        <f t="shared" si="752"/>
        <v>0</v>
      </c>
      <c r="HH112" s="8"/>
      <c r="HI112" s="8">
        <f t="shared" si="752"/>
        <v>0</v>
      </c>
      <c r="HJ112" s="8">
        <f t="shared" si="752"/>
        <v>0</v>
      </c>
      <c r="HK112" s="8">
        <f t="shared" si="752"/>
        <v>0</v>
      </c>
      <c r="HL112" s="8">
        <f t="shared" si="752"/>
        <v>0</v>
      </c>
      <c r="HM112" s="8">
        <f t="shared" si="752"/>
        <v>0</v>
      </c>
      <c r="HN112" s="8">
        <f t="shared" si="752"/>
        <v>0</v>
      </c>
      <c r="HO112" s="8">
        <f t="shared" si="752"/>
        <v>0</v>
      </c>
      <c r="HP112" s="8">
        <f t="shared" si="752"/>
        <v>0</v>
      </c>
      <c r="HQ112" s="8">
        <f t="shared" si="752"/>
        <v>0</v>
      </c>
      <c r="HR112" s="8">
        <f t="shared" si="752"/>
        <v>0</v>
      </c>
      <c r="HS112" s="8">
        <f t="shared" si="752"/>
        <v>0</v>
      </c>
      <c r="HT112" s="8">
        <f t="shared" si="752"/>
        <v>0</v>
      </c>
      <c r="HU112" s="8">
        <f t="shared" si="752"/>
        <v>0</v>
      </c>
      <c r="HV112" s="8">
        <f t="shared" si="752"/>
        <v>0</v>
      </c>
      <c r="HW112" s="8">
        <f t="shared" si="752"/>
        <v>0</v>
      </c>
      <c r="HX112" s="8">
        <f t="shared" si="752"/>
        <v>0</v>
      </c>
      <c r="HY112" s="8">
        <f t="shared" si="752"/>
        <v>0</v>
      </c>
      <c r="HZ112" s="8">
        <f t="shared" si="752"/>
        <v>0</v>
      </c>
      <c r="IA112" s="8">
        <f t="shared" si="752"/>
        <v>0</v>
      </c>
      <c r="IB112" s="8">
        <f t="shared" si="752"/>
        <v>0</v>
      </c>
      <c r="IC112" s="8">
        <f t="shared" si="752"/>
        <v>0</v>
      </c>
      <c r="ID112" s="8">
        <f t="shared" si="752"/>
        <v>0</v>
      </c>
      <c r="IE112" s="8">
        <f t="shared" si="752"/>
        <v>0</v>
      </c>
      <c r="IF112" s="8">
        <f t="shared" si="752"/>
        <v>0</v>
      </c>
      <c r="IG112" s="8">
        <f t="shared" si="752"/>
        <v>0</v>
      </c>
      <c r="IH112" s="8">
        <f t="shared" si="752"/>
        <v>0</v>
      </c>
      <c r="II112" s="8">
        <f t="shared" si="752"/>
        <v>0</v>
      </c>
      <c r="IJ112" s="8">
        <f t="shared" si="752"/>
        <v>0</v>
      </c>
      <c r="IK112" s="8">
        <f t="shared" si="752"/>
        <v>0</v>
      </c>
      <c r="IL112" s="8">
        <f t="shared" si="752"/>
        <v>0</v>
      </c>
      <c r="IM112" s="8">
        <f t="shared" si="752"/>
        <v>0</v>
      </c>
      <c r="IN112" s="8">
        <f t="shared" si="752"/>
        <v>0</v>
      </c>
      <c r="IO112" s="8"/>
      <c r="IP112" s="8">
        <f t="shared" si="752"/>
        <v>0</v>
      </c>
      <c r="IQ112" s="8"/>
      <c r="IR112" s="8">
        <f t="shared" si="752"/>
        <v>0</v>
      </c>
      <c r="IS112" s="8">
        <f t="shared" si="752"/>
        <v>0</v>
      </c>
      <c r="IT112" s="8"/>
      <c r="IU112" s="8">
        <f t="shared" si="752"/>
        <v>0</v>
      </c>
      <c r="IV112" s="8"/>
      <c r="IW112" s="8">
        <f t="shared" si="752"/>
        <v>0</v>
      </c>
      <c r="IX112" s="8">
        <f t="shared" si="752"/>
        <v>0</v>
      </c>
      <c r="IY112" s="8"/>
      <c r="IZ112" s="8">
        <f t="shared" si="752"/>
        <v>0</v>
      </c>
      <c r="JA112" s="8"/>
      <c r="JB112" s="8">
        <f t="shared" si="752"/>
        <v>0</v>
      </c>
      <c r="JC112" s="8">
        <f t="shared" si="752"/>
        <v>0</v>
      </c>
      <c r="JD112" s="8"/>
      <c r="JE112" s="8">
        <f t="shared" si="752"/>
        <v>0</v>
      </c>
      <c r="JF112" s="8"/>
      <c r="JG112" s="8">
        <f t="shared" si="752"/>
        <v>0</v>
      </c>
      <c r="JH112" s="8">
        <f t="shared" si="752"/>
        <v>0</v>
      </c>
      <c r="JI112" s="8"/>
      <c r="JJ112" s="8">
        <f t="shared" si="752"/>
        <v>0</v>
      </c>
      <c r="JK112" s="8">
        <f t="shared" si="752"/>
        <v>0</v>
      </c>
      <c r="JL112" s="8">
        <f t="shared" si="752"/>
        <v>0</v>
      </c>
      <c r="JM112" s="8" t="str">
        <f t="shared" ref="JM112:JO112" si="753">JM$5</f>
        <v>-</v>
      </c>
      <c r="JN112" s="8">
        <f t="shared" si="753"/>
        <v>0</v>
      </c>
      <c r="JO112" s="8" t="str">
        <f t="shared" si="753"/>
        <v>-</v>
      </c>
      <c r="JP112" s="8" t="str">
        <f t="shared" ref="JP112:MP112" si="754">JP$5</f>
        <v>-</v>
      </c>
      <c r="JQ112" s="8">
        <f t="shared" si="754"/>
        <v>0</v>
      </c>
      <c r="JR112" s="8">
        <f>JR$5</f>
        <v>0</v>
      </c>
      <c r="JS112" s="8">
        <f>JS$5</f>
        <v>0</v>
      </c>
      <c r="JT112" s="8">
        <f>JT$5</f>
        <v>0</v>
      </c>
      <c r="JU112" s="8">
        <f>JU$5</f>
        <v>0</v>
      </c>
      <c r="JV112" s="8" t="str">
        <f t="shared" si="754"/>
        <v>-</v>
      </c>
      <c r="JW112" s="8">
        <f t="shared" si="754"/>
        <v>1</v>
      </c>
      <c r="JX112" s="8">
        <f t="shared" si="754"/>
        <v>1</v>
      </c>
      <c r="JY112" s="8">
        <f t="shared" si="754"/>
        <v>1</v>
      </c>
      <c r="JZ112" s="8">
        <f t="shared" si="754"/>
        <v>1</v>
      </c>
      <c r="KA112" s="8">
        <f t="shared" si="754"/>
        <v>1</v>
      </c>
      <c r="KB112" s="8">
        <f t="shared" si="754"/>
        <v>1</v>
      </c>
      <c r="KC112" s="8">
        <f t="shared" si="754"/>
        <v>0</v>
      </c>
      <c r="KD112" s="8">
        <f t="shared" si="754"/>
        <v>0</v>
      </c>
      <c r="KE112" s="8">
        <f t="shared" si="754"/>
        <v>1</v>
      </c>
      <c r="KF112" s="8">
        <f t="shared" si="754"/>
        <v>0</v>
      </c>
      <c r="KG112" s="8">
        <f t="shared" si="754"/>
        <v>0</v>
      </c>
      <c r="KH112" s="8">
        <f t="shared" si="754"/>
        <v>0</v>
      </c>
      <c r="KI112" s="8">
        <f t="shared" si="754"/>
        <v>1</v>
      </c>
      <c r="KJ112" s="8">
        <f t="shared" si="754"/>
        <v>0</v>
      </c>
      <c r="KK112" s="8">
        <f t="shared" si="754"/>
        <v>1</v>
      </c>
      <c r="KL112" s="8">
        <f t="shared" si="754"/>
        <v>0</v>
      </c>
      <c r="KM112" s="8">
        <f t="shared" si="754"/>
        <v>0</v>
      </c>
      <c r="KN112" s="8">
        <f t="shared" si="754"/>
        <v>0</v>
      </c>
      <c r="KO112" s="8">
        <f t="shared" si="754"/>
        <v>0</v>
      </c>
      <c r="KP112" s="8">
        <f t="shared" si="754"/>
        <v>0</v>
      </c>
      <c r="KQ112" s="8">
        <f t="shared" si="754"/>
        <v>0</v>
      </c>
      <c r="KR112" s="8">
        <f t="shared" si="754"/>
        <v>0</v>
      </c>
      <c r="KS112" s="8">
        <f t="shared" si="754"/>
        <v>0</v>
      </c>
      <c r="KT112" s="8">
        <f t="shared" si="754"/>
        <v>0</v>
      </c>
      <c r="KU112" s="8">
        <f t="shared" si="754"/>
        <v>0</v>
      </c>
      <c r="KV112" s="8">
        <f t="shared" si="754"/>
        <v>0</v>
      </c>
      <c r="KW112" s="8">
        <f t="shared" si="754"/>
        <v>0</v>
      </c>
      <c r="KX112" s="8">
        <f t="shared" si="754"/>
        <v>0</v>
      </c>
      <c r="KY112" s="8">
        <f t="shared" si="754"/>
        <v>0</v>
      </c>
      <c r="KZ112" s="8">
        <f t="shared" si="754"/>
        <v>0</v>
      </c>
      <c r="LA112" s="8">
        <f t="shared" si="754"/>
        <v>0</v>
      </c>
      <c r="LB112" s="8">
        <f t="shared" si="754"/>
        <v>0</v>
      </c>
      <c r="LC112" s="8">
        <f t="shared" si="754"/>
        <v>0</v>
      </c>
      <c r="LD112" s="8">
        <f t="shared" si="754"/>
        <v>0</v>
      </c>
      <c r="LE112" s="8">
        <f t="shared" si="754"/>
        <v>0</v>
      </c>
      <c r="LF112" s="8">
        <f t="shared" si="754"/>
        <v>0</v>
      </c>
      <c r="LG112" s="8">
        <f t="shared" si="754"/>
        <v>0</v>
      </c>
      <c r="LH112" s="8">
        <f t="shared" si="754"/>
        <v>0</v>
      </c>
      <c r="LI112" s="8">
        <f t="shared" si="754"/>
        <v>0</v>
      </c>
      <c r="LJ112" s="8">
        <f t="shared" si="754"/>
        <v>0</v>
      </c>
      <c r="LK112" s="8">
        <f t="shared" si="754"/>
        <v>0</v>
      </c>
      <c r="LL112" s="8">
        <f t="shared" si="754"/>
        <v>0</v>
      </c>
      <c r="LM112" s="8">
        <f t="shared" si="754"/>
        <v>0</v>
      </c>
      <c r="LN112" s="8">
        <f t="shared" si="754"/>
        <v>0</v>
      </c>
      <c r="LO112" s="8">
        <f t="shared" si="754"/>
        <v>0</v>
      </c>
      <c r="LP112" s="8">
        <f t="shared" si="754"/>
        <v>0</v>
      </c>
      <c r="LQ112" s="8">
        <f t="shared" si="754"/>
        <v>0</v>
      </c>
      <c r="LR112" s="8">
        <f t="shared" si="754"/>
        <v>1</v>
      </c>
      <c r="LS112" s="8">
        <f>LS$5</f>
        <v>0</v>
      </c>
      <c r="LT112" s="8">
        <f>LT$5</f>
        <v>0</v>
      </c>
      <c r="LU112" s="8">
        <f>LU$5</f>
        <v>0</v>
      </c>
      <c r="LV112" s="8">
        <f t="shared" si="754"/>
        <v>0</v>
      </c>
      <c r="LW112" s="8">
        <f t="shared" si="754"/>
        <v>1</v>
      </c>
      <c r="LX112" s="8">
        <f t="shared" si="754"/>
        <v>0</v>
      </c>
      <c r="LY112" s="8" t="str">
        <f>LY$5</f>
        <v>-</v>
      </c>
      <c r="LZ112" s="8" t="str">
        <f t="shared" si="754"/>
        <v>-</v>
      </c>
      <c r="MA112" s="8" t="str">
        <f t="shared" si="754"/>
        <v>-</v>
      </c>
      <c r="MB112" s="8" t="str">
        <f t="shared" si="754"/>
        <v>-</v>
      </c>
      <c r="MC112" s="8" t="str">
        <f t="shared" si="754"/>
        <v>-</v>
      </c>
      <c r="MD112" s="8" t="str">
        <f t="shared" si="754"/>
        <v>-</v>
      </c>
      <c r="ME112" s="8" t="str">
        <f t="shared" si="754"/>
        <v>-</v>
      </c>
      <c r="MF112" s="8" t="str">
        <f t="shared" si="754"/>
        <v>-</v>
      </c>
      <c r="MG112" s="8" t="str">
        <f t="shared" si="754"/>
        <v>-</v>
      </c>
      <c r="MH112" s="8" t="str">
        <f t="shared" si="754"/>
        <v>-</v>
      </c>
      <c r="MI112" s="8" t="str">
        <f>MI$5</f>
        <v>-</v>
      </c>
      <c r="MJ112" s="8" t="str">
        <f t="shared" si="754"/>
        <v>-</v>
      </c>
      <c r="MK112" s="8" t="str">
        <f t="shared" si="754"/>
        <v>-</v>
      </c>
      <c r="ML112" s="8" t="str">
        <f t="shared" si="754"/>
        <v>-</v>
      </c>
      <c r="MM112" s="8" t="str">
        <f t="shared" si="754"/>
        <v>-</v>
      </c>
      <c r="MN112" s="8" t="str">
        <f t="shared" si="754"/>
        <v>-</v>
      </c>
      <c r="MO112" s="8" t="str">
        <f t="shared" si="754"/>
        <v>-</v>
      </c>
      <c r="MP112" s="8" t="str">
        <f t="shared" si="754"/>
        <v>-</v>
      </c>
      <c r="MQ112" s="8" t="str">
        <f t="shared" ref="MQ112:NS112" si="755">MQ$5</f>
        <v>-</v>
      </c>
      <c r="MR112" s="8" t="str">
        <f t="shared" si="755"/>
        <v>-</v>
      </c>
      <c r="MS112" s="8" t="str">
        <f t="shared" si="755"/>
        <v>-</v>
      </c>
      <c r="MT112" s="8" t="str">
        <f t="shared" si="755"/>
        <v>-</v>
      </c>
      <c r="MU112" s="8" t="str">
        <f t="shared" si="755"/>
        <v>-</v>
      </c>
      <c r="MV112" s="8" t="str">
        <f t="shared" si="755"/>
        <v>-</v>
      </c>
      <c r="MW112" s="8" t="str">
        <f t="shared" si="755"/>
        <v>-</v>
      </c>
      <c r="MX112" s="8" t="str">
        <f t="shared" si="755"/>
        <v>-</v>
      </c>
      <c r="MY112" s="8" t="str">
        <f t="shared" si="755"/>
        <v>-</v>
      </c>
      <c r="MZ112" s="8" t="str">
        <f t="shared" si="755"/>
        <v>-</v>
      </c>
      <c r="NA112" s="8" t="str">
        <f t="shared" si="755"/>
        <v>-</v>
      </c>
      <c r="NB112" s="8" t="str">
        <f t="shared" si="755"/>
        <v>-</v>
      </c>
      <c r="NC112" s="8" t="str">
        <f t="shared" si="755"/>
        <v>-</v>
      </c>
      <c r="ND112" s="8" t="str">
        <f t="shared" si="755"/>
        <v>-</v>
      </c>
      <c r="NE112" s="8" t="str">
        <f t="shared" si="755"/>
        <v>-</v>
      </c>
      <c r="NF112" s="8" t="str">
        <f t="shared" si="755"/>
        <v>-</v>
      </c>
      <c r="NG112" s="8" t="str">
        <f t="shared" si="755"/>
        <v>-</v>
      </c>
      <c r="NH112" s="8" t="str">
        <f t="shared" si="755"/>
        <v>-</v>
      </c>
      <c r="NI112" s="8" t="str">
        <f t="shared" si="755"/>
        <v>-</v>
      </c>
      <c r="NJ112" s="8" t="str">
        <f t="shared" si="755"/>
        <v>-</v>
      </c>
      <c r="NK112" s="8" t="str">
        <f t="shared" si="755"/>
        <v>-</v>
      </c>
      <c r="NL112" s="8" t="str">
        <f t="shared" si="755"/>
        <v>-</v>
      </c>
      <c r="NM112" s="8" t="str">
        <f t="shared" si="755"/>
        <v>-</v>
      </c>
      <c r="NN112" s="8" t="str">
        <f t="shared" si="755"/>
        <v>-</v>
      </c>
      <c r="NO112" s="8" t="str">
        <f t="shared" si="755"/>
        <v>-</v>
      </c>
      <c r="NP112" s="8" t="str">
        <f t="shared" si="755"/>
        <v>-</v>
      </c>
      <c r="NQ112" s="8" t="str">
        <f t="shared" si="755"/>
        <v>-</v>
      </c>
      <c r="NR112" s="8" t="str">
        <f t="shared" si="755"/>
        <v>-</v>
      </c>
      <c r="NS112" s="8" t="str">
        <f t="shared" si="755"/>
        <v>-</v>
      </c>
      <c r="NT112" s="8">
        <f t="shared" ref="NT112:QE112" si="756">NT$5</f>
        <v>1</v>
      </c>
      <c r="NU112" s="8">
        <f t="shared" si="756"/>
        <v>0</v>
      </c>
      <c r="NV112" s="8" t="str">
        <f t="shared" si="756"/>
        <v>-</v>
      </c>
      <c r="NW112" s="8" t="str">
        <f t="shared" si="756"/>
        <v>-</v>
      </c>
      <c r="NX112" s="8" t="str">
        <f t="shared" si="756"/>
        <v>-</v>
      </c>
      <c r="NY112" s="8" t="str">
        <f t="shared" si="756"/>
        <v>-</v>
      </c>
      <c r="NZ112" s="8">
        <f t="shared" si="756"/>
        <v>1</v>
      </c>
      <c r="OA112" s="8">
        <f t="shared" si="756"/>
        <v>1</v>
      </c>
      <c r="OB112" s="8">
        <f t="shared" si="756"/>
        <v>1</v>
      </c>
      <c r="OC112" s="8">
        <f t="shared" si="756"/>
        <v>0</v>
      </c>
      <c r="OD112" s="8" t="str">
        <f t="shared" si="756"/>
        <v>-</v>
      </c>
      <c r="OE112" s="8" t="str">
        <f t="shared" si="756"/>
        <v>-</v>
      </c>
      <c r="OF112" s="8">
        <f t="shared" si="756"/>
        <v>1</v>
      </c>
      <c r="OG112" s="8">
        <f t="shared" si="756"/>
        <v>1</v>
      </c>
      <c r="OH112" s="8">
        <f t="shared" si="756"/>
        <v>1</v>
      </c>
      <c r="OI112" s="8">
        <f t="shared" si="756"/>
        <v>1</v>
      </c>
      <c r="OJ112" s="8">
        <f t="shared" si="756"/>
        <v>1</v>
      </c>
      <c r="OK112" s="8">
        <f t="shared" si="756"/>
        <v>1</v>
      </c>
      <c r="OL112" s="8">
        <f t="shared" si="756"/>
        <v>1</v>
      </c>
      <c r="OM112" s="8">
        <f t="shared" si="756"/>
        <v>1</v>
      </c>
      <c r="ON112" s="8">
        <f t="shared" ref="ON112" si="757">ON$5</f>
        <v>1</v>
      </c>
      <c r="OO112" s="8">
        <f t="shared" si="756"/>
        <v>0</v>
      </c>
      <c r="OP112" s="8" t="str">
        <f t="shared" si="756"/>
        <v>-</v>
      </c>
      <c r="OQ112" s="8" t="str">
        <f t="shared" si="756"/>
        <v>-</v>
      </c>
      <c r="OR112" s="8" t="str">
        <f t="shared" si="756"/>
        <v>-</v>
      </c>
      <c r="OS112" s="8" t="str">
        <f t="shared" si="756"/>
        <v>-</v>
      </c>
      <c r="OT112" s="8" t="str">
        <f t="shared" si="756"/>
        <v>-</v>
      </c>
      <c r="OU112" s="8" t="str">
        <f t="shared" si="756"/>
        <v>-</v>
      </c>
      <c r="OV112" s="8" t="str">
        <f t="shared" si="756"/>
        <v>-</v>
      </c>
      <c r="OW112" s="8" t="str">
        <f t="shared" si="756"/>
        <v>-</v>
      </c>
      <c r="OX112" s="8" t="str">
        <f t="shared" si="756"/>
        <v>-</v>
      </c>
      <c r="OY112" s="8" t="str">
        <f t="shared" si="756"/>
        <v>-</v>
      </c>
      <c r="OZ112" s="8" t="str">
        <f t="shared" si="756"/>
        <v>-</v>
      </c>
      <c r="PA112" s="8" t="str">
        <f t="shared" si="756"/>
        <v>-</v>
      </c>
      <c r="PB112" s="8" t="str">
        <f t="shared" si="756"/>
        <v>-</v>
      </c>
      <c r="PC112" s="8" t="str">
        <f t="shared" si="756"/>
        <v>-</v>
      </c>
      <c r="PD112" s="8" t="str">
        <f t="shared" si="756"/>
        <v>-</v>
      </c>
      <c r="PE112" s="8" t="str">
        <f t="shared" si="756"/>
        <v>-</v>
      </c>
      <c r="PF112" s="8" t="str">
        <f t="shared" si="756"/>
        <v>-</v>
      </c>
      <c r="PG112" s="8" t="str">
        <f t="shared" si="756"/>
        <v>-</v>
      </c>
      <c r="PH112" s="8" t="str">
        <f t="shared" si="756"/>
        <v>-</v>
      </c>
      <c r="PI112" s="8" t="str">
        <f t="shared" si="756"/>
        <v>-</v>
      </c>
      <c r="PJ112" s="8" t="str">
        <f t="shared" si="756"/>
        <v>-</v>
      </c>
      <c r="PK112" s="8" t="str">
        <f t="shared" si="756"/>
        <v>-</v>
      </c>
      <c r="PL112" s="8" t="str">
        <f t="shared" si="756"/>
        <v>-</v>
      </c>
      <c r="PM112" s="8" t="str">
        <f t="shared" si="756"/>
        <v>-</v>
      </c>
      <c r="PN112" s="8" t="str">
        <f t="shared" si="756"/>
        <v>-</v>
      </c>
      <c r="PO112" s="8" t="str">
        <f t="shared" si="756"/>
        <v>-</v>
      </c>
      <c r="PP112" s="8" t="str">
        <f t="shared" si="756"/>
        <v>-</v>
      </c>
      <c r="PQ112" s="8" t="str">
        <f t="shared" si="756"/>
        <v>-</v>
      </c>
      <c r="PR112" s="8" t="str">
        <f t="shared" si="756"/>
        <v>-</v>
      </c>
      <c r="PS112" s="8" t="str">
        <f t="shared" si="756"/>
        <v>-</v>
      </c>
      <c r="PT112" s="8" t="str">
        <f t="shared" si="756"/>
        <v>-</v>
      </c>
      <c r="PU112" s="8" t="str">
        <f t="shared" si="756"/>
        <v>-</v>
      </c>
      <c r="PV112" s="8" t="str">
        <f t="shared" si="756"/>
        <v>-</v>
      </c>
      <c r="PW112" s="8" t="str">
        <f t="shared" si="756"/>
        <v>-</v>
      </c>
      <c r="PX112" s="8" t="str">
        <f t="shared" si="756"/>
        <v>-</v>
      </c>
      <c r="PY112" s="8" t="str">
        <f t="shared" si="756"/>
        <v>-</v>
      </c>
      <c r="PZ112" s="8" t="str">
        <f t="shared" si="756"/>
        <v>-</v>
      </c>
      <c r="QA112" s="8" t="str">
        <f t="shared" si="756"/>
        <v>-</v>
      </c>
      <c r="QB112" s="8" t="str">
        <f t="shared" si="756"/>
        <v>-</v>
      </c>
      <c r="QC112" s="8" t="str">
        <f t="shared" si="756"/>
        <v>-</v>
      </c>
      <c r="QD112" s="8" t="str">
        <f t="shared" si="756"/>
        <v>-</v>
      </c>
      <c r="QE112" s="8" t="str">
        <f t="shared" si="756"/>
        <v>-</v>
      </c>
      <c r="QF112" s="8" t="str">
        <f t="shared" ref="QF112:SQ112" si="758">QF$5</f>
        <v>-</v>
      </c>
      <c r="QG112" s="8" t="str">
        <f t="shared" si="758"/>
        <v>-</v>
      </c>
      <c r="QH112" s="8" t="str">
        <f t="shared" si="758"/>
        <v>-</v>
      </c>
      <c r="QI112" s="8" t="str">
        <f t="shared" si="758"/>
        <v>-</v>
      </c>
      <c r="QJ112" s="8" t="str">
        <f t="shared" si="758"/>
        <v>-</v>
      </c>
      <c r="QK112" s="8" t="str">
        <f t="shared" si="758"/>
        <v>-</v>
      </c>
      <c r="QL112" s="8" t="str">
        <f t="shared" si="758"/>
        <v>-</v>
      </c>
      <c r="QM112" s="8" t="str">
        <f t="shared" si="758"/>
        <v>-</v>
      </c>
      <c r="QN112" s="8" t="str">
        <f t="shared" si="758"/>
        <v>-</v>
      </c>
      <c r="QO112" s="8" t="str">
        <f t="shared" si="758"/>
        <v>-</v>
      </c>
      <c r="QP112" s="8" t="str">
        <f t="shared" si="758"/>
        <v>-</v>
      </c>
      <c r="QQ112" s="8" t="str">
        <f t="shared" si="758"/>
        <v>-</v>
      </c>
      <c r="QR112" s="8" t="str">
        <f t="shared" si="758"/>
        <v>-</v>
      </c>
      <c r="QS112" s="8" t="str">
        <f t="shared" si="758"/>
        <v>-</v>
      </c>
      <c r="QT112" s="8" t="str">
        <f t="shared" si="758"/>
        <v>-</v>
      </c>
      <c r="QU112" s="8" t="str">
        <f t="shared" si="758"/>
        <v>-</v>
      </c>
      <c r="QV112" s="8" t="str">
        <f t="shared" si="758"/>
        <v>-</v>
      </c>
      <c r="QW112" s="8" t="str">
        <f t="shared" si="758"/>
        <v>-</v>
      </c>
      <c r="QX112" s="8" t="str">
        <f t="shared" si="758"/>
        <v>-</v>
      </c>
      <c r="QY112" s="8" t="str">
        <f t="shared" si="758"/>
        <v>-</v>
      </c>
      <c r="QZ112" s="8" t="str">
        <f t="shared" si="758"/>
        <v>-</v>
      </c>
      <c r="RA112" s="8" t="str">
        <f t="shared" si="758"/>
        <v>-</v>
      </c>
      <c r="RB112" s="8" t="str">
        <f t="shared" si="758"/>
        <v>-</v>
      </c>
      <c r="RC112" s="8" t="str">
        <f t="shared" si="758"/>
        <v>-</v>
      </c>
      <c r="RD112" s="8" t="str">
        <f t="shared" si="758"/>
        <v>-</v>
      </c>
      <c r="RE112" s="8" t="str">
        <f t="shared" si="758"/>
        <v>-</v>
      </c>
      <c r="RF112" s="8" t="str">
        <f t="shared" si="758"/>
        <v>-</v>
      </c>
      <c r="RG112" s="8" t="str">
        <f t="shared" si="758"/>
        <v>-</v>
      </c>
      <c r="RH112" s="8" t="str">
        <f t="shared" si="758"/>
        <v>-</v>
      </c>
      <c r="RI112" s="8" t="str">
        <f t="shared" si="758"/>
        <v>-</v>
      </c>
      <c r="RJ112" s="8" t="str">
        <f t="shared" si="758"/>
        <v>-</v>
      </c>
      <c r="RK112" s="8" t="str">
        <f t="shared" si="758"/>
        <v>-</v>
      </c>
      <c r="RL112" s="8" t="str">
        <f t="shared" si="758"/>
        <v>-</v>
      </c>
      <c r="RM112" s="8" t="str">
        <f t="shared" si="758"/>
        <v>-</v>
      </c>
      <c r="RN112" s="8" t="str">
        <f t="shared" si="758"/>
        <v>-</v>
      </c>
      <c r="RO112" s="8" t="str">
        <f t="shared" si="758"/>
        <v>-</v>
      </c>
      <c r="RP112" s="8" t="str">
        <f t="shared" si="758"/>
        <v>-</v>
      </c>
      <c r="RQ112" s="8" t="str">
        <f t="shared" si="758"/>
        <v>-</v>
      </c>
      <c r="RR112" s="8" t="str">
        <f t="shared" si="758"/>
        <v>-</v>
      </c>
      <c r="RS112" s="8" t="str">
        <f t="shared" si="758"/>
        <v>-</v>
      </c>
      <c r="RT112" s="8" t="str">
        <f t="shared" si="758"/>
        <v>-</v>
      </c>
      <c r="RU112" s="8" t="str">
        <f t="shared" si="758"/>
        <v>-</v>
      </c>
      <c r="RV112" s="8" t="str">
        <f t="shared" si="758"/>
        <v>-</v>
      </c>
      <c r="RW112" s="8" t="str">
        <f t="shared" si="758"/>
        <v>-</v>
      </c>
      <c r="RX112" s="8" t="str">
        <f t="shared" si="758"/>
        <v>-</v>
      </c>
      <c r="RY112" s="8" t="str">
        <f t="shared" si="758"/>
        <v>-</v>
      </c>
      <c r="RZ112" s="8" t="str">
        <f t="shared" si="758"/>
        <v>-</v>
      </c>
      <c r="SA112" s="8" t="str">
        <f t="shared" si="758"/>
        <v>-</v>
      </c>
      <c r="SB112" s="8" t="str">
        <f t="shared" si="758"/>
        <v>-</v>
      </c>
      <c r="SC112" s="8" t="str">
        <f t="shared" si="758"/>
        <v>-</v>
      </c>
      <c r="SD112" s="8" t="str">
        <f t="shared" si="758"/>
        <v>-</v>
      </c>
      <c r="SE112" s="8" t="str">
        <f t="shared" si="758"/>
        <v>-</v>
      </c>
      <c r="SF112" s="8" t="str">
        <f t="shared" si="758"/>
        <v>-</v>
      </c>
      <c r="SG112" s="8" t="str">
        <f t="shared" si="758"/>
        <v>-</v>
      </c>
      <c r="SH112" s="8" t="str">
        <f t="shared" si="758"/>
        <v>-</v>
      </c>
      <c r="SI112" s="8" t="str">
        <f t="shared" si="758"/>
        <v>-</v>
      </c>
      <c r="SJ112" s="8" t="str">
        <f t="shared" si="758"/>
        <v>-</v>
      </c>
      <c r="SK112" s="8" t="str">
        <f t="shared" si="758"/>
        <v>-</v>
      </c>
      <c r="SL112" s="8" t="str">
        <f t="shared" si="758"/>
        <v>-</v>
      </c>
      <c r="SM112" s="8" t="str">
        <f t="shared" si="758"/>
        <v>-</v>
      </c>
      <c r="SN112" s="8" t="str">
        <f t="shared" si="758"/>
        <v>-</v>
      </c>
      <c r="SO112" s="8" t="str">
        <f t="shared" si="758"/>
        <v>-</v>
      </c>
      <c r="SP112" s="8" t="str">
        <f t="shared" si="758"/>
        <v>-</v>
      </c>
      <c r="SQ112" s="8" t="str">
        <f t="shared" si="758"/>
        <v>-</v>
      </c>
      <c r="SR112" s="8" t="str">
        <f t="shared" ref="SR112:TE112" si="759">SR$5</f>
        <v>-</v>
      </c>
      <c r="SS112" s="8" t="str">
        <f t="shared" si="759"/>
        <v>-</v>
      </c>
      <c r="ST112" s="8" t="str">
        <f t="shared" si="759"/>
        <v>-</v>
      </c>
      <c r="SU112" s="8" t="str">
        <f t="shared" si="759"/>
        <v>-</v>
      </c>
      <c r="SV112" s="8" t="str">
        <f t="shared" si="759"/>
        <v>-</v>
      </c>
      <c r="SW112" s="8" t="str">
        <f t="shared" si="759"/>
        <v>-</v>
      </c>
      <c r="SX112" s="8" t="str">
        <f t="shared" si="759"/>
        <v>-</v>
      </c>
      <c r="SY112" s="8" t="str">
        <f t="shared" si="759"/>
        <v>-</v>
      </c>
      <c r="SZ112" s="8" t="str">
        <f t="shared" si="759"/>
        <v>-</v>
      </c>
      <c r="TA112" s="8" t="str">
        <f t="shared" si="759"/>
        <v>-</v>
      </c>
      <c r="TB112" s="8" t="str">
        <f t="shared" si="759"/>
        <v>-</v>
      </c>
      <c r="TC112" s="8" t="str">
        <f t="shared" si="759"/>
        <v>-</v>
      </c>
      <c r="TD112" s="8" t="str">
        <f t="shared" si="759"/>
        <v>-</v>
      </c>
      <c r="TE112" s="8" t="str">
        <f t="shared" si="759"/>
        <v>-</v>
      </c>
      <c r="TF112" s="8">
        <f t="shared" ref="TF112" si="760">TF$5</f>
        <v>1</v>
      </c>
      <c r="TG112" s="23">
        <v>0</v>
      </c>
    </row>
    <row r="113" spans="49:49">
      <c r="AW113" s="222"/>
    </row>
  </sheetData>
  <autoFilter ref="A4:TG113" xr:uid="{A5DE918E-332D-4563-9BCB-E13ECBAD8AE1}"/>
  <phoneticPr fontId="6" type="noConversion"/>
  <conditionalFormatting sqref="A1:XFD1">
    <cfRule type="cellIs" dxfId="67" priority="51" stopIfTrue="1" operator="equal">
      <formula>"sam"</formula>
    </cfRule>
    <cfRule type="cellIs" dxfId="66" priority="52" stopIfTrue="1" operator="equal">
      <formula>"sap"</formula>
    </cfRule>
    <cfRule type="cellIs" dxfId="65" priority="53" stopIfTrue="1" operator="equal">
      <formula>"saa"</formula>
    </cfRule>
    <cfRule type="cellIs" dxfId="64" priority="54" stopIfTrue="1" operator="equal">
      <formula>"sar"</formula>
    </cfRule>
    <cfRule type="cellIs" dxfId="63" priority="55" stopIfTrue="1" operator="equal">
      <formula>"sat"</formula>
    </cfRule>
    <cfRule type="cellIs" dxfId="62" priority="56" stopIfTrue="1" operator="equal">
      <formula>"sav"</formula>
    </cfRule>
  </conditionalFormatting>
  <conditionalFormatting sqref="E1:G61 E62:F78 E79:G1048576">
    <cfRule type="cellIs" dxfId="61" priority="431" stopIfTrue="1" operator="equal">
      <formula>TRUE</formula>
    </cfRule>
  </conditionalFormatting>
  <conditionalFormatting sqref="DL1:DP4 DL6:DP58 DL62:DP75 DQ62:ED78 DL79:DP1048576 DQ97:DR98">
    <cfRule type="cellIs" dxfId="60" priority="115" operator="equal">
      <formula>FALSE</formula>
    </cfRule>
  </conditionalFormatting>
  <conditionalFormatting sqref="DL60:DP60">
    <cfRule type="cellIs" dxfId="59" priority="11" operator="equal">
      <formula>FALSE</formula>
    </cfRule>
  </conditionalFormatting>
  <conditionalFormatting sqref="DL77:DP77">
    <cfRule type="cellIs" dxfId="58" priority="10"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7"/>
  <sheetViews>
    <sheetView topLeftCell="A97" zoomScale="87" zoomScaleNormal="87" workbookViewId="0">
      <pane xSplit="3" topLeftCell="D1" activePane="topRight" state="frozen"/>
      <selection activeCell="S253" sqref="S253:BN300"/>
      <selection pane="topRight" activeCell="C122" sqref="C122:J126"/>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1615</v>
      </c>
    </row>
    <row r="2" spans="1:73">
      <c r="B2" t="s">
        <v>743</v>
      </c>
      <c r="W2" t="s">
        <v>1439</v>
      </c>
      <c r="X2" t="s">
        <v>559</v>
      </c>
    </row>
    <row r="3" spans="1:73">
      <c r="B3" t="s">
        <v>368</v>
      </c>
      <c r="W3" t="s">
        <v>917</v>
      </c>
      <c r="X3" t="s">
        <v>935</v>
      </c>
    </row>
    <row r="4" spans="1:73">
      <c r="A4" t="s">
        <v>559</v>
      </c>
      <c r="B4" t="s">
        <v>945</v>
      </c>
      <c r="C4" s="211">
        <v>3</v>
      </c>
      <c r="D4" s="62" t="str">
        <f>(INDEX(i.TOL_Desc,d.TOL,1)&amp;" ")</f>
        <v xml:space="preserve">Spr </v>
      </c>
      <c r="E4" s="142" t="s">
        <v>1003</v>
      </c>
      <c r="W4" t="s">
        <v>1765</v>
      </c>
      <c r="X4" t="s">
        <v>936</v>
      </c>
    </row>
    <row r="5" spans="1:73">
      <c r="A5" s="600" t="s">
        <v>1108</v>
      </c>
      <c r="W5" t="s">
        <v>1990</v>
      </c>
      <c r="X5" t="s">
        <v>937</v>
      </c>
    </row>
    <row r="6" spans="1:73">
      <c r="B6" s="33" t="s">
        <v>1799</v>
      </c>
      <c r="C6" s="349">
        <v>3</v>
      </c>
      <c r="D6" s="62" t="str">
        <f>INDEX(i.Region_Desc,d.Region,1)</f>
        <v>EWW</v>
      </c>
      <c r="E6" s="62" t="s">
        <v>959</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1244</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89" t="s">
        <v>1485</v>
      </c>
      <c r="AN7" s="62"/>
      <c r="AO7" s="62"/>
      <c r="AP7" s="62"/>
      <c r="AX7" t="s">
        <v>1484</v>
      </c>
      <c r="BI7" t="s">
        <v>1483</v>
      </c>
      <c r="BU7" s="62"/>
    </row>
    <row r="8" spans="1:73" ht="17.25" hidden="1" outlineLevel="1" collapsed="1">
      <c r="B8" t="s">
        <v>934</v>
      </c>
      <c r="C8">
        <v>1</v>
      </c>
      <c r="D8">
        <v>2</v>
      </c>
      <c r="E8">
        <v>3</v>
      </c>
      <c r="F8">
        <v>1</v>
      </c>
      <c r="G8">
        <v>2</v>
      </c>
      <c r="H8">
        <v>3</v>
      </c>
      <c r="I8">
        <v>1</v>
      </c>
      <c r="J8">
        <v>2</v>
      </c>
      <c r="K8">
        <v>3</v>
      </c>
      <c r="L8">
        <v>1</v>
      </c>
      <c r="M8">
        <v>2</v>
      </c>
      <c r="N8">
        <v>3</v>
      </c>
      <c r="O8">
        <v>1</v>
      </c>
      <c r="P8">
        <v>2</v>
      </c>
      <c r="Q8">
        <v>3</v>
      </c>
      <c r="R8">
        <v>1</v>
      </c>
      <c r="S8">
        <v>2</v>
      </c>
      <c r="T8">
        <v>3</v>
      </c>
      <c r="U8" s="117" t="s">
        <v>1119</v>
      </c>
      <c r="V8" s="117"/>
      <c r="W8" s="117"/>
      <c r="X8" s="117"/>
      <c r="Y8" s="117"/>
      <c r="Z8" s="117"/>
      <c r="AA8" s="117"/>
      <c r="AB8" s="117"/>
      <c r="AC8" s="117"/>
      <c r="AD8" s="117"/>
      <c r="AE8" s="117"/>
      <c r="AF8" s="117"/>
      <c r="AG8" s="117"/>
      <c r="AH8" s="117"/>
      <c r="AI8" s="117"/>
      <c r="AJ8" s="117"/>
      <c r="AK8" s="117"/>
      <c r="AL8" s="117"/>
      <c r="AM8" s="138" t="s">
        <v>917</v>
      </c>
      <c r="AN8" s="138"/>
      <c r="AO8" s="138"/>
      <c r="AP8" s="138" t="s">
        <v>1765</v>
      </c>
      <c r="AQ8" s="138"/>
      <c r="AR8" s="138"/>
      <c r="AS8" s="138" t="s">
        <v>1766</v>
      </c>
      <c r="AT8" s="138"/>
      <c r="AU8" s="138"/>
      <c r="AW8" t="s">
        <v>1103</v>
      </c>
      <c r="AX8" s="261">
        <v>43466</v>
      </c>
      <c r="BI8" s="138" t="s">
        <v>917</v>
      </c>
      <c r="BJ8" s="138"/>
      <c r="BK8" s="138"/>
      <c r="BL8" s="138" t="s">
        <v>1765</v>
      </c>
      <c r="BM8" s="138"/>
      <c r="BN8" s="138"/>
      <c r="BO8" s="138" t="s">
        <v>1766</v>
      </c>
      <c r="BP8" s="138"/>
      <c r="BQ8" s="138"/>
    </row>
    <row r="9" spans="1:73" hidden="1" outlineLevel="1" collapsed="1">
      <c r="C9" s="21" t="s">
        <v>935</v>
      </c>
      <c r="D9" s="21" t="s">
        <v>936</v>
      </c>
      <c r="E9" s="21" t="s">
        <v>937</v>
      </c>
      <c r="F9" s="21" t="s">
        <v>935</v>
      </c>
      <c r="G9" s="21" t="s">
        <v>936</v>
      </c>
      <c r="H9" s="21" t="s">
        <v>937</v>
      </c>
      <c r="I9" s="21" t="s">
        <v>935</v>
      </c>
      <c r="J9" s="21" t="s">
        <v>936</v>
      </c>
      <c r="K9" s="21" t="s">
        <v>937</v>
      </c>
      <c r="L9" s="21" t="s">
        <v>935</v>
      </c>
      <c r="M9" s="21" t="s">
        <v>936</v>
      </c>
      <c r="N9" s="21" t="s">
        <v>937</v>
      </c>
      <c r="O9" s="21" t="s">
        <v>935</v>
      </c>
      <c r="P9" s="21" t="s">
        <v>936</v>
      </c>
      <c r="Q9" s="21" t="s">
        <v>937</v>
      </c>
      <c r="R9" s="21" t="s">
        <v>935</v>
      </c>
      <c r="S9" s="21" t="s">
        <v>936</v>
      </c>
      <c r="T9" s="21" t="s">
        <v>937</v>
      </c>
      <c r="U9" s="21" t="s">
        <v>935</v>
      </c>
      <c r="V9" s="21" t="s">
        <v>936</v>
      </c>
      <c r="W9" s="21" t="s">
        <v>937</v>
      </c>
      <c r="X9" s="21" t="s">
        <v>935</v>
      </c>
      <c r="Y9" s="21" t="s">
        <v>936</v>
      </c>
      <c r="Z9" s="21" t="s">
        <v>937</v>
      </c>
      <c r="AA9" s="21" t="s">
        <v>935</v>
      </c>
      <c r="AB9" s="21" t="s">
        <v>936</v>
      </c>
      <c r="AC9" s="21" t="s">
        <v>937</v>
      </c>
      <c r="AD9" s="21" t="s">
        <v>935</v>
      </c>
      <c r="AE9" s="21" t="s">
        <v>936</v>
      </c>
      <c r="AF9" s="21" t="s">
        <v>937</v>
      </c>
      <c r="AG9" s="21" t="s">
        <v>935</v>
      </c>
      <c r="AH9" s="21" t="s">
        <v>936</v>
      </c>
      <c r="AI9" s="21" t="s">
        <v>937</v>
      </c>
      <c r="AJ9" s="21" t="s">
        <v>935</v>
      </c>
      <c r="AK9" s="21" t="s">
        <v>936</v>
      </c>
      <c r="AL9" s="21" t="s">
        <v>937</v>
      </c>
      <c r="AM9" s="21" t="s">
        <v>935</v>
      </c>
      <c r="AN9" s="21" t="s">
        <v>936</v>
      </c>
      <c r="AO9" s="21" t="s">
        <v>937</v>
      </c>
      <c r="AP9" s="21" t="s">
        <v>935</v>
      </c>
      <c r="AQ9" s="21" t="s">
        <v>936</v>
      </c>
      <c r="AR9" s="21" t="s">
        <v>937</v>
      </c>
      <c r="AS9" s="21" t="s">
        <v>935</v>
      </c>
      <c r="AT9" s="21" t="s">
        <v>936</v>
      </c>
      <c r="AU9" s="21" t="s">
        <v>937</v>
      </c>
      <c r="AW9" t="s">
        <v>1104</v>
      </c>
      <c r="AX9" s="26">
        <v>7</v>
      </c>
      <c r="BI9" s="21" t="s">
        <v>935</v>
      </c>
      <c r="BJ9" s="21" t="s">
        <v>936</v>
      </c>
      <c r="BK9" s="21" t="s">
        <v>937</v>
      </c>
      <c r="BL9" s="21" t="s">
        <v>935</v>
      </c>
      <c r="BM9" s="21" t="s">
        <v>936</v>
      </c>
      <c r="BN9" s="21" t="s">
        <v>937</v>
      </c>
      <c r="BO9" s="21" t="s">
        <v>935</v>
      </c>
      <c r="BP9" s="21" t="s">
        <v>936</v>
      </c>
      <c r="BQ9" s="21" t="s">
        <v>937</v>
      </c>
    </row>
    <row r="10" spans="1:73" hidden="1" outlineLevel="1">
      <c r="B10" t="s">
        <v>1107</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1">
        <v>43952</v>
      </c>
      <c r="AN10" s="261">
        <v>44007</v>
      </c>
      <c r="AO10" s="261">
        <v>44050</v>
      </c>
      <c r="AP10" s="261">
        <v>43966</v>
      </c>
      <c r="AQ10" s="261">
        <v>44000</v>
      </c>
      <c r="AR10" s="261">
        <v>44035</v>
      </c>
      <c r="AS10" s="261">
        <v>43952</v>
      </c>
      <c r="AT10" s="261">
        <v>43986</v>
      </c>
      <c r="AU10" s="261">
        <v>44021</v>
      </c>
      <c r="AX10" s="262">
        <f t="shared" ref="AX10:BF10" si="0">AM10+17/2</f>
        <v>43960.5</v>
      </c>
      <c r="AY10" s="262">
        <f t="shared" si="0"/>
        <v>44015.5</v>
      </c>
      <c r="AZ10" s="262">
        <f t="shared" si="0"/>
        <v>44058.5</v>
      </c>
      <c r="BA10" s="262">
        <f t="shared" si="0"/>
        <v>43974.5</v>
      </c>
      <c r="BB10" s="262">
        <f t="shared" si="0"/>
        <v>44008.5</v>
      </c>
      <c r="BC10" s="262">
        <f t="shared" si="0"/>
        <v>44043.5</v>
      </c>
      <c r="BD10" s="262">
        <f t="shared" si="0"/>
        <v>43960.5</v>
      </c>
      <c r="BE10" s="262">
        <f t="shared" si="0"/>
        <v>43994.5</v>
      </c>
      <c r="BF10" s="262">
        <f t="shared" si="0"/>
        <v>44029.5</v>
      </c>
      <c r="BI10" s="261">
        <v>43952</v>
      </c>
      <c r="BJ10" s="261">
        <v>44007</v>
      </c>
      <c r="BK10" s="261">
        <v>44050</v>
      </c>
      <c r="BL10" s="261">
        <v>43966</v>
      </c>
      <c r="BM10" s="261">
        <v>44000</v>
      </c>
      <c r="BN10" s="261">
        <v>44035</v>
      </c>
      <c r="BO10" s="261">
        <v>43952</v>
      </c>
      <c r="BP10" s="261">
        <v>43986</v>
      </c>
      <c r="BQ10" s="261">
        <v>44021</v>
      </c>
    </row>
    <row r="11" spans="1:73" hidden="1" outlineLevel="1" collapsed="1">
      <c r="A11">
        <v>1</v>
      </c>
      <c r="B11" s="29" t="s">
        <v>929</v>
      </c>
      <c r="C11" s="148">
        <f t="shared" ref="C11:T11" si="1">INDEX($AM11:$AU11,1,C$8+(d.Region-1)*3)</f>
        <v>31</v>
      </c>
      <c r="D11" s="148">
        <f t="shared" si="1"/>
        <v>36</v>
      </c>
      <c r="E11" s="148">
        <f t="shared" si="1"/>
        <v>41</v>
      </c>
      <c r="F11" s="148">
        <f t="shared" si="1"/>
        <v>31</v>
      </c>
      <c r="G11" s="148">
        <f t="shared" si="1"/>
        <v>36</v>
      </c>
      <c r="H11" s="148">
        <f t="shared" si="1"/>
        <v>41</v>
      </c>
      <c r="I11" s="148">
        <f t="shared" si="1"/>
        <v>31</v>
      </c>
      <c r="J11" s="148">
        <f t="shared" si="1"/>
        <v>36</v>
      </c>
      <c r="K11" s="148">
        <f t="shared" si="1"/>
        <v>41</v>
      </c>
      <c r="L11" s="148">
        <f t="shared" si="1"/>
        <v>31</v>
      </c>
      <c r="M11" s="148">
        <f t="shared" si="1"/>
        <v>36</v>
      </c>
      <c r="N11" s="148">
        <f t="shared" si="1"/>
        <v>41</v>
      </c>
      <c r="O11" s="148">
        <f t="shared" si="1"/>
        <v>31</v>
      </c>
      <c r="P11" s="148">
        <f t="shared" si="1"/>
        <v>36</v>
      </c>
      <c r="Q11" s="148">
        <f t="shared" si="1"/>
        <v>41</v>
      </c>
      <c r="R11" s="148">
        <f t="shared" si="1"/>
        <v>31</v>
      </c>
      <c r="S11" s="148">
        <f t="shared" si="1"/>
        <v>36</v>
      </c>
      <c r="T11" s="148">
        <f t="shared" si="1"/>
        <v>41</v>
      </c>
      <c r="U11" s="125" t="str">
        <f t="shared" ref="U11:AD19" si="2">C11&amp;":"&amp;C11+1</f>
        <v>31:32</v>
      </c>
      <c r="V11" s="125" t="str">
        <f t="shared" si="2"/>
        <v>36:37</v>
      </c>
      <c r="W11" s="125" t="str">
        <f t="shared" si="2"/>
        <v>41:42</v>
      </c>
      <c r="X11" s="125" t="str">
        <f t="shared" si="2"/>
        <v>31:32</v>
      </c>
      <c r="Y11" s="125" t="str">
        <f t="shared" si="2"/>
        <v>36:37</v>
      </c>
      <c r="Z11" s="125" t="str">
        <f t="shared" si="2"/>
        <v>41:42</v>
      </c>
      <c r="AA11" s="125" t="str">
        <f t="shared" si="2"/>
        <v>31:32</v>
      </c>
      <c r="AB11" s="125" t="str">
        <f t="shared" si="2"/>
        <v>36:37</v>
      </c>
      <c r="AC11" s="125" t="str">
        <f t="shared" si="2"/>
        <v>41:42</v>
      </c>
      <c r="AD11" s="125" t="str">
        <f t="shared" si="2"/>
        <v>31:32</v>
      </c>
      <c r="AE11" s="125" t="str">
        <f t="shared" ref="AE11:AL18" si="3">M11&amp;":"&amp;M11+1</f>
        <v>36:37</v>
      </c>
      <c r="AF11" s="125" t="str">
        <f t="shared" si="3"/>
        <v>41:42</v>
      </c>
      <c r="AG11" s="125" t="str">
        <f t="shared" si="3"/>
        <v>31:32</v>
      </c>
      <c r="AH11" s="125" t="str">
        <f t="shared" si="3"/>
        <v>36:37</v>
      </c>
      <c r="AI11" s="125" t="str">
        <f t="shared" si="3"/>
        <v>41:42</v>
      </c>
      <c r="AJ11" s="125" t="str">
        <f t="shared" si="3"/>
        <v>31:32</v>
      </c>
      <c r="AK11" s="125" t="str">
        <f t="shared" si="3"/>
        <v>36:37</v>
      </c>
      <c r="AL11" s="125" t="str">
        <f t="shared" si="3"/>
        <v>41:42</v>
      </c>
      <c r="AM11" s="490">
        <f>AX11+1</f>
        <v>31</v>
      </c>
      <c r="AN11" s="490">
        <f t="shared" ref="AN11:AU11" si="4">AY11+1</f>
        <v>39</v>
      </c>
      <c r="AO11" s="490">
        <f t="shared" si="4"/>
        <v>45</v>
      </c>
      <c r="AP11" s="490">
        <f t="shared" si="4"/>
        <v>33</v>
      </c>
      <c r="AQ11" s="490">
        <f t="shared" si="4"/>
        <v>38</v>
      </c>
      <c r="AR11" s="490">
        <f t="shared" si="4"/>
        <v>43</v>
      </c>
      <c r="AS11" s="490">
        <f t="shared" si="4"/>
        <v>31</v>
      </c>
      <c r="AT11" s="490">
        <f t="shared" si="4"/>
        <v>36</v>
      </c>
      <c r="AU11" s="490">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930</v>
      </c>
      <c r="C12" s="148">
        <f t="shared" ref="C12:L17" si="8">INDEX($AM12:$AU12,1,C$8+(d.Region-1)*3)+INDEX(i.AgeJ,C$10,1)/7</f>
        <v>47</v>
      </c>
      <c r="D12" s="148">
        <f t="shared" si="8"/>
        <v>52</v>
      </c>
      <c r="E12" s="148">
        <f t="shared" si="8"/>
        <v>57</v>
      </c>
      <c r="F12" s="148">
        <f t="shared" si="8"/>
        <v>49</v>
      </c>
      <c r="G12" s="148">
        <f t="shared" si="8"/>
        <v>54</v>
      </c>
      <c r="H12" s="148">
        <f t="shared" si="8"/>
        <v>59</v>
      </c>
      <c r="I12" s="148">
        <f t="shared" si="8"/>
        <v>52</v>
      </c>
      <c r="J12" s="148">
        <f t="shared" si="8"/>
        <v>57</v>
      </c>
      <c r="K12" s="148">
        <f t="shared" si="8"/>
        <v>62</v>
      </c>
      <c r="L12" s="148">
        <f t="shared" si="8"/>
        <v>54</v>
      </c>
      <c r="M12" s="148">
        <f t="shared" ref="M12:T17" si="9">INDEX($AM12:$AU12,1,M$8+(d.Region-1)*3)+INDEX(i.AgeJ,M$10,1)/7</f>
        <v>59</v>
      </c>
      <c r="N12" s="148">
        <f t="shared" si="9"/>
        <v>64</v>
      </c>
      <c r="O12" s="148">
        <f t="shared" si="9"/>
        <v>55</v>
      </c>
      <c r="P12" s="148">
        <f t="shared" si="9"/>
        <v>60</v>
      </c>
      <c r="Q12" s="148">
        <f t="shared" si="9"/>
        <v>65</v>
      </c>
      <c r="R12" s="148">
        <f t="shared" si="9"/>
        <v>47</v>
      </c>
      <c r="S12" s="148">
        <f t="shared" si="9"/>
        <v>52</v>
      </c>
      <c r="T12" s="148">
        <f t="shared" si="9"/>
        <v>57</v>
      </c>
      <c r="U12" s="125" t="str">
        <f t="shared" si="2"/>
        <v>47:48</v>
      </c>
      <c r="V12" s="125" t="str">
        <f t="shared" si="2"/>
        <v>52:53</v>
      </c>
      <c r="W12" s="125" t="str">
        <f t="shared" si="2"/>
        <v>57:58</v>
      </c>
      <c r="X12" s="125" t="str">
        <f t="shared" si="2"/>
        <v>49:50</v>
      </c>
      <c r="Y12" s="125" t="str">
        <f t="shared" si="2"/>
        <v>54:55</v>
      </c>
      <c r="Z12" s="125" t="str">
        <f t="shared" si="2"/>
        <v>59:60</v>
      </c>
      <c r="AA12" s="125" t="str">
        <f t="shared" si="2"/>
        <v>52:53</v>
      </c>
      <c r="AB12" s="125" t="str">
        <f t="shared" si="2"/>
        <v>57:58</v>
      </c>
      <c r="AC12" s="125" t="str">
        <f t="shared" si="2"/>
        <v>62:63</v>
      </c>
      <c r="AD12" s="125" t="str">
        <f t="shared" si="2"/>
        <v>54:55</v>
      </c>
      <c r="AE12" s="125" t="str">
        <f t="shared" si="3"/>
        <v>59:60</v>
      </c>
      <c r="AF12" s="125" t="str">
        <f t="shared" si="3"/>
        <v>64:65</v>
      </c>
      <c r="AG12" s="125" t="str">
        <f t="shared" si="3"/>
        <v>55:56</v>
      </c>
      <c r="AH12" s="125" t="str">
        <f t="shared" si="3"/>
        <v>60:61</v>
      </c>
      <c r="AI12" s="125" t="str">
        <f t="shared" si="3"/>
        <v>65:66</v>
      </c>
      <c r="AJ12" s="125" t="str">
        <f t="shared" si="3"/>
        <v>47:48</v>
      </c>
      <c r="AK12" s="125" t="str">
        <f t="shared" si="3"/>
        <v>52:53</v>
      </c>
      <c r="AL12" s="125" t="str">
        <f t="shared" si="3"/>
        <v>57:58</v>
      </c>
      <c r="AM12" s="491">
        <f>AX12</f>
        <v>47</v>
      </c>
      <c r="AN12" s="491">
        <f t="shared" ref="AN12:AN19" si="10">AY12</f>
        <v>55</v>
      </c>
      <c r="AO12" s="491">
        <f t="shared" ref="AO12:AO19" si="11">AZ12</f>
        <v>61</v>
      </c>
      <c r="AP12" s="491">
        <f t="shared" ref="AP12:AP19" si="12">BA12</f>
        <v>49</v>
      </c>
      <c r="AQ12" s="491">
        <f t="shared" ref="AQ12:AQ19" si="13">BB12</f>
        <v>54</v>
      </c>
      <c r="AR12" s="491">
        <f t="shared" ref="AR12:AR19" si="14">BC12</f>
        <v>59</v>
      </c>
      <c r="AS12" s="491">
        <f t="shared" ref="AS12:AS19" si="15">BD12</f>
        <v>47</v>
      </c>
      <c r="AT12" s="491">
        <f t="shared" ref="AT12:AT19" si="16">BE12</f>
        <v>52</v>
      </c>
      <c r="AU12" s="491">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940</v>
      </c>
      <c r="C13" s="148">
        <f t="shared" si="8"/>
        <v>52</v>
      </c>
      <c r="D13" s="148">
        <f t="shared" si="8"/>
        <v>57</v>
      </c>
      <c r="E13" s="148">
        <f t="shared" si="8"/>
        <v>62</v>
      </c>
      <c r="F13" s="148">
        <f t="shared" si="8"/>
        <v>54</v>
      </c>
      <c r="G13" s="148">
        <f t="shared" si="8"/>
        <v>59</v>
      </c>
      <c r="H13" s="148">
        <f t="shared" si="8"/>
        <v>64</v>
      </c>
      <c r="I13" s="148">
        <f t="shared" si="8"/>
        <v>57</v>
      </c>
      <c r="J13" s="148">
        <f t="shared" si="8"/>
        <v>62</v>
      </c>
      <c r="K13" s="148">
        <f t="shared" si="8"/>
        <v>67</v>
      </c>
      <c r="L13" s="148">
        <f t="shared" si="8"/>
        <v>59</v>
      </c>
      <c r="M13" s="148">
        <f t="shared" si="9"/>
        <v>64</v>
      </c>
      <c r="N13" s="148">
        <f t="shared" si="9"/>
        <v>69</v>
      </c>
      <c r="O13" s="148">
        <f t="shared" si="9"/>
        <v>60</v>
      </c>
      <c r="P13" s="148">
        <f t="shared" si="9"/>
        <v>65</v>
      </c>
      <c r="Q13" s="148">
        <f t="shared" si="9"/>
        <v>70</v>
      </c>
      <c r="R13" s="148">
        <f t="shared" si="9"/>
        <v>52</v>
      </c>
      <c r="S13" s="148">
        <f t="shared" si="9"/>
        <v>57</v>
      </c>
      <c r="T13" s="148">
        <f t="shared" si="9"/>
        <v>62</v>
      </c>
      <c r="U13" s="125" t="str">
        <f t="shared" si="2"/>
        <v>52:53</v>
      </c>
      <c r="V13" s="125" t="str">
        <f t="shared" si="2"/>
        <v>57:58</v>
      </c>
      <c r="W13" s="125" t="str">
        <f t="shared" si="2"/>
        <v>62:63</v>
      </c>
      <c r="X13" s="125" t="str">
        <f t="shared" si="2"/>
        <v>54:55</v>
      </c>
      <c r="Y13" s="125" t="str">
        <f t="shared" si="2"/>
        <v>59:60</v>
      </c>
      <c r="Z13" s="125" t="str">
        <f t="shared" si="2"/>
        <v>64:65</v>
      </c>
      <c r="AA13" s="125" t="str">
        <f t="shared" si="2"/>
        <v>57:58</v>
      </c>
      <c r="AB13" s="125" t="str">
        <f t="shared" si="2"/>
        <v>62:63</v>
      </c>
      <c r="AC13" s="125" t="str">
        <f t="shared" si="2"/>
        <v>67:68</v>
      </c>
      <c r="AD13" s="125" t="str">
        <f t="shared" si="2"/>
        <v>59:60</v>
      </c>
      <c r="AE13" s="125" t="str">
        <f t="shared" si="3"/>
        <v>64:65</v>
      </c>
      <c r="AF13" s="125" t="str">
        <f t="shared" si="3"/>
        <v>69:70</v>
      </c>
      <c r="AG13" s="125" t="str">
        <f t="shared" si="3"/>
        <v>60:61</v>
      </c>
      <c r="AH13" s="125" t="str">
        <f t="shared" si="3"/>
        <v>65:66</v>
      </c>
      <c r="AI13" s="125" t="str">
        <f t="shared" si="3"/>
        <v>70:71</v>
      </c>
      <c r="AJ13" s="125" t="str">
        <f t="shared" si="3"/>
        <v>52:53</v>
      </c>
      <c r="AK13" s="125" t="str">
        <f t="shared" si="3"/>
        <v>57:58</v>
      </c>
      <c r="AL13" s="125" t="str">
        <f t="shared" si="3"/>
        <v>62:63</v>
      </c>
      <c r="AM13" s="491">
        <f t="shared" ref="AM13:AM19" si="20">AX13</f>
        <v>52</v>
      </c>
      <c r="AN13" s="491">
        <f t="shared" si="10"/>
        <v>60</v>
      </c>
      <c r="AO13" s="491">
        <f t="shared" si="11"/>
        <v>66</v>
      </c>
      <c r="AP13" s="491">
        <f t="shared" si="12"/>
        <v>54</v>
      </c>
      <c r="AQ13" s="491">
        <f t="shared" si="13"/>
        <v>59</v>
      </c>
      <c r="AR13" s="491">
        <f t="shared" si="14"/>
        <v>64</v>
      </c>
      <c r="AS13" s="491">
        <f t="shared" si="15"/>
        <v>52</v>
      </c>
      <c r="AT13" s="491">
        <f t="shared" si="16"/>
        <v>57</v>
      </c>
      <c r="AU13" s="491">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1101</v>
      </c>
      <c r="C14" s="148">
        <f t="shared" si="8"/>
        <v>60</v>
      </c>
      <c r="D14" s="148">
        <f t="shared" si="8"/>
        <v>65</v>
      </c>
      <c r="E14" s="148">
        <f t="shared" si="8"/>
        <v>70</v>
      </c>
      <c r="F14" s="148">
        <f t="shared" si="8"/>
        <v>62</v>
      </c>
      <c r="G14" s="148">
        <f t="shared" si="8"/>
        <v>67</v>
      </c>
      <c r="H14" s="148">
        <f t="shared" si="8"/>
        <v>72</v>
      </c>
      <c r="I14" s="148">
        <f t="shared" si="8"/>
        <v>65</v>
      </c>
      <c r="J14" s="148">
        <f t="shared" si="8"/>
        <v>70</v>
      </c>
      <c r="K14" s="148">
        <f t="shared" si="8"/>
        <v>75</v>
      </c>
      <c r="L14" s="148">
        <f t="shared" si="8"/>
        <v>67</v>
      </c>
      <c r="M14" s="148">
        <f t="shared" si="9"/>
        <v>72</v>
      </c>
      <c r="N14" s="148">
        <f t="shared" si="9"/>
        <v>77</v>
      </c>
      <c r="O14" s="148">
        <f t="shared" si="9"/>
        <v>68</v>
      </c>
      <c r="P14" s="148">
        <f t="shared" si="9"/>
        <v>73</v>
      </c>
      <c r="Q14" s="148">
        <f t="shared" si="9"/>
        <v>78</v>
      </c>
      <c r="R14" s="148">
        <f t="shared" si="9"/>
        <v>60</v>
      </c>
      <c r="S14" s="148">
        <f t="shared" si="9"/>
        <v>65</v>
      </c>
      <c r="T14" s="148">
        <f t="shared" si="9"/>
        <v>70</v>
      </c>
      <c r="U14" s="125" t="str">
        <f t="shared" si="2"/>
        <v>60:61</v>
      </c>
      <c r="V14" s="125" t="str">
        <f t="shared" si="2"/>
        <v>65:66</v>
      </c>
      <c r="W14" s="125" t="str">
        <f t="shared" si="2"/>
        <v>70:71</v>
      </c>
      <c r="X14" s="125" t="str">
        <f t="shared" si="2"/>
        <v>62:63</v>
      </c>
      <c r="Y14" s="125" t="str">
        <f t="shared" si="2"/>
        <v>67:68</v>
      </c>
      <c r="Z14" s="125" t="str">
        <f t="shared" si="2"/>
        <v>72:73</v>
      </c>
      <c r="AA14" s="125" t="str">
        <f t="shared" si="2"/>
        <v>65:66</v>
      </c>
      <c r="AB14" s="125" t="str">
        <f t="shared" si="2"/>
        <v>70:71</v>
      </c>
      <c r="AC14" s="125" t="str">
        <f t="shared" si="2"/>
        <v>75:76</v>
      </c>
      <c r="AD14" s="125" t="str">
        <f t="shared" si="2"/>
        <v>67:68</v>
      </c>
      <c r="AE14" s="125" t="str">
        <f t="shared" si="3"/>
        <v>72:73</v>
      </c>
      <c r="AF14" s="125" t="str">
        <f t="shared" si="3"/>
        <v>77:78</v>
      </c>
      <c r="AG14" s="125" t="str">
        <f t="shared" si="3"/>
        <v>68:69</v>
      </c>
      <c r="AH14" s="125" t="str">
        <f t="shared" si="3"/>
        <v>73:74</v>
      </c>
      <c r="AI14" s="125" t="str">
        <f t="shared" si="3"/>
        <v>78:79</v>
      </c>
      <c r="AJ14" s="125" t="str">
        <f t="shared" si="3"/>
        <v>60:61</v>
      </c>
      <c r="AK14" s="125" t="str">
        <f t="shared" si="3"/>
        <v>65:66</v>
      </c>
      <c r="AL14" s="125" t="str">
        <f t="shared" si="3"/>
        <v>70:71</v>
      </c>
      <c r="AM14" s="491">
        <f t="shared" si="20"/>
        <v>60</v>
      </c>
      <c r="AN14" s="491">
        <f t="shared" si="10"/>
        <v>68</v>
      </c>
      <c r="AO14" s="491">
        <f t="shared" si="11"/>
        <v>74</v>
      </c>
      <c r="AP14" s="491">
        <f t="shared" si="12"/>
        <v>62</v>
      </c>
      <c r="AQ14" s="491">
        <f t="shared" si="13"/>
        <v>67</v>
      </c>
      <c r="AR14" s="491">
        <f t="shared" si="14"/>
        <v>72</v>
      </c>
      <c r="AS14" s="491">
        <f t="shared" si="15"/>
        <v>60</v>
      </c>
      <c r="AT14" s="491">
        <f t="shared" si="16"/>
        <v>65</v>
      </c>
      <c r="AU14" s="491">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1638</v>
      </c>
      <c r="C15" s="148">
        <f t="shared" ref="C15:T15" si="22">INDEX($AM15:$AU15,1,C$8+(d.Region-1)*3)+INDEX(i.AgeJ,C$10,1)/7</f>
        <v>67</v>
      </c>
      <c r="D15" s="148">
        <f t="shared" si="22"/>
        <v>72</v>
      </c>
      <c r="E15" s="148">
        <f t="shared" si="22"/>
        <v>77</v>
      </c>
      <c r="F15" s="148">
        <f t="shared" si="22"/>
        <v>69</v>
      </c>
      <c r="G15" s="148">
        <f t="shared" si="22"/>
        <v>74</v>
      </c>
      <c r="H15" s="148">
        <f t="shared" si="22"/>
        <v>79</v>
      </c>
      <c r="I15" s="148">
        <f t="shared" si="22"/>
        <v>72</v>
      </c>
      <c r="J15" s="148">
        <f t="shared" si="22"/>
        <v>77</v>
      </c>
      <c r="K15" s="148">
        <f t="shared" si="22"/>
        <v>82</v>
      </c>
      <c r="L15" s="148">
        <f t="shared" si="22"/>
        <v>74</v>
      </c>
      <c r="M15" s="148">
        <f t="shared" si="22"/>
        <v>79</v>
      </c>
      <c r="N15" s="148">
        <f t="shared" si="22"/>
        <v>84</v>
      </c>
      <c r="O15" s="148">
        <f t="shared" si="22"/>
        <v>75</v>
      </c>
      <c r="P15" s="148">
        <f t="shared" si="22"/>
        <v>80</v>
      </c>
      <c r="Q15" s="148">
        <f t="shared" si="22"/>
        <v>85</v>
      </c>
      <c r="R15" s="148">
        <f t="shared" si="22"/>
        <v>67</v>
      </c>
      <c r="S15" s="148">
        <f t="shared" si="22"/>
        <v>72</v>
      </c>
      <c r="T15" s="148">
        <f t="shared" si="22"/>
        <v>77</v>
      </c>
      <c r="U15" s="125" t="str">
        <f>C15&amp;":"&amp;C15+1</f>
        <v>67:68</v>
      </c>
      <c r="V15" s="125" t="str">
        <f t="shared" ref="V15" si="23">D15&amp;":"&amp;D15+1</f>
        <v>72:73</v>
      </c>
      <c r="W15" s="125" t="str">
        <f t="shared" ref="W15" si="24">E15&amp;":"&amp;E15+1</f>
        <v>77:78</v>
      </c>
      <c r="X15" s="125" t="str">
        <f t="shared" ref="X15" si="25">F15&amp;":"&amp;F15+1</f>
        <v>69:70</v>
      </c>
      <c r="Y15" s="125" t="str">
        <f t="shared" ref="Y15" si="26">G15&amp;":"&amp;G15+1</f>
        <v>74:75</v>
      </c>
      <c r="Z15" s="125" t="str">
        <f t="shared" ref="Z15" si="27">H15&amp;":"&amp;H15+1</f>
        <v>79:80</v>
      </c>
      <c r="AA15" s="125" t="str">
        <f t="shared" ref="AA15" si="28">I15&amp;":"&amp;I15+1</f>
        <v>72:73</v>
      </c>
      <c r="AB15" s="125" t="str">
        <f t="shared" ref="AB15" si="29">J15&amp;":"&amp;J15+1</f>
        <v>77:78</v>
      </c>
      <c r="AC15" s="125" t="str">
        <f t="shared" ref="AC15" si="30">K15&amp;":"&amp;K15+1</f>
        <v>82:83</v>
      </c>
      <c r="AD15" s="125" t="str">
        <f t="shared" ref="AD15" si="31">L15&amp;":"&amp;L15+1</f>
        <v>74:75</v>
      </c>
      <c r="AE15" s="125" t="str">
        <f t="shared" ref="AE15" si="32">M15&amp;":"&amp;M15+1</f>
        <v>79:80</v>
      </c>
      <c r="AF15" s="125" t="str">
        <f t="shared" ref="AF15" si="33">N15&amp;":"&amp;N15+1</f>
        <v>84:85</v>
      </c>
      <c r="AG15" s="125" t="str">
        <f t="shared" ref="AG15:AL15" si="34">O15&amp;":"&amp;O15+1</f>
        <v>75:76</v>
      </c>
      <c r="AH15" s="125" t="str">
        <f t="shared" si="34"/>
        <v>80:81</v>
      </c>
      <c r="AI15" s="125" t="str">
        <f t="shared" si="34"/>
        <v>85:86</v>
      </c>
      <c r="AJ15" s="125" t="str">
        <f t="shared" si="34"/>
        <v>67:68</v>
      </c>
      <c r="AK15" s="125" t="str">
        <f t="shared" si="34"/>
        <v>72:73</v>
      </c>
      <c r="AL15" s="125" t="str">
        <f t="shared" si="34"/>
        <v>77:78</v>
      </c>
      <c r="AM15" s="491">
        <f t="shared" ref="AM15:AU15" si="35">AX15</f>
        <v>67</v>
      </c>
      <c r="AN15" s="491">
        <f t="shared" si="35"/>
        <v>75</v>
      </c>
      <c r="AO15" s="491">
        <f t="shared" si="35"/>
        <v>81</v>
      </c>
      <c r="AP15" s="491">
        <f t="shared" si="35"/>
        <v>69</v>
      </c>
      <c r="AQ15" s="491">
        <f t="shared" si="35"/>
        <v>74</v>
      </c>
      <c r="AR15" s="491">
        <f t="shared" si="35"/>
        <v>79</v>
      </c>
      <c r="AS15" s="491">
        <f t="shared" si="35"/>
        <v>67</v>
      </c>
      <c r="AT15" s="491">
        <f t="shared" si="35"/>
        <v>72</v>
      </c>
      <c r="AU15" s="491">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1102</v>
      </c>
      <c r="C16" s="148">
        <f t="shared" si="8"/>
        <v>74</v>
      </c>
      <c r="D16" s="148">
        <f t="shared" si="8"/>
        <v>79</v>
      </c>
      <c r="E16" s="148">
        <f t="shared" si="8"/>
        <v>84</v>
      </c>
      <c r="F16" s="148">
        <f t="shared" si="8"/>
        <v>76</v>
      </c>
      <c r="G16" s="148">
        <f t="shared" si="8"/>
        <v>81</v>
      </c>
      <c r="H16" s="148">
        <f t="shared" si="8"/>
        <v>86</v>
      </c>
      <c r="I16" s="148">
        <f t="shared" si="8"/>
        <v>79</v>
      </c>
      <c r="J16" s="148">
        <f t="shared" si="8"/>
        <v>84</v>
      </c>
      <c r="K16" s="148">
        <f t="shared" si="8"/>
        <v>89</v>
      </c>
      <c r="L16" s="148">
        <f t="shared" si="8"/>
        <v>81</v>
      </c>
      <c r="M16" s="148">
        <f t="shared" si="9"/>
        <v>86</v>
      </c>
      <c r="N16" s="148">
        <f t="shared" si="9"/>
        <v>91</v>
      </c>
      <c r="O16" s="148">
        <f t="shared" si="9"/>
        <v>82</v>
      </c>
      <c r="P16" s="148">
        <f t="shared" si="9"/>
        <v>87</v>
      </c>
      <c r="Q16" s="148">
        <f t="shared" si="9"/>
        <v>92</v>
      </c>
      <c r="R16" s="148">
        <f t="shared" si="9"/>
        <v>74</v>
      </c>
      <c r="S16" s="148">
        <f t="shared" si="9"/>
        <v>79</v>
      </c>
      <c r="T16" s="148">
        <f t="shared" si="9"/>
        <v>84</v>
      </c>
      <c r="U16" s="125" t="str">
        <f t="shared" si="2"/>
        <v>74:75</v>
      </c>
      <c r="V16" s="125" t="str">
        <f t="shared" si="2"/>
        <v>79:80</v>
      </c>
      <c r="W16" s="125" t="str">
        <f t="shared" si="2"/>
        <v>84:85</v>
      </c>
      <c r="X16" s="125" t="str">
        <f t="shared" si="2"/>
        <v>76:77</v>
      </c>
      <c r="Y16" s="125" t="str">
        <f t="shared" si="2"/>
        <v>81:82</v>
      </c>
      <c r="Z16" s="125" t="str">
        <f t="shared" si="2"/>
        <v>86:87</v>
      </c>
      <c r="AA16" s="125" t="str">
        <f t="shared" si="2"/>
        <v>79:80</v>
      </c>
      <c r="AB16" s="125" t="str">
        <f t="shared" si="2"/>
        <v>84:85</v>
      </c>
      <c r="AC16" s="125" t="str">
        <f t="shared" si="2"/>
        <v>89:90</v>
      </c>
      <c r="AD16" s="125" t="str">
        <f t="shared" si="2"/>
        <v>81:82</v>
      </c>
      <c r="AE16" s="125" t="str">
        <f t="shared" si="3"/>
        <v>86:87</v>
      </c>
      <c r="AF16" s="125" t="str">
        <f t="shared" si="3"/>
        <v>91:92</v>
      </c>
      <c r="AG16" s="125" t="str">
        <f t="shared" si="3"/>
        <v>82:83</v>
      </c>
      <c r="AH16" s="125" t="str">
        <f t="shared" si="3"/>
        <v>87:88</v>
      </c>
      <c r="AI16" s="125" t="str">
        <f t="shared" si="3"/>
        <v>92:93</v>
      </c>
      <c r="AJ16" s="125" t="str">
        <f t="shared" si="3"/>
        <v>74:75</v>
      </c>
      <c r="AK16" s="125" t="str">
        <f t="shared" si="3"/>
        <v>79:80</v>
      </c>
      <c r="AL16" s="125" t="str">
        <f t="shared" si="3"/>
        <v>84:85</v>
      </c>
      <c r="AM16" s="491">
        <f t="shared" si="20"/>
        <v>74</v>
      </c>
      <c r="AN16" s="491">
        <f t="shared" si="10"/>
        <v>82</v>
      </c>
      <c r="AO16" s="491">
        <f t="shared" si="11"/>
        <v>88</v>
      </c>
      <c r="AP16" s="491">
        <f t="shared" si="12"/>
        <v>76</v>
      </c>
      <c r="AQ16" s="491">
        <f t="shared" si="13"/>
        <v>81</v>
      </c>
      <c r="AR16" s="491">
        <f t="shared" si="14"/>
        <v>86</v>
      </c>
      <c r="AS16" s="491">
        <f t="shared" si="15"/>
        <v>74</v>
      </c>
      <c r="AT16" s="491">
        <f t="shared" si="16"/>
        <v>79</v>
      </c>
      <c r="AU16" s="491">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932</v>
      </c>
      <c r="C17" s="148">
        <f t="shared" si="8"/>
        <v>82</v>
      </c>
      <c r="D17" s="148">
        <f t="shared" si="8"/>
        <v>87</v>
      </c>
      <c r="E17" s="148">
        <f t="shared" si="8"/>
        <v>92</v>
      </c>
      <c r="F17" s="148">
        <f t="shared" si="8"/>
        <v>84</v>
      </c>
      <c r="G17" s="148">
        <f t="shared" si="8"/>
        <v>89</v>
      </c>
      <c r="H17" s="148">
        <f t="shared" si="8"/>
        <v>94</v>
      </c>
      <c r="I17" s="148">
        <f t="shared" si="8"/>
        <v>87</v>
      </c>
      <c r="J17" s="148">
        <f t="shared" si="8"/>
        <v>92</v>
      </c>
      <c r="K17" s="148">
        <f t="shared" si="8"/>
        <v>97</v>
      </c>
      <c r="L17" s="148">
        <f t="shared" si="8"/>
        <v>89</v>
      </c>
      <c r="M17" s="148">
        <f t="shared" si="9"/>
        <v>94</v>
      </c>
      <c r="N17" s="148">
        <f t="shared" si="9"/>
        <v>99</v>
      </c>
      <c r="O17" s="148">
        <f t="shared" si="9"/>
        <v>90</v>
      </c>
      <c r="P17" s="148">
        <f t="shared" si="9"/>
        <v>95</v>
      </c>
      <c r="Q17" s="148">
        <f t="shared" si="9"/>
        <v>100</v>
      </c>
      <c r="R17" s="148">
        <f t="shared" si="9"/>
        <v>82</v>
      </c>
      <c r="S17" s="148">
        <f t="shared" si="9"/>
        <v>87</v>
      </c>
      <c r="T17" s="148">
        <f t="shared" si="9"/>
        <v>92</v>
      </c>
      <c r="U17" s="125" t="str">
        <f t="shared" si="2"/>
        <v>82:83</v>
      </c>
      <c r="V17" s="125" t="str">
        <f t="shared" si="2"/>
        <v>87:88</v>
      </c>
      <c r="W17" s="125" t="str">
        <f t="shared" si="2"/>
        <v>92:93</v>
      </c>
      <c r="X17" s="125" t="str">
        <f t="shared" si="2"/>
        <v>84:85</v>
      </c>
      <c r="Y17" s="125" t="str">
        <f t="shared" si="2"/>
        <v>89:90</v>
      </c>
      <c r="Z17" s="125" t="str">
        <f t="shared" si="2"/>
        <v>94:95</v>
      </c>
      <c r="AA17" s="125" t="str">
        <f t="shared" si="2"/>
        <v>87:88</v>
      </c>
      <c r="AB17" s="125" t="str">
        <f t="shared" si="2"/>
        <v>92:93</v>
      </c>
      <c r="AC17" s="125" t="str">
        <f t="shared" si="2"/>
        <v>97:98</v>
      </c>
      <c r="AD17" s="125" t="str">
        <f t="shared" si="2"/>
        <v>89:90</v>
      </c>
      <c r="AE17" s="125" t="str">
        <f t="shared" si="3"/>
        <v>94:95</v>
      </c>
      <c r="AF17" s="125" t="str">
        <f t="shared" si="3"/>
        <v>99:100</v>
      </c>
      <c r="AG17" s="125" t="str">
        <f t="shared" si="3"/>
        <v>90:91</v>
      </c>
      <c r="AH17" s="125" t="str">
        <f t="shared" si="3"/>
        <v>95:96</v>
      </c>
      <c r="AI17" s="125" t="str">
        <f t="shared" si="3"/>
        <v>100:101</v>
      </c>
      <c r="AJ17" s="125" t="str">
        <f t="shared" si="3"/>
        <v>82:83</v>
      </c>
      <c r="AK17" s="125" t="str">
        <f t="shared" si="3"/>
        <v>87:88</v>
      </c>
      <c r="AL17" s="125" t="str">
        <f t="shared" si="3"/>
        <v>92:93</v>
      </c>
      <c r="AM17" s="491">
        <f t="shared" si="20"/>
        <v>82</v>
      </c>
      <c r="AN17" s="491">
        <f t="shared" si="10"/>
        <v>90</v>
      </c>
      <c r="AO17" s="491">
        <f t="shared" si="11"/>
        <v>96</v>
      </c>
      <c r="AP17" s="491">
        <f t="shared" si="12"/>
        <v>84</v>
      </c>
      <c r="AQ17" s="491">
        <f t="shared" si="13"/>
        <v>89</v>
      </c>
      <c r="AR17" s="491">
        <f t="shared" si="14"/>
        <v>94</v>
      </c>
      <c r="AS17" s="491">
        <f t="shared" si="15"/>
        <v>82</v>
      </c>
      <c r="AT17" s="491">
        <f t="shared" si="16"/>
        <v>87</v>
      </c>
      <c r="AU17" s="491">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1641</v>
      </c>
      <c r="C18" s="149">
        <f t="shared" ref="C18:T18" si="37">INDEX($AM18:$AU18,1,C$8+(d.Region-1)*3)</f>
        <v>100</v>
      </c>
      <c r="D18" s="149">
        <f t="shared" si="37"/>
        <v>104</v>
      </c>
      <c r="E18" s="149">
        <f t="shared" si="37"/>
        <v>109</v>
      </c>
      <c r="F18" s="149">
        <f t="shared" si="37"/>
        <v>100</v>
      </c>
      <c r="G18" s="149">
        <f t="shared" si="37"/>
        <v>104</v>
      </c>
      <c r="H18" s="149">
        <f t="shared" si="37"/>
        <v>109</v>
      </c>
      <c r="I18" s="149">
        <f t="shared" si="37"/>
        <v>100</v>
      </c>
      <c r="J18" s="149">
        <f t="shared" si="37"/>
        <v>104</v>
      </c>
      <c r="K18" s="149">
        <f t="shared" si="37"/>
        <v>109</v>
      </c>
      <c r="L18" s="149">
        <f t="shared" si="37"/>
        <v>100</v>
      </c>
      <c r="M18" s="149">
        <f t="shared" si="37"/>
        <v>104</v>
      </c>
      <c r="N18" s="149">
        <f t="shared" si="37"/>
        <v>109</v>
      </c>
      <c r="O18" s="149">
        <f t="shared" si="37"/>
        <v>100</v>
      </c>
      <c r="P18" s="149">
        <f t="shared" si="37"/>
        <v>104</v>
      </c>
      <c r="Q18" s="149">
        <f t="shared" si="37"/>
        <v>109</v>
      </c>
      <c r="R18" s="149">
        <f t="shared" si="37"/>
        <v>100</v>
      </c>
      <c r="S18" s="149">
        <f t="shared" si="37"/>
        <v>104</v>
      </c>
      <c r="T18" s="149">
        <f t="shared" si="37"/>
        <v>109</v>
      </c>
      <c r="U18" s="125" t="str">
        <f t="shared" si="2"/>
        <v>100:101</v>
      </c>
      <c r="V18" s="125" t="str">
        <f t="shared" si="2"/>
        <v>104:105</v>
      </c>
      <c r="W18" s="125" t="str">
        <f t="shared" si="2"/>
        <v>109:110</v>
      </c>
      <c r="X18" s="125" t="str">
        <f t="shared" si="2"/>
        <v>100:101</v>
      </c>
      <c r="Y18" s="125" t="str">
        <f t="shared" si="2"/>
        <v>104:105</v>
      </c>
      <c r="Z18" s="125" t="str">
        <f t="shared" si="2"/>
        <v>109:110</v>
      </c>
      <c r="AA18" s="125" t="str">
        <f t="shared" si="2"/>
        <v>100:101</v>
      </c>
      <c r="AB18" s="125" t="str">
        <f t="shared" si="2"/>
        <v>104:105</v>
      </c>
      <c r="AC18" s="125" t="str">
        <f t="shared" si="2"/>
        <v>109:110</v>
      </c>
      <c r="AD18" s="125" t="str">
        <f t="shared" si="2"/>
        <v>100:101</v>
      </c>
      <c r="AE18" s="125" t="str">
        <f t="shared" si="3"/>
        <v>104:105</v>
      </c>
      <c r="AF18" s="125" t="str">
        <f t="shared" si="3"/>
        <v>109:110</v>
      </c>
      <c r="AG18" s="125" t="str">
        <f t="shared" si="3"/>
        <v>100:101</v>
      </c>
      <c r="AH18" s="125" t="str">
        <f t="shared" si="3"/>
        <v>104:105</v>
      </c>
      <c r="AI18" s="125" t="str">
        <f t="shared" si="3"/>
        <v>109:110</v>
      </c>
      <c r="AJ18" s="125" t="str">
        <f t="shared" si="3"/>
        <v>100:101</v>
      </c>
      <c r="AK18" s="125" t="str">
        <f t="shared" si="3"/>
        <v>104:105</v>
      </c>
      <c r="AL18" s="125" t="str">
        <f t="shared" si="3"/>
        <v>109:110</v>
      </c>
      <c r="AM18" s="491">
        <f t="shared" si="20"/>
        <v>100</v>
      </c>
      <c r="AN18" s="491">
        <f t="shared" si="10"/>
        <v>107</v>
      </c>
      <c r="AO18" s="491">
        <f t="shared" si="11"/>
        <v>114</v>
      </c>
      <c r="AP18" s="491">
        <f t="shared" si="12"/>
        <v>102</v>
      </c>
      <c r="AQ18" s="491">
        <f t="shared" si="13"/>
        <v>106</v>
      </c>
      <c r="AR18" s="491">
        <f t="shared" si="14"/>
        <v>111</v>
      </c>
      <c r="AS18" s="491">
        <f t="shared" si="15"/>
        <v>100</v>
      </c>
      <c r="AT18" s="491">
        <f t="shared" si="16"/>
        <v>104</v>
      </c>
      <c r="AU18" s="491">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1054</v>
      </c>
      <c r="C19" s="148">
        <f t="shared" ref="C19:E37" si="38">INDEX($AM19:$AU19,1,C$8+(d.Region-1)*3)+INDEX(i.AgeJ,C$10,1)/7</f>
        <v>112</v>
      </c>
      <c r="D19" s="148">
        <f t="shared" si="38"/>
        <v>117</v>
      </c>
      <c r="E19" s="148">
        <f t="shared" si="38"/>
        <v>122</v>
      </c>
      <c r="F19" s="148"/>
      <c r="G19" s="148"/>
      <c r="H19" s="148"/>
      <c r="I19" s="148"/>
      <c r="J19" s="148"/>
      <c r="K19" s="148"/>
      <c r="L19" s="148"/>
      <c r="M19" s="148"/>
      <c r="N19" s="148"/>
      <c r="O19" s="148"/>
      <c r="P19" s="148"/>
      <c r="Q19" s="148"/>
      <c r="R19" s="148"/>
      <c r="S19" s="148"/>
      <c r="T19" s="148"/>
      <c r="U19" s="125" t="str">
        <f t="shared" si="2"/>
        <v>112:113</v>
      </c>
      <c r="V19" s="125" t="str">
        <f t="shared" si="2"/>
        <v>117:118</v>
      </c>
      <c r="W19" s="125" t="str">
        <f t="shared" si="2"/>
        <v>122:123</v>
      </c>
      <c r="X19" s="125"/>
      <c r="Y19" s="125"/>
      <c r="Z19" s="125"/>
      <c r="AA19" s="125"/>
      <c r="AB19" s="125"/>
      <c r="AC19" s="125"/>
      <c r="AD19" s="125"/>
      <c r="AE19" s="125"/>
      <c r="AF19" s="125"/>
      <c r="AG19" s="125"/>
      <c r="AH19" s="125"/>
      <c r="AI19" s="125"/>
      <c r="AJ19" s="125"/>
      <c r="AK19" s="125"/>
      <c r="AL19" s="125"/>
      <c r="AM19" s="491">
        <f t="shared" si="20"/>
        <v>112</v>
      </c>
      <c r="AN19" s="491">
        <f t="shared" si="10"/>
        <v>120</v>
      </c>
      <c r="AO19" s="491">
        <f t="shared" si="11"/>
        <v>126</v>
      </c>
      <c r="AP19" s="491">
        <f t="shared" si="12"/>
        <v>114</v>
      </c>
      <c r="AQ19" s="491">
        <f t="shared" si="13"/>
        <v>119</v>
      </c>
      <c r="AR19" s="491">
        <f t="shared" si="14"/>
        <v>124</v>
      </c>
      <c r="AS19" s="491">
        <f t="shared" si="15"/>
        <v>112</v>
      </c>
      <c r="AT19" s="491">
        <f t="shared" si="16"/>
        <v>117</v>
      </c>
      <c r="AU19" s="491">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1638</v>
      </c>
      <c r="C20" s="148">
        <f t="shared" si="38"/>
        <v>119</v>
      </c>
      <c r="D20" s="148">
        <f t="shared" si="38"/>
        <v>124</v>
      </c>
      <c r="E20" s="148">
        <f t="shared" si="38"/>
        <v>129</v>
      </c>
      <c r="F20" s="148"/>
      <c r="G20" s="148"/>
      <c r="H20" s="148"/>
      <c r="I20" s="148"/>
      <c r="J20" s="148"/>
      <c r="K20" s="148"/>
      <c r="L20" s="148"/>
      <c r="M20" s="148"/>
      <c r="N20" s="148"/>
      <c r="O20" s="148"/>
      <c r="P20" s="148"/>
      <c r="Q20" s="148"/>
      <c r="R20" s="148"/>
      <c r="S20" s="148"/>
      <c r="T20" s="148"/>
      <c r="U20" s="125" t="str">
        <f t="shared" ref="U20:U24" si="39">C20&amp;":"&amp;C20+1</f>
        <v>119:120</v>
      </c>
      <c r="V20" s="125" t="str">
        <f t="shared" ref="V20:V24" si="40">D20&amp;":"&amp;D20+1</f>
        <v>124:125</v>
      </c>
      <c r="W20" s="125" t="str">
        <f t="shared" ref="W20:W24" si="41">E20&amp;":"&amp;E20+1</f>
        <v>129:130</v>
      </c>
      <c r="X20" s="125"/>
      <c r="Y20" s="125"/>
      <c r="Z20" s="125"/>
      <c r="AA20" s="125"/>
      <c r="AB20" s="125"/>
      <c r="AC20" s="125"/>
      <c r="AD20" s="125"/>
      <c r="AE20" s="125"/>
      <c r="AF20" s="125"/>
      <c r="AG20" s="125"/>
      <c r="AH20" s="125"/>
      <c r="AI20" s="125"/>
      <c r="AJ20" s="125"/>
      <c r="AK20" s="125"/>
      <c r="AL20" s="125"/>
      <c r="AM20" s="491">
        <f t="shared" ref="AM20:AM24" si="42">AX20</f>
        <v>119</v>
      </c>
      <c r="AN20" s="491">
        <f t="shared" ref="AN20:AN24" si="43">AY20</f>
        <v>127</v>
      </c>
      <c r="AO20" s="491">
        <f t="shared" ref="AO20:AO24" si="44">AZ20</f>
        <v>133</v>
      </c>
      <c r="AP20" s="491">
        <f t="shared" ref="AP20:AP24" si="45">BA20</f>
        <v>121</v>
      </c>
      <c r="AQ20" s="491">
        <f t="shared" ref="AQ20:AQ24" si="46">BB20</f>
        <v>126</v>
      </c>
      <c r="AR20" s="491">
        <f t="shared" ref="AR20:AR24" si="47">BC20</f>
        <v>131</v>
      </c>
      <c r="AS20" s="491">
        <f t="shared" ref="AS20:AS24" si="48">BD20</f>
        <v>119</v>
      </c>
      <c r="AT20" s="491">
        <f t="shared" ref="AT20:AT24" si="49">BE20</f>
        <v>124</v>
      </c>
      <c r="AU20" s="491">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1639</v>
      </c>
      <c r="C21" s="148">
        <f t="shared" si="38"/>
        <v>127</v>
      </c>
      <c r="D21" s="148">
        <f t="shared" si="38"/>
        <v>131</v>
      </c>
      <c r="E21" s="148">
        <f t="shared" si="38"/>
        <v>136</v>
      </c>
      <c r="F21" s="148"/>
      <c r="G21" s="148"/>
      <c r="H21" s="148"/>
      <c r="I21" s="148"/>
      <c r="J21" s="148"/>
      <c r="K21" s="148"/>
      <c r="L21" s="148"/>
      <c r="M21" s="148"/>
      <c r="N21" s="148"/>
      <c r="O21" s="148"/>
      <c r="P21" s="148"/>
      <c r="Q21" s="148"/>
      <c r="R21" s="148"/>
      <c r="S21" s="148"/>
      <c r="T21" s="148"/>
      <c r="U21" s="125" t="str">
        <f t="shared" si="39"/>
        <v>127:128</v>
      </c>
      <c r="V21" s="125" t="str">
        <f t="shared" si="40"/>
        <v>131:132</v>
      </c>
      <c r="W21" s="125" t="str">
        <f t="shared" si="41"/>
        <v>136:137</v>
      </c>
      <c r="X21" s="125"/>
      <c r="Y21" s="125"/>
      <c r="Z21" s="125"/>
      <c r="AA21" s="125"/>
      <c r="AB21" s="125"/>
      <c r="AC21" s="125"/>
      <c r="AD21" s="125"/>
      <c r="AE21" s="125"/>
      <c r="AF21" s="125"/>
      <c r="AG21" s="125"/>
      <c r="AH21" s="125"/>
      <c r="AI21" s="125"/>
      <c r="AJ21" s="125"/>
      <c r="AK21" s="125"/>
      <c r="AL21" s="125"/>
      <c r="AM21" s="491">
        <f t="shared" si="42"/>
        <v>127</v>
      </c>
      <c r="AN21" s="491">
        <f t="shared" si="43"/>
        <v>134</v>
      </c>
      <c r="AO21" s="491">
        <f t="shared" si="44"/>
        <v>141</v>
      </c>
      <c r="AP21" s="491">
        <f t="shared" si="45"/>
        <v>129</v>
      </c>
      <c r="AQ21" s="491">
        <f t="shared" si="46"/>
        <v>133</v>
      </c>
      <c r="AR21" s="491">
        <f t="shared" si="47"/>
        <v>138</v>
      </c>
      <c r="AS21" s="491">
        <f t="shared" si="48"/>
        <v>127</v>
      </c>
      <c r="AT21" s="491">
        <f t="shared" si="49"/>
        <v>131</v>
      </c>
      <c r="AU21" s="491">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1640</v>
      </c>
      <c r="C22" s="148">
        <f t="shared" si="38"/>
        <v>135</v>
      </c>
      <c r="D22" s="148">
        <f t="shared" si="38"/>
        <v>139</v>
      </c>
      <c r="E22" s="148">
        <f t="shared" si="38"/>
        <v>144</v>
      </c>
      <c r="F22" s="148"/>
      <c r="G22" s="148"/>
      <c r="H22" s="148"/>
      <c r="I22" s="148"/>
      <c r="J22" s="148"/>
      <c r="K22" s="148"/>
      <c r="L22" s="148"/>
      <c r="M22" s="148"/>
      <c r="N22" s="148"/>
      <c r="O22" s="148"/>
      <c r="P22" s="148"/>
      <c r="Q22" s="148"/>
      <c r="R22" s="148"/>
      <c r="S22" s="148"/>
      <c r="T22" s="148"/>
      <c r="U22" s="125" t="str">
        <f t="shared" si="39"/>
        <v>135:136</v>
      </c>
      <c r="V22" s="125" t="str">
        <f t="shared" si="40"/>
        <v>139:140</v>
      </c>
      <c r="W22" s="125" t="str">
        <f t="shared" si="41"/>
        <v>144:145</v>
      </c>
      <c r="X22" s="125"/>
      <c r="Y22" s="125"/>
      <c r="Z22" s="125"/>
      <c r="AA22" s="125"/>
      <c r="AB22" s="125"/>
      <c r="AC22" s="125"/>
      <c r="AD22" s="125"/>
      <c r="AE22" s="125"/>
      <c r="AF22" s="125"/>
      <c r="AG22" s="125"/>
      <c r="AH22" s="125"/>
      <c r="AI22" s="125"/>
      <c r="AJ22" s="125"/>
      <c r="AK22" s="125"/>
      <c r="AL22" s="125"/>
      <c r="AM22" s="491">
        <f t="shared" si="42"/>
        <v>135</v>
      </c>
      <c r="AN22" s="491">
        <f t="shared" si="43"/>
        <v>142</v>
      </c>
      <c r="AO22" s="491">
        <f t="shared" si="44"/>
        <v>149</v>
      </c>
      <c r="AP22" s="491">
        <f t="shared" si="45"/>
        <v>137</v>
      </c>
      <c r="AQ22" s="491">
        <f t="shared" si="46"/>
        <v>141</v>
      </c>
      <c r="AR22" s="491">
        <f t="shared" si="47"/>
        <v>146</v>
      </c>
      <c r="AS22" s="491">
        <f t="shared" si="48"/>
        <v>135</v>
      </c>
      <c r="AT22" s="491">
        <f t="shared" si="49"/>
        <v>139</v>
      </c>
      <c r="AU22" s="491">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1642</v>
      </c>
      <c r="C23" s="149">
        <f t="shared" ref="C23:E23" si="52">INDEX($AM23:$AU23,1,C$8+(d.Region-1)*3)</f>
        <v>152</v>
      </c>
      <c r="D23" s="149">
        <f t="shared" si="52"/>
        <v>157</v>
      </c>
      <c r="E23" s="149">
        <f t="shared" si="52"/>
        <v>162</v>
      </c>
      <c r="F23" s="149"/>
      <c r="G23" s="149"/>
      <c r="H23" s="149"/>
      <c r="I23" s="149"/>
      <c r="J23" s="149"/>
      <c r="K23" s="149"/>
      <c r="L23" s="149"/>
      <c r="M23" s="149"/>
      <c r="N23" s="149"/>
      <c r="O23" s="149"/>
      <c r="P23" s="149"/>
      <c r="Q23" s="149"/>
      <c r="R23" s="149"/>
      <c r="S23" s="149"/>
      <c r="T23" s="149"/>
      <c r="U23" s="125" t="str">
        <f t="shared" si="39"/>
        <v>152:153</v>
      </c>
      <c r="V23" s="125" t="str">
        <f t="shared" si="40"/>
        <v>157:158</v>
      </c>
      <c r="W23" s="125" t="str">
        <f t="shared" si="41"/>
        <v>162:163</v>
      </c>
      <c r="X23" s="125"/>
      <c r="Y23" s="125"/>
      <c r="Z23" s="125"/>
      <c r="AA23" s="125"/>
      <c r="AB23" s="125"/>
      <c r="AC23" s="125"/>
      <c r="AD23" s="125"/>
      <c r="AE23" s="125"/>
      <c r="AF23" s="125"/>
      <c r="AG23" s="125"/>
      <c r="AH23" s="125"/>
      <c r="AI23" s="125"/>
      <c r="AJ23" s="125"/>
      <c r="AK23" s="125"/>
      <c r="AL23" s="125"/>
      <c r="AM23" s="491">
        <f t="shared" si="42"/>
        <v>152</v>
      </c>
      <c r="AN23" s="491">
        <f t="shared" si="43"/>
        <v>160</v>
      </c>
      <c r="AO23" s="491">
        <f t="shared" si="44"/>
        <v>166</v>
      </c>
      <c r="AP23" s="491">
        <f t="shared" si="45"/>
        <v>154</v>
      </c>
      <c r="AQ23" s="491">
        <f t="shared" si="46"/>
        <v>159</v>
      </c>
      <c r="AR23" s="491">
        <f t="shared" si="47"/>
        <v>164</v>
      </c>
      <c r="AS23" s="491">
        <f t="shared" si="48"/>
        <v>152</v>
      </c>
      <c r="AT23" s="491">
        <f t="shared" si="49"/>
        <v>157</v>
      </c>
      <c r="AU23" s="491">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1054</v>
      </c>
      <c r="C24" s="148">
        <f t="shared" si="38"/>
        <v>165</v>
      </c>
      <c r="D24" s="148">
        <f t="shared" si="38"/>
        <v>169</v>
      </c>
      <c r="E24" s="148">
        <f t="shared" si="38"/>
        <v>174</v>
      </c>
      <c r="F24" s="148"/>
      <c r="G24" s="148"/>
      <c r="H24" s="148"/>
      <c r="I24" s="148"/>
      <c r="J24" s="148"/>
      <c r="K24" s="148"/>
      <c r="L24" s="148"/>
      <c r="M24" s="148"/>
      <c r="N24" s="148"/>
      <c r="O24" s="148"/>
      <c r="P24" s="148"/>
      <c r="Q24" s="148"/>
      <c r="R24" s="148"/>
      <c r="S24" s="148"/>
      <c r="T24" s="148"/>
      <c r="U24" s="125" t="str">
        <f t="shared" si="39"/>
        <v>165:166</v>
      </c>
      <c r="V24" s="125" t="str">
        <f t="shared" si="40"/>
        <v>169:170</v>
      </c>
      <c r="W24" s="125" t="str">
        <f t="shared" si="41"/>
        <v>174:175</v>
      </c>
      <c r="X24" s="125"/>
      <c r="Y24" s="125"/>
      <c r="Z24" s="125"/>
      <c r="AA24" s="125"/>
      <c r="AB24" s="125"/>
      <c r="AC24" s="125"/>
      <c r="AD24" s="125"/>
      <c r="AE24" s="125"/>
      <c r="AF24" s="125"/>
      <c r="AG24" s="125"/>
      <c r="AH24" s="125"/>
      <c r="AI24" s="125"/>
      <c r="AJ24" s="125"/>
      <c r="AK24" s="125"/>
      <c r="AL24" s="125"/>
      <c r="AM24" s="491">
        <f t="shared" si="42"/>
        <v>165</v>
      </c>
      <c r="AN24" s="491">
        <f t="shared" si="43"/>
        <v>172</v>
      </c>
      <c r="AO24" s="491">
        <f t="shared" si="44"/>
        <v>179</v>
      </c>
      <c r="AP24" s="491">
        <f t="shared" si="45"/>
        <v>167</v>
      </c>
      <c r="AQ24" s="491">
        <f t="shared" si="46"/>
        <v>171</v>
      </c>
      <c r="AR24" s="491">
        <f t="shared" si="47"/>
        <v>176</v>
      </c>
      <c r="AS24" s="491">
        <f t="shared" si="48"/>
        <v>165</v>
      </c>
      <c r="AT24" s="491">
        <f t="shared" si="49"/>
        <v>169</v>
      </c>
      <c r="AU24" s="491">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1638</v>
      </c>
      <c r="C25" s="148">
        <f t="shared" si="38"/>
        <v>171</v>
      </c>
      <c r="D25" s="148">
        <f t="shared" si="38"/>
        <v>176</v>
      </c>
      <c r="E25" s="148">
        <f t="shared" si="38"/>
        <v>181</v>
      </c>
      <c r="F25" s="148"/>
      <c r="G25" s="148"/>
      <c r="H25" s="148"/>
      <c r="I25" s="148"/>
      <c r="J25" s="148"/>
      <c r="K25" s="148"/>
      <c r="L25" s="148"/>
      <c r="M25" s="148"/>
      <c r="N25" s="148"/>
      <c r="O25" s="148"/>
      <c r="P25" s="148"/>
      <c r="Q25" s="148"/>
      <c r="R25" s="148"/>
      <c r="S25" s="148"/>
      <c r="T25" s="148"/>
      <c r="U25" s="125" t="str">
        <f t="shared" ref="U25:U43" si="53">C25&amp;":"&amp;C25+1</f>
        <v>171:172</v>
      </c>
      <c r="V25" s="125" t="str">
        <f t="shared" ref="V25:V43" si="54">D25&amp;":"&amp;D25+1</f>
        <v>176:177</v>
      </c>
      <c r="W25" s="125" t="str">
        <f t="shared" ref="W25:W43" si="55">E25&amp;":"&amp;E25+1</f>
        <v>181:182</v>
      </c>
      <c r="X25" s="125"/>
      <c r="Y25" s="125"/>
      <c r="Z25" s="125"/>
      <c r="AA25" s="125"/>
      <c r="AB25" s="125"/>
      <c r="AC25" s="125"/>
      <c r="AD25" s="125"/>
      <c r="AE25" s="125"/>
      <c r="AF25" s="125"/>
      <c r="AG25" s="125"/>
      <c r="AH25" s="125"/>
      <c r="AI25" s="125"/>
      <c r="AJ25" s="125"/>
      <c r="AK25" s="125"/>
      <c r="AL25" s="125"/>
      <c r="AM25" s="491">
        <f t="shared" ref="AM25:AM43" si="56">AX25</f>
        <v>171</v>
      </c>
      <c r="AN25" s="491">
        <f t="shared" ref="AN25:AN43" si="57">AY25</f>
        <v>179</v>
      </c>
      <c r="AO25" s="491">
        <f t="shared" ref="AO25:AO43" si="58">AZ25</f>
        <v>185</v>
      </c>
      <c r="AP25" s="491">
        <f t="shared" ref="AP25:AP43" si="59">BA25</f>
        <v>173</v>
      </c>
      <c r="AQ25" s="491">
        <f t="shared" ref="AQ25:AQ43" si="60">BB25</f>
        <v>178</v>
      </c>
      <c r="AR25" s="491">
        <f t="shared" ref="AR25:AR43" si="61">BC25</f>
        <v>183</v>
      </c>
      <c r="AS25" s="491">
        <f t="shared" ref="AS25:AS43" si="62">BD25</f>
        <v>171</v>
      </c>
      <c r="AT25" s="491">
        <f t="shared" ref="AT25:AT43" si="63">BE25</f>
        <v>176</v>
      </c>
      <c r="AU25" s="491">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1643</v>
      </c>
      <c r="C26" s="148">
        <f t="shared" si="38"/>
        <v>179</v>
      </c>
      <c r="D26" s="148">
        <f t="shared" si="38"/>
        <v>184</v>
      </c>
      <c r="E26" s="148">
        <f t="shared" si="38"/>
        <v>189</v>
      </c>
      <c r="F26" s="148"/>
      <c r="G26" s="148"/>
      <c r="H26" s="148"/>
      <c r="I26" s="148"/>
      <c r="J26" s="148"/>
      <c r="K26" s="148"/>
      <c r="L26" s="148"/>
      <c r="M26" s="148"/>
      <c r="N26" s="148"/>
      <c r="O26" s="148"/>
      <c r="P26" s="148"/>
      <c r="Q26" s="148"/>
      <c r="R26" s="148"/>
      <c r="S26" s="148"/>
      <c r="T26" s="148"/>
      <c r="U26" s="125" t="str">
        <f t="shared" si="53"/>
        <v>179:180</v>
      </c>
      <c r="V26" s="125" t="str">
        <f t="shared" si="54"/>
        <v>184:185</v>
      </c>
      <c r="W26" s="125" t="str">
        <f t="shared" si="55"/>
        <v>189:190</v>
      </c>
      <c r="X26" s="125"/>
      <c r="Y26" s="125"/>
      <c r="Z26" s="125"/>
      <c r="AA26" s="125"/>
      <c r="AB26" s="125"/>
      <c r="AC26" s="125"/>
      <c r="AD26" s="125"/>
      <c r="AE26" s="125"/>
      <c r="AF26" s="125"/>
      <c r="AG26" s="125"/>
      <c r="AH26" s="125"/>
      <c r="AI26" s="125"/>
      <c r="AJ26" s="125"/>
      <c r="AK26" s="125"/>
      <c r="AL26" s="125"/>
      <c r="AM26" s="491">
        <f t="shared" si="56"/>
        <v>179</v>
      </c>
      <c r="AN26" s="491">
        <f t="shared" si="57"/>
        <v>187</v>
      </c>
      <c r="AO26" s="491">
        <f t="shared" si="58"/>
        <v>193</v>
      </c>
      <c r="AP26" s="491">
        <f t="shared" si="59"/>
        <v>181</v>
      </c>
      <c r="AQ26" s="491">
        <f t="shared" si="60"/>
        <v>186</v>
      </c>
      <c r="AR26" s="491">
        <f t="shared" si="61"/>
        <v>191</v>
      </c>
      <c r="AS26" s="491">
        <f t="shared" si="62"/>
        <v>179</v>
      </c>
      <c r="AT26" s="491">
        <f t="shared" si="63"/>
        <v>184</v>
      </c>
      <c r="AU26" s="491">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1640</v>
      </c>
      <c r="C27" s="148">
        <f t="shared" si="38"/>
        <v>187</v>
      </c>
      <c r="D27" s="148">
        <f t="shared" si="38"/>
        <v>192</v>
      </c>
      <c r="E27" s="148">
        <f t="shared" si="38"/>
        <v>197</v>
      </c>
      <c r="F27" s="148"/>
      <c r="G27" s="148"/>
      <c r="H27" s="148"/>
      <c r="I27" s="148"/>
      <c r="J27" s="148"/>
      <c r="K27" s="148"/>
      <c r="L27" s="148"/>
      <c r="M27" s="148"/>
      <c r="N27" s="148"/>
      <c r="O27" s="148"/>
      <c r="P27" s="148"/>
      <c r="Q27" s="148"/>
      <c r="R27" s="148"/>
      <c r="S27" s="148"/>
      <c r="T27" s="148"/>
      <c r="U27" s="125" t="str">
        <f t="shared" si="53"/>
        <v>187:188</v>
      </c>
      <c r="V27" s="125" t="str">
        <f t="shared" si="54"/>
        <v>192:193</v>
      </c>
      <c r="W27" s="125" t="str">
        <f t="shared" si="55"/>
        <v>197:198</v>
      </c>
      <c r="X27" s="125"/>
      <c r="Y27" s="125"/>
      <c r="Z27" s="125"/>
      <c r="AA27" s="125"/>
      <c r="AB27" s="125"/>
      <c r="AC27" s="125"/>
      <c r="AD27" s="125"/>
      <c r="AE27" s="125"/>
      <c r="AF27" s="125"/>
      <c r="AG27" s="125"/>
      <c r="AH27" s="125"/>
      <c r="AI27" s="125"/>
      <c r="AJ27" s="125"/>
      <c r="AK27" s="125"/>
      <c r="AL27" s="125"/>
      <c r="AM27" s="491">
        <f t="shared" si="56"/>
        <v>187</v>
      </c>
      <c r="AN27" s="491">
        <f t="shared" si="57"/>
        <v>195</v>
      </c>
      <c r="AO27" s="491">
        <f t="shared" si="58"/>
        <v>201</v>
      </c>
      <c r="AP27" s="491">
        <f t="shared" si="59"/>
        <v>189</v>
      </c>
      <c r="AQ27" s="491">
        <f t="shared" si="60"/>
        <v>194</v>
      </c>
      <c r="AR27" s="491">
        <f t="shared" si="61"/>
        <v>199</v>
      </c>
      <c r="AS27" s="491">
        <f t="shared" si="62"/>
        <v>187</v>
      </c>
      <c r="AT27" s="491">
        <f t="shared" si="63"/>
        <v>192</v>
      </c>
      <c r="AU27" s="491">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1644</v>
      </c>
      <c r="C28" s="149">
        <f t="shared" ref="C28:E43" si="65">INDEX($AM28:$AU28,1,C$8+(d.Region-1)*3)</f>
        <v>204</v>
      </c>
      <c r="D28" s="149">
        <f t="shared" si="65"/>
        <v>209</v>
      </c>
      <c r="E28" s="149">
        <f t="shared" si="65"/>
        <v>214</v>
      </c>
      <c r="F28" s="149"/>
      <c r="G28" s="149"/>
      <c r="H28" s="149"/>
      <c r="I28" s="149"/>
      <c r="J28" s="149"/>
      <c r="K28" s="149"/>
      <c r="L28" s="149"/>
      <c r="M28" s="149"/>
      <c r="N28" s="149"/>
      <c r="O28" s="149"/>
      <c r="P28" s="149"/>
      <c r="Q28" s="149"/>
      <c r="R28" s="149"/>
      <c r="S28" s="149"/>
      <c r="T28" s="149"/>
      <c r="U28" s="125" t="str">
        <f t="shared" si="53"/>
        <v>204:205</v>
      </c>
      <c r="V28" s="125" t="str">
        <f t="shared" si="54"/>
        <v>209:210</v>
      </c>
      <c r="W28" s="125" t="str">
        <f t="shared" si="55"/>
        <v>214:215</v>
      </c>
      <c r="X28" s="125"/>
      <c r="Y28" s="125"/>
      <c r="Z28" s="125"/>
      <c r="AA28" s="125"/>
      <c r="AB28" s="125"/>
      <c r="AC28" s="125"/>
      <c r="AD28" s="125"/>
      <c r="AE28" s="125"/>
      <c r="AF28" s="125"/>
      <c r="AG28" s="125"/>
      <c r="AH28" s="125"/>
      <c r="AI28" s="125"/>
      <c r="AJ28" s="125"/>
      <c r="AK28" s="125"/>
      <c r="AL28" s="125"/>
      <c r="AM28" s="491">
        <f t="shared" si="56"/>
        <v>204</v>
      </c>
      <c r="AN28" s="491">
        <f t="shared" si="57"/>
        <v>212</v>
      </c>
      <c r="AO28" s="491">
        <f t="shared" si="58"/>
        <v>218</v>
      </c>
      <c r="AP28" s="491">
        <f t="shared" si="59"/>
        <v>206</v>
      </c>
      <c r="AQ28" s="491">
        <f t="shared" si="60"/>
        <v>211</v>
      </c>
      <c r="AR28" s="491">
        <f t="shared" si="61"/>
        <v>216</v>
      </c>
      <c r="AS28" s="491">
        <f t="shared" si="62"/>
        <v>204</v>
      </c>
      <c r="AT28" s="491">
        <f t="shared" si="63"/>
        <v>209</v>
      </c>
      <c r="AU28" s="491">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1054</v>
      </c>
      <c r="C29" s="148">
        <f t="shared" si="38"/>
        <v>217</v>
      </c>
      <c r="D29" s="148">
        <f t="shared" si="38"/>
        <v>222</v>
      </c>
      <c r="E29" s="148">
        <f t="shared" si="38"/>
        <v>227</v>
      </c>
      <c r="F29" s="148"/>
      <c r="G29" s="148"/>
      <c r="H29" s="148"/>
      <c r="I29" s="148"/>
      <c r="J29" s="148"/>
      <c r="K29" s="148"/>
      <c r="L29" s="148"/>
      <c r="M29" s="148"/>
      <c r="N29" s="148"/>
      <c r="O29" s="148"/>
      <c r="P29" s="148"/>
      <c r="Q29" s="148"/>
      <c r="R29" s="148"/>
      <c r="S29" s="148"/>
      <c r="T29" s="148"/>
      <c r="U29" s="125" t="str">
        <f t="shared" ref="U29" si="66">C29&amp;":"&amp;C29+1</f>
        <v>217:218</v>
      </c>
      <c r="V29" s="125" t="str">
        <f t="shared" ref="V29" si="67">D29&amp;":"&amp;D29+1</f>
        <v>222:223</v>
      </c>
      <c r="W29" s="125" t="str">
        <f t="shared" ref="W29" si="68">E29&amp;":"&amp;E29+1</f>
        <v>227:228</v>
      </c>
      <c r="X29" s="125"/>
      <c r="Y29" s="125"/>
      <c r="Z29" s="125"/>
      <c r="AA29" s="125"/>
      <c r="AB29" s="125"/>
      <c r="AC29" s="125"/>
      <c r="AD29" s="125"/>
      <c r="AE29" s="125"/>
      <c r="AF29" s="125"/>
      <c r="AG29" s="125"/>
      <c r="AH29" s="125"/>
      <c r="AI29" s="125"/>
      <c r="AJ29" s="125"/>
      <c r="AK29" s="125"/>
      <c r="AL29" s="125"/>
      <c r="AM29" s="491">
        <f t="shared" ref="AM29" si="69">AX29</f>
        <v>217</v>
      </c>
      <c r="AN29" s="491">
        <f t="shared" ref="AN29" si="70">AY29</f>
        <v>225</v>
      </c>
      <c r="AO29" s="491">
        <f t="shared" ref="AO29" si="71">AZ29</f>
        <v>231</v>
      </c>
      <c r="AP29" s="491">
        <f t="shared" ref="AP29" si="72">BA29</f>
        <v>219</v>
      </c>
      <c r="AQ29" s="491">
        <f t="shared" ref="AQ29" si="73">BB29</f>
        <v>224</v>
      </c>
      <c r="AR29" s="491">
        <f t="shared" ref="AR29" si="74">BC29</f>
        <v>229</v>
      </c>
      <c r="AS29" s="491">
        <f t="shared" ref="AS29" si="75">BD29</f>
        <v>217</v>
      </c>
      <c r="AT29" s="491">
        <f t="shared" ref="AT29" si="76">BE29</f>
        <v>222</v>
      </c>
      <c r="AU29" s="491">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1638</v>
      </c>
      <c r="C30" s="148">
        <f t="shared" si="38"/>
        <v>223</v>
      </c>
      <c r="D30" s="148">
        <f t="shared" si="38"/>
        <v>228</v>
      </c>
      <c r="E30" s="148">
        <f t="shared" si="38"/>
        <v>233</v>
      </c>
      <c r="F30" s="148"/>
      <c r="G30" s="148"/>
      <c r="H30" s="148"/>
      <c r="I30" s="148"/>
      <c r="J30" s="148"/>
      <c r="K30" s="148"/>
      <c r="L30" s="148"/>
      <c r="M30" s="148"/>
      <c r="N30" s="148"/>
      <c r="O30" s="148"/>
      <c r="P30" s="148"/>
      <c r="Q30" s="148"/>
      <c r="R30" s="148"/>
      <c r="S30" s="148"/>
      <c r="T30" s="148"/>
      <c r="U30" s="125" t="str">
        <f t="shared" si="53"/>
        <v>223:224</v>
      </c>
      <c r="V30" s="125" t="str">
        <f t="shared" si="54"/>
        <v>228:229</v>
      </c>
      <c r="W30" s="125" t="str">
        <f t="shared" si="55"/>
        <v>233:234</v>
      </c>
      <c r="X30" s="125"/>
      <c r="Y30" s="125"/>
      <c r="Z30" s="125"/>
      <c r="AA30" s="125"/>
      <c r="AB30" s="125"/>
      <c r="AC30" s="125"/>
      <c r="AD30" s="125"/>
      <c r="AE30" s="125"/>
      <c r="AF30" s="125"/>
      <c r="AG30" s="125"/>
      <c r="AH30" s="125"/>
      <c r="AI30" s="125"/>
      <c r="AJ30" s="125"/>
      <c r="AK30" s="125"/>
      <c r="AL30" s="125"/>
      <c r="AM30" s="491">
        <f t="shared" si="56"/>
        <v>223</v>
      </c>
      <c r="AN30" s="491">
        <f t="shared" si="57"/>
        <v>231</v>
      </c>
      <c r="AO30" s="491">
        <f t="shared" si="58"/>
        <v>237</v>
      </c>
      <c r="AP30" s="491">
        <f t="shared" si="59"/>
        <v>225</v>
      </c>
      <c r="AQ30" s="491">
        <f t="shared" si="60"/>
        <v>230</v>
      </c>
      <c r="AR30" s="491">
        <f t="shared" si="61"/>
        <v>235</v>
      </c>
      <c r="AS30" s="491">
        <f t="shared" si="62"/>
        <v>223</v>
      </c>
      <c r="AT30" s="491">
        <f t="shared" si="63"/>
        <v>228</v>
      </c>
      <c r="AU30" s="491">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1645</v>
      </c>
      <c r="C31" s="148">
        <f t="shared" si="38"/>
        <v>231</v>
      </c>
      <c r="D31" s="148">
        <f t="shared" si="38"/>
        <v>236</v>
      </c>
      <c r="E31" s="148">
        <f t="shared" si="38"/>
        <v>241</v>
      </c>
      <c r="F31" s="148"/>
      <c r="G31" s="148"/>
      <c r="H31" s="148"/>
      <c r="I31" s="148"/>
      <c r="J31" s="148"/>
      <c r="K31" s="148"/>
      <c r="L31" s="148"/>
      <c r="M31" s="148"/>
      <c r="N31" s="148"/>
      <c r="O31" s="148"/>
      <c r="P31" s="148"/>
      <c r="Q31" s="148"/>
      <c r="R31" s="148"/>
      <c r="S31" s="148"/>
      <c r="T31" s="148"/>
      <c r="U31" s="125" t="str">
        <f t="shared" si="53"/>
        <v>231:232</v>
      </c>
      <c r="V31" s="125" t="str">
        <f t="shared" si="54"/>
        <v>236:237</v>
      </c>
      <c r="W31" s="125" t="str">
        <f t="shared" si="55"/>
        <v>241:242</v>
      </c>
      <c r="X31" s="125"/>
      <c r="Y31" s="125"/>
      <c r="Z31" s="125"/>
      <c r="AA31" s="125"/>
      <c r="AB31" s="125"/>
      <c r="AC31" s="125"/>
      <c r="AD31" s="125"/>
      <c r="AE31" s="125"/>
      <c r="AF31" s="125"/>
      <c r="AG31" s="125"/>
      <c r="AH31" s="125"/>
      <c r="AI31" s="125"/>
      <c r="AJ31" s="125"/>
      <c r="AK31" s="125"/>
      <c r="AL31" s="125"/>
      <c r="AM31" s="491">
        <f t="shared" si="56"/>
        <v>231</v>
      </c>
      <c r="AN31" s="491">
        <f t="shared" si="57"/>
        <v>239</v>
      </c>
      <c r="AO31" s="491">
        <f t="shared" si="58"/>
        <v>245</v>
      </c>
      <c r="AP31" s="491">
        <f t="shared" si="59"/>
        <v>233</v>
      </c>
      <c r="AQ31" s="491">
        <f t="shared" si="60"/>
        <v>238</v>
      </c>
      <c r="AR31" s="491">
        <f t="shared" si="61"/>
        <v>243</v>
      </c>
      <c r="AS31" s="491">
        <f t="shared" si="62"/>
        <v>231</v>
      </c>
      <c r="AT31" s="491">
        <f t="shared" si="63"/>
        <v>236</v>
      </c>
      <c r="AU31" s="491">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1640</v>
      </c>
      <c r="C32" s="148">
        <f t="shared" si="38"/>
        <v>239</v>
      </c>
      <c r="D32" s="148">
        <f t="shared" si="38"/>
        <v>244</v>
      </c>
      <c r="E32" s="148">
        <f t="shared" si="38"/>
        <v>249</v>
      </c>
      <c r="F32" s="148"/>
      <c r="G32" s="148"/>
      <c r="H32" s="148"/>
      <c r="I32" s="148"/>
      <c r="J32" s="148"/>
      <c r="K32" s="148"/>
      <c r="L32" s="148"/>
      <c r="M32" s="148"/>
      <c r="N32" s="148"/>
      <c r="O32" s="148"/>
      <c r="P32" s="148"/>
      <c r="Q32" s="148"/>
      <c r="R32" s="148"/>
      <c r="S32" s="148"/>
      <c r="T32" s="148"/>
      <c r="U32" s="125" t="str">
        <f t="shared" si="53"/>
        <v>239:240</v>
      </c>
      <c r="V32" s="125" t="str">
        <f t="shared" si="54"/>
        <v>244:245</v>
      </c>
      <c r="W32" s="125" t="str">
        <f t="shared" si="55"/>
        <v>249:250</v>
      </c>
      <c r="X32" s="125"/>
      <c r="Y32" s="125"/>
      <c r="Z32" s="125"/>
      <c r="AA32" s="125"/>
      <c r="AB32" s="125"/>
      <c r="AC32" s="125"/>
      <c r="AD32" s="125"/>
      <c r="AE32" s="125"/>
      <c r="AF32" s="125"/>
      <c r="AG32" s="125"/>
      <c r="AH32" s="125"/>
      <c r="AI32" s="125"/>
      <c r="AJ32" s="125"/>
      <c r="AK32" s="125"/>
      <c r="AL32" s="125"/>
      <c r="AM32" s="491">
        <f t="shared" si="56"/>
        <v>239</v>
      </c>
      <c r="AN32" s="491">
        <f t="shared" si="57"/>
        <v>247</v>
      </c>
      <c r="AO32" s="491">
        <f t="shared" si="58"/>
        <v>253</v>
      </c>
      <c r="AP32" s="491">
        <f t="shared" si="59"/>
        <v>241</v>
      </c>
      <c r="AQ32" s="491">
        <f t="shared" si="60"/>
        <v>246</v>
      </c>
      <c r="AR32" s="491">
        <f t="shared" si="61"/>
        <v>251</v>
      </c>
      <c r="AS32" s="491">
        <f t="shared" si="62"/>
        <v>239</v>
      </c>
      <c r="AT32" s="491">
        <f t="shared" si="63"/>
        <v>244</v>
      </c>
      <c r="AU32" s="491">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1646</v>
      </c>
      <c r="C33" s="149">
        <f t="shared" si="65"/>
        <v>256</v>
      </c>
      <c r="D33" s="149">
        <f t="shared" si="65"/>
        <v>261</v>
      </c>
      <c r="E33" s="149">
        <f t="shared" si="65"/>
        <v>266</v>
      </c>
      <c r="F33" s="149"/>
      <c r="G33" s="149"/>
      <c r="H33" s="149"/>
      <c r="I33" s="149"/>
      <c r="J33" s="149"/>
      <c r="K33" s="149"/>
      <c r="L33" s="149"/>
      <c r="M33" s="149"/>
      <c r="N33" s="149"/>
      <c r="O33" s="149"/>
      <c r="P33" s="149"/>
      <c r="Q33" s="149"/>
      <c r="R33" s="149"/>
      <c r="S33" s="149"/>
      <c r="T33" s="149"/>
      <c r="U33" s="125" t="str">
        <f t="shared" si="53"/>
        <v>256:257</v>
      </c>
      <c r="V33" s="125" t="str">
        <f t="shared" si="54"/>
        <v>261:262</v>
      </c>
      <c r="W33" s="125" t="str">
        <f t="shared" si="55"/>
        <v>266:267</v>
      </c>
      <c r="X33" s="125"/>
      <c r="Y33" s="125"/>
      <c r="Z33" s="125"/>
      <c r="AA33" s="125"/>
      <c r="AB33" s="125"/>
      <c r="AC33" s="125"/>
      <c r="AD33" s="125"/>
      <c r="AE33" s="125"/>
      <c r="AF33" s="125"/>
      <c r="AG33" s="125"/>
      <c r="AH33" s="125"/>
      <c r="AI33" s="125"/>
      <c r="AJ33" s="125"/>
      <c r="AK33" s="125"/>
      <c r="AL33" s="125"/>
      <c r="AM33" s="491">
        <f t="shared" si="56"/>
        <v>256</v>
      </c>
      <c r="AN33" s="491">
        <f t="shared" si="57"/>
        <v>264</v>
      </c>
      <c r="AO33" s="491">
        <f t="shared" si="58"/>
        <v>270</v>
      </c>
      <c r="AP33" s="491">
        <f t="shared" si="59"/>
        <v>258</v>
      </c>
      <c r="AQ33" s="491">
        <f t="shared" si="60"/>
        <v>263</v>
      </c>
      <c r="AR33" s="491">
        <f t="shared" si="61"/>
        <v>268</v>
      </c>
      <c r="AS33" s="491">
        <f t="shared" si="62"/>
        <v>256</v>
      </c>
      <c r="AT33" s="491">
        <f t="shared" si="63"/>
        <v>261</v>
      </c>
      <c r="AU33" s="491">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1054</v>
      </c>
      <c r="C34" s="148">
        <f t="shared" si="38"/>
        <v>269</v>
      </c>
      <c r="D34" s="148">
        <f t="shared" si="38"/>
        <v>274</v>
      </c>
      <c r="E34" s="148">
        <f t="shared" si="38"/>
        <v>279</v>
      </c>
      <c r="F34" s="148"/>
      <c r="G34" s="148"/>
      <c r="H34" s="148"/>
      <c r="I34" s="148"/>
      <c r="J34" s="148"/>
      <c r="K34" s="148"/>
      <c r="L34" s="148"/>
      <c r="M34" s="148"/>
      <c r="N34" s="148"/>
      <c r="O34" s="148"/>
      <c r="P34" s="148"/>
      <c r="Q34" s="148"/>
      <c r="R34" s="148"/>
      <c r="S34" s="148"/>
      <c r="T34" s="148"/>
      <c r="U34" s="125" t="str">
        <f t="shared" ref="U34" si="79">C34&amp;":"&amp;C34+1</f>
        <v>269:270</v>
      </c>
      <c r="V34" s="125" t="str">
        <f t="shared" ref="V34" si="80">D34&amp;":"&amp;D34+1</f>
        <v>274:275</v>
      </c>
      <c r="W34" s="125" t="str">
        <f t="shared" ref="W34" si="81">E34&amp;":"&amp;E34+1</f>
        <v>279:280</v>
      </c>
      <c r="X34" s="125"/>
      <c r="Y34" s="125"/>
      <c r="Z34" s="125"/>
      <c r="AA34" s="125"/>
      <c r="AB34" s="125"/>
      <c r="AC34" s="125"/>
      <c r="AD34" s="125"/>
      <c r="AE34" s="125"/>
      <c r="AF34" s="125"/>
      <c r="AG34" s="125"/>
      <c r="AH34" s="125"/>
      <c r="AI34" s="125"/>
      <c r="AJ34" s="125"/>
      <c r="AK34" s="125"/>
      <c r="AL34" s="125"/>
      <c r="AM34" s="491">
        <f t="shared" ref="AM34" si="82">AX34</f>
        <v>269</v>
      </c>
      <c r="AN34" s="491">
        <f t="shared" ref="AN34" si="83">AY34</f>
        <v>277</v>
      </c>
      <c r="AO34" s="491">
        <f t="shared" ref="AO34" si="84">AZ34</f>
        <v>283</v>
      </c>
      <c r="AP34" s="491">
        <f t="shared" ref="AP34" si="85">BA34</f>
        <v>271</v>
      </c>
      <c r="AQ34" s="491">
        <f t="shared" ref="AQ34" si="86">BB34</f>
        <v>276</v>
      </c>
      <c r="AR34" s="491">
        <f t="shared" ref="AR34" si="87">BC34</f>
        <v>281</v>
      </c>
      <c r="AS34" s="491">
        <f t="shared" ref="AS34" si="88">BD34</f>
        <v>269</v>
      </c>
      <c r="AT34" s="491">
        <f t="shared" ref="AT34" si="89">BE34</f>
        <v>274</v>
      </c>
      <c r="AU34" s="491">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1638</v>
      </c>
      <c r="C35" s="148">
        <f t="shared" si="38"/>
        <v>275</v>
      </c>
      <c r="D35" s="148">
        <f t="shared" si="38"/>
        <v>280</v>
      </c>
      <c r="E35" s="148">
        <f t="shared" si="38"/>
        <v>285</v>
      </c>
      <c r="F35" s="148"/>
      <c r="G35" s="148"/>
      <c r="H35" s="148"/>
      <c r="I35" s="148"/>
      <c r="J35" s="148"/>
      <c r="K35" s="148"/>
      <c r="L35" s="148"/>
      <c r="M35" s="148"/>
      <c r="N35" s="148"/>
      <c r="O35" s="148"/>
      <c r="P35" s="148"/>
      <c r="Q35" s="148"/>
      <c r="R35" s="148"/>
      <c r="S35" s="148"/>
      <c r="T35" s="148"/>
      <c r="U35" s="125" t="str">
        <f t="shared" si="53"/>
        <v>275:276</v>
      </c>
      <c r="V35" s="125" t="str">
        <f t="shared" si="54"/>
        <v>280:281</v>
      </c>
      <c r="W35" s="125" t="str">
        <f t="shared" si="55"/>
        <v>285:286</v>
      </c>
      <c r="X35" s="125"/>
      <c r="Y35" s="125"/>
      <c r="Z35" s="125"/>
      <c r="AA35" s="125"/>
      <c r="AB35" s="125"/>
      <c r="AC35" s="125"/>
      <c r="AD35" s="125"/>
      <c r="AE35" s="125"/>
      <c r="AF35" s="125"/>
      <c r="AG35" s="125"/>
      <c r="AH35" s="125"/>
      <c r="AI35" s="125"/>
      <c r="AJ35" s="125"/>
      <c r="AK35" s="125"/>
      <c r="AL35" s="125"/>
      <c r="AM35" s="491">
        <f t="shared" si="56"/>
        <v>275</v>
      </c>
      <c r="AN35" s="491">
        <f t="shared" si="57"/>
        <v>283</v>
      </c>
      <c r="AO35" s="491">
        <f t="shared" si="58"/>
        <v>289</v>
      </c>
      <c r="AP35" s="491">
        <f t="shared" si="59"/>
        <v>277</v>
      </c>
      <c r="AQ35" s="491">
        <f t="shared" si="60"/>
        <v>282</v>
      </c>
      <c r="AR35" s="491">
        <f t="shared" si="61"/>
        <v>287</v>
      </c>
      <c r="AS35" s="491">
        <f t="shared" si="62"/>
        <v>275</v>
      </c>
      <c r="AT35" s="491">
        <f t="shared" si="63"/>
        <v>280</v>
      </c>
      <c r="AU35" s="491">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1647</v>
      </c>
      <c r="C36" s="148">
        <f t="shared" si="38"/>
        <v>283</v>
      </c>
      <c r="D36" s="148">
        <f t="shared" si="38"/>
        <v>288</v>
      </c>
      <c r="E36" s="148">
        <f t="shared" si="38"/>
        <v>293</v>
      </c>
      <c r="F36" s="148"/>
      <c r="G36" s="148"/>
      <c r="H36" s="148"/>
      <c r="I36" s="148"/>
      <c r="J36" s="148"/>
      <c r="K36" s="148"/>
      <c r="L36" s="148"/>
      <c r="M36" s="148"/>
      <c r="N36" s="148"/>
      <c r="O36" s="148"/>
      <c r="P36" s="148"/>
      <c r="Q36" s="148"/>
      <c r="R36" s="148"/>
      <c r="S36" s="148"/>
      <c r="T36" s="148"/>
      <c r="U36" s="125" t="str">
        <f t="shared" si="53"/>
        <v>283:284</v>
      </c>
      <c r="V36" s="125" t="str">
        <f t="shared" si="54"/>
        <v>288:289</v>
      </c>
      <c r="W36" s="125" t="str">
        <f t="shared" si="55"/>
        <v>293:294</v>
      </c>
      <c r="X36" s="125"/>
      <c r="Y36" s="125"/>
      <c r="Z36" s="125"/>
      <c r="AA36" s="125"/>
      <c r="AB36" s="125"/>
      <c r="AC36" s="125"/>
      <c r="AD36" s="125"/>
      <c r="AE36" s="125"/>
      <c r="AF36" s="125"/>
      <c r="AG36" s="125"/>
      <c r="AH36" s="125"/>
      <c r="AI36" s="125"/>
      <c r="AJ36" s="125"/>
      <c r="AK36" s="125"/>
      <c r="AL36" s="125"/>
      <c r="AM36" s="491">
        <f t="shared" si="56"/>
        <v>283</v>
      </c>
      <c r="AN36" s="491">
        <f t="shared" si="57"/>
        <v>291</v>
      </c>
      <c r="AO36" s="491">
        <f t="shared" si="58"/>
        <v>297</v>
      </c>
      <c r="AP36" s="491">
        <f t="shared" si="59"/>
        <v>285</v>
      </c>
      <c r="AQ36" s="491">
        <f t="shared" si="60"/>
        <v>290</v>
      </c>
      <c r="AR36" s="491">
        <f t="shared" si="61"/>
        <v>295</v>
      </c>
      <c r="AS36" s="491">
        <f t="shared" si="62"/>
        <v>283</v>
      </c>
      <c r="AT36" s="491">
        <f t="shared" si="63"/>
        <v>288</v>
      </c>
      <c r="AU36" s="491">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1640</v>
      </c>
      <c r="C37" s="148">
        <f t="shared" si="38"/>
        <v>291</v>
      </c>
      <c r="D37" s="148">
        <f t="shared" si="38"/>
        <v>296</v>
      </c>
      <c r="E37" s="148">
        <f t="shared" si="38"/>
        <v>301</v>
      </c>
      <c r="F37" s="148"/>
      <c r="G37" s="148"/>
      <c r="H37" s="148"/>
      <c r="I37" s="148"/>
      <c r="J37" s="148"/>
      <c r="K37" s="148"/>
      <c r="L37" s="148"/>
      <c r="M37" s="148"/>
      <c r="N37" s="148"/>
      <c r="O37" s="148"/>
      <c r="P37" s="148"/>
      <c r="Q37" s="148"/>
      <c r="R37" s="148"/>
      <c r="S37" s="148"/>
      <c r="T37" s="148"/>
      <c r="U37" s="125" t="str">
        <f t="shared" si="53"/>
        <v>291:292</v>
      </c>
      <c r="V37" s="125" t="str">
        <f t="shared" si="54"/>
        <v>296:297</v>
      </c>
      <c r="W37" s="125" t="str">
        <f t="shared" si="55"/>
        <v>301:302</v>
      </c>
      <c r="X37" s="125"/>
      <c r="Y37" s="125"/>
      <c r="Z37" s="125"/>
      <c r="AA37" s="125"/>
      <c r="AB37" s="125"/>
      <c r="AC37" s="125"/>
      <c r="AD37" s="125"/>
      <c r="AE37" s="125"/>
      <c r="AF37" s="125"/>
      <c r="AG37" s="125"/>
      <c r="AH37" s="125"/>
      <c r="AI37" s="125"/>
      <c r="AJ37" s="125"/>
      <c r="AK37" s="125"/>
      <c r="AL37" s="125"/>
      <c r="AM37" s="491">
        <f t="shared" si="56"/>
        <v>291</v>
      </c>
      <c r="AN37" s="491">
        <f t="shared" si="57"/>
        <v>299</v>
      </c>
      <c r="AO37" s="491">
        <f t="shared" si="58"/>
        <v>305</v>
      </c>
      <c r="AP37" s="491">
        <f t="shared" si="59"/>
        <v>293</v>
      </c>
      <c r="AQ37" s="491">
        <f t="shared" si="60"/>
        <v>298</v>
      </c>
      <c r="AR37" s="491">
        <f t="shared" si="61"/>
        <v>303</v>
      </c>
      <c r="AS37" s="491">
        <f t="shared" si="62"/>
        <v>291</v>
      </c>
      <c r="AT37" s="491">
        <f t="shared" si="63"/>
        <v>296</v>
      </c>
      <c r="AU37" s="491">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1648</v>
      </c>
      <c r="C38" s="149">
        <f t="shared" si="65"/>
        <v>308</v>
      </c>
      <c r="D38" s="149">
        <f t="shared" si="65"/>
        <v>313</v>
      </c>
      <c r="E38" s="149">
        <f t="shared" si="65"/>
        <v>318</v>
      </c>
      <c r="F38" s="149"/>
      <c r="G38" s="149"/>
      <c r="H38" s="149"/>
      <c r="I38" s="149"/>
      <c r="J38" s="149"/>
      <c r="K38" s="149"/>
      <c r="L38" s="149"/>
      <c r="M38" s="149"/>
      <c r="N38" s="149"/>
      <c r="O38" s="149"/>
      <c r="P38" s="149"/>
      <c r="Q38" s="149"/>
      <c r="R38" s="149"/>
      <c r="S38" s="149"/>
      <c r="T38" s="149"/>
      <c r="U38" s="125" t="str">
        <f t="shared" si="53"/>
        <v>308:309</v>
      </c>
      <c r="V38" s="125" t="str">
        <f t="shared" si="54"/>
        <v>313:314</v>
      </c>
      <c r="W38" s="125" t="str">
        <f t="shared" si="55"/>
        <v>318:319</v>
      </c>
      <c r="X38" s="125"/>
      <c r="Y38" s="125"/>
      <c r="Z38" s="125"/>
      <c r="AA38" s="125"/>
      <c r="AB38" s="125"/>
      <c r="AC38" s="125"/>
      <c r="AD38" s="125"/>
      <c r="AE38" s="125"/>
      <c r="AF38" s="125"/>
      <c r="AG38" s="125"/>
      <c r="AH38" s="125"/>
      <c r="AI38" s="125"/>
      <c r="AJ38" s="125"/>
      <c r="AK38" s="125"/>
      <c r="AL38" s="125"/>
      <c r="AM38" s="491">
        <f t="shared" si="56"/>
        <v>308</v>
      </c>
      <c r="AN38" s="491">
        <f t="shared" si="57"/>
        <v>316</v>
      </c>
      <c r="AO38" s="491">
        <f t="shared" si="58"/>
        <v>322</v>
      </c>
      <c r="AP38" s="491">
        <f t="shared" si="59"/>
        <v>310</v>
      </c>
      <c r="AQ38" s="491">
        <f t="shared" si="60"/>
        <v>315</v>
      </c>
      <c r="AR38" s="491">
        <f t="shared" si="61"/>
        <v>320</v>
      </c>
      <c r="AS38" s="491">
        <f t="shared" si="62"/>
        <v>308</v>
      </c>
      <c r="AT38" s="491">
        <f t="shared" si="63"/>
        <v>313</v>
      </c>
      <c r="AU38" s="491">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1054</v>
      </c>
      <c r="C39" s="148">
        <f t="shared" ref="C39:E42" si="91">INDEX($AM39:$AU39,1,C$8+(d.Region-1)*3)+INDEX(i.AgeJ,C$10,1)/7</f>
        <v>321</v>
      </c>
      <c r="D39" s="148">
        <f t="shared" si="91"/>
        <v>326</v>
      </c>
      <c r="E39" s="148">
        <f t="shared" si="91"/>
        <v>331</v>
      </c>
      <c r="F39" s="148"/>
      <c r="G39" s="148"/>
      <c r="H39" s="148"/>
      <c r="I39" s="148"/>
      <c r="J39" s="148"/>
      <c r="K39" s="148"/>
      <c r="L39" s="148"/>
      <c r="M39" s="148"/>
      <c r="N39" s="148"/>
      <c r="O39" s="148"/>
      <c r="P39" s="148"/>
      <c r="Q39" s="148"/>
      <c r="R39" s="148"/>
      <c r="S39" s="148"/>
      <c r="T39" s="148"/>
      <c r="U39" s="125" t="str">
        <f t="shared" ref="U39" si="92">C39&amp;":"&amp;C39+1</f>
        <v>321:322</v>
      </c>
      <c r="V39" s="125" t="str">
        <f t="shared" ref="V39" si="93">D39&amp;":"&amp;D39+1</f>
        <v>326:327</v>
      </c>
      <c r="W39" s="125" t="str">
        <f t="shared" ref="W39" si="94">E39&amp;":"&amp;E39+1</f>
        <v>331:332</v>
      </c>
      <c r="X39" s="125"/>
      <c r="Y39" s="125"/>
      <c r="Z39" s="125"/>
      <c r="AA39" s="125"/>
      <c r="AB39" s="125"/>
      <c r="AC39" s="125"/>
      <c r="AD39" s="125"/>
      <c r="AE39" s="125"/>
      <c r="AF39" s="125"/>
      <c r="AG39" s="125"/>
      <c r="AH39" s="125"/>
      <c r="AI39" s="125"/>
      <c r="AJ39" s="125"/>
      <c r="AK39" s="125"/>
      <c r="AL39" s="125"/>
      <c r="AM39" s="491">
        <f t="shared" ref="AM39" si="95">AX39</f>
        <v>321</v>
      </c>
      <c r="AN39" s="491">
        <f t="shared" ref="AN39" si="96">AY39</f>
        <v>329</v>
      </c>
      <c r="AO39" s="491">
        <f t="shared" ref="AO39" si="97">AZ39</f>
        <v>335</v>
      </c>
      <c r="AP39" s="491">
        <f t="shared" ref="AP39" si="98">BA39</f>
        <v>323</v>
      </c>
      <c r="AQ39" s="491">
        <f t="shared" ref="AQ39" si="99">BB39</f>
        <v>328</v>
      </c>
      <c r="AR39" s="491">
        <f t="shared" ref="AR39" si="100">BC39</f>
        <v>333</v>
      </c>
      <c r="AS39" s="491">
        <f t="shared" ref="AS39" si="101">BD39</f>
        <v>321</v>
      </c>
      <c r="AT39" s="491">
        <f t="shared" ref="AT39" si="102">BE39</f>
        <v>326</v>
      </c>
      <c r="AU39" s="491">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1638</v>
      </c>
      <c r="C40" s="148">
        <f t="shared" si="91"/>
        <v>327</v>
      </c>
      <c r="D40" s="148">
        <f t="shared" si="91"/>
        <v>332</v>
      </c>
      <c r="E40" s="148">
        <f t="shared" si="91"/>
        <v>337</v>
      </c>
      <c r="F40" s="148"/>
      <c r="G40" s="148"/>
      <c r="H40" s="148"/>
      <c r="I40" s="148"/>
      <c r="J40" s="148"/>
      <c r="K40" s="148"/>
      <c r="L40" s="148"/>
      <c r="M40" s="148"/>
      <c r="N40" s="148"/>
      <c r="O40" s="148"/>
      <c r="P40" s="148"/>
      <c r="Q40" s="148"/>
      <c r="R40" s="148"/>
      <c r="S40" s="148"/>
      <c r="T40" s="148"/>
      <c r="U40" s="125" t="str">
        <f t="shared" si="53"/>
        <v>327:328</v>
      </c>
      <c r="V40" s="125" t="str">
        <f t="shared" si="54"/>
        <v>332:333</v>
      </c>
      <c r="W40" s="125" t="str">
        <f t="shared" si="55"/>
        <v>337:338</v>
      </c>
      <c r="X40" s="125"/>
      <c r="Y40" s="125"/>
      <c r="Z40" s="125"/>
      <c r="AA40" s="125"/>
      <c r="AB40" s="125"/>
      <c r="AC40" s="125"/>
      <c r="AD40" s="125"/>
      <c r="AE40" s="125"/>
      <c r="AF40" s="125"/>
      <c r="AG40" s="125"/>
      <c r="AH40" s="125"/>
      <c r="AI40" s="125"/>
      <c r="AJ40" s="125"/>
      <c r="AK40" s="125"/>
      <c r="AL40" s="125"/>
      <c r="AM40" s="491">
        <f t="shared" si="56"/>
        <v>327</v>
      </c>
      <c r="AN40" s="491">
        <f t="shared" si="57"/>
        <v>335</v>
      </c>
      <c r="AO40" s="491">
        <f t="shared" si="58"/>
        <v>341</v>
      </c>
      <c r="AP40" s="491">
        <f t="shared" si="59"/>
        <v>329</v>
      </c>
      <c r="AQ40" s="491">
        <f t="shared" si="60"/>
        <v>334</v>
      </c>
      <c r="AR40" s="491">
        <f t="shared" si="61"/>
        <v>339</v>
      </c>
      <c r="AS40" s="491">
        <f t="shared" si="62"/>
        <v>327</v>
      </c>
      <c r="AT40" s="491">
        <f t="shared" si="63"/>
        <v>332</v>
      </c>
      <c r="AU40" s="491">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1649</v>
      </c>
      <c r="C41" s="148">
        <f t="shared" si="91"/>
        <v>335</v>
      </c>
      <c r="D41" s="148">
        <f t="shared" si="91"/>
        <v>340</v>
      </c>
      <c r="E41" s="148">
        <f t="shared" si="91"/>
        <v>345</v>
      </c>
      <c r="F41" s="148"/>
      <c r="G41" s="148"/>
      <c r="H41" s="148"/>
      <c r="I41" s="148"/>
      <c r="J41" s="148"/>
      <c r="K41" s="148"/>
      <c r="L41" s="148"/>
      <c r="M41" s="148"/>
      <c r="N41" s="148"/>
      <c r="O41" s="148"/>
      <c r="P41" s="148"/>
      <c r="Q41" s="148"/>
      <c r="R41" s="148"/>
      <c r="S41" s="148"/>
      <c r="T41" s="148"/>
      <c r="U41" s="125" t="str">
        <f t="shared" si="53"/>
        <v>335:336</v>
      </c>
      <c r="V41" s="125" t="str">
        <f t="shared" si="54"/>
        <v>340:341</v>
      </c>
      <c r="W41" s="125" t="str">
        <f t="shared" si="55"/>
        <v>345:346</v>
      </c>
      <c r="X41" s="125"/>
      <c r="Y41" s="125"/>
      <c r="Z41" s="125"/>
      <c r="AA41" s="125"/>
      <c r="AB41" s="125"/>
      <c r="AC41" s="125"/>
      <c r="AD41" s="125"/>
      <c r="AE41" s="125"/>
      <c r="AF41" s="125"/>
      <c r="AG41" s="125"/>
      <c r="AH41" s="125"/>
      <c r="AI41" s="125"/>
      <c r="AJ41" s="125"/>
      <c r="AK41" s="125"/>
      <c r="AL41" s="125"/>
      <c r="AM41" s="491">
        <f t="shared" si="56"/>
        <v>335</v>
      </c>
      <c r="AN41" s="491">
        <f t="shared" si="57"/>
        <v>343</v>
      </c>
      <c r="AO41" s="491">
        <f t="shared" si="58"/>
        <v>349</v>
      </c>
      <c r="AP41" s="491">
        <f t="shared" si="59"/>
        <v>337</v>
      </c>
      <c r="AQ41" s="491">
        <f t="shared" si="60"/>
        <v>342</v>
      </c>
      <c r="AR41" s="491">
        <f t="shared" si="61"/>
        <v>347</v>
      </c>
      <c r="AS41" s="491">
        <f t="shared" si="62"/>
        <v>335</v>
      </c>
      <c r="AT41" s="491">
        <f t="shared" si="63"/>
        <v>340</v>
      </c>
      <c r="AU41" s="491">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1640</v>
      </c>
      <c r="C42" s="148">
        <f t="shared" si="91"/>
        <v>343</v>
      </c>
      <c r="D42" s="148">
        <f t="shared" si="91"/>
        <v>348</v>
      </c>
      <c r="E42" s="148">
        <f t="shared" si="91"/>
        <v>353</v>
      </c>
      <c r="F42" s="148"/>
      <c r="G42" s="148"/>
      <c r="H42" s="148"/>
      <c r="I42" s="148"/>
      <c r="J42" s="148"/>
      <c r="K42" s="148"/>
      <c r="L42" s="148"/>
      <c r="M42" s="148"/>
      <c r="N42" s="148"/>
      <c r="O42" s="148"/>
      <c r="P42" s="148"/>
      <c r="Q42" s="148"/>
      <c r="R42" s="148"/>
      <c r="S42" s="148"/>
      <c r="T42" s="148"/>
      <c r="U42" s="125" t="str">
        <f t="shared" si="53"/>
        <v>343:344</v>
      </c>
      <c r="V42" s="125" t="str">
        <f t="shared" si="54"/>
        <v>348:349</v>
      </c>
      <c r="W42" s="125" t="str">
        <f t="shared" si="55"/>
        <v>353:354</v>
      </c>
      <c r="X42" s="125"/>
      <c r="Y42" s="125"/>
      <c r="Z42" s="125"/>
      <c r="AA42" s="125"/>
      <c r="AB42" s="125"/>
      <c r="AC42" s="125"/>
      <c r="AD42" s="125"/>
      <c r="AE42" s="125"/>
      <c r="AF42" s="125"/>
      <c r="AG42" s="125"/>
      <c r="AH42" s="125"/>
      <c r="AI42" s="125"/>
      <c r="AJ42" s="125"/>
      <c r="AK42" s="125"/>
      <c r="AL42" s="125"/>
      <c r="AM42" s="491">
        <f t="shared" si="56"/>
        <v>343</v>
      </c>
      <c r="AN42" s="491">
        <f t="shared" si="57"/>
        <v>351</v>
      </c>
      <c r="AO42" s="491">
        <f t="shared" si="58"/>
        <v>357</v>
      </c>
      <c r="AP42" s="491">
        <f t="shared" si="59"/>
        <v>345</v>
      </c>
      <c r="AQ42" s="491">
        <f t="shared" si="60"/>
        <v>350</v>
      </c>
      <c r="AR42" s="491">
        <f t="shared" si="61"/>
        <v>355</v>
      </c>
      <c r="AS42" s="491">
        <f t="shared" si="62"/>
        <v>343</v>
      </c>
      <c r="AT42" s="491">
        <f t="shared" si="63"/>
        <v>348</v>
      </c>
      <c r="AU42" s="491">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1650</v>
      </c>
      <c r="C43" s="149">
        <f t="shared" si="65"/>
        <v>360</v>
      </c>
      <c r="D43" s="149">
        <f t="shared" si="65"/>
        <v>365</v>
      </c>
      <c r="E43" s="149">
        <f t="shared" si="65"/>
        <v>370</v>
      </c>
      <c r="F43" s="149"/>
      <c r="G43" s="149"/>
      <c r="H43" s="149"/>
      <c r="I43" s="149"/>
      <c r="J43" s="149"/>
      <c r="K43" s="149"/>
      <c r="L43" s="149"/>
      <c r="M43" s="149"/>
      <c r="N43" s="149"/>
      <c r="O43" s="149"/>
      <c r="P43" s="149"/>
      <c r="Q43" s="149"/>
      <c r="R43" s="149"/>
      <c r="S43" s="149"/>
      <c r="T43" s="149"/>
      <c r="U43" s="125" t="str">
        <f t="shared" si="53"/>
        <v>360:361</v>
      </c>
      <c r="V43" s="125" t="str">
        <f t="shared" si="54"/>
        <v>365:366</v>
      </c>
      <c r="W43" s="125" t="str">
        <f t="shared" si="55"/>
        <v>370:371</v>
      </c>
      <c r="X43" s="125"/>
      <c r="Y43" s="125"/>
      <c r="Z43" s="125"/>
      <c r="AA43" s="125"/>
      <c r="AB43" s="125"/>
      <c r="AC43" s="125"/>
      <c r="AD43" s="125"/>
      <c r="AE43" s="125"/>
      <c r="AF43" s="125"/>
      <c r="AG43" s="125"/>
      <c r="AH43" s="125"/>
      <c r="AI43" s="125"/>
      <c r="AJ43" s="125"/>
      <c r="AK43" s="125"/>
      <c r="AL43" s="125"/>
      <c r="AM43" s="491">
        <f t="shared" si="56"/>
        <v>360</v>
      </c>
      <c r="AN43" s="491">
        <f t="shared" si="57"/>
        <v>368</v>
      </c>
      <c r="AO43" s="491">
        <f t="shared" si="58"/>
        <v>374</v>
      </c>
      <c r="AP43" s="491">
        <f t="shared" si="59"/>
        <v>362</v>
      </c>
      <c r="AQ43" s="491">
        <f t="shared" si="60"/>
        <v>367</v>
      </c>
      <c r="AR43" s="491">
        <f t="shared" si="61"/>
        <v>372</v>
      </c>
      <c r="AS43" s="491">
        <f t="shared" si="62"/>
        <v>360</v>
      </c>
      <c r="AT43" s="491">
        <f t="shared" si="63"/>
        <v>365</v>
      </c>
      <c r="AU43" s="491">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3"/>
      <c r="B44" s="243"/>
      <c r="C44" s="275" t="s">
        <v>559</v>
      </c>
      <c r="D44" s="276"/>
      <c r="E44" s="277"/>
      <c r="F44" s="275" t="s">
        <v>1090</v>
      </c>
      <c r="G44" s="275"/>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28"/>
      <c r="B45" s="228" t="s">
        <v>1114</v>
      </c>
      <c r="C45" s="234">
        <v>2</v>
      </c>
      <c r="D45" s="234">
        <v>24</v>
      </c>
      <c r="F45" s="227">
        <f>i.TOLoffset_r1*6</f>
        <v>12</v>
      </c>
      <c r="G45" s="227">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28"/>
      <c r="B46" s="228"/>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1395</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outlineLevel="1">
      <c r="C48" s="118" t="s">
        <v>21</v>
      </c>
      <c r="D48" s="118" t="s">
        <v>1166</v>
      </c>
      <c r="E48" s="118" t="s">
        <v>1398</v>
      </c>
      <c r="F48" s="118" t="s">
        <v>1399</v>
      </c>
      <c r="G48" s="118" t="s">
        <v>685</v>
      </c>
      <c r="H48" s="118" t="s">
        <v>787</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1400</v>
      </c>
      <c r="C49" s="32" t="b">
        <v>1</v>
      </c>
      <c r="D49" s="32" t="s">
        <v>31</v>
      </c>
      <c r="E49" s="32" t="s">
        <v>31</v>
      </c>
      <c r="F49" s="32" t="s">
        <v>31</v>
      </c>
      <c r="G49" s="32" t="b">
        <v>1</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1401</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1402</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00"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c r="L55" s="64"/>
      <c r="M55" s="64" t="s">
        <v>661</v>
      </c>
      <c r="N55" s="64" t="s">
        <v>662</v>
      </c>
      <c r="O55" s="64" t="s">
        <v>663</v>
      </c>
      <c r="P55" s="64" t="s">
        <v>777</v>
      </c>
      <c r="Q55" s="64" t="s">
        <v>778</v>
      </c>
      <c r="R55" s="64" t="s">
        <v>664</v>
      </c>
      <c r="S55" s="64" t="s">
        <v>665</v>
      </c>
      <c r="T55" s="64" t="s">
        <v>666</v>
      </c>
      <c r="U55" s="64"/>
      <c r="V55" s="64"/>
      <c r="W55" s="64" t="s">
        <v>661</v>
      </c>
      <c r="X55" s="64" t="s">
        <v>662</v>
      </c>
      <c r="Y55" s="64" t="s">
        <v>663</v>
      </c>
      <c r="Z55" s="64" t="s">
        <v>777</v>
      </c>
      <c r="AA55" s="64" t="s">
        <v>778</v>
      </c>
      <c r="AB55" s="64" t="s">
        <v>664</v>
      </c>
      <c r="AC55" s="64" t="s">
        <v>665</v>
      </c>
      <c r="AD55" s="64" t="s">
        <v>666</v>
      </c>
      <c r="AE55" s="64"/>
      <c r="AF55" s="64"/>
      <c r="AG55" s="64" t="s">
        <v>661</v>
      </c>
      <c r="AH55" s="64" t="s">
        <v>662</v>
      </c>
      <c r="AI55" s="64" t="s">
        <v>663</v>
      </c>
      <c r="AJ55" s="64" t="s">
        <v>777</v>
      </c>
      <c r="AK55" s="64" t="s">
        <v>778</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1221</v>
      </c>
      <c r="D64" s="21" t="s">
        <v>1222</v>
      </c>
      <c r="E64" s="21" t="s">
        <v>1223</v>
      </c>
      <c r="F64" s="21" t="s">
        <v>1224</v>
      </c>
      <c r="G64" s="21" t="s">
        <v>1225</v>
      </c>
      <c r="H64" s="21" t="s">
        <v>1226</v>
      </c>
      <c r="I64" s="21" t="s">
        <v>1227</v>
      </c>
      <c r="J64" t="s">
        <v>1232</v>
      </c>
      <c r="M64" s="21" t="s">
        <v>1221</v>
      </c>
      <c r="N64" s="21" t="s">
        <v>1222</v>
      </c>
      <c r="O64" s="21" t="s">
        <v>1223</v>
      </c>
      <c r="P64" s="21" t="s">
        <v>1224</v>
      </c>
      <c r="Q64" s="21" t="s">
        <v>1225</v>
      </c>
      <c r="R64" s="21" t="s">
        <v>1226</v>
      </c>
      <c r="S64" s="21" t="s">
        <v>1227</v>
      </c>
      <c r="T64" t="s">
        <v>1231</v>
      </c>
      <c r="W64" s="21" t="s">
        <v>1221</v>
      </c>
      <c r="X64" s="21" t="s">
        <v>1222</v>
      </c>
      <c r="Y64" s="21" t="s">
        <v>1223</v>
      </c>
      <c r="Z64" s="21" t="s">
        <v>1224</v>
      </c>
      <c r="AA64" s="21" t="s">
        <v>1225</v>
      </c>
      <c r="AB64" s="21" t="s">
        <v>1226</v>
      </c>
      <c r="AC64" s="21" t="s">
        <v>1227</v>
      </c>
      <c r="AD64" t="s">
        <v>1231</v>
      </c>
      <c r="AG64" s="21" t="s">
        <v>1221</v>
      </c>
      <c r="AH64" s="21" t="s">
        <v>1222</v>
      </c>
      <c r="AI64" s="21" t="s">
        <v>1223</v>
      </c>
      <c r="AJ64" s="21" t="s">
        <v>1224</v>
      </c>
      <c r="AK64" s="21" t="s">
        <v>1225</v>
      </c>
      <c r="AL64" s="21" t="s">
        <v>1226</v>
      </c>
      <c r="AM64" s="21" t="s">
        <v>1227</v>
      </c>
      <c r="AN64" t="s">
        <v>1231</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1364</v>
      </c>
      <c r="E67" t="s">
        <v>917</v>
      </c>
      <c r="F67" t="s">
        <v>1765</v>
      </c>
      <c r="G67" t="s">
        <v>1766</v>
      </c>
      <c r="W67" t="s">
        <v>1635</v>
      </c>
    </row>
    <row r="68" spans="1:40" outlineLevel="1">
      <c r="B68" s="29" t="s">
        <v>1365</v>
      </c>
      <c r="C68">
        <f>INDEX(E68:G68,1,d.Region)</f>
        <v>3</v>
      </c>
      <c r="E68" s="12">
        <v>3</v>
      </c>
      <c r="F68" s="12">
        <v>3</v>
      </c>
      <c r="G68" s="12">
        <v>3</v>
      </c>
      <c r="I68" t="s">
        <v>1366</v>
      </c>
    </row>
    <row r="70" spans="1:40">
      <c r="A70" s="16" t="s">
        <v>1904</v>
      </c>
      <c r="J70" t="s">
        <v>1330</v>
      </c>
    </row>
    <row r="71" spans="1:40" ht="118.5" outlineLevel="1">
      <c r="B71" s="21" t="s">
        <v>1280</v>
      </c>
      <c r="C71" s="27" t="s">
        <v>703</v>
      </c>
      <c r="D71" s="27" t="s">
        <v>805</v>
      </c>
      <c r="E71" s="27" t="s">
        <v>703</v>
      </c>
      <c r="F71" s="27" t="s">
        <v>805</v>
      </c>
      <c r="G71" s="27" t="s">
        <v>353</v>
      </c>
      <c r="H71" s="27" t="s">
        <v>354</v>
      </c>
      <c r="I71" s="27" t="s">
        <v>386</v>
      </c>
      <c r="J71" s="27" t="s">
        <v>369</v>
      </c>
      <c r="K71" s="27" t="s">
        <v>397</v>
      </c>
      <c r="L71" s="27" t="s">
        <v>397</v>
      </c>
      <c r="M71" s="27" t="s">
        <v>397</v>
      </c>
      <c r="N71" s="27" t="s">
        <v>397</v>
      </c>
      <c r="O71" s="118" t="s">
        <v>912</v>
      </c>
      <c r="P71" s="118"/>
      <c r="Q71" s="118"/>
      <c r="R71" s="118"/>
      <c r="S71" s="118" t="s">
        <v>912</v>
      </c>
      <c r="T71" s="118"/>
      <c r="U71" s="118"/>
      <c r="V71" s="118"/>
    </row>
    <row r="72" spans="1:40" outlineLevel="1">
      <c r="C72" s="117" t="s">
        <v>1290</v>
      </c>
      <c r="D72" s="117"/>
      <c r="E72" s="117" t="s">
        <v>1293</v>
      </c>
      <c r="F72" s="117"/>
      <c r="G72" s="353" t="s">
        <v>1152</v>
      </c>
      <c r="H72" s="117"/>
      <c r="I72" s="117"/>
      <c r="O72" s="147" t="s">
        <v>1292</v>
      </c>
      <c r="P72" s="147"/>
      <c r="Q72" s="147"/>
      <c r="R72" s="147"/>
      <c r="S72" s="147" t="s">
        <v>1291</v>
      </c>
      <c r="T72" s="147"/>
      <c r="U72" s="147"/>
      <c r="V72" s="147"/>
      <c r="W72" s="147" t="s">
        <v>889</v>
      </c>
      <c r="X72" s="147"/>
      <c r="Y72" s="147"/>
      <c r="Z72" s="147"/>
      <c r="AA72" s="147" t="s">
        <v>889</v>
      </c>
      <c r="AB72" s="147"/>
      <c r="AC72" s="147"/>
      <c r="AD72" s="147"/>
    </row>
    <row r="73" spans="1:40" outlineLevel="1">
      <c r="C73" s="31"/>
      <c r="D73" s="31"/>
      <c r="E73" s="31"/>
      <c r="F73" s="31"/>
      <c r="G73" s="31"/>
      <c r="H73" s="31"/>
      <c r="I73" s="31"/>
      <c r="J73" s="146" t="s">
        <v>500</v>
      </c>
      <c r="K73" s="48" t="s">
        <v>1036</v>
      </c>
      <c r="L73" s="48" t="s">
        <v>620</v>
      </c>
      <c r="M73" s="48" t="s">
        <v>621</v>
      </c>
      <c r="N73" s="48"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40" outlineLevel="1">
      <c r="A74" s="21">
        <v>1</v>
      </c>
      <c r="B74" s="45" t="s">
        <v>1334</v>
      </c>
      <c r="C74" s="36" t="b">
        <v>0</v>
      </c>
      <c r="D74" s="36" t="b">
        <v>0</v>
      </c>
      <c r="E74" s="36" t="b">
        <v>0</v>
      </c>
      <c r="F74" s="36" t="b">
        <v>0</v>
      </c>
      <c r="G74" s="36" t="b">
        <v>0</v>
      </c>
      <c r="H74" s="36" t="s">
        <v>31</v>
      </c>
      <c r="I74" s="38"/>
      <c r="J74" s="365">
        <v>5.0000000000000001E-3</v>
      </c>
      <c r="K74" s="365">
        <f>6.25%/2</f>
        <v>3.125E-2</v>
      </c>
      <c r="L74" s="365">
        <f>6.25%/2</f>
        <v>3.125E-2</v>
      </c>
      <c r="M74" s="365">
        <v>2.5000000000000001E-2</v>
      </c>
      <c r="N74" s="365">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67">
        <v>5.0000000000000001E-3</v>
      </c>
      <c r="K75" s="367">
        <v>0</v>
      </c>
      <c r="L75" s="367">
        <v>0</v>
      </c>
      <c r="M75" s="367">
        <v>2.5000000000000001E-2</v>
      </c>
      <c r="N75" s="367">
        <v>2.5000000000000001E-2</v>
      </c>
      <c r="O75" s="212">
        <v>1</v>
      </c>
      <c r="P75" s="212">
        <v>1</v>
      </c>
      <c r="Q75" s="212">
        <v>1</v>
      </c>
      <c r="R75" s="212">
        <v>1</v>
      </c>
      <c r="S75" s="212">
        <v>0</v>
      </c>
      <c r="T75" s="212">
        <v>0</v>
      </c>
      <c r="U75" s="212">
        <v>0</v>
      </c>
      <c r="V75" s="212">
        <v>0</v>
      </c>
    </row>
    <row r="76" spans="1:40" outlineLevel="1">
      <c r="A76" s="21">
        <v>3</v>
      </c>
      <c r="B76" s="46" t="s">
        <v>1333</v>
      </c>
      <c r="C76" s="35" t="b">
        <v>1</v>
      </c>
      <c r="D76" s="35" t="b">
        <v>0</v>
      </c>
      <c r="E76" s="35" t="b">
        <v>0</v>
      </c>
      <c r="F76" s="35" t="b">
        <v>0</v>
      </c>
      <c r="G76" s="35" t="b">
        <v>0</v>
      </c>
      <c r="H76" s="35" t="s">
        <v>31</v>
      </c>
      <c r="I76" s="39"/>
      <c r="J76" s="34">
        <f>1.25*J77</f>
        <v>1.2500000000000001E-2</v>
      </c>
      <c r="K76" s="367">
        <f>1.25*L77</f>
        <v>6.25E-2</v>
      </c>
      <c r="L76" s="367">
        <f>1.25*M77</f>
        <v>6.25E-2</v>
      </c>
      <c r="M76" s="54">
        <f t="shared" ref="M76:N77" si="106">L76</f>
        <v>6.25E-2</v>
      </c>
      <c r="N76" s="54">
        <f t="shared" si="106"/>
        <v>6.25E-2</v>
      </c>
      <c r="O76" s="212">
        <v>0</v>
      </c>
      <c r="P76" s="212">
        <v>0</v>
      </c>
      <c r="Q76" s="212">
        <v>0</v>
      </c>
      <c r="R76" s="212">
        <v>0</v>
      </c>
      <c r="S76" s="212">
        <v>0</v>
      </c>
      <c r="T76" s="212">
        <v>0</v>
      </c>
      <c r="U76" s="212">
        <v>0</v>
      </c>
      <c r="V76" s="212">
        <v>0</v>
      </c>
    </row>
    <row r="77" spans="1:40" outlineLevel="1">
      <c r="A77" s="21">
        <v>4</v>
      </c>
      <c r="B77" s="354" t="s">
        <v>515</v>
      </c>
      <c r="C77" s="355" t="b">
        <v>0</v>
      </c>
      <c r="D77" s="355" t="b">
        <v>0</v>
      </c>
      <c r="E77" s="355" t="b">
        <v>0</v>
      </c>
      <c r="F77" s="355" t="b">
        <v>0</v>
      </c>
      <c r="G77" s="355" t="b">
        <v>1</v>
      </c>
      <c r="H77" s="356" t="s">
        <v>31</v>
      </c>
      <c r="I77" s="357"/>
      <c r="J77" s="381">
        <v>0.01</v>
      </c>
      <c r="K77" s="382">
        <v>0</v>
      </c>
      <c r="L77" s="381">
        <v>0.05</v>
      </c>
      <c r="M77" s="381">
        <v>0.05</v>
      </c>
      <c r="N77" s="383">
        <f t="shared" si="106"/>
        <v>0.05</v>
      </c>
      <c r="O77" s="364">
        <v>1</v>
      </c>
      <c r="P77" s="364">
        <v>1</v>
      </c>
      <c r="Q77" s="364">
        <v>1</v>
      </c>
      <c r="R77" s="364">
        <v>1</v>
      </c>
      <c r="S77" s="358">
        <v>0</v>
      </c>
      <c r="T77" s="358">
        <v>0</v>
      </c>
      <c r="U77" s="358">
        <v>0</v>
      </c>
      <c r="V77" s="358">
        <v>0</v>
      </c>
    </row>
    <row r="78" spans="1:40" outlineLevel="1">
      <c r="A78" s="21">
        <v>5</v>
      </c>
      <c r="B78" s="46" t="s">
        <v>1281</v>
      </c>
      <c r="C78" s="41" t="b">
        <f t="shared" ref="C78:H81" si="107">C74</f>
        <v>0</v>
      </c>
      <c r="D78" s="41" t="b">
        <f>D74</f>
        <v>0</v>
      </c>
      <c r="E78" s="36" t="b">
        <v>0</v>
      </c>
      <c r="F78" s="36" t="b">
        <v>1</v>
      </c>
      <c r="G78" s="36" t="b">
        <v>0</v>
      </c>
      <c r="H78" s="42" t="str">
        <f t="shared" si="107"/>
        <v>-</v>
      </c>
      <c r="I78" s="38"/>
      <c r="J78" s="365">
        <v>5.0000000000000001E-3</v>
      </c>
      <c r="K78" s="365">
        <v>0</v>
      </c>
      <c r="L78" s="365">
        <v>0</v>
      </c>
      <c r="M78" s="365">
        <v>0</v>
      </c>
      <c r="N78" s="365">
        <v>0</v>
      </c>
      <c r="O78" s="366">
        <f t="shared" ref="O78:R78" si="108">O74</f>
        <v>1</v>
      </c>
      <c r="P78" s="366">
        <f t="shared" si="108"/>
        <v>1</v>
      </c>
      <c r="Q78" s="366">
        <f t="shared" si="108"/>
        <v>1</v>
      </c>
      <c r="R78" s="366">
        <f t="shared" si="108"/>
        <v>0</v>
      </c>
      <c r="S78" s="38">
        <v>1</v>
      </c>
      <c r="T78" s="38">
        <v>1</v>
      </c>
      <c r="U78" s="38">
        <v>1</v>
      </c>
      <c r="V78" s="38">
        <v>1</v>
      </c>
    </row>
    <row r="79" spans="1:40" outlineLevel="1">
      <c r="A79" s="21">
        <v>6</v>
      </c>
      <c r="B79" s="46" t="s">
        <v>1282</v>
      </c>
      <c r="C79" s="43" t="b">
        <f t="shared" si="107"/>
        <v>0</v>
      </c>
      <c r="D79" s="43" t="b">
        <f>D75</f>
        <v>1</v>
      </c>
      <c r="E79" s="35" t="b">
        <v>0</v>
      </c>
      <c r="F79" s="35" t="b">
        <v>1</v>
      </c>
      <c r="G79" s="35" t="b">
        <v>0</v>
      </c>
      <c r="H79" s="44" t="str">
        <f t="shared" si="107"/>
        <v>-</v>
      </c>
      <c r="I79" s="39"/>
      <c r="J79" s="367">
        <v>0</v>
      </c>
      <c r="K79" s="367">
        <v>0</v>
      </c>
      <c r="L79" s="367">
        <v>0</v>
      </c>
      <c r="M79" s="367">
        <v>0</v>
      </c>
      <c r="N79" s="367">
        <v>0</v>
      </c>
      <c r="O79" s="361">
        <f t="shared" ref="O79:R79" si="109">O75</f>
        <v>1</v>
      </c>
      <c r="P79" s="361">
        <f t="shared" si="109"/>
        <v>1</v>
      </c>
      <c r="Q79" s="361">
        <f t="shared" si="109"/>
        <v>1</v>
      </c>
      <c r="R79" s="361">
        <f t="shared" si="109"/>
        <v>1</v>
      </c>
      <c r="S79" s="212">
        <v>1</v>
      </c>
      <c r="T79" s="212">
        <v>1</v>
      </c>
      <c r="U79" s="212">
        <v>1</v>
      </c>
      <c r="V79" s="212">
        <v>1</v>
      </c>
    </row>
    <row r="80" spans="1:40" outlineLevel="1">
      <c r="A80" s="21">
        <v>7</v>
      </c>
      <c r="B80" s="46" t="s">
        <v>1332</v>
      </c>
      <c r="C80" s="43" t="b">
        <f t="shared" si="107"/>
        <v>1</v>
      </c>
      <c r="D80" s="43" t="b">
        <f>D76</f>
        <v>0</v>
      </c>
      <c r="E80" s="35" t="b">
        <v>0</v>
      </c>
      <c r="F80" s="35" t="b">
        <v>1</v>
      </c>
      <c r="G80" s="35" t="b">
        <v>0</v>
      </c>
      <c r="H80" s="44" t="str">
        <f t="shared" si="107"/>
        <v>-</v>
      </c>
      <c r="I80" s="39"/>
      <c r="J80" s="34">
        <v>1.2500000000000001E-2</v>
      </c>
      <c r="K80" s="367">
        <f>K76</f>
        <v>6.25E-2</v>
      </c>
      <c r="L80" s="367">
        <f>L76</f>
        <v>6.25E-2</v>
      </c>
      <c r="M80" s="54">
        <f t="shared" ref="M80" si="110">L80</f>
        <v>6.25E-2</v>
      </c>
      <c r="N80" s="54">
        <f t="shared" ref="N80" si="111">M80</f>
        <v>6.25E-2</v>
      </c>
      <c r="O80" s="361">
        <f t="shared" ref="O80:R80" si="112">O76</f>
        <v>0</v>
      </c>
      <c r="P80" s="361">
        <f t="shared" si="112"/>
        <v>0</v>
      </c>
      <c r="Q80" s="361">
        <f t="shared" si="112"/>
        <v>0</v>
      </c>
      <c r="R80" s="361">
        <f t="shared" si="112"/>
        <v>0</v>
      </c>
      <c r="S80" s="212">
        <v>1</v>
      </c>
      <c r="T80" s="212">
        <v>1</v>
      </c>
      <c r="U80" s="212">
        <v>1</v>
      </c>
      <c r="V80" s="212">
        <v>1</v>
      </c>
    </row>
    <row r="81" spans="1:30" outlineLevel="1">
      <c r="A81" s="21">
        <v>8</v>
      </c>
      <c r="B81" s="354" t="s">
        <v>1283</v>
      </c>
      <c r="C81" s="359" t="b">
        <f t="shared" si="107"/>
        <v>0</v>
      </c>
      <c r="D81" s="359" t="b">
        <f>D77</f>
        <v>0</v>
      </c>
      <c r="E81" s="355" t="b">
        <v>0</v>
      </c>
      <c r="F81" s="355" t="b">
        <v>1</v>
      </c>
      <c r="G81" s="355" t="b">
        <v>1</v>
      </c>
      <c r="H81" s="360" t="str">
        <f t="shared" si="107"/>
        <v>-</v>
      </c>
      <c r="I81" s="40"/>
      <c r="J81" s="368">
        <v>0</v>
      </c>
      <c r="K81" s="368">
        <v>0</v>
      </c>
      <c r="L81" s="368">
        <v>0</v>
      </c>
      <c r="M81" s="368">
        <v>0</v>
      </c>
      <c r="N81" s="368">
        <v>0</v>
      </c>
      <c r="O81" s="369">
        <f>O77</f>
        <v>1</v>
      </c>
      <c r="P81" s="369">
        <f t="shared" ref="P81:R81" si="113">P77</f>
        <v>1</v>
      </c>
      <c r="Q81" s="369">
        <f t="shared" si="113"/>
        <v>1</v>
      </c>
      <c r="R81" s="369">
        <f t="shared" si="113"/>
        <v>1</v>
      </c>
      <c r="S81" s="358">
        <v>1</v>
      </c>
      <c r="T81" s="358">
        <v>1</v>
      </c>
      <c r="U81" s="358">
        <v>1</v>
      </c>
      <c r="V81" s="358">
        <v>1</v>
      </c>
    </row>
    <row r="82" spans="1:30" outlineLevel="1">
      <c r="A82" s="21">
        <v>9</v>
      </c>
      <c r="B82" s="46" t="s">
        <v>1284</v>
      </c>
      <c r="C82" s="43" t="b">
        <f t="shared" ref="C82:D85" si="114">C78</f>
        <v>0</v>
      </c>
      <c r="D82" s="43" t="b">
        <f t="shared" si="114"/>
        <v>0</v>
      </c>
      <c r="E82" s="36" t="b">
        <v>1</v>
      </c>
      <c r="F82" s="36" t="b">
        <v>0</v>
      </c>
      <c r="G82" s="36" t="b">
        <v>0</v>
      </c>
      <c r="H82" s="44" t="str">
        <f t="shared" ref="H82:H89" si="115">H78</f>
        <v>-</v>
      </c>
      <c r="I82" s="38"/>
      <c r="J82" s="370">
        <v>1.2500000000000001E-2</v>
      </c>
      <c r="K82" s="365">
        <f>6.25%/2</f>
        <v>3.125E-2</v>
      </c>
      <c r="L82" s="365">
        <v>6.25E-2</v>
      </c>
      <c r="M82" s="371">
        <f t="shared" ref="M82:N82" si="116">L82</f>
        <v>6.25E-2</v>
      </c>
      <c r="N82" s="371">
        <f t="shared" si="116"/>
        <v>6.25E-2</v>
      </c>
      <c r="O82" s="366">
        <f t="shared" ref="K82:R85" si="117">O78</f>
        <v>1</v>
      </c>
      <c r="P82" s="366">
        <f t="shared" si="117"/>
        <v>1</v>
      </c>
      <c r="Q82" s="366">
        <f t="shared" si="117"/>
        <v>1</v>
      </c>
      <c r="R82" s="366">
        <f t="shared" si="117"/>
        <v>0</v>
      </c>
      <c r="S82" s="38">
        <v>0</v>
      </c>
      <c r="T82" s="38">
        <v>0</v>
      </c>
      <c r="U82" s="38">
        <v>0</v>
      </c>
      <c r="V82" s="38">
        <v>0</v>
      </c>
    </row>
    <row r="83" spans="1:30" outlineLevel="1">
      <c r="A83" s="21">
        <v>10</v>
      </c>
      <c r="B83" s="46" t="s">
        <v>1285</v>
      </c>
      <c r="C83" s="43" t="b">
        <f t="shared" si="114"/>
        <v>0</v>
      </c>
      <c r="D83" s="43" t="b">
        <f t="shared" si="114"/>
        <v>1</v>
      </c>
      <c r="E83" s="35" t="b">
        <v>1</v>
      </c>
      <c r="F83" s="35" t="b">
        <v>0</v>
      </c>
      <c r="G83" s="35" t="b">
        <v>0</v>
      </c>
      <c r="H83" s="44" t="str">
        <f t="shared" si="115"/>
        <v>-</v>
      </c>
      <c r="I83" s="39"/>
      <c r="J83" s="34">
        <v>1.2500000000000001E-2</v>
      </c>
      <c r="K83" s="367">
        <v>0</v>
      </c>
      <c r="L83" s="367">
        <v>6.25E-2</v>
      </c>
      <c r="M83" s="54">
        <f t="shared" ref="M83:N83" si="118">L83</f>
        <v>6.25E-2</v>
      </c>
      <c r="N83" s="54">
        <f t="shared" si="118"/>
        <v>6.25E-2</v>
      </c>
      <c r="O83" s="361">
        <f t="shared" si="117"/>
        <v>1</v>
      </c>
      <c r="P83" s="361">
        <f t="shared" si="117"/>
        <v>1</v>
      </c>
      <c r="Q83" s="361">
        <f t="shared" si="117"/>
        <v>1</v>
      </c>
      <c r="R83" s="361">
        <f t="shared" si="117"/>
        <v>1</v>
      </c>
      <c r="S83" s="212">
        <v>0</v>
      </c>
      <c r="T83" s="212">
        <v>0</v>
      </c>
      <c r="U83" s="212">
        <v>0</v>
      </c>
      <c r="V83" s="212">
        <v>0</v>
      </c>
    </row>
    <row r="84" spans="1:30" outlineLevel="1">
      <c r="A84" s="21">
        <v>11</v>
      </c>
      <c r="B84" s="46" t="s">
        <v>1335</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1">
        <f t="shared" si="117"/>
        <v>0</v>
      </c>
      <c r="P84" s="361">
        <f t="shared" si="117"/>
        <v>0</v>
      </c>
      <c r="Q84" s="361">
        <f t="shared" si="117"/>
        <v>0</v>
      </c>
      <c r="R84" s="361">
        <f t="shared" si="117"/>
        <v>0</v>
      </c>
      <c r="S84" s="212">
        <v>0</v>
      </c>
      <c r="T84" s="212">
        <v>0</v>
      </c>
      <c r="U84" s="212">
        <v>0</v>
      </c>
      <c r="V84" s="212">
        <v>0</v>
      </c>
    </row>
    <row r="85" spans="1:30" outlineLevel="1">
      <c r="A85" s="21">
        <v>12</v>
      </c>
      <c r="B85" s="354" t="s">
        <v>1286</v>
      </c>
      <c r="C85" s="359" t="b">
        <f t="shared" si="114"/>
        <v>0</v>
      </c>
      <c r="D85" s="359" t="b">
        <f>D81</f>
        <v>0</v>
      </c>
      <c r="E85" s="355" t="b">
        <v>1</v>
      </c>
      <c r="F85" s="355" t="b">
        <v>0</v>
      </c>
      <c r="G85" s="355" t="b">
        <v>0</v>
      </c>
      <c r="H85" s="360" t="str">
        <f t="shared" si="115"/>
        <v>-</v>
      </c>
      <c r="I85" s="40"/>
      <c r="J85" s="373">
        <v>1.2500000000000001E-2</v>
      </c>
      <c r="K85" s="374">
        <f t="shared" si="117"/>
        <v>0</v>
      </c>
      <c r="L85" s="375">
        <v>6.25E-2</v>
      </c>
      <c r="M85" s="375">
        <v>6.25E-2</v>
      </c>
      <c r="N85" s="375">
        <v>6.25E-2</v>
      </c>
      <c r="O85" s="376">
        <f>O81</f>
        <v>1</v>
      </c>
      <c r="P85" s="376">
        <f t="shared" si="117"/>
        <v>1</v>
      </c>
      <c r="Q85" s="376">
        <f t="shared" si="117"/>
        <v>1</v>
      </c>
      <c r="R85" s="376">
        <f t="shared" si="117"/>
        <v>1</v>
      </c>
      <c r="S85" s="364">
        <v>0</v>
      </c>
      <c r="T85" s="364">
        <v>0</v>
      </c>
      <c r="U85" s="364">
        <v>0</v>
      </c>
      <c r="V85" s="364">
        <v>0</v>
      </c>
    </row>
    <row r="86" spans="1:30" outlineLevel="1">
      <c r="A86" s="21">
        <v>13</v>
      </c>
      <c r="B86" s="46" t="s">
        <v>1287</v>
      </c>
      <c r="C86" s="43" t="b">
        <f t="shared" ref="C86:D89" si="119">C82</f>
        <v>0</v>
      </c>
      <c r="D86" s="43" t="b">
        <f t="shared" si="119"/>
        <v>0</v>
      </c>
      <c r="E86" s="36" t="b">
        <v>0</v>
      </c>
      <c r="F86" s="36" t="b">
        <v>0</v>
      </c>
      <c r="G86" s="36" t="b">
        <v>1</v>
      </c>
      <c r="H86" s="44" t="str">
        <f t="shared" si="115"/>
        <v>-</v>
      </c>
      <c r="I86" s="38"/>
      <c r="J86" s="370">
        <v>0.01</v>
      </c>
      <c r="K86" s="377">
        <f>K74</f>
        <v>3.125E-2</v>
      </c>
      <c r="L86" s="377">
        <f>L74</f>
        <v>3.125E-2</v>
      </c>
      <c r="M86" s="365">
        <v>0.05</v>
      </c>
      <c r="N86" s="371">
        <f t="shared" ref="N86:N89" si="120">M86</f>
        <v>0.05</v>
      </c>
      <c r="O86" s="366">
        <f t="shared" ref="O86:R86" si="121">O82</f>
        <v>1</v>
      </c>
      <c r="P86" s="366">
        <f t="shared" si="121"/>
        <v>1</v>
      </c>
      <c r="Q86" s="366">
        <f t="shared" si="121"/>
        <v>1</v>
      </c>
      <c r="R86" s="366">
        <f t="shared" si="121"/>
        <v>0</v>
      </c>
      <c r="S86" s="378">
        <v>0.66</v>
      </c>
      <c r="T86" s="378">
        <v>0.66</v>
      </c>
      <c r="U86" s="378">
        <v>0.66</v>
      </c>
      <c r="V86" s="378">
        <v>0.66</v>
      </c>
    </row>
    <row r="87" spans="1:30" outlineLevel="1">
      <c r="A87" s="21">
        <v>14</v>
      </c>
      <c r="B87" s="46" t="s">
        <v>1288</v>
      </c>
      <c r="C87" s="43" t="b">
        <f t="shared" si="119"/>
        <v>0</v>
      </c>
      <c r="D87" s="43" t="b">
        <f t="shared" si="119"/>
        <v>1</v>
      </c>
      <c r="E87" s="35" t="b">
        <v>0</v>
      </c>
      <c r="F87" s="35" t="b">
        <v>0</v>
      </c>
      <c r="G87" s="35" t="b">
        <v>1</v>
      </c>
      <c r="H87" s="44" t="str">
        <f t="shared" si="115"/>
        <v>-</v>
      </c>
      <c r="I87" s="39"/>
      <c r="J87" s="34">
        <v>0.01</v>
      </c>
      <c r="K87" s="55">
        <f>K75</f>
        <v>0</v>
      </c>
      <c r="L87" s="55">
        <f>L75</f>
        <v>0</v>
      </c>
      <c r="M87" s="367">
        <v>0.05</v>
      </c>
      <c r="N87" s="54">
        <f t="shared" si="120"/>
        <v>0.05</v>
      </c>
      <c r="O87" s="361">
        <f t="shared" ref="O87:R87" si="122">O83</f>
        <v>1</v>
      </c>
      <c r="P87" s="361">
        <f t="shared" si="122"/>
        <v>1</v>
      </c>
      <c r="Q87" s="361">
        <f t="shared" si="122"/>
        <v>1</v>
      </c>
      <c r="R87" s="361">
        <f t="shared" si="122"/>
        <v>1</v>
      </c>
      <c r="S87" s="212">
        <v>0.66</v>
      </c>
      <c r="T87" s="212">
        <v>0.66</v>
      </c>
      <c r="U87" s="212">
        <v>0.66</v>
      </c>
      <c r="V87" s="212">
        <v>0.66</v>
      </c>
    </row>
    <row r="88" spans="1:30" outlineLevel="1">
      <c r="A88" s="21">
        <v>15</v>
      </c>
      <c r="B88" s="46" t="s">
        <v>1336</v>
      </c>
      <c r="C88" s="43" t="b">
        <f t="shared" si="119"/>
        <v>1</v>
      </c>
      <c r="D88" s="43" t="b">
        <f t="shared" si="119"/>
        <v>0</v>
      </c>
      <c r="E88" s="35" t="b">
        <v>0</v>
      </c>
      <c r="F88" s="35" t="b">
        <v>0</v>
      </c>
      <c r="G88" s="35" t="b">
        <v>1</v>
      </c>
      <c r="H88" s="44" t="str">
        <f t="shared" si="115"/>
        <v>-</v>
      </c>
      <c r="I88" s="39"/>
      <c r="J88" s="34">
        <v>1.2500000000000001E-2</v>
      </c>
      <c r="K88" s="367">
        <v>6.25E-2</v>
      </c>
      <c r="L88" s="367">
        <v>6.25E-2</v>
      </c>
      <c r="M88" s="54">
        <f t="shared" ref="M88" si="123">L88</f>
        <v>6.25E-2</v>
      </c>
      <c r="N88" s="54">
        <f t="shared" si="120"/>
        <v>6.25E-2</v>
      </c>
      <c r="O88" s="361">
        <f t="shared" ref="O88:R88" si="124">O84</f>
        <v>0</v>
      </c>
      <c r="P88" s="361">
        <f t="shared" si="124"/>
        <v>0</v>
      </c>
      <c r="Q88" s="361">
        <f t="shared" si="124"/>
        <v>0</v>
      </c>
      <c r="R88" s="361">
        <f t="shared" si="124"/>
        <v>0</v>
      </c>
      <c r="S88" s="212">
        <v>0.66</v>
      </c>
      <c r="T88" s="212">
        <v>0.66</v>
      </c>
      <c r="U88" s="212">
        <v>0.66</v>
      </c>
      <c r="V88" s="212">
        <v>0.66</v>
      </c>
    </row>
    <row r="89" spans="1:30" outlineLevel="1">
      <c r="A89" s="21">
        <v>16</v>
      </c>
      <c r="B89" s="354" t="s">
        <v>1289</v>
      </c>
      <c r="C89" s="359" t="b">
        <f t="shared" si="119"/>
        <v>0</v>
      </c>
      <c r="D89" s="359" t="b">
        <f t="shared" si="119"/>
        <v>0</v>
      </c>
      <c r="E89" s="355" t="b">
        <v>0</v>
      </c>
      <c r="F89" s="355" t="b">
        <v>0</v>
      </c>
      <c r="G89" s="355" t="b">
        <v>1</v>
      </c>
      <c r="H89" s="360" t="str">
        <f t="shared" si="115"/>
        <v>-</v>
      </c>
      <c r="I89" s="40"/>
      <c r="J89" s="372">
        <v>0.01</v>
      </c>
      <c r="K89" s="368">
        <v>0</v>
      </c>
      <c r="L89" s="368">
        <v>0.05</v>
      </c>
      <c r="M89" s="379">
        <f t="shared" ref="M89" si="125">L89</f>
        <v>0.05</v>
      </c>
      <c r="N89" s="379">
        <f t="shared" si="120"/>
        <v>0.05</v>
      </c>
      <c r="O89" s="369">
        <f>O85</f>
        <v>1</v>
      </c>
      <c r="P89" s="369">
        <f t="shared" ref="P89:R89" si="126">P85</f>
        <v>1</v>
      </c>
      <c r="Q89" s="369">
        <f t="shared" si="126"/>
        <v>1</v>
      </c>
      <c r="R89" s="369">
        <f t="shared" si="126"/>
        <v>1</v>
      </c>
      <c r="S89" s="380">
        <v>0.66</v>
      </c>
      <c r="T89" s="380">
        <v>0.66</v>
      </c>
      <c r="U89" s="380">
        <v>0.66</v>
      </c>
      <c r="V89" s="380">
        <v>0.66</v>
      </c>
    </row>
    <row r="90" spans="1:30" outlineLevel="1">
      <c r="J90" t="s">
        <v>1299</v>
      </c>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A92" s="602"/>
      <c r="B92" s="352" t="s">
        <v>946</v>
      </c>
      <c r="C92" s="175" t="s">
        <v>1743</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948</v>
      </c>
    </row>
    <row r="94" spans="1:30" outlineLevel="1">
      <c r="A94" t="s">
        <v>726</v>
      </c>
    </row>
    <row r="96" spans="1:30">
      <c r="A96" s="16" t="s">
        <v>960</v>
      </c>
    </row>
    <row r="97" spans="1:13" ht="81" customHeight="1" outlineLevel="1">
      <c r="C97" s="27" t="s">
        <v>71</v>
      </c>
      <c r="D97" s="27" t="s">
        <v>110</v>
      </c>
      <c r="E97" s="27" t="s">
        <v>72</v>
      </c>
      <c r="F97" s="27" t="s">
        <v>358</v>
      </c>
      <c r="G97" s="27"/>
      <c r="H97" s="27" t="s">
        <v>819</v>
      </c>
      <c r="I97" s="27" t="s">
        <v>820</v>
      </c>
      <c r="J97" s="27" t="s">
        <v>821</v>
      </c>
      <c r="K97" s="27" t="s">
        <v>1435</v>
      </c>
      <c r="M97">
        <v>7</v>
      </c>
    </row>
    <row r="98" spans="1:13" outlineLevel="1">
      <c r="A98">
        <v>1</v>
      </c>
      <c r="B98" t="s">
        <v>367</v>
      </c>
      <c r="C98" s="32">
        <v>70</v>
      </c>
      <c r="D98" s="32">
        <v>50</v>
      </c>
      <c r="E98" s="32">
        <v>65</v>
      </c>
      <c r="F98" s="32">
        <v>65</v>
      </c>
      <c r="H98" s="109">
        <v>1</v>
      </c>
      <c r="I98" s="109">
        <v>1</v>
      </c>
      <c r="J98" s="109">
        <v>1</v>
      </c>
      <c r="K98" s="109"/>
      <c r="M98">
        <f>$M$97*$I98</f>
        <v>7</v>
      </c>
    </row>
    <row r="99" spans="1:13" outlineLevel="1">
      <c r="A99">
        <v>2</v>
      </c>
      <c r="B99" t="s">
        <v>833</v>
      </c>
      <c r="H99" s="109">
        <v>0.75</v>
      </c>
      <c r="I99" s="109">
        <v>0.75</v>
      </c>
      <c r="J99" s="109">
        <v>0.75</v>
      </c>
      <c r="K99" s="109"/>
      <c r="M99">
        <f>$M$97*$I99</f>
        <v>5.25</v>
      </c>
    </row>
    <row r="100" spans="1:13" outlineLevel="1">
      <c r="A100">
        <v>3</v>
      </c>
      <c r="B100" t="s">
        <v>834</v>
      </c>
      <c r="H100" s="109">
        <v>1.25</v>
      </c>
      <c r="I100" s="109">
        <v>1.25</v>
      </c>
      <c r="J100" s="109">
        <v>1.25</v>
      </c>
      <c r="K100" s="109"/>
      <c r="M100">
        <f>$M$97*$I100</f>
        <v>8.75</v>
      </c>
    </row>
    <row r="101" spans="1:13" outlineLevel="1">
      <c r="A101">
        <v>4</v>
      </c>
      <c r="B101" t="s">
        <v>835</v>
      </c>
      <c r="H101" s="110"/>
      <c r="I101" s="109">
        <v>1.5</v>
      </c>
      <c r="J101" s="109">
        <v>1.5</v>
      </c>
      <c r="K101" s="109"/>
      <c r="M101">
        <f>$M$97*$I101</f>
        <v>10.5</v>
      </c>
    </row>
    <row r="102" spans="1:13" outlineLevel="1"/>
    <row r="103" spans="1:13" collapsed="1"/>
    <row r="104" spans="1:13">
      <c r="A104" s="16" t="s">
        <v>961</v>
      </c>
      <c r="B104" s="16"/>
      <c r="C104" t="s">
        <v>900</v>
      </c>
    </row>
    <row r="105" spans="1:13">
      <c r="I105" t="s">
        <v>917</v>
      </c>
      <c r="J105" t="s">
        <v>1765</v>
      </c>
      <c r="K105" t="s">
        <v>1766</v>
      </c>
    </row>
    <row r="106" spans="1:13" ht="50.25" outlineLevel="1">
      <c r="C106" s="27" t="s">
        <v>944</v>
      </c>
      <c r="D106" s="208" t="s">
        <v>1466</v>
      </c>
      <c r="E106" s="208" t="s">
        <v>1467</v>
      </c>
      <c r="F106" s="208" t="s">
        <v>1467</v>
      </c>
      <c r="G106" s="208" t="s">
        <v>1467</v>
      </c>
      <c r="H106" s="208" t="s">
        <v>991</v>
      </c>
      <c r="I106" t="s">
        <v>990</v>
      </c>
    </row>
    <row r="107" spans="1:13" outlineLevel="1">
      <c r="C107" s="27"/>
      <c r="D107" s="208"/>
      <c r="E107" s="532" t="s">
        <v>1679</v>
      </c>
      <c r="F107" s="532" t="s">
        <v>1680</v>
      </c>
      <c r="G107" s="532" t="s">
        <v>1681</v>
      </c>
      <c r="H107" s="208"/>
    </row>
    <row r="108" spans="1:13" outlineLevel="1">
      <c r="A108">
        <v>1</v>
      </c>
      <c r="B108" t="s">
        <v>823</v>
      </c>
      <c r="C108" s="106">
        <v>19</v>
      </c>
      <c r="D108" s="478" t="str">
        <f>TEXT($C108,"0")&amp;":"&amp;TEXT($C108+1,"0")</f>
        <v>19:20</v>
      </c>
      <c r="E108" s="481" t="str">
        <f>TEXT($C108-16,"0")&amp;":"&amp;TEXT($C108-15,"0")</f>
        <v>3:4</v>
      </c>
      <c r="F108" s="481" t="str">
        <f>TEXT($C108-13,"0")&amp;":"&amp;TEXT($C108-12,"0")</f>
        <v>6:7</v>
      </c>
      <c r="G108" s="475" t="str">
        <f>TEXT($C108-9,"0")&amp;":"&amp;TEXT($C108-8,"0")</f>
        <v>10:11</v>
      </c>
      <c r="H108">
        <f>_xlfn.DAYS(INDEX($I108:$K108,1,d.Region),DATE(YEAR(INDEX($I108:$K108,1,d.Region)),1,1))+1</f>
        <v>122</v>
      </c>
      <c r="I108" s="258">
        <v>43952</v>
      </c>
      <c r="J108" s="258">
        <v>44696</v>
      </c>
      <c r="K108" s="258">
        <v>43952</v>
      </c>
    </row>
    <row r="109" spans="1:13" outlineLevel="1">
      <c r="A109">
        <v>2</v>
      </c>
      <c r="B109" t="s">
        <v>824</v>
      </c>
      <c r="C109" s="259">
        <f>C108+i.TOLoffset_r2</f>
        <v>43</v>
      </c>
      <c r="D109" s="479" t="str">
        <f>TEXT($C109,"0")&amp;":"&amp;TEXT($C109+1,"0")</f>
        <v>43:44</v>
      </c>
      <c r="E109" s="474" t="str">
        <f t="shared" ref="E109:E110" si="127">TEXT($C109-16,"0")&amp;":"&amp;TEXT($C109-15,"0")</f>
        <v>27:28</v>
      </c>
      <c r="F109" s="474" t="str">
        <f t="shared" ref="F109:F110" si="128">TEXT($C109-13,"0")&amp;":"&amp;TEXT($C109-12,"0")</f>
        <v>30:31</v>
      </c>
      <c r="G109" s="476" t="str">
        <f t="shared" ref="G109:G110" si="129">TEXT($C109-9,"0")&amp;":"&amp;TEXT($C109-8,"0")</f>
        <v>34:35</v>
      </c>
      <c r="H109">
        <f>_xlfn.DAYS(INDEX($I109:$K109,1,d.Region),DATE(YEAR(INDEX($I109:$K109,1,d.Region)),1,1))+1</f>
        <v>156</v>
      </c>
      <c r="I109" s="258">
        <v>44007</v>
      </c>
      <c r="J109" s="258">
        <v>44730</v>
      </c>
      <c r="K109" s="258">
        <v>43986</v>
      </c>
    </row>
    <row r="110" spans="1:13" outlineLevel="1">
      <c r="A110">
        <v>3</v>
      </c>
      <c r="B110" t="s">
        <v>390</v>
      </c>
      <c r="C110" s="260">
        <f>C109+i.TOLoffset_r2</f>
        <v>67</v>
      </c>
      <c r="D110" s="480" t="str">
        <f>TEXT($C110,"0")&amp;":"&amp;TEXT($C110+1,"0")</f>
        <v>67:68</v>
      </c>
      <c r="E110" s="482" t="str">
        <f t="shared" si="127"/>
        <v>51:52</v>
      </c>
      <c r="F110" s="482" t="str">
        <f t="shared" si="128"/>
        <v>54:55</v>
      </c>
      <c r="G110" s="477" t="str">
        <f t="shared" si="129"/>
        <v>58:59</v>
      </c>
      <c r="H110">
        <f>_xlfn.DAYS(INDEX($I110:$K110,1,d.Region),DATE(YEAR(INDEX($I110:$K110,1,d.Region)),1,1))+1</f>
        <v>191</v>
      </c>
      <c r="I110" s="258">
        <v>44050</v>
      </c>
      <c r="J110" s="258">
        <v>44765</v>
      </c>
      <c r="K110" s="258">
        <v>44021</v>
      </c>
    </row>
    <row r="112" spans="1:13">
      <c r="A112" s="16" t="s">
        <v>1403</v>
      </c>
    </row>
    <row r="113" spans="1:12" ht="78.75" outlineLevel="1">
      <c r="C113" s="580" t="s">
        <v>787</v>
      </c>
      <c r="D113" s="118" t="s">
        <v>1404</v>
      </c>
      <c r="E113" s="118" t="s">
        <v>1405</v>
      </c>
      <c r="F113" s="118" t="s">
        <v>1406</v>
      </c>
      <c r="G113" s="118" t="s">
        <v>1407</v>
      </c>
      <c r="H113" s="118" t="s">
        <v>1408</v>
      </c>
      <c r="I113" s="118" t="s">
        <v>1409</v>
      </c>
      <c r="J113" s="118" t="s">
        <v>1200</v>
      </c>
      <c r="K113" s="118" t="s">
        <v>1410</v>
      </c>
      <c r="L113" s="118" t="s">
        <v>1411</v>
      </c>
    </row>
    <row r="114" spans="1:12" outlineLevel="1">
      <c r="A114">
        <v>1</v>
      </c>
      <c r="B114" t="s">
        <v>1413</v>
      </c>
      <c r="C114" s="579">
        <v>0</v>
      </c>
      <c r="D114" s="32" t="s">
        <v>31</v>
      </c>
      <c r="E114" s="461">
        <v>1</v>
      </c>
      <c r="F114" s="462">
        <v>4.4999999999999998E-2</v>
      </c>
      <c r="G114" s="462">
        <v>4.4999999999999998E-2</v>
      </c>
      <c r="H114" s="388" t="s">
        <v>31</v>
      </c>
      <c r="I114" s="388" t="s">
        <v>31</v>
      </c>
      <c r="J114" s="388" t="s">
        <v>31</v>
      </c>
      <c r="K114" s="388">
        <v>1</v>
      </c>
      <c r="L114" s="388">
        <v>1</v>
      </c>
    </row>
    <row r="115" spans="1:12" outlineLevel="1">
      <c r="A115">
        <v>2</v>
      </c>
      <c r="B115" t="s">
        <v>1414</v>
      </c>
      <c r="C115" s="579">
        <v>0.25</v>
      </c>
      <c r="D115" s="32">
        <v>500000</v>
      </c>
      <c r="E115" s="461">
        <v>2</v>
      </c>
      <c r="F115" s="462">
        <v>0.03</v>
      </c>
      <c r="G115" s="462">
        <v>0.03</v>
      </c>
      <c r="H115" s="388">
        <v>0</v>
      </c>
      <c r="I115" s="388">
        <v>2</v>
      </c>
      <c r="J115" s="388" t="b">
        <v>0</v>
      </c>
      <c r="K115" s="388">
        <v>0.85</v>
      </c>
      <c r="L115" s="388">
        <v>0.85</v>
      </c>
    </row>
    <row r="116" spans="1:12" outlineLevel="1">
      <c r="A116">
        <v>3</v>
      </c>
      <c r="B116" t="s">
        <v>1415</v>
      </c>
      <c r="C116" s="579">
        <v>0.75</v>
      </c>
      <c r="D116" s="463">
        <v>1500000</v>
      </c>
      <c r="E116" s="461">
        <v>1</v>
      </c>
      <c r="F116" s="462">
        <v>6.7500000000000004E-2</v>
      </c>
      <c r="G116" s="462">
        <v>6.7500000000000004E-2</v>
      </c>
      <c r="H116" s="388">
        <v>99</v>
      </c>
      <c r="I116" s="388" t="s">
        <v>31</v>
      </c>
      <c r="J116" s="388" t="b">
        <v>1</v>
      </c>
      <c r="K116" s="388">
        <v>1.1499999999999999</v>
      </c>
      <c r="L116" s="388">
        <v>1.1499999999999999</v>
      </c>
    </row>
    <row r="117" spans="1:12" outlineLevel="1">
      <c r="A117">
        <v>4</v>
      </c>
      <c r="B117" t="s">
        <v>1416</v>
      </c>
      <c r="C117" s="579">
        <v>0.5</v>
      </c>
      <c r="D117" s="32">
        <v>1000000</v>
      </c>
    </row>
    <row r="118" spans="1:12" outlineLevel="1"/>
    <row r="119" spans="1:12">
      <c r="A119" s="16" t="s">
        <v>1991</v>
      </c>
    </row>
    <row r="120" spans="1:12" ht="28.5" outlineLevel="1">
      <c r="C120" s="118" t="s">
        <v>1992</v>
      </c>
      <c r="D120" s="118" t="s">
        <v>1992</v>
      </c>
      <c r="E120" s="118" t="s">
        <v>1992</v>
      </c>
      <c r="F120" s="118" t="s">
        <v>1992</v>
      </c>
      <c r="G120" s="118" t="s">
        <v>1992</v>
      </c>
      <c r="H120" s="118" t="s">
        <v>1992</v>
      </c>
      <c r="I120" s="118" t="s">
        <v>1992</v>
      </c>
      <c r="J120" s="118" t="s">
        <v>1992</v>
      </c>
    </row>
    <row r="121" spans="1:12" ht="18" outlineLevel="1">
      <c r="C121" s="96" t="s">
        <v>7</v>
      </c>
      <c r="D121" s="96" t="s">
        <v>8</v>
      </c>
      <c r="E121" s="96" t="s">
        <v>163</v>
      </c>
      <c r="F121" s="96" t="s">
        <v>178</v>
      </c>
      <c r="G121" s="96" t="s">
        <v>238</v>
      </c>
      <c r="H121" s="96" t="s">
        <v>240</v>
      </c>
      <c r="I121" s="96" t="s">
        <v>274</v>
      </c>
      <c r="J121" s="96" t="s">
        <v>1921</v>
      </c>
    </row>
    <row r="122" spans="1:12" outlineLevel="1">
      <c r="A122">
        <v>1</v>
      </c>
      <c r="B122" t="s">
        <v>1413</v>
      </c>
      <c r="C122" s="610">
        <v>0.09</v>
      </c>
      <c r="D122" s="610">
        <v>0.16</v>
      </c>
      <c r="E122" s="610">
        <v>0.14000000000000001</v>
      </c>
      <c r="F122" s="610">
        <v>0.11</v>
      </c>
      <c r="G122" s="610">
        <v>0.11</v>
      </c>
      <c r="H122" s="610">
        <v>0.14000000000000001</v>
      </c>
      <c r="I122" s="610">
        <v>0.16</v>
      </c>
      <c r="J122" s="610">
        <v>0.09</v>
      </c>
    </row>
    <row r="123" spans="1:12" outlineLevel="1">
      <c r="A123">
        <v>2</v>
      </c>
      <c r="B123" t="s">
        <v>1993</v>
      </c>
      <c r="C123" s="610">
        <v>0.08</v>
      </c>
      <c r="D123" s="610">
        <v>0.14000000000000001</v>
      </c>
      <c r="E123" s="610">
        <v>0.12</v>
      </c>
      <c r="F123" s="610">
        <v>0.1</v>
      </c>
      <c r="G123" s="610">
        <v>0.1</v>
      </c>
      <c r="H123" s="610">
        <v>0.19</v>
      </c>
      <c r="I123" s="610">
        <v>0.14000000000000001</v>
      </c>
      <c r="J123" s="610">
        <v>0.13</v>
      </c>
    </row>
    <row r="124" spans="1:12" outlineLevel="1">
      <c r="A124">
        <v>3</v>
      </c>
      <c r="B124" t="s">
        <v>2013</v>
      </c>
      <c r="C124" s="610">
        <v>4.4999999999999998E-2</v>
      </c>
      <c r="D124" s="610">
        <v>0.08</v>
      </c>
      <c r="E124" s="610">
        <v>7.0000000000000007E-2</v>
      </c>
      <c r="F124" s="610">
        <v>5.5E-2</v>
      </c>
      <c r="G124" s="610">
        <v>0.16500000000000001</v>
      </c>
      <c r="H124" s="610">
        <v>0.21000000000000002</v>
      </c>
      <c r="I124" s="610">
        <v>0.24</v>
      </c>
      <c r="J124" s="610">
        <v>0.13500000000000001</v>
      </c>
    </row>
    <row r="125" spans="1:12" outlineLevel="1">
      <c r="A125">
        <v>4</v>
      </c>
      <c r="B125" t="s">
        <v>1994</v>
      </c>
      <c r="C125" s="610">
        <v>4.4999999999999998E-2</v>
      </c>
      <c r="D125" s="610">
        <v>0.24</v>
      </c>
      <c r="E125" s="610">
        <v>7.0000000000000007E-2</v>
      </c>
      <c r="F125" s="610">
        <v>0.16500000000000001</v>
      </c>
      <c r="G125" s="610">
        <v>5.5E-2</v>
      </c>
      <c r="H125" s="610">
        <v>0.21000000000000002</v>
      </c>
      <c r="I125" s="610">
        <v>0.08</v>
      </c>
      <c r="J125" s="610">
        <v>0.13500000000000001</v>
      </c>
    </row>
    <row r="126" spans="1:12" outlineLevel="1">
      <c r="A126">
        <v>5</v>
      </c>
      <c r="B126" t="s">
        <v>2014</v>
      </c>
      <c r="C126" s="610">
        <v>6.077922077922078E-2</v>
      </c>
      <c r="D126" s="610">
        <v>0.10805194805194807</v>
      </c>
      <c r="E126" s="610">
        <v>9.4545454545454544E-2</v>
      </c>
      <c r="F126" s="610">
        <v>7.4285714285714288E-2</v>
      </c>
      <c r="G126" s="610">
        <v>7.4285714285714288E-2</v>
      </c>
      <c r="H126" s="610">
        <v>0.29217391304347828</v>
      </c>
      <c r="I126" s="610">
        <v>0.10805194805194807</v>
      </c>
      <c r="J126" s="610">
        <v>0.18782608695652173</v>
      </c>
    </row>
    <row r="127" spans="1:12" ht="8.4499999999999993" customHeight="1" outlineLevel="1"/>
    <row r="129" spans="1:9" collapsed="1">
      <c r="A129" s="16" t="s">
        <v>1417</v>
      </c>
    </row>
    <row r="130" spans="1:9" ht="66.75" hidden="1" outlineLevel="1">
      <c r="C130" s="118" t="s">
        <v>1183</v>
      </c>
      <c r="D130" s="118" t="s">
        <v>1182</v>
      </c>
      <c r="E130" s="118" t="s">
        <v>1418</v>
      </c>
      <c r="F130" s="118" t="s">
        <v>1419</v>
      </c>
      <c r="G130" s="118" t="s">
        <v>1420</v>
      </c>
      <c r="H130" s="118"/>
      <c r="I130" s="118"/>
    </row>
    <row r="131" spans="1:9" hidden="1" outlineLevel="1">
      <c r="A131">
        <v>1</v>
      </c>
      <c r="B131" s="461" t="s">
        <v>1421</v>
      </c>
      <c r="C131" s="461" t="b">
        <v>0</v>
      </c>
      <c r="D131" s="461" t="b">
        <v>0</v>
      </c>
      <c r="E131" s="461" t="s">
        <v>31</v>
      </c>
      <c r="F131" s="461" t="s">
        <v>31</v>
      </c>
      <c r="G131" s="461" t="s">
        <v>31</v>
      </c>
    </row>
    <row r="132" spans="1:9" hidden="1" outlineLevel="1">
      <c r="A132">
        <v>2</v>
      </c>
      <c r="B132" s="461" t="s">
        <v>1422</v>
      </c>
      <c r="C132" s="461" t="b">
        <v>1</v>
      </c>
      <c r="D132" s="461" t="b">
        <v>1</v>
      </c>
      <c r="E132" s="461">
        <v>1</v>
      </c>
      <c r="F132" s="461">
        <v>3.0000000000000001E-6</v>
      </c>
      <c r="G132" s="461" t="s">
        <v>31</v>
      </c>
    </row>
    <row r="133" spans="1:9" hidden="1" outlineLevel="1">
      <c r="A133">
        <v>3</v>
      </c>
      <c r="B133" s="461" t="s">
        <v>1423</v>
      </c>
      <c r="C133" s="461" t="b">
        <v>1</v>
      </c>
      <c r="D133" s="461" t="b">
        <v>1</v>
      </c>
      <c r="E133" s="461">
        <v>1</v>
      </c>
      <c r="F133" s="461">
        <v>5.0000000000000004E-6</v>
      </c>
      <c r="G133" s="461" t="s">
        <v>31</v>
      </c>
    </row>
    <row r="134" spans="1:9" hidden="1" outlineLevel="1">
      <c r="A134">
        <v>4</v>
      </c>
      <c r="B134" s="461" t="s">
        <v>1424</v>
      </c>
      <c r="C134" s="461" t="b">
        <v>1</v>
      </c>
      <c r="D134" s="461" t="b">
        <v>1</v>
      </c>
      <c r="E134" s="461">
        <v>2</v>
      </c>
      <c r="F134" s="461" t="s">
        <v>31</v>
      </c>
      <c r="G134" s="461">
        <v>0.3</v>
      </c>
    </row>
    <row r="135" spans="1:9" hidden="1" outlineLevel="1">
      <c r="A135">
        <v>5</v>
      </c>
      <c r="B135" s="461" t="s">
        <v>1425</v>
      </c>
      <c r="C135" s="461" t="b">
        <v>1</v>
      </c>
      <c r="D135" s="461" t="b">
        <v>1</v>
      </c>
      <c r="E135" s="461">
        <v>2</v>
      </c>
      <c r="F135" s="461" t="s">
        <v>31</v>
      </c>
      <c r="G135" s="461">
        <v>0.7</v>
      </c>
    </row>
    <row r="137" spans="1:9" collapsed="1">
      <c r="A137" s="16" t="s">
        <v>1628</v>
      </c>
      <c r="B137" s="16"/>
      <c r="C137" t="s">
        <v>900</v>
      </c>
    </row>
    <row r="138" spans="1:9" hidden="1" outlineLevel="1">
      <c r="C138" t="s">
        <v>1076</v>
      </c>
      <c r="D138" t="s">
        <v>1077</v>
      </c>
      <c r="E138" t="s">
        <v>1629</v>
      </c>
      <c r="F138" t="s">
        <v>1612</v>
      </c>
    </row>
    <row r="139" spans="1:9" ht="89.25" hidden="1" outlineLevel="1">
      <c r="C139" s="27" t="s">
        <v>1671</v>
      </c>
      <c r="E139" s="27"/>
      <c r="F139" s="27"/>
    </row>
    <row r="140" spans="1:9" hidden="1" outlineLevel="1">
      <c r="A140">
        <v>1</v>
      </c>
      <c r="B140" t="s">
        <v>825</v>
      </c>
      <c r="C140" s="100">
        <v>0</v>
      </c>
      <c r="D140" s="100">
        <v>0</v>
      </c>
      <c r="E140" s="100">
        <v>0</v>
      </c>
      <c r="F140" s="100">
        <v>0</v>
      </c>
    </row>
    <row r="141" spans="1:9" hidden="1" outlineLevel="1">
      <c r="A141">
        <v>2</v>
      </c>
      <c r="B141" t="s">
        <v>826</v>
      </c>
      <c r="C141" s="100">
        <v>-0.15</v>
      </c>
      <c r="D141" s="100">
        <v>-0.15</v>
      </c>
      <c r="E141" s="100">
        <v>-0.15</v>
      </c>
      <c r="F141" s="100">
        <v>-0.15</v>
      </c>
    </row>
    <row r="142" spans="1:9" hidden="1" outlineLevel="1">
      <c r="A142">
        <v>3</v>
      </c>
      <c r="B142" t="s">
        <v>1673</v>
      </c>
      <c r="C142" s="100">
        <v>0.15</v>
      </c>
      <c r="D142" s="100">
        <v>0.15</v>
      </c>
      <c r="E142" s="100">
        <v>0.15</v>
      </c>
      <c r="F142" s="100">
        <v>0.15</v>
      </c>
    </row>
    <row r="143" spans="1:9" hidden="1" outlineLevel="1">
      <c r="A143">
        <v>4</v>
      </c>
      <c r="B143" t="s">
        <v>827</v>
      </c>
      <c r="C143" s="100">
        <v>0.3</v>
      </c>
      <c r="D143" s="100">
        <v>0.3</v>
      </c>
      <c r="E143" s="100">
        <v>0.3</v>
      </c>
      <c r="F143" s="100">
        <v>0.3</v>
      </c>
    </row>
    <row r="144" spans="1:9" hidden="1" outlineLevel="1">
      <c r="A144">
        <v>5</v>
      </c>
      <c r="B144" t="s">
        <v>1674</v>
      </c>
      <c r="C144" s="100">
        <v>0.5</v>
      </c>
      <c r="D144" s="100">
        <v>0.5</v>
      </c>
      <c r="E144" s="100">
        <v>0.5</v>
      </c>
      <c r="F144" s="100">
        <v>0.5</v>
      </c>
    </row>
    <row r="145" spans="1:192" hidden="1" outlineLevel="1"/>
    <row r="146" spans="1:192">
      <c r="BX146" t="s">
        <v>1137</v>
      </c>
      <c r="CE146" t="s">
        <v>1137</v>
      </c>
    </row>
    <row r="147" spans="1:192" ht="17.25">
      <c r="A147" s="217" t="s">
        <v>1337</v>
      </c>
      <c r="X147" s="16" t="str">
        <f>"Grazing Intensity (BBB) for TOL:"&amp;D.TOLDesc</f>
        <v xml:space="preserve">Grazing Intensity (BBB) for TOL:Spr </v>
      </c>
      <c r="AS147" s="16" t="str">
        <f>"GI (BBT) for TOL:"&amp;D.TOLDesc</f>
        <v xml:space="preserve">GI (BBT) for TOL:Spr </v>
      </c>
      <c r="BO147" s="161" t="str">
        <f>"No longer used. GI - SW Victoria BBB for TOL:"&amp;D.TOLDesc</f>
        <v xml:space="preserve">No longer used. GI - SW Victoria BBB for TOL:Spr </v>
      </c>
      <c r="BP147" s="138"/>
      <c r="BQ147" s="138"/>
      <c r="BR147" s="138"/>
      <c r="BS147" s="138"/>
      <c r="BT147" s="138"/>
      <c r="BU147" s="138"/>
      <c r="BV147" s="138"/>
      <c r="BW147" s="138"/>
      <c r="BX147" s="138"/>
      <c r="BY147" s="138"/>
      <c r="BZ147" s="138"/>
      <c r="CA147" s="138"/>
      <c r="CB147" s="162"/>
      <c r="CC147" s="138"/>
      <c r="CD147" s="138"/>
      <c r="CE147" s="138"/>
      <c r="CF147" s="138"/>
      <c r="CG147" s="138"/>
      <c r="CH147" s="138"/>
      <c r="CI147" s="162"/>
      <c r="CJ147" s="163" t="str">
        <f>"No longer used. GI - SW Victoria BBT for TOL:"&amp;D.TOLDesc</f>
        <v xml:space="preserve">No longer used. GI - SW Victoria BBT for TOL:Spr </v>
      </c>
      <c r="CK147" s="138"/>
      <c r="CL147" s="138"/>
      <c r="CM147" s="138"/>
      <c r="CN147" s="138"/>
      <c r="CO147" s="138"/>
      <c r="CP147" s="138"/>
      <c r="CQ147" s="138"/>
      <c r="CR147" s="138"/>
      <c r="CS147" s="138"/>
      <c r="CT147" s="138"/>
      <c r="CU147" s="138"/>
      <c r="CV147" s="138"/>
      <c r="CW147" s="164"/>
      <c r="CX147" s="138"/>
      <c r="CY147" s="138"/>
      <c r="CZ147" s="138"/>
      <c r="DA147" s="138"/>
      <c r="DB147" s="138"/>
      <c r="DC147" s="138"/>
      <c r="DD147" s="164"/>
      <c r="DE147" s="161" t="str">
        <f>"No longer used. GI - Great Southern BBB for TOL:"&amp;D.TOLDesc</f>
        <v xml:space="preserve">No longer used. GI - Great Southern BBB for TOL:Spr </v>
      </c>
      <c r="DF147" s="138"/>
      <c r="DG147" s="138"/>
      <c r="DH147" s="138"/>
      <c r="DI147" s="138"/>
      <c r="DJ147" s="138"/>
      <c r="DK147" s="138"/>
      <c r="DL147" s="138"/>
      <c r="DM147" s="138"/>
      <c r="DN147" s="138"/>
      <c r="DO147" s="138"/>
      <c r="DP147" s="138"/>
      <c r="DQ147" s="138"/>
      <c r="DR147" s="162"/>
      <c r="DS147" s="138"/>
      <c r="DT147" s="138"/>
      <c r="DU147" s="138"/>
      <c r="DV147" s="138"/>
      <c r="DW147" s="138"/>
      <c r="DX147" s="138"/>
      <c r="DY147" s="162"/>
      <c r="DZ147" s="163" t="str">
        <f>"No longer used. GI - Great Southern BBT for TOL:"&amp;D.TOLDesc</f>
        <v xml:space="preserve">No longer used. GI - Great Southern BBT for TOL:Spr </v>
      </c>
      <c r="EA147" s="138"/>
      <c r="EB147" s="138"/>
      <c r="EC147" s="138"/>
      <c r="ED147" s="138"/>
      <c r="EE147" s="138"/>
      <c r="EF147" s="138"/>
      <c r="EG147" s="138"/>
      <c r="EH147" s="138"/>
      <c r="EI147" s="138"/>
      <c r="EJ147" s="138"/>
      <c r="EK147" s="138"/>
      <c r="EL147" s="138"/>
      <c r="EM147" s="164"/>
      <c r="EN147" s="138"/>
      <c r="EO147" s="138"/>
      <c r="EP147" s="138"/>
      <c r="EQ147" s="138"/>
      <c r="ER147" s="138"/>
      <c r="ES147" s="138"/>
      <c r="ET147" s="164"/>
      <c r="EU147" s="161" t="str">
        <f>"No longer used. GI - Central Wheatbelt BBB for TOL:"&amp;D.TOLDesc</f>
        <v xml:space="preserve">No longer used. GI - Central Wheatbelt BBB for TOL:Spr </v>
      </c>
      <c r="EV147" s="138"/>
      <c r="EW147" s="138"/>
      <c r="EX147" s="138"/>
      <c r="EY147" s="138"/>
      <c r="EZ147" s="138"/>
      <c r="FA147" s="138"/>
      <c r="FB147" s="138"/>
      <c r="FC147" s="138"/>
      <c r="FD147" s="138"/>
      <c r="FE147" s="138"/>
      <c r="FF147" s="138"/>
      <c r="FG147" s="138"/>
      <c r="FH147" s="162"/>
      <c r="FI147" s="138"/>
      <c r="FJ147" s="138"/>
      <c r="FK147" s="138"/>
      <c r="FL147" s="138"/>
      <c r="FM147" s="138"/>
      <c r="FN147" s="138"/>
      <c r="FO147" s="162"/>
      <c r="FP147" s="161" t="str">
        <f>"No longer used. GI - Central Wheatbelt BBT for TOL:"&amp;D.TOLDesc</f>
        <v xml:space="preserve">No longer used. GI - Central Wheatbelt BBT for TOL:Spr </v>
      </c>
      <c r="FQ147" s="138"/>
      <c r="FR147" s="138"/>
      <c r="FS147" s="138"/>
      <c r="FT147" s="138"/>
      <c r="FU147" s="138"/>
      <c r="FV147" s="138"/>
      <c r="FW147" s="138"/>
      <c r="FX147" s="138"/>
      <c r="FY147" s="138"/>
      <c r="FZ147" s="138"/>
      <c r="GA147" s="138"/>
      <c r="GB147" s="138"/>
      <c r="GC147" s="164"/>
      <c r="GD147" s="138"/>
      <c r="GE147" s="138"/>
      <c r="GF147" s="138"/>
      <c r="GG147" s="138"/>
      <c r="GH147" s="138"/>
      <c r="GI147" s="138"/>
      <c r="GJ147" s="164"/>
    </row>
    <row r="148" spans="1:192" ht="132.75" outlineLevel="1">
      <c r="C148" s="27" t="s">
        <v>840</v>
      </c>
      <c r="D148" s="27" t="s">
        <v>841</v>
      </c>
      <c r="E148" s="27" t="s">
        <v>1202</v>
      </c>
      <c r="F148" s="27" t="s">
        <v>280</v>
      </c>
      <c r="G148" s="27" t="s">
        <v>281</v>
      </c>
      <c r="H148" s="27" t="s">
        <v>970</v>
      </c>
      <c r="I148" s="27" t="s">
        <v>965</v>
      </c>
      <c r="J148" s="27" t="s">
        <v>971</v>
      </c>
      <c r="K148" s="27" t="s">
        <v>969</v>
      </c>
      <c r="L148" s="27" t="s">
        <v>839</v>
      </c>
      <c r="M148" s="27" t="s">
        <v>1034</v>
      </c>
      <c r="N148" s="27" t="s">
        <v>386</v>
      </c>
      <c r="O148" s="27" t="s">
        <v>1608</v>
      </c>
      <c r="P148" s="27" t="s">
        <v>1609</v>
      </c>
      <c r="X148" s="27" t="s">
        <v>870</v>
      </c>
      <c r="Y148" s="27" t="s">
        <v>871</v>
      </c>
      <c r="Z148" s="27" t="s">
        <v>872</v>
      </c>
      <c r="AA148" s="27" t="s">
        <v>873</v>
      </c>
      <c r="AB148" s="27" t="s">
        <v>874</v>
      </c>
      <c r="AC148" s="27" t="s">
        <v>875</v>
      </c>
      <c r="AD148" s="27" t="s">
        <v>876</v>
      </c>
      <c r="AE148" s="27" t="s">
        <v>870</v>
      </c>
      <c r="AF148" s="27" t="s">
        <v>871</v>
      </c>
      <c r="AG148" s="27" t="s">
        <v>872</v>
      </c>
      <c r="AH148" s="27" t="s">
        <v>873</v>
      </c>
      <c r="AI148" s="27" t="s">
        <v>874</v>
      </c>
      <c r="AJ148" s="27" t="s">
        <v>875</v>
      </c>
      <c r="AK148" s="27" t="s">
        <v>876</v>
      </c>
      <c r="AL148" s="27" t="s">
        <v>870</v>
      </c>
      <c r="AM148" s="27" t="s">
        <v>871</v>
      </c>
      <c r="AN148" s="27" t="s">
        <v>872</v>
      </c>
      <c r="AO148" s="27" t="s">
        <v>873</v>
      </c>
      <c r="AP148" s="27" t="s">
        <v>874</v>
      </c>
      <c r="AQ148" s="27" t="s">
        <v>875</v>
      </c>
      <c r="AR148" s="27" t="s">
        <v>876</v>
      </c>
      <c r="AS148" s="27" t="s">
        <v>870</v>
      </c>
      <c r="AT148" s="27" t="s">
        <v>871</v>
      </c>
      <c r="AU148" s="27" t="s">
        <v>872</v>
      </c>
      <c r="AV148" s="27" t="s">
        <v>873</v>
      </c>
      <c r="AW148" s="27" t="s">
        <v>874</v>
      </c>
      <c r="AX148" s="27" t="s">
        <v>875</v>
      </c>
      <c r="AY148" s="27" t="s">
        <v>876</v>
      </c>
      <c r="AZ148" s="27" t="s">
        <v>870</v>
      </c>
      <c r="BA148" s="27" t="s">
        <v>871</v>
      </c>
      <c r="BB148" s="27" t="s">
        <v>872</v>
      </c>
      <c r="BC148" s="27" t="s">
        <v>873</v>
      </c>
      <c r="BD148" s="27" t="s">
        <v>874</v>
      </c>
      <c r="BE148" s="27" t="s">
        <v>875</v>
      </c>
      <c r="BF148" s="27" t="s">
        <v>876</v>
      </c>
      <c r="BG148" s="27" t="s">
        <v>870</v>
      </c>
      <c r="BH148" s="27" t="s">
        <v>871</v>
      </c>
      <c r="BI148" s="27" t="s">
        <v>872</v>
      </c>
      <c r="BJ148" s="27" t="s">
        <v>873</v>
      </c>
      <c r="BK148" s="27" t="s">
        <v>874</v>
      </c>
      <c r="BL148" s="27" t="s">
        <v>875</v>
      </c>
      <c r="BM148" s="27" t="s">
        <v>876</v>
      </c>
      <c r="BO148" s="150" t="s">
        <v>870</v>
      </c>
      <c r="BP148" s="27" t="s">
        <v>871</v>
      </c>
      <c r="BQ148" s="27" t="s">
        <v>872</v>
      </c>
      <c r="BR148" s="27" t="s">
        <v>873</v>
      </c>
      <c r="BS148" s="27" t="s">
        <v>874</v>
      </c>
      <c r="BT148" s="27" t="s">
        <v>875</v>
      </c>
      <c r="BU148" s="158" t="s">
        <v>876</v>
      </c>
      <c r="BV148" s="27" t="s">
        <v>870</v>
      </c>
      <c r="BW148" s="27" t="s">
        <v>871</v>
      </c>
      <c r="BX148" s="27" t="s">
        <v>872</v>
      </c>
      <c r="BY148" s="27" t="s">
        <v>873</v>
      </c>
      <c r="BZ148" s="27" t="s">
        <v>874</v>
      </c>
      <c r="CA148" s="27" t="s">
        <v>875</v>
      </c>
      <c r="CB148" s="158" t="s">
        <v>876</v>
      </c>
      <c r="CC148" s="27" t="s">
        <v>870</v>
      </c>
      <c r="CD148" s="27" t="s">
        <v>871</v>
      </c>
      <c r="CE148" s="27" t="s">
        <v>872</v>
      </c>
      <c r="CF148" s="27" t="s">
        <v>873</v>
      </c>
      <c r="CG148" s="27" t="s">
        <v>874</v>
      </c>
      <c r="CH148" s="27" t="s">
        <v>875</v>
      </c>
      <c r="CI148" s="154" t="s">
        <v>876</v>
      </c>
      <c r="CJ148" s="150" t="s">
        <v>870</v>
      </c>
      <c r="CK148" s="27" t="s">
        <v>871</v>
      </c>
      <c r="CL148" s="27" t="s">
        <v>872</v>
      </c>
      <c r="CM148" s="27" t="s">
        <v>873</v>
      </c>
      <c r="CN148" s="27" t="s">
        <v>874</v>
      </c>
      <c r="CO148" s="27" t="s">
        <v>875</v>
      </c>
      <c r="CP148" s="158" t="s">
        <v>876</v>
      </c>
      <c r="CQ148" s="27" t="s">
        <v>870</v>
      </c>
      <c r="CR148" s="27" t="s">
        <v>871</v>
      </c>
      <c r="CS148" s="27" t="s">
        <v>872</v>
      </c>
      <c r="CT148" s="27" t="s">
        <v>873</v>
      </c>
      <c r="CU148" s="27" t="s">
        <v>874</v>
      </c>
      <c r="CV148" s="27" t="s">
        <v>875</v>
      </c>
      <c r="CW148" s="158" t="s">
        <v>876</v>
      </c>
      <c r="CX148" s="27" t="s">
        <v>870</v>
      </c>
      <c r="CY148" s="27" t="s">
        <v>871</v>
      </c>
      <c r="CZ148" s="27" t="s">
        <v>872</v>
      </c>
      <c r="DA148" s="27" t="s">
        <v>873</v>
      </c>
      <c r="DB148" s="27" t="s">
        <v>874</v>
      </c>
      <c r="DC148" s="27" t="s">
        <v>875</v>
      </c>
      <c r="DD148" s="154" t="s">
        <v>876</v>
      </c>
      <c r="DE148" s="150" t="s">
        <v>870</v>
      </c>
      <c r="DF148" s="27" t="s">
        <v>871</v>
      </c>
      <c r="DG148" s="27" t="s">
        <v>872</v>
      </c>
      <c r="DH148" s="27" t="s">
        <v>873</v>
      </c>
      <c r="DI148" s="27" t="s">
        <v>874</v>
      </c>
      <c r="DJ148" s="27" t="s">
        <v>875</v>
      </c>
      <c r="DK148" s="158" t="s">
        <v>876</v>
      </c>
      <c r="DL148" s="27" t="s">
        <v>870</v>
      </c>
      <c r="DM148" s="27" t="s">
        <v>871</v>
      </c>
      <c r="DN148" s="27" t="s">
        <v>872</v>
      </c>
      <c r="DO148" s="27" t="s">
        <v>873</v>
      </c>
      <c r="DP148" s="27" t="s">
        <v>874</v>
      </c>
      <c r="DQ148" s="27" t="s">
        <v>875</v>
      </c>
      <c r="DR148" s="158" t="s">
        <v>876</v>
      </c>
      <c r="DS148" s="27" t="s">
        <v>870</v>
      </c>
      <c r="DT148" s="27" t="s">
        <v>871</v>
      </c>
      <c r="DU148" s="27" t="s">
        <v>872</v>
      </c>
      <c r="DV148" s="27" t="s">
        <v>873</v>
      </c>
      <c r="DW148" s="27" t="s">
        <v>874</v>
      </c>
      <c r="DX148" s="27" t="s">
        <v>875</v>
      </c>
      <c r="DY148" s="154" t="s">
        <v>876</v>
      </c>
      <c r="DZ148" s="150" t="s">
        <v>870</v>
      </c>
      <c r="EA148" s="27" t="s">
        <v>871</v>
      </c>
      <c r="EB148" s="27" t="s">
        <v>872</v>
      </c>
      <c r="EC148" s="27" t="s">
        <v>873</v>
      </c>
      <c r="ED148" s="27" t="s">
        <v>874</v>
      </c>
      <c r="EE148" s="27" t="s">
        <v>875</v>
      </c>
      <c r="EF148" s="158" t="s">
        <v>876</v>
      </c>
      <c r="EG148" s="27" t="s">
        <v>870</v>
      </c>
      <c r="EH148" s="27" t="s">
        <v>871</v>
      </c>
      <c r="EI148" s="27" t="s">
        <v>872</v>
      </c>
      <c r="EJ148" s="27" t="s">
        <v>873</v>
      </c>
      <c r="EK148" s="27" t="s">
        <v>874</v>
      </c>
      <c r="EL148" s="27" t="s">
        <v>875</v>
      </c>
      <c r="EM148" s="158" t="s">
        <v>876</v>
      </c>
      <c r="EN148" s="27" t="s">
        <v>870</v>
      </c>
      <c r="EO148" s="27" t="s">
        <v>871</v>
      </c>
      <c r="EP148" s="27" t="s">
        <v>872</v>
      </c>
      <c r="EQ148" s="27" t="s">
        <v>873</v>
      </c>
      <c r="ER148" s="27" t="s">
        <v>874</v>
      </c>
      <c r="ES148" s="27" t="s">
        <v>875</v>
      </c>
      <c r="ET148" s="154" t="s">
        <v>876</v>
      </c>
      <c r="EU148" s="150" t="s">
        <v>870</v>
      </c>
      <c r="EV148" s="27" t="s">
        <v>871</v>
      </c>
      <c r="EW148" s="27" t="s">
        <v>872</v>
      </c>
      <c r="EX148" s="27" t="s">
        <v>873</v>
      </c>
      <c r="EY148" s="27" t="s">
        <v>874</v>
      </c>
      <c r="EZ148" s="27" t="s">
        <v>875</v>
      </c>
      <c r="FA148" s="158" t="s">
        <v>876</v>
      </c>
      <c r="FB148" s="27" t="s">
        <v>870</v>
      </c>
      <c r="FC148" s="27" t="s">
        <v>871</v>
      </c>
      <c r="FD148" s="27" t="s">
        <v>872</v>
      </c>
      <c r="FE148" s="27" t="s">
        <v>873</v>
      </c>
      <c r="FF148" s="27" t="s">
        <v>874</v>
      </c>
      <c r="FG148" s="27" t="s">
        <v>875</v>
      </c>
      <c r="FH148" s="158" t="s">
        <v>876</v>
      </c>
      <c r="FI148" s="27" t="s">
        <v>870</v>
      </c>
      <c r="FJ148" s="27" t="s">
        <v>871</v>
      </c>
      <c r="FK148" s="27" t="s">
        <v>872</v>
      </c>
      <c r="FL148" s="27" t="s">
        <v>873</v>
      </c>
      <c r="FM148" s="27" t="s">
        <v>874</v>
      </c>
      <c r="FN148" s="27" t="s">
        <v>875</v>
      </c>
      <c r="FO148" s="154" t="s">
        <v>876</v>
      </c>
      <c r="FP148" s="150" t="s">
        <v>870</v>
      </c>
      <c r="FQ148" s="27" t="s">
        <v>871</v>
      </c>
      <c r="FR148" s="27" t="s">
        <v>872</v>
      </c>
      <c r="FS148" s="27" t="s">
        <v>873</v>
      </c>
      <c r="FT148" s="27" t="s">
        <v>874</v>
      </c>
      <c r="FU148" s="27" t="s">
        <v>875</v>
      </c>
      <c r="FV148" s="158" t="s">
        <v>876</v>
      </c>
      <c r="FW148" s="27" t="s">
        <v>870</v>
      </c>
      <c r="FX148" s="27" t="s">
        <v>871</v>
      </c>
      <c r="FY148" s="27" t="s">
        <v>872</v>
      </c>
      <c r="FZ148" s="27" t="s">
        <v>873</v>
      </c>
      <c r="GA148" s="27" t="s">
        <v>874</v>
      </c>
      <c r="GB148" s="27" t="s">
        <v>875</v>
      </c>
      <c r="GC148" s="158" t="s">
        <v>876</v>
      </c>
      <c r="GD148" s="27" t="s">
        <v>870</v>
      </c>
      <c r="GE148" s="27" t="s">
        <v>871</v>
      </c>
      <c r="GF148" s="27" t="s">
        <v>872</v>
      </c>
      <c r="GG148" s="27" t="s">
        <v>873</v>
      </c>
      <c r="GH148" s="27" t="s">
        <v>874</v>
      </c>
      <c r="GI148" s="27" t="s">
        <v>875</v>
      </c>
      <c r="GJ148" s="154" t="s">
        <v>876</v>
      </c>
    </row>
    <row r="149" spans="1:192" ht="30" outlineLevel="1">
      <c r="C149" s="327" t="s">
        <v>843</v>
      </c>
      <c r="D149" s="112" t="s">
        <v>842</v>
      </c>
      <c r="E149" s="112"/>
      <c r="F149" s="228" t="s">
        <v>1203</v>
      </c>
      <c r="G149" s="228"/>
      <c r="H149" s="228"/>
      <c r="I149" s="228"/>
      <c r="J149" s="228"/>
      <c r="K149" s="228"/>
      <c r="L149" s="113"/>
      <c r="M149" s="113"/>
      <c r="N149" s="113"/>
      <c r="O149" s="117"/>
      <c r="P149" s="117"/>
      <c r="X149" s="120" t="s">
        <v>1138</v>
      </c>
      <c r="Y149" s="121"/>
      <c r="Z149" s="121"/>
      <c r="AA149" s="121"/>
      <c r="AB149" s="121"/>
      <c r="AC149" s="121"/>
      <c r="AD149" s="121"/>
      <c r="AE149" s="120" t="s">
        <v>1139</v>
      </c>
      <c r="AF149" s="121"/>
      <c r="AG149" s="121"/>
      <c r="AH149" s="121"/>
      <c r="AI149" s="121"/>
      <c r="AJ149" s="121"/>
      <c r="AK149" s="121"/>
      <c r="AL149" s="120" t="s">
        <v>1140</v>
      </c>
      <c r="AM149" s="121"/>
      <c r="AN149" s="121"/>
      <c r="AO149" s="121"/>
      <c r="AP149" s="121"/>
      <c r="AQ149" s="121"/>
      <c r="AR149" s="121"/>
      <c r="AS149" s="120" t="s">
        <v>1138</v>
      </c>
      <c r="AT149" s="121"/>
      <c r="AU149" s="121"/>
      <c r="AV149" s="121"/>
      <c r="AW149" s="121"/>
      <c r="AX149" s="121"/>
      <c r="AY149" s="121"/>
      <c r="AZ149" s="120" t="s">
        <v>1139</v>
      </c>
      <c r="BA149" s="121"/>
      <c r="BB149" s="121"/>
      <c r="BC149" s="121"/>
      <c r="BD149" s="121"/>
      <c r="BE149" s="121"/>
      <c r="BF149" s="121"/>
      <c r="BG149" s="120" t="s">
        <v>1140</v>
      </c>
      <c r="BH149" s="121"/>
      <c r="BI149" s="121"/>
      <c r="BJ149" s="121"/>
      <c r="BK149" s="121"/>
      <c r="BL149" s="121"/>
      <c r="BM149" s="121"/>
      <c r="BO149" s="151" t="s">
        <v>1138</v>
      </c>
      <c r="BP149" s="121"/>
      <c r="BQ149" s="121"/>
      <c r="BR149" s="121"/>
      <c r="BS149" s="121"/>
      <c r="BT149" s="121"/>
      <c r="BU149" s="159"/>
      <c r="BV149" s="120" t="s">
        <v>1139</v>
      </c>
      <c r="BW149" s="121"/>
      <c r="BX149" s="121"/>
      <c r="BY149" s="121"/>
      <c r="BZ149" s="121"/>
      <c r="CA149" s="121"/>
      <c r="CB149" s="159"/>
      <c r="CC149" s="120" t="s">
        <v>1140</v>
      </c>
      <c r="CD149" s="121"/>
      <c r="CE149" s="121"/>
      <c r="CF149" s="121"/>
      <c r="CG149" s="121"/>
      <c r="CH149" s="121"/>
      <c r="CI149" s="155"/>
      <c r="CJ149" s="151" t="s">
        <v>1138</v>
      </c>
      <c r="CK149" s="121"/>
      <c r="CL149" s="121"/>
      <c r="CM149" s="121"/>
      <c r="CN149" s="121"/>
      <c r="CO149" s="121"/>
      <c r="CP149" s="159"/>
      <c r="CQ149" s="120" t="s">
        <v>1139</v>
      </c>
      <c r="CR149" s="121"/>
      <c r="CS149" s="121"/>
      <c r="CT149" s="121"/>
      <c r="CU149" s="121"/>
      <c r="CV149" s="121"/>
      <c r="CW149" s="159"/>
      <c r="CX149" s="120" t="s">
        <v>1140</v>
      </c>
      <c r="CY149" s="121"/>
      <c r="CZ149" s="121"/>
      <c r="DA149" s="121"/>
      <c r="DB149" s="121"/>
      <c r="DC149" s="121"/>
      <c r="DD149" s="155"/>
      <c r="DE149" s="151" t="s">
        <v>1138</v>
      </c>
      <c r="DF149" s="121"/>
      <c r="DG149" s="121"/>
      <c r="DH149" s="121"/>
      <c r="DI149" s="121"/>
      <c r="DJ149" s="121"/>
      <c r="DK149" s="159"/>
      <c r="DL149" s="120" t="s">
        <v>1139</v>
      </c>
      <c r="DM149" s="121"/>
      <c r="DN149" s="121"/>
      <c r="DO149" s="121"/>
      <c r="DP149" s="121"/>
      <c r="DQ149" s="121"/>
      <c r="DR149" s="159"/>
      <c r="DS149" s="120" t="s">
        <v>1140</v>
      </c>
      <c r="DT149" s="121"/>
      <c r="DU149" s="121"/>
      <c r="DV149" s="121"/>
      <c r="DW149" s="121"/>
      <c r="DX149" s="121"/>
      <c r="DY149" s="155"/>
      <c r="DZ149" s="151" t="s">
        <v>1138</v>
      </c>
      <c r="EA149" s="121"/>
      <c r="EB149" s="121"/>
      <c r="EC149" s="121"/>
      <c r="ED149" s="121"/>
      <c r="EE149" s="121"/>
      <c r="EF149" s="159"/>
      <c r="EG149" s="120" t="s">
        <v>1139</v>
      </c>
      <c r="EH149" s="121"/>
      <c r="EI149" s="121"/>
      <c r="EJ149" s="121"/>
      <c r="EK149" s="121"/>
      <c r="EL149" s="121"/>
      <c r="EM149" s="159"/>
      <c r="EN149" s="120" t="s">
        <v>1140</v>
      </c>
      <c r="EO149" s="121"/>
      <c r="EP149" s="121"/>
      <c r="EQ149" s="121"/>
      <c r="ER149" s="121"/>
      <c r="ES149" s="121"/>
      <c r="ET149" s="155"/>
      <c r="EU149" s="151" t="s">
        <v>1138</v>
      </c>
      <c r="EV149" s="121"/>
      <c r="EW149" s="121"/>
      <c r="EX149" s="121"/>
      <c r="EY149" s="121"/>
      <c r="EZ149" s="121"/>
      <c r="FA149" s="159"/>
      <c r="FB149" s="120" t="s">
        <v>1139</v>
      </c>
      <c r="FC149" s="121"/>
      <c r="FD149" s="121"/>
      <c r="FE149" s="121"/>
      <c r="FF149" s="121"/>
      <c r="FG149" s="121"/>
      <c r="FH149" s="159"/>
      <c r="FI149" s="120" t="s">
        <v>1140</v>
      </c>
      <c r="FJ149" s="121"/>
      <c r="FK149" s="121"/>
      <c r="FL149" s="121"/>
      <c r="FM149" s="121"/>
      <c r="FN149" s="121"/>
      <c r="FO149" s="155"/>
      <c r="FP149" s="151" t="s">
        <v>1138</v>
      </c>
      <c r="FQ149" s="121"/>
      <c r="FR149" s="121"/>
      <c r="FS149" s="121"/>
      <c r="FT149" s="121"/>
      <c r="FU149" s="121"/>
      <c r="FV149" s="159"/>
      <c r="FW149" s="120" t="s">
        <v>1139</v>
      </c>
      <c r="FX149" s="121"/>
      <c r="FY149" s="121"/>
      <c r="FZ149" s="121"/>
      <c r="GA149" s="121"/>
      <c r="GB149" s="121"/>
      <c r="GC149" s="159"/>
      <c r="GD149" s="120" t="s">
        <v>1140</v>
      </c>
      <c r="GE149" s="121"/>
      <c r="GF149" s="121"/>
      <c r="GG149" s="121"/>
      <c r="GH149" s="121"/>
      <c r="GI149" s="121"/>
      <c r="GJ149" s="155"/>
    </row>
    <row r="150" spans="1:192" outlineLevel="1">
      <c r="A150">
        <v>1</v>
      </c>
      <c r="B150" t="s">
        <v>1605</v>
      </c>
      <c r="C150" s="12">
        <v>0</v>
      </c>
      <c r="D150" s="12" t="b">
        <v>0</v>
      </c>
      <c r="E150" s="12">
        <v>50</v>
      </c>
      <c r="F150" s="26" t="s">
        <v>31</v>
      </c>
      <c r="G150" s="26" t="s">
        <v>31</v>
      </c>
      <c r="H150" s="12" t="s">
        <v>31</v>
      </c>
      <c r="I150" s="12" t="s">
        <v>31</v>
      </c>
      <c r="J150" s="12" t="s">
        <v>31</v>
      </c>
      <c r="K150" s="12" t="s">
        <v>31</v>
      </c>
      <c r="L150" s="12">
        <v>500</v>
      </c>
      <c r="M150" s="232" t="s">
        <v>31</v>
      </c>
      <c r="N150" s="114" t="s">
        <v>31</v>
      </c>
      <c r="O150" s="12">
        <v>2</v>
      </c>
      <c r="P150">
        <v>0</v>
      </c>
      <c r="X150" s="132">
        <v>1</v>
      </c>
      <c r="Y150" s="132">
        <f>X150+3</f>
        <v>4</v>
      </c>
      <c r="Z150" s="132">
        <f t="shared" ref="Z150:AD150" si="130">Y150+3</f>
        <v>7</v>
      </c>
      <c r="AA150" s="132">
        <f t="shared" si="130"/>
        <v>10</v>
      </c>
      <c r="AB150" s="132">
        <f t="shared" si="130"/>
        <v>13</v>
      </c>
      <c r="AC150" s="132">
        <f t="shared" si="130"/>
        <v>16</v>
      </c>
      <c r="AD150" s="132">
        <f t="shared" si="130"/>
        <v>19</v>
      </c>
      <c r="AE150" s="128" t="s">
        <v>863</v>
      </c>
      <c r="AF150" s="128" t="s">
        <v>864</v>
      </c>
      <c r="AG150" s="128" t="s">
        <v>865</v>
      </c>
      <c r="AH150" s="128" t="s">
        <v>866</v>
      </c>
      <c r="AI150" s="128" t="s">
        <v>867</v>
      </c>
      <c r="AJ150" s="128" t="s">
        <v>868</v>
      </c>
      <c r="AK150" s="128" t="s">
        <v>869</v>
      </c>
      <c r="AL150" s="128" t="s">
        <v>863</v>
      </c>
      <c r="AM150" s="128" t="s">
        <v>864</v>
      </c>
      <c r="AN150" s="128" t="s">
        <v>865</v>
      </c>
      <c r="AO150" s="128" t="s">
        <v>866</v>
      </c>
      <c r="AP150" s="128" t="s">
        <v>867</v>
      </c>
      <c r="AQ150" s="128" t="s">
        <v>868</v>
      </c>
      <c r="AR150" s="128" t="s">
        <v>869</v>
      </c>
      <c r="AS150" s="132">
        <v>1</v>
      </c>
      <c r="AT150" s="132">
        <f>AS150+3</f>
        <v>4</v>
      </c>
      <c r="AU150" s="132">
        <f t="shared" ref="AU150:AY150" si="131">AT150+3</f>
        <v>7</v>
      </c>
      <c r="AV150" s="132">
        <f t="shared" si="131"/>
        <v>10</v>
      </c>
      <c r="AW150" s="132">
        <f t="shared" si="131"/>
        <v>13</v>
      </c>
      <c r="AX150" s="132">
        <f t="shared" si="131"/>
        <v>16</v>
      </c>
      <c r="AY150" s="132">
        <f t="shared" si="131"/>
        <v>19</v>
      </c>
      <c r="AZ150" s="128" t="s">
        <v>863</v>
      </c>
      <c r="BA150" s="128" t="s">
        <v>864</v>
      </c>
      <c r="BB150" s="128" t="s">
        <v>865</v>
      </c>
      <c r="BC150" s="128" t="s">
        <v>866</v>
      </c>
      <c r="BD150" s="128" t="s">
        <v>867</v>
      </c>
      <c r="BE150" s="128" t="s">
        <v>868</v>
      </c>
      <c r="BF150" s="128" t="s">
        <v>869</v>
      </c>
      <c r="BG150" s="128" t="s">
        <v>863</v>
      </c>
      <c r="BH150" s="128" t="s">
        <v>864</v>
      </c>
      <c r="BI150" s="128" t="s">
        <v>865</v>
      </c>
      <c r="BJ150" s="128" t="s">
        <v>866</v>
      </c>
      <c r="BK150" s="128" t="s">
        <v>867</v>
      </c>
      <c r="BL150" s="128" t="s">
        <v>868</v>
      </c>
      <c r="BM150" s="128" t="s">
        <v>869</v>
      </c>
      <c r="BO150" s="152">
        <v>1</v>
      </c>
      <c r="BP150" s="153">
        <v>4</v>
      </c>
      <c r="BQ150" s="153">
        <v>7</v>
      </c>
      <c r="BR150" s="153">
        <v>10</v>
      </c>
      <c r="BS150" s="153">
        <v>13</v>
      </c>
      <c r="BT150" s="153">
        <v>16</v>
      </c>
      <c r="BU150" s="160">
        <v>19</v>
      </c>
      <c r="BV150" s="153" t="s">
        <v>863</v>
      </c>
      <c r="BW150" s="153" t="s">
        <v>864</v>
      </c>
      <c r="BX150" s="153" t="s">
        <v>865</v>
      </c>
      <c r="BY150" s="153" t="s">
        <v>866</v>
      </c>
      <c r="BZ150" s="153" t="s">
        <v>867</v>
      </c>
      <c r="CA150" s="153" t="s">
        <v>868</v>
      </c>
      <c r="CB150" s="160" t="s">
        <v>869</v>
      </c>
      <c r="CC150" s="153" t="s">
        <v>863</v>
      </c>
      <c r="CD150" s="153" t="s">
        <v>864</v>
      </c>
      <c r="CE150" s="153" t="s">
        <v>865</v>
      </c>
      <c r="CF150" s="153" t="s">
        <v>866</v>
      </c>
      <c r="CG150" s="153" t="s">
        <v>867</v>
      </c>
      <c r="CH150" s="153" t="s">
        <v>868</v>
      </c>
      <c r="CI150" s="156" t="s">
        <v>869</v>
      </c>
      <c r="CJ150" s="152">
        <v>1</v>
      </c>
      <c r="CK150" s="153">
        <v>4</v>
      </c>
      <c r="CL150" s="153">
        <v>7</v>
      </c>
      <c r="CM150" s="153">
        <v>10</v>
      </c>
      <c r="CN150" s="153">
        <v>13</v>
      </c>
      <c r="CO150" s="153">
        <v>16</v>
      </c>
      <c r="CP150" s="160">
        <v>19</v>
      </c>
      <c r="CQ150" s="153" t="s">
        <v>863</v>
      </c>
      <c r="CR150" s="153" t="s">
        <v>864</v>
      </c>
      <c r="CS150" s="153" t="s">
        <v>865</v>
      </c>
      <c r="CT150" s="153" t="s">
        <v>866</v>
      </c>
      <c r="CU150" s="153" t="s">
        <v>867</v>
      </c>
      <c r="CV150" s="153" t="s">
        <v>868</v>
      </c>
      <c r="CW150" s="160" t="s">
        <v>869</v>
      </c>
      <c r="CX150" s="153" t="s">
        <v>863</v>
      </c>
      <c r="CY150" s="153" t="s">
        <v>864</v>
      </c>
      <c r="CZ150" s="153" t="s">
        <v>865</v>
      </c>
      <c r="DA150" s="153" t="s">
        <v>866</v>
      </c>
      <c r="DB150" s="153" t="s">
        <v>867</v>
      </c>
      <c r="DC150" s="153" t="s">
        <v>868</v>
      </c>
      <c r="DD150" s="156" t="s">
        <v>869</v>
      </c>
      <c r="DE150" s="152">
        <v>1</v>
      </c>
      <c r="DF150" s="153">
        <v>4</v>
      </c>
      <c r="DG150" s="153">
        <v>7</v>
      </c>
      <c r="DH150" s="153">
        <v>10</v>
      </c>
      <c r="DI150" s="153">
        <v>13</v>
      </c>
      <c r="DJ150" s="153">
        <v>16</v>
      </c>
      <c r="DK150" s="160">
        <v>19</v>
      </c>
      <c r="DL150" s="153" t="s">
        <v>863</v>
      </c>
      <c r="DM150" s="153" t="s">
        <v>864</v>
      </c>
      <c r="DN150" s="153" t="s">
        <v>865</v>
      </c>
      <c r="DO150" s="153" t="s">
        <v>866</v>
      </c>
      <c r="DP150" s="153" t="s">
        <v>867</v>
      </c>
      <c r="DQ150" s="153" t="s">
        <v>868</v>
      </c>
      <c r="DR150" s="160" t="s">
        <v>869</v>
      </c>
      <c r="DS150" s="153" t="s">
        <v>863</v>
      </c>
      <c r="DT150" s="153" t="s">
        <v>864</v>
      </c>
      <c r="DU150" s="153" t="s">
        <v>865</v>
      </c>
      <c r="DV150" s="153" t="s">
        <v>866</v>
      </c>
      <c r="DW150" s="153" t="s">
        <v>867</v>
      </c>
      <c r="DX150" s="153" t="s">
        <v>868</v>
      </c>
      <c r="DY150" s="156" t="s">
        <v>869</v>
      </c>
      <c r="DZ150" s="152">
        <v>1</v>
      </c>
      <c r="EA150" s="153">
        <v>4</v>
      </c>
      <c r="EB150" s="153">
        <v>7</v>
      </c>
      <c r="EC150" s="153">
        <v>10</v>
      </c>
      <c r="ED150" s="153">
        <v>13</v>
      </c>
      <c r="EE150" s="153">
        <v>16</v>
      </c>
      <c r="EF150" s="160">
        <v>19</v>
      </c>
      <c r="EG150" s="153" t="s">
        <v>863</v>
      </c>
      <c r="EH150" s="153" t="s">
        <v>864</v>
      </c>
      <c r="EI150" s="153" t="s">
        <v>865</v>
      </c>
      <c r="EJ150" s="153" t="s">
        <v>866</v>
      </c>
      <c r="EK150" s="153" t="s">
        <v>867</v>
      </c>
      <c r="EL150" s="153" t="s">
        <v>868</v>
      </c>
      <c r="EM150" s="160" t="s">
        <v>869</v>
      </c>
      <c r="EN150" s="153" t="s">
        <v>863</v>
      </c>
      <c r="EO150" s="153" t="s">
        <v>864</v>
      </c>
      <c r="EP150" s="153" t="s">
        <v>865</v>
      </c>
      <c r="EQ150" s="153" t="s">
        <v>866</v>
      </c>
      <c r="ER150" s="153" t="s">
        <v>867</v>
      </c>
      <c r="ES150" s="153" t="s">
        <v>868</v>
      </c>
      <c r="ET150" s="156" t="s">
        <v>869</v>
      </c>
      <c r="EU150" s="152">
        <v>1</v>
      </c>
      <c r="EV150" s="153">
        <v>4</v>
      </c>
      <c r="EW150" s="153">
        <v>7</v>
      </c>
      <c r="EX150" s="153">
        <v>10</v>
      </c>
      <c r="EY150" s="153">
        <v>13</v>
      </c>
      <c r="EZ150" s="153">
        <v>16</v>
      </c>
      <c r="FA150" s="160">
        <v>19</v>
      </c>
      <c r="FB150" s="153" t="s">
        <v>863</v>
      </c>
      <c r="FC150" s="153" t="s">
        <v>864</v>
      </c>
      <c r="FD150" s="153" t="s">
        <v>865</v>
      </c>
      <c r="FE150" s="153" t="s">
        <v>866</v>
      </c>
      <c r="FF150" s="153" t="s">
        <v>867</v>
      </c>
      <c r="FG150" s="153" t="s">
        <v>868</v>
      </c>
      <c r="FH150" s="160" t="s">
        <v>869</v>
      </c>
      <c r="FI150" s="153" t="s">
        <v>863</v>
      </c>
      <c r="FJ150" s="153" t="s">
        <v>864</v>
      </c>
      <c r="FK150" s="153" t="s">
        <v>865</v>
      </c>
      <c r="FL150" s="153" t="s">
        <v>866</v>
      </c>
      <c r="FM150" s="153" t="s">
        <v>867</v>
      </c>
      <c r="FN150" s="153" t="s">
        <v>868</v>
      </c>
      <c r="FO150" s="156" t="s">
        <v>869</v>
      </c>
      <c r="FP150" s="152">
        <v>1</v>
      </c>
      <c r="FQ150" s="153">
        <v>4</v>
      </c>
      <c r="FR150" s="153">
        <v>7</v>
      </c>
      <c r="FS150" s="153">
        <v>10</v>
      </c>
      <c r="FT150" s="153">
        <v>13</v>
      </c>
      <c r="FU150" s="153">
        <v>16</v>
      </c>
      <c r="FV150" s="160">
        <v>19</v>
      </c>
      <c r="FW150" s="153" t="s">
        <v>863</v>
      </c>
      <c r="FX150" s="153" t="s">
        <v>864</v>
      </c>
      <c r="FY150" s="153" t="s">
        <v>865</v>
      </c>
      <c r="FZ150" s="153" t="s">
        <v>866</v>
      </c>
      <c r="GA150" s="153" t="s">
        <v>867</v>
      </c>
      <c r="GB150" s="153" t="s">
        <v>868</v>
      </c>
      <c r="GC150" s="160" t="s">
        <v>869</v>
      </c>
      <c r="GD150" s="153" t="s">
        <v>863</v>
      </c>
      <c r="GE150" s="153" t="s">
        <v>864</v>
      </c>
      <c r="GF150" s="153" t="s">
        <v>865</v>
      </c>
      <c r="GG150" s="153" t="s">
        <v>866</v>
      </c>
      <c r="GH150" s="153" t="s">
        <v>867</v>
      </c>
      <c r="GI150" s="153" t="s">
        <v>868</v>
      </c>
      <c r="GJ150" s="156" t="s">
        <v>869</v>
      </c>
    </row>
    <row r="151" spans="1:192" outlineLevel="1">
      <c r="A151">
        <v>2</v>
      </c>
      <c r="B151" t="s">
        <v>1606</v>
      </c>
      <c r="C151" s="12">
        <v>1</v>
      </c>
      <c r="D151" s="12" t="b">
        <v>0</v>
      </c>
      <c r="E151" s="12">
        <v>60</v>
      </c>
      <c r="F151" s="26" t="s">
        <v>31</v>
      </c>
      <c r="G151" s="26" t="s">
        <v>31</v>
      </c>
      <c r="H151" s="12" t="s">
        <v>31</v>
      </c>
      <c r="I151" s="12" t="s">
        <v>31</v>
      </c>
      <c r="J151" s="12" t="s">
        <v>31</v>
      </c>
      <c r="K151" s="12" t="s">
        <v>31</v>
      </c>
      <c r="L151" s="12">
        <v>500</v>
      </c>
      <c r="M151" s="232" t="s">
        <v>31</v>
      </c>
      <c r="N151" s="114" t="s">
        <v>31</v>
      </c>
      <c r="O151" s="12">
        <v>2</v>
      </c>
      <c r="P151">
        <v>0</v>
      </c>
      <c r="W151" s="29" t="s">
        <v>877</v>
      </c>
      <c r="X151" s="133" t="s">
        <v>8</v>
      </c>
      <c r="Y151" s="130" t="str">
        <f>X151</f>
        <v>2:3</v>
      </c>
      <c r="Z151" s="130" t="str">
        <f t="shared" ref="Z151:AD151" si="132">Y151</f>
        <v>2:3</v>
      </c>
      <c r="AA151" s="130" t="str">
        <f t="shared" si="132"/>
        <v>2:3</v>
      </c>
      <c r="AB151" s="130" t="str">
        <f t="shared" si="132"/>
        <v>2:3</v>
      </c>
      <c r="AC151" s="130" t="str">
        <f t="shared" si="132"/>
        <v>2:3</v>
      </c>
      <c r="AD151" s="130" t="str">
        <f t="shared" si="132"/>
        <v>2:3</v>
      </c>
      <c r="AS151" s="130" t="str">
        <f t="shared" ref="AS151:AY152" si="133">X151</f>
        <v>2:3</v>
      </c>
      <c r="AT151" s="130" t="str">
        <f t="shared" si="133"/>
        <v>2:3</v>
      </c>
      <c r="AU151" s="130" t="str">
        <f t="shared" si="133"/>
        <v>2:3</v>
      </c>
      <c r="AV151" s="130" t="str">
        <f t="shared" si="133"/>
        <v>2:3</v>
      </c>
      <c r="AW151" s="130" t="str">
        <f t="shared" si="133"/>
        <v>2:3</v>
      </c>
      <c r="AX151" s="130" t="str">
        <f t="shared" si="133"/>
        <v>2:3</v>
      </c>
      <c r="AY151" s="130" t="str">
        <f t="shared" si="133"/>
        <v>2:3</v>
      </c>
      <c r="BO151" s="102"/>
      <c r="BU151" s="157"/>
      <c r="CB151" s="157"/>
      <c r="CI151" s="103"/>
      <c r="CJ151" s="102"/>
      <c r="CP151" s="157"/>
      <c r="CW151" s="157"/>
      <c r="DD151" s="103"/>
      <c r="DE151" s="102"/>
      <c r="DK151" s="157"/>
      <c r="DR151" s="157"/>
      <c r="DY151" s="103"/>
      <c r="DZ151" s="102"/>
      <c r="EF151" s="157"/>
      <c r="EM151" s="157"/>
      <c r="ET151" s="103"/>
      <c r="EU151" s="102"/>
      <c r="FA151" s="157"/>
      <c r="FH151" s="157"/>
      <c r="FO151" s="103"/>
      <c r="FP151" s="102"/>
      <c r="FV151" s="157"/>
      <c r="GC151" s="157"/>
      <c r="GJ151" s="103"/>
    </row>
    <row r="152" spans="1:192" outlineLevel="1">
      <c r="A152">
        <v>3</v>
      </c>
      <c r="B152" t="s">
        <v>1607</v>
      </c>
      <c r="C152" s="12">
        <v>1</v>
      </c>
      <c r="D152" s="12" t="b">
        <v>1</v>
      </c>
      <c r="E152" s="12">
        <v>60</v>
      </c>
      <c r="F152" s="26" t="s">
        <v>31</v>
      </c>
      <c r="G152" s="26" t="s">
        <v>31</v>
      </c>
      <c r="H152" s="12" t="s">
        <v>31</v>
      </c>
      <c r="I152" s="12" t="s">
        <v>31</v>
      </c>
      <c r="J152" s="12" t="s">
        <v>31</v>
      </c>
      <c r="K152" s="12" t="s">
        <v>31</v>
      </c>
      <c r="L152" s="12">
        <v>500</v>
      </c>
      <c r="M152" s="232" t="s">
        <v>31</v>
      </c>
      <c r="N152" s="114" t="s">
        <v>31</v>
      </c>
      <c r="O152" s="12">
        <v>1</v>
      </c>
      <c r="P152" s="12">
        <v>1</v>
      </c>
      <c r="W152" s="29" t="s">
        <v>859</v>
      </c>
      <c r="X152" s="133" t="str">
        <f>X150&amp;":"&amp;X150+1</f>
        <v>1:2</v>
      </c>
      <c r="Y152" s="129" t="str">
        <f t="shared" ref="Y152:AD152" si="134">Y150&amp;":"&amp;Y150+1</f>
        <v>4:5</v>
      </c>
      <c r="Z152" s="129" t="str">
        <f t="shared" si="134"/>
        <v>7:8</v>
      </c>
      <c r="AA152" s="129" t="str">
        <f t="shared" si="134"/>
        <v>10:11</v>
      </c>
      <c r="AB152" s="129" t="str">
        <f t="shared" si="134"/>
        <v>13:14</v>
      </c>
      <c r="AC152" s="129" t="str">
        <f t="shared" si="134"/>
        <v>16:17</v>
      </c>
      <c r="AD152" s="129" t="str">
        <f t="shared" si="134"/>
        <v>19:20</v>
      </c>
      <c r="AS152" s="130" t="str">
        <f t="shared" si="133"/>
        <v>1:2</v>
      </c>
      <c r="AT152" s="130" t="str">
        <f t="shared" si="133"/>
        <v>4:5</v>
      </c>
      <c r="AU152" s="130" t="str">
        <f t="shared" si="133"/>
        <v>7:8</v>
      </c>
      <c r="AV152" s="130" t="str">
        <f t="shared" si="133"/>
        <v>10:11</v>
      </c>
      <c r="AW152" s="130" t="str">
        <f t="shared" si="133"/>
        <v>13:14</v>
      </c>
      <c r="AX152" s="130" t="str">
        <f t="shared" si="133"/>
        <v>16:17</v>
      </c>
      <c r="AY152" s="130" t="str">
        <f t="shared" si="133"/>
        <v>19:20</v>
      </c>
      <c r="BO152" s="102"/>
      <c r="BU152" s="157"/>
      <c r="CB152" s="157"/>
      <c r="CI152" s="103"/>
      <c r="CJ152" s="102"/>
      <c r="CP152" s="157"/>
      <c r="CW152" s="157"/>
      <c r="DD152" s="103"/>
      <c r="DE152" s="102"/>
      <c r="DK152" s="157"/>
      <c r="DR152" s="157"/>
      <c r="DY152" s="103"/>
      <c r="DZ152" s="102"/>
      <c r="EF152" s="157"/>
      <c r="EM152" s="157"/>
      <c r="ET152" s="103"/>
      <c r="EU152" s="102"/>
      <c r="FA152" s="157"/>
      <c r="FH152" s="157"/>
      <c r="FO152" s="103"/>
      <c r="FP152" s="102"/>
      <c r="FV152" s="157"/>
      <c r="GC152" s="157"/>
      <c r="GJ152" s="103"/>
    </row>
    <row r="153" spans="1:192" outlineLevel="1">
      <c r="A153">
        <v>4</v>
      </c>
      <c r="B153" t="s">
        <v>844</v>
      </c>
      <c r="C153" s="12">
        <v>5</v>
      </c>
      <c r="D153" s="12" t="b">
        <v>0</v>
      </c>
      <c r="E153" s="12">
        <v>70</v>
      </c>
      <c r="F153" s="26" t="s">
        <v>31</v>
      </c>
      <c r="G153" s="26" t="s">
        <v>31</v>
      </c>
      <c r="H153" s="12" t="s">
        <v>31</v>
      </c>
      <c r="I153" s="12" t="s">
        <v>31</v>
      </c>
      <c r="J153" s="12" t="s">
        <v>31</v>
      </c>
      <c r="K153" s="12" t="s">
        <v>31</v>
      </c>
      <c r="L153" s="12">
        <v>0</v>
      </c>
      <c r="M153" s="232" t="s">
        <v>31</v>
      </c>
      <c r="N153" s="114" t="s">
        <v>31</v>
      </c>
      <c r="O153" s="12">
        <v>1</v>
      </c>
      <c r="P153" s="12">
        <v>1</v>
      </c>
      <c r="W153" s="29" t="s">
        <v>878</v>
      </c>
      <c r="X153" s="134" t="s">
        <v>6</v>
      </c>
      <c r="Y153" s="130" t="str">
        <f t="shared" ref="Y153:AD153" si="135">X153</f>
        <v>0:1</v>
      </c>
      <c r="Z153" s="130" t="str">
        <f t="shared" si="135"/>
        <v>0:1</v>
      </c>
      <c r="AA153" s="130" t="str">
        <f t="shared" si="135"/>
        <v>0:1</v>
      </c>
      <c r="AB153" s="130" t="str">
        <f t="shared" si="135"/>
        <v>0:1</v>
      </c>
      <c r="AC153" s="130" t="str">
        <f t="shared" si="135"/>
        <v>0:1</v>
      </c>
      <c r="AD153" s="130" t="str">
        <f t="shared" si="135"/>
        <v>0:1</v>
      </c>
      <c r="AS153" s="134" t="s">
        <v>163</v>
      </c>
      <c r="AT153" s="130" t="str">
        <f t="shared" ref="AT153:AY153" si="136">AS153</f>
        <v>3:4</v>
      </c>
      <c r="AU153" s="130" t="str">
        <f t="shared" si="136"/>
        <v>3:4</v>
      </c>
      <c r="AV153" s="130" t="str">
        <f t="shared" si="136"/>
        <v>3:4</v>
      </c>
      <c r="AW153" s="130" t="str">
        <f t="shared" si="136"/>
        <v>3:4</v>
      </c>
      <c r="AX153" s="130" t="str">
        <f t="shared" si="136"/>
        <v>3:4</v>
      </c>
      <c r="AY153" s="130" t="str">
        <f t="shared" si="136"/>
        <v>3:4</v>
      </c>
      <c r="BO153" s="102"/>
      <c r="BU153" s="157"/>
      <c r="CB153" s="157"/>
      <c r="CI153" s="103"/>
      <c r="CJ153" s="102"/>
      <c r="CP153" s="157"/>
      <c r="CW153" s="157"/>
      <c r="DD153" s="103"/>
      <c r="DE153" s="102"/>
      <c r="DK153" s="157"/>
      <c r="DR153" s="157"/>
      <c r="DY153" s="103"/>
      <c r="DZ153" s="102"/>
      <c r="EF153" s="157"/>
      <c r="EM153" s="157"/>
      <c r="ET153" s="103"/>
      <c r="EU153" s="102"/>
      <c r="FA153" s="157"/>
      <c r="FH153" s="157"/>
      <c r="FO153" s="103"/>
      <c r="FP153" s="102"/>
      <c r="FV153" s="157"/>
      <c r="GC153" s="157"/>
      <c r="GJ153" s="103"/>
    </row>
    <row r="155" spans="1:192">
      <c r="A155" s="600" t="s">
        <v>885</v>
      </c>
    </row>
    <row r="156" spans="1:192" outlineLevel="1">
      <c r="A156" s="16"/>
      <c r="C156" s="31">
        <v>1</v>
      </c>
      <c r="D156" s="31">
        <v>2</v>
      </c>
      <c r="E156" s="31">
        <v>3</v>
      </c>
      <c r="F156" s="31">
        <v>4</v>
      </c>
      <c r="G156" s="31">
        <v>5</v>
      </c>
      <c r="H156" s="31">
        <v>6</v>
      </c>
      <c r="I156" s="31">
        <v>7</v>
      </c>
      <c r="J156" s="31">
        <v>8</v>
      </c>
      <c r="K156" s="31">
        <v>9</v>
      </c>
      <c r="L156" s="31">
        <v>10</v>
      </c>
      <c r="M156" s="31">
        <v>11</v>
      </c>
      <c r="N156" s="31">
        <v>12</v>
      </c>
      <c r="O156" s="31">
        <v>13</v>
      </c>
      <c r="P156" s="31">
        <v>14</v>
      </c>
      <c r="Q156" s="31">
        <v>15</v>
      </c>
      <c r="R156" s="31">
        <v>1</v>
      </c>
      <c r="S156" s="31">
        <v>2</v>
      </c>
      <c r="T156" s="31">
        <v>3</v>
      </c>
      <c r="U156" s="31">
        <v>4</v>
      </c>
      <c r="V156" s="31">
        <v>5</v>
      </c>
      <c r="W156" s="31">
        <v>6</v>
      </c>
      <c r="X156" s="31">
        <v>7</v>
      </c>
      <c r="Y156" s="31">
        <v>8</v>
      </c>
      <c r="Z156" s="31">
        <v>9</v>
      </c>
      <c r="AA156" s="31">
        <v>10</v>
      </c>
      <c r="AB156" s="31">
        <v>11</v>
      </c>
      <c r="AC156" s="31">
        <v>12</v>
      </c>
      <c r="AD156" s="31">
        <v>13</v>
      </c>
      <c r="AE156" s="31">
        <v>14</v>
      </c>
      <c r="AF156" s="31">
        <v>15</v>
      </c>
      <c r="AG156" s="31">
        <v>1</v>
      </c>
      <c r="AH156" s="31">
        <v>2</v>
      </c>
      <c r="AI156" s="31">
        <v>3</v>
      </c>
      <c r="AJ156" s="31">
        <v>4</v>
      </c>
      <c r="AK156" s="31">
        <v>5</v>
      </c>
      <c r="AL156" s="31">
        <v>6</v>
      </c>
      <c r="AM156" s="31">
        <v>7</v>
      </c>
      <c r="AN156" s="31">
        <v>8</v>
      </c>
      <c r="AO156" s="31">
        <v>9</v>
      </c>
      <c r="AP156" s="31">
        <v>10</v>
      </c>
      <c r="AQ156" s="31">
        <v>11</v>
      </c>
      <c r="AR156" s="31">
        <v>12</v>
      </c>
      <c r="AS156" s="31">
        <v>13</v>
      </c>
      <c r="AT156" s="31">
        <v>14</v>
      </c>
      <c r="AU156" s="31">
        <v>15</v>
      </c>
      <c r="AV156" s="31">
        <v>1</v>
      </c>
      <c r="AW156" s="31">
        <v>2</v>
      </c>
      <c r="AX156" s="31">
        <v>3</v>
      </c>
      <c r="AY156" s="31">
        <v>4</v>
      </c>
      <c r="AZ156" s="31">
        <v>5</v>
      </c>
      <c r="BA156" s="31">
        <v>6</v>
      </c>
      <c r="BB156" s="31">
        <v>7</v>
      </c>
      <c r="BC156" s="31">
        <v>8</v>
      </c>
      <c r="BD156" s="31">
        <v>9</v>
      </c>
      <c r="BE156" s="31">
        <v>10</v>
      </c>
      <c r="BF156" s="31">
        <v>11</v>
      </c>
      <c r="BG156" s="31">
        <v>12</v>
      </c>
      <c r="BH156" s="31">
        <v>13</v>
      </c>
      <c r="BI156" s="31">
        <v>14</v>
      </c>
      <c r="BJ156" s="31">
        <v>15</v>
      </c>
      <c r="BK156" s="31">
        <v>1</v>
      </c>
      <c r="BL156" s="31">
        <v>2</v>
      </c>
      <c r="BM156" s="31">
        <v>3</v>
      </c>
      <c r="BN156" s="31">
        <v>4</v>
      </c>
      <c r="BO156" s="31">
        <v>5</v>
      </c>
      <c r="BP156" s="31">
        <v>6</v>
      </c>
      <c r="BQ156" s="31">
        <v>7</v>
      </c>
      <c r="BR156" s="31">
        <v>8</v>
      </c>
      <c r="BS156" s="31">
        <v>9</v>
      </c>
      <c r="BT156" s="31">
        <v>10</v>
      </c>
      <c r="BU156" s="31">
        <v>11</v>
      </c>
      <c r="BV156" s="31">
        <v>12</v>
      </c>
      <c r="BW156" s="31">
        <v>13</v>
      </c>
      <c r="BX156" s="31">
        <v>14</v>
      </c>
      <c r="BY156" s="31">
        <v>15</v>
      </c>
      <c r="BZ156" s="31">
        <v>1</v>
      </c>
      <c r="CA156" s="31">
        <v>2</v>
      </c>
      <c r="CB156" s="31">
        <v>3</v>
      </c>
      <c r="CC156" s="31">
        <v>4</v>
      </c>
      <c r="CD156" s="31">
        <v>5</v>
      </c>
      <c r="CE156" s="31">
        <v>6</v>
      </c>
      <c r="CF156" s="31">
        <v>7</v>
      </c>
      <c r="CG156" s="31">
        <v>8</v>
      </c>
      <c r="CH156" s="31">
        <v>9</v>
      </c>
      <c r="CI156" s="31">
        <v>10</v>
      </c>
      <c r="CJ156" s="31">
        <v>11</v>
      </c>
      <c r="CK156" s="31">
        <v>12</v>
      </c>
      <c r="CL156" s="31">
        <v>13</v>
      </c>
      <c r="CM156" s="31">
        <v>14</v>
      </c>
      <c r="CN156" s="31">
        <v>15</v>
      </c>
      <c r="CO156" s="31">
        <v>1</v>
      </c>
      <c r="CP156" s="31">
        <v>2</v>
      </c>
      <c r="CQ156" s="31">
        <v>3</v>
      </c>
      <c r="CR156" s="31">
        <v>4</v>
      </c>
      <c r="CS156" s="31">
        <v>5</v>
      </c>
      <c r="CT156" s="31">
        <v>6</v>
      </c>
      <c r="CU156" s="31">
        <v>7</v>
      </c>
      <c r="CV156" s="31">
        <v>8</v>
      </c>
      <c r="CW156" s="31">
        <v>9</v>
      </c>
      <c r="CX156" s="31">
        <v>10</v>
      </c>
      <c r="CY156" s="31">
        <v>11</v>
      </c>
      <c r="CZ156" s="31">
        <v>12</v>
      </c>
      <c r="DA156" s="31">
        <v>13</v>
      </c>
      <c r="DB156" s="31">
        <v>14</v>
      </c>
      <c r="DC156" s="31">
        <v>15</v>
      </c>
      <c r="DD156" s="31">
        <v>1</v>
      </c>
      <c r="DE156" s="31">
        <v>2</v>
      </c>
      <c r="DF156" s="31">
        <v>3</v>
      </c>
      <c r="DG156" s="31">
        <v>4</v>
      </c>
      <c r="DH156" s="31">
        <v>5</v>
      </c>
      <c r="DI156" s="31">
        <v>6</v>
      </c>
      <c r="DJ156" s="31">
        <v>7</v>
      </c>
      <c r="DK156" s="31">
        <v>8</v>
      </c>
      <c r="DL156" s="31">
        <v>9</v>
      </c>
      <c r="DM156" s="31">
        <v>10</v>
      </c>
      <c r="DN156" s="31">
        <v>11</v>
      </c>
      <c r="DO156" s="31">
        <v>12</v>
      </c>
      <c r="DP156" s="31">
        <v>13</v>
      </c>
      <c r="DQ156" s="31">
        <v>14</v>
      </c>
      <c r="DR156" s="31">
        <v>15</v>
      </c>
    </row>
    <row r="157" spans="1:192" ht="42.75" customHeight="1" outlineLevel="1">
      <c r="A157">
        <f>COUNTA($B$166:$B$170)</f>
        <v>5</v>
      </c>
      <c r="B157" t="s">
        <v>886</v>
      </c>
      <c r="C157" s="136">
        <v>0</v>
      </c>
      <c r="D157" s="136">
        <f>C157</f>
        <v>0</v>
      </c>
      <c r="E157" s="136">
        <f t="shared" ref="E157:BP157" si="137">D157</f>
        <v>0</v>
      </c>
      <c r="F157" s="136">
        <f t="shared" si="137"/>
        <v>0</v>
      </c>
      <c r="G157" s="136">
        <f t="shared" si="137"/>
        <v>0</v>
      </c>
      <c r="H157" s="136">
        <f t="shared" si="137"/>
        <v>0</v>
      </c>
      <c r="I157" s="136">
        <f t="shared" si="137"/>
        <v>0</v>
      </c>
      <c r="J157" s="136">
        <f t="shared" si="137"/>
        <v>0</v>
      </c>
      <c r="K157" s="136">
        <f t="shared" si="137"/>
        <v>0</v>
      </c>
      <c r="L157" s="136">
        <f t="shared" si="137"/>
        <v>0</v>
      </c>
      <c r="M157" s="136">
        <f t="shared" si="137"/>
        <v>0</v>
      </c>
      <c r="N157" s="136">
        <f t="shared" si="137"/>
        <v>0</v>
      </c>
      <c r="O157" s="136">
        <f t="shared" si="137"/>
        <v>0</v>
      </c>
      <c r="P157" s="136">
        <f t="shared" si="137"/>
        <v>0</v>
      </c>
      <c r="Q157" s="136">
        <f t="shared" si="137"/>
        <v>0</v>
      </c>
      <c r="R157" s="136">
        <v>1</v>
      </c>
      <c r="S157" s="136">
        <f>R157</f>
        <v>1</v>
      </c>
      <c r="T157" s="136">
        <f t="shared" si="137"/>
        <v>1</v>
      </c>
      <c r="U157" s="136">
        <f t="shared" si="137"/>
        <v>1</v>
      </c>
      <c r="V157" s="136">
        <f t="shared" si="137"/>
        <v>1</v>
      </c>
      <c r="W157" s="136">
        <f t="shared" si="137"/>
        <v>1</v>
      </c>
      <c r="X157" s="136">
        <f t="shared" si="137"/>
        <v>1</v>
      </c>
      <c r="Y157" s="136">
        <f t="shared" si="137"/>
        <v>1</v>
      </c>
      <c r="Z157" s="136">
        <f t="shared" si="137"/>
        <v>1</v>
      </c>
      <c r="AA157" s="136">
        <f t="shared" si="137"/>
        <v>1</v>
      </c>
      <c r="AB157" s="136">
        <f t="shared" si="137"/>
        <v>1</v>
      </c>
      <c r="AC157" s="136">
        <f t="shared" si="137"/>
        <v>1</v>
      </c>
      <c r="AD157" s="136">
        <f t="shared" si="137"/>
        <v>1</v>
      </c>
      <c r="AE157" s="136">
        <f t="shared" si="137"/>
        <v>1</v>
      </c>
      <c r="AF157" s="136">
        <f t="shared" si="137"/>
        <v>1</v>
      </c>
      <c r="AG157" s="136">
        <v>2</v>
      </c>
      <c r="AH157" s="136">
        <f>AG157</f>
        <v>2</v>
      </c>
      <c r="AI157" s="136">
        <f t="shared" si="137"/>
        <v>2</v>
      </c>
      <c r="AJ157" s="136">
        <f t="shared" si="137"/>
        <v>2</v>
      </c>
      <c r="AK157" s="136">
        <f t="shared" si="137"/>
        <v>2</v>
      </c>
      <c r="AL157" s="136">
        <f t="shared" si="137"/>
        <v>2</v>
      </c>
      <c r="AM157" s="136">
        <f t="shared" si="137"/>
        <v>2</v>
      </c>
      <c r="AN157" s="136">
        <f t="shared" si="137"/>
        <v>2</v>
      </c>
      <c r="AO157" s="136">
        <f t="shared" si="137"/>
        <v>2</v>
      </c>
      <c r="AP157" s="136">
        <f t="shared" si="137"/>
        <v>2</v>
      </c>
      <c r="AQ157" s="136">
        <f t="shared" si="137"/>
        <v>2</v>
      </c>
      <c r="AR157" s="136">
        <f t="shared" si="137"/>
        <v>2</v>
      </c>
      <c r="AS157" s="136">
        <f t="shared" si="137"/>
        <v>2</v>
      </c>
      <c r="AT157" s="136">
        <f t="shared" si="137"/>
        <v>2</v>
      </c>
      <c r="AU157" s="136">
        <f t="shared" si="137"/>
        <v>2</v>
      </c>
      <c r="AV157" s="136">
        <v>3</v>
      </c>
      <c r="AW157" s="136">
        <f>AV157</f>
        <v>3</v>
      </c>
      <c r="AX157" s="136">
        <f t="shared" si="137"/>
        <v>3</v>
      </c>
      <c r="AY157" s="136">
        <f t="shared" si="137"/>
        <v>3</v>
      </c>
      <c r="AZ157" s="136">
        <f t="shared" si="137"/>
        <v>3</v>
      </c>
      <c r="BA157" s="136">
        <f t="shared" si="137"/>
        <v>3</v>
      </c>
      <c r="BB157" s="136">
        <f t="shared" si="137"/>
        <v>3</v>
      </c>
      <c r="BC157" s="136">
        <f t="shared" si="137"/>
        <v>3</v>
      </c>
      <c r="BD157" s="136">
        <f t="shared" si="137"/>
        <v>3</v>
      </c>
      <c r="BE157" s="136">
        <f t="shared" si="137"/>
        <v>3</v>
      </c>
      <c r="BF157" s="136">
        <f t="shared" si="137"/>
        <v>3</v>
      </c>
      <c r="BG157" s="136">
        <f t="shared" si="137"/>
        <v>3</v>
      </c>
      <c r="BH157" s="136">
        <f t="shared" si="137"/>
        <v>3</v>
      </c>
      <c r="BI157" s="136">
        <f t="shared" si="137"/>
        <v>3</v>
      </c>
      <c r="BJ157" s="136">
        <f t="shared" si="137"/>
        <v>3</v>
      </c>
      <c r="BK157" s="136">
        <v>4</v>
      </c>
      <c r="BL157" s="136">
        <f>BK157</f>
        <v>4</v>
      </c>
      <c r="BM157" s="136">
        <f t="shared" si="137"/>
        <v>4</v>
      </c>
      <c r="BN157" s="136">
        <f t="shared" si="137"/>
        <v>4</v>
      </c>
      <c r="BO157" s="136">
        <f t="shared" si="137"/>
        <v>4</v>
      </c>
      <c r="BP157" s="136">
        <f t="shared" si="137"/>
        <v>4</v>
      </c>
      <c r="BQ157" s="136">
        <f t="shared" ref="BQ157:BY157" si="138">BP157</f>
        <v>4</v>
      </c>
      <c r="BR157" s="136">
        <f t="shared" si="138"/>
        <v>4</v>
      </c>
      <c r="BS157" s="136">
        <f t="shared" si="138"/>
        <v>4</v>
      </c>
      <c r="BT157" s="136">
        <f t="shared" si="138"/>
        <v>4</v>
      </c>
      <c r="BU157" s="136">
        <f t="shared" si="138"/>
        <v>4</v>
      </c>
      <c r="BV157" s="136">
        <f t="shared" si="138"/>
        <v>4</v>
      </c>
      <c r="BW157" s="136">
        <f t="shared" si="138"/>
        <v>4</v>
      </c>
      <c r="BX157" s="136">
        <f t="shared" si="138"/>
        <v>4</v>
      </c>
      <c r="BY157" s="136">
        <f t="shared" si="138"/>
        <v>4</v>
      </c>
      <c r="BZ157" s="136">
        <v>5</v>
      </c>
      <c r="CA157" s="136">
        <f>BZ157</f>
        <v>5</v>
      </c>
      <c r="CB157" s="136">
        <f t="shared" ref="CB157:CN157" si="139">CA157</f>
        <v>5</v>
      </c>
      <c r="CC157" s="136">
        <f t="shared" si="139"/>
        <v>5</v>
      </c>
      <c r="CD157" s="136">
        <f t="shared" si="139"/>
        <v>5</v>
      </c>
      <c r="CE157" s="136">
        <f t="shared" si="139"/>
        <v>5</v>
      </c>
      <c r="CF157" s="136">
        <f t="shared" si="139"/>
        <v>5</v>
      </c>
      <c r="CG157" s="136">
        <f t="shared" si="139"/>
        <v>5</v>
      </c>
      <c r="CH157" s="136">
        <f t="shared" si="139"/>
        <v>5</v>
      </c>
      <c r="CI157" s="136">
        <f t="shared" si="139"/>
        <v>5</v>
      </c>
      <c r="CJ157" s="136">
        <f t="shared" si="139"/>
        <v>5</v>
      </c>
      <c r="CK157" s="136">
        <f t="shared" si="139"/>
        <v>5</v>
      </c>
      <c r="CL157" s="136">
        <f t="shared" si="139"/>
        <v>5</v>
      </c>
      <c r="CM157" s="136">
        <f t="shared" si="139"/>
        <v>5</v>
      </c>
      <c r="CN157" s="136">
        <f t="shared" si="139"/>
        <v>5</v>
      </c>
      <c r="CO157" s="136">
        <v>6</v>
      </c>
      <c r="CP157" s="136">
        <f>CO157</f>
        <v>6</v>
      </c>
      <c r="CQ157" s="136">
        <f t="shared" ref="CQ157:DC157" si="140">CP157</f>
        <v>6</v>
      </c>
      <c r="CR157" s="136">
        <f t="shared" si="140"/>
        <v>6</v>
      </c>
      <c r="CS157" s="136">
        <f t="shared" si="140"/>
        <v>6</v>
      </c>
      <c r="CT157" s="136">
        <f t="shared" si="140"/>
        <v>6</v>
      </c>
      <c r="CU157" s="136">
        <f t="shared" si="140"/>
        <v>6</v>
      </c>
      <c r="CV157" s="136">
        <f t="shared" si="140"/>
        <v>6</v>
      </c>
      <c r="CW157" s="136">
        <f t="shared" si="140"/>
        <v>6</v>
      </c>
      <c r="CX157" s="136">
        <f t="shared" si="140"/>
        <v>6</v>
      </c>
      <c r="CY157" s="136">
        <f t="shared" si="140"/>
        <v>6</v>
      </c>
      <c r="CZ157" s="136">
        <f t="shared" si="140"/>
        <v>6</v>
      </c>
      <c r="DA157" s="136">
        <f t="shared" si="140"/>
        <v>6</v>
      </c>
      <c r="DB157" s="136">
        <f t="shared" si="140"/>
        <v>6</v>
      </c>
      <c r="DC157" s="136">
        <f t="shared" si="140"/>
        <v>6</v>
      </c>
      <c r="DD157" s="136">
        <v>7</v>
      </c>
      <c r="DE157" s="136">
        <f>DD157</f>
        <v>7</v>
      </c>
      <c r="DF157" s="136">
        <f t="shared" ref="DF157:DR157" si="141">DE157</f>
        <v>7</v>
      </c>
      <c r="DG157" s="136">
        <f t="shared" si="141"/>
        <v>7</v>
      </c>
      <c r="DH157" s="136">
        <f t="shared" si="141"/>
        <v>7</v>
      </c>
      <c r="DI157" s="136">
        <f t="shared" si="141"/>
        <v>7</v>
      </c>
      <c r="DJ157" s="136">
        <f t="shared" si="141"/>
        <v>7</v>
      </c>
      <c r="DK157" s="136">
        <f t="shared" si="141"/>
        <v>7</v>
      </c>
      <c r="DL157" s="136">
        <f t="shared" si="141"/>
        <v>7</v>
      </c>
      <c r="DM157" s="136">
        <f t="shared" si="141"/>
        <v>7</v>
      </c>
      <c r="DN157" s="136">
        <f t="shared" si="141"/>
        <v>7</v>
      </c>
      <c r="DO157" s="136">
        <f t="shared" si="141"/>
        <v>7</v>
      </c>
      <c r="DP157" s="136">
        <f t="shared" si="141"/>
        <v>7</v>
      </c>
      <c r="DQ157" s="136">
        <f t="shared" si="141"/>
        <v>7</v>
      </c>
      <c r="DR157" s="136">
        <f t="shared" si="141"/>
        <v>7</v>
      </c>
    </row>
    <row r="158" spans="1:192" outlineLevel="1">
      <c r="A158">
        <v>1</v>
      </c>
      <c r="B158" t="s">
        <v>983</v>
      </c>
      <c r="C158" s="139" t="str">
        <f t="shared" ref="C158:AH158" si="142">IFERROR(INDEX(LMU_Data,(C$157*$A$157)+$A158,(d.Region-1)*15+C$156)-1,"-")</f>
        <v>-</v>
      </c>
      <c r="D158" s="139" t="str">
        <f t="shared" si="142"/>
        <v>-</v>
      </c>
      <c r="E158" s="139" t="str">
        <f t="shared" si="142"/>
        <v>-</v>
      </c>
      <c r="F158" s="139" t="str">
        <f t="shared" si="142"/>
        <v>-</v>
      </c>
      <c r="G158" s="139" t="str">
        <f t="shared" si="142"/>
        <v>-</v>
      </c>
      <c r="H158" s="139" t="str">
        <f t="shared" si="142"/>
        <v>-</v>
      </c>
      <c r="I158" s="139" t="str">
        <f t="shared" si="142"/>
        <v>-</v>
      </c>
      <c r="J158" s="139" t="str">
        <f t="shared" si="142"/>
        <v>-</v>
      </c>
      <c r="K158" s="139" t="str">
        <f t="shared" si="142"/>
        <v>-</v>
      </c>
      <c r="L158" s="139" t="str">
        <f t="shared" si="142"/>
        <v>-</v>
      </c>
      <c r="M158" s="139" t="str">
        <f t="shared" si="142"/>
        <v>-</v>
      </c>
      <c r="N158" s="139" t="str">
        <f t="shared" si="142"/>
        <v>-</v>
      </c>
      <c r="O158" s="139" t="str">
        <f t="shared" si="142"/>
        <v>-</v>
      </c>
      <c r="P158" s="139" t="str">
        <f t="shared" si="142"/>
        <v>-</v>
      </c>
      <c r="Q158" s="139" t="str">
        <f t="shared" si="142"/>
        <v>-</v>
      </c>
      <c r="R158" s="139" t="str">
        <f t="shared" si="142"/>
        <v>-</v>
      </c>
      <c r="S158" s="139" t="str">
        <f t="shared" si="142"/>
        <v>-</v>
      </c>
      <c r="T158" s="139" t="str">
        <f t="shared" si="142"/>
        <v>-</v>
      </c>
      <c r="U158" s="139" t="str">
        <f t="shared" si="142"/>
        <v>-</v>
      </c>
      <c r="V158" s="139" t="str">
        <f t="shared" si="142"/>
        <v>-</v>
      </c>
      <c r="W158" s="139" t="str">
        <f t="shared" si="142"/>
        <v>-</v>
      </c>
      <c r="X158" s="139" t="str">
        <f t="shared" si="142"/>
        <v>-</v>
      </c>
      <c r="Y158" s="139" t="str">
        <f t="shared" si="142"/>
        <v>-</v>
      </c>
      <c r="Z158" s="139" t="str">
        <f t="shared" si="142"/>
        <v>-</v>
      </c>
      <c r="AA158" s="139" t="str">
        <f t="shared" si="142"/>
        <v>-</v>
      </c>
      <c r="AB158" s="139" t="str">
        <f t="shared" si="142"/>
        <v>-</v>
      </c>
      <c r="AC158" s="139" t="str">
        <f t="shared" si="142"/>
        <v>-</v>
      </c>
      <c r="AD158" s="139" t="str">
        <f t="shared" si="142"/>
        <v>-</v>
      </c>
      <c r="AE158" s="139" t="str">
        <f t="shared" si="142"/>
        <v>-</v>
      </c>
      <c r="AF158" s="139" t="str">
        <f t="shared" si="142"/>
        <v>-</v>
      </c>
      <c r="AG158" s="139" t="str">
        <f t="shared" si="142"/>
        <v>-</v>
      </c>
      <c r="AH158" s="139" t="str">
        <f t="shared" si="142"/>
        <v>-</v>
      </c>
      <c r="AI158" s="139" t="str">
        <f t="shared" ref="AI158:BN158" si="143">IFERROR(INDEX(LMU_Data,(AI$157*$A$157)+$A158,(d.Region-1)*15+AI$156)-1,"-")</f>
        <v>-</v>
      </c>
      <c r="AJ158" s="139" t="str">
        <f t="shared" si="143"/>
        <v>-</v>
      </c>
      <c r="AK158" s="139" t="str">
        <f t="shared" si="143"/>
        <v>-</v>
      </c>
      <c r="AL158" s="139" t="str">
        <f t="shared" si="143"/>
        <v>-</v>
      </c>
      <c r="AM158" s="139" t="str">
        <f t="shared" si="143"/>
        <v>-</v>
      </c>
      <c r="AN158" s="139" t="str">
        <f t="shared" si="143"/>
        <v>-</v>
      </c>
      <c r="AO158" s="139" t="str">
        <f t="shared" si="143"/>
        <v>-</v>
      </c>
      <c r="AP158" s="139" t="str">
        <f t="shared" si="143"/>
        <v>-</v>
      </c>
      <c r="AQ158" s="139" t="str">
        <f t="shared" si="143"/>
        <v>-</v>
      </c>
      <c r="AR158" s="139" t="str">
        <f t="shared" si="143"/>
        <v>-</v>
      </c>
      <c r="AS158" s="139" t="str">
        <f t="shared" si="143"/>
        <v>-</v>
      </c>
      <c r="AT158" s="139" t="str">
        <f t="shared" si="143"/>
        <v>-</v>
      </c>
      <c r="AU158" s="139" t="str">
        <f t="shared" si="143"/>
        <v>-</v>
      </c>
      <c r="AV158" s="139" t="str">
        <f t="shared" si="143"/>
        <v>-</v>
      </c>
      <c r="AW158" s="139" t="str">
        <f t="shared" si="143"/>
        <v>-</v>
      </c>
      <c r="AX158" s="139" t="str">
        <f t="shared" si="143"/>
        <v>-</v>
      </c>
      <c r="AY158" s="139" t="str">
        <f t="shared" si="143"/>
        <v>-</v>
      </c>
      <c r="AZ158" s="139" t="str">
        <f t="shared" si="143"/>
        <v>-</v>
      </c>
      <c r="BA158" s="139" t="str">
        <f t="shared" si="143"/>
        <v>-</v>
      </c>
      <c r="BB158" s="139" t="str">
        <f t="shared" si="143"/>
        <v>-</v>
      </c>
      <c r="BC158" s="139" t="str">
        <f t="shared" si="143"/>
        <v>-</v>
      </c>
      <c r="BD158" s="139" t="str">
        <f t="shared" si="143"/>
        <v>-</v>
      </c>
      <c r="BE158" s="139" t="str">
        <f t="shared" si="143"/>
        <v>-</v>
      </c>
      <c r="BF158" s="139" t="str">
        <f t="shared" si="143"/>
        <v>-</v>
      </c>
      <c r="BG158" s="139" t="str">
        <f t="shared" si="143"/>
        <v>-</v>
      </c>
      <c r="BH158" s="139" t="str">
        <f t="shared" si="143"/>
        <v>-</v>
      </c>
      <c r="BI158" s="139" t="str">
        <f t="shared" si="143"/>
        <v>-</v>
      </c>
      <c r="BJ158" s="139" t="str">
        <f t="shared" si="143"/>
        <v>-</v>
      </c>
      <c r="BK158" s="139" t="str">
        <f t="shared" si="143"/>
        <v>-</v>
      </c>
      <c r="BL158" s="139" t="str">
        <f t="shared" si="143"/>
        <v>-</v>
      </c>
      <c r="BM158" s="139" t="str">
        <f t="shared" si="143"/>
        <v>-</v>
      </c>
      <c r="BN158" s="139" t="str">
        <f t="shared" si="143"/>
        <v>-</v>
      </c>
      <c r="BO158" s="139" t="str">
        <f t="shared" ref="BO158:CT158" si="144">IFERROR(INDEX(LMU_Data,(BO$157*$A$157)+$A158,(d.Region-1)*15+BO$156)-1,"-")</f>
        <v>-</v>
      </c>
      <c r="BP158" s="139" t="str">
        <f t="shared" si="144"/>
        <v>-</v>
      </c>
      <c r="BQ158" s="139" t="str">
        <f t="shared" si="144"/>
        <v>-</v>
      </c>
      <c r="BR158" s="139" t="str">
        <f t="shared" si="144"/>
        <v>-</v>
      </c>
      <c r="BS158" s="139" t="str">
        <f t="shared" si="144"/>
        <v>-</v>
      </c>
      <c r="BT158" s="139" t="str">
        <f t="shared" si="144"/>
        <v>-</v>
      </c>
      <c r="BU158" s="139" t="str">
        <f t="shared" si="144"/>
        <v>-</v>
      </c>
      <c r="BV158" s="139" t="str">
        <f t="shared" si="144"/>
        <v>-</v>
      </c>
      <c r="BW158" s="139" t="str">
        <f t="shared" si="144"/>
        <v>-</v>
      </c>
      <c r="BX158" s="139" t="str">
        <f t="shared" si="144"/>
        <v>-</v>
      </c>
      <c r="BY158" s="139" t="str">
        <f t="shared" si="144"/>
        <v>-</v>
      </c>
      <c r="BZ158" s="139" t="str">
        <f t="shared" si="144"/>
        <v>-</v>
      </c>
      <c r="CA158" s="139" t="str">
        <f t="shared" si="144"/>
        <v>-</v>
      </c>
      <c r="CB158" s="139" t="str">
        <f t="shared" si="144"/>
        <v>-</v>
      </c>
      <c r="CC158" s="139" t="str">
        <f t="shared" si="144"/>
        <v>-</v>
      </c>
      <c r="CD158" s="139" t="str">
        <f t="shared" si="144"/>
        <v>-</v>
      </c>
      <c r="CE158" s="139" t="str">
        <f t="shared" si="144"/>
        <v>-</v>
      </c>
      <c r="CF158" s="139" t="str">
        <f t="shared" si="144"/>
        <v>-</v>
      </c>
      <c r="CG158" s="139" t="str">
        <f t="shared" si="144"/>
        <v>-</v>
      </c>
      <c r="CH158" s="139" t="str">
        <f t="shared" si="144"/>
        <v>-</v>
      </c>
      <c r="CI158" s="139" t="str">
        <f t="shared" si="144"/>
        <v>-</v>
      </c>
      <c r="CJ158" s="139" t="str">
        <f t="shared" si="144"/>
        <v>-</v>
      </c>
      <c r="CK158" s="139" t="str">
        <f t="shared" si="144"/>
        <v>-</v>
      </c>
      <c r="CL158" s="139" t="str">
        <f t="shared" si="144"/>
        <v>-</v>
      </c>
      <c r="CM158" s="139" t="str">
        <f t="shared" si="144"/>
        <v>-</v>
      </c>
      <c r="CN158" s="139" t="str">
        <f t="shared" si="144"/>
        <v>-</v>
      </c>
      <c r="CO158" s="139" t="str">
        <f t="shared" si="144"/>
        <v>-</v>
      </c>
      <c r="CP158" s="139" t="str">
        <f t="shared" si="144"/>
        <v>-</v>
      </c>
      <c r="CQ158" s="139" t="str">
        <f t="shared" si="144"/>
        <v>-</v>
      </c>
      <c r="CR158" s="139" t="str">
        <f t="shared" si="144"/>
        <v>-</v>
      </c>
      <c r="CS158" s="139" t="str">
        <f t="shared" si="144"/>
        <v>-</v>
      </c>
      <c r="CT158" s="139" t="str">
        <f t="shared" si="144"/>
        <v>-</v>
      </c>
      <c r="CU158" s="139" t="str">
        <f t="shared" ref="CU158:DR158" si="145">IFERROR(INDEX(LMU_Data,(CU$157*$A$157)+$A158,(d.Region-1)*15+CU$156)-1,"-")</f>
        <v>-</v>
      </c>
      <c r="CV158" s="139" t="str">
        <f t="shared" si="145"/>
        <v>-</v>
      </c>
      <c r="CW158" s="139" t="str">
        <f t="shared" si="145"/>
        <v>-</v>
      </c>
      <c r="CX158" s="139" t="str">
        <f t="shared" si="145"/>
        <v>-</v>
      </c>
      <c r="CY158" s="139" t="str">
        <f t="shared" si="145"/>
        <v>-</v>
      </c>
      <c r="CZ158" s="139" t="str">
        <f t="shared" si="145"/>
        <v>-</v>
      </c>
      <c r="DA158" s="139" t="str">
        <f t="shared" si="145"/>
        <v>-</v>
      </c>
      <c r="DB158" s="139" t="str">
        <f t="shared" si="145"/>
        <v>-</v>
      </c>
      <c r="DC158" s="139" t="str">
        <f t="shared" si="145"/>
        <v>-</v>
      </c>
      <c r="DD158" s="139" t="str">
        <f t="shared" si="145"/>
        <v>-</v>
      </c>
      <c r="DE158" s="139" t="str">
        <f t="shared" si="145"/>
        <v>-</v>
      </c>
      <c r="DF158" s="139" t="str">
        <f t="shared" si="145"/>
        <v>-</v>
      </c>
      <c r="DG158" s="139" t="str">
        <f t="shared" si="145"/>
        <v>-</v>
      </c>
      <c r="DH158" s="139" t="str">
        <f t="shared" si="145"/>
        <v>-</v>
      </c>
      <c r="DI158" s="139" t="str">
        <f t="shared" si="145"/>
        <v>-</v>
      </c>
      <c r="DJ158" s="139" t="str">
        <f t="shared" si="145"/>
        <v>-</v>
      </c>
      <c r="DK158" s="139" t="str">
        <f t="shared" si="145"/>
        <v>-</v>
      </c>
      <c r="DL158" s="139" t="str">
        <f t="shared" si="145"/>
        <v>-</v>
      </c>
      <c r="DM158" s="139" t="str">
        <f t="shared" si="145"/>
        <v>-</v>
      </c>
      <c r="DN158" s="139" t="str">
        <f t="shared" si="145"/>
        <v>-</v>
      </c>
      <c r="DO158" s="139" t="str">
        <f t="shared" si="145"/>
        <v>-</v>
      </c>
      <c r="DP158" s="139" t="str">
        <f t="shared" si="145"/>
        <v>-</v>
      </c>
      <c r="DQ158" s="139" t="str">
        <f t="shared" si="145"/>
        <v>-</v>
      </c>
      <c r="DR158" s="139" t="str">
        <f t="shared" si="145"/>
        <v>-</v>
      </c>
    </row>
    <row r="159" spans="1:192" outlineLevel="1">
      <c r="B159" t="s">
        <v>888</v>
      </c>
      <c r="C159" s="111" t="str">
        <f>IF(C$158="-",":",TEXT(C$158,"0")&amp;":"&amp;TEXT(C$158+1,"0"))&amp;","&amp;TEXT(C$157,"0")&amp;":"&amp;TEXT(C$157+1,"0")</f>
        <v>:,0:1</v>
      </c>
      <c r="D159" s="111" t="str">
        <f t="shared" ref="D159:BO159" si="146">IF(D$158="-",":",TEXT(D$158,"0")&amp;":"&amp;TEXT(D$158+1,"0"))&amp;","&amp;TEXT(D$157,"0")&amp;":"&amp;TEXT(D$157+1,"0")</f>
        <v>:,0:1</v>
      </c>
      <c r="E159" s="111" t="str">
        <f t="shared" si="146"/>
        <v>:,0:1</v>
      </c>
      <c r="F159" s="111" t="str">
        <f t="shared" si="146"/>
        <v>:,0:1</v>
      </c>
      <c r="G159" s="111" t="str">
        <f t="shared" si="146"/>
        <v>:,0:1</v>
      </c>
      <c r="H159" s="111" t="str">
        <f t="shared" si="146"/>
        <v>:,0:1</v>
      </c>
      <c r="I159" s="111" t="str">
        <f t="shared" si="146"/>
        <v>:,0:1</v>
      </c>
      <c r="J159" s="111" t="str">
        <f>IF(J$158="-",":",TEXT(J$158,"0")&amp;":"&amp;TEXT(J$158+1,"0"))&amp;","&amp;TEXT(J$157,"0")&amp;":"&amp;TEXT(J$157+1,"0")</f>
        <v>:,0:1</v>
      </c>
      <c r="K159" s="111" t="str">
        <f t="shared" si="146"/>
        <v>:,0:1</v>
      </c>
      <c r="L159" s="111" t="str">
        <f t="shared" si="146"/>
        <v>:,0:1</v>
      </c>
      <c r="M159" s="111" t="str">
        <f t="shared" si="146"/>
        <v>:,0:1</v>
      </c>
      <c r="N159" s="111" t="str">
        <f t="shared" si="146"/>
        <v>:,0:1</v>
      </c>
      <c r="O159" s="111" t="str">
        <f t="shared" si="146"/>
        <v>:,0:1</v>
      </c>
      <c r="P159" s="111" t="str">
        <f t="shared" si="146"/>
        <v>:,0:1</v>
      </c>
      <c r="Q159" s="111" t="str">
        <f t="shared" si="146"/>
        <v>:,0:1</v>
      </c>
      <c r="R159" s="111" t="str">
        <f t="shared" si="146"/>
        <v>:,1:2</v>
      </c>
      <c r="S159" s="111" t="str">
        <f t="shared" si="146"/>
        <v>:,1:2</v>
      </c>
      <c r="T159" s="111" t="str">
        <f t="shared" si="146"/>
        <v>:,1:2</v>
      </c>
      <c r="U159" s="111" t="str">
        <f t="shared" si="146"/>
        <v>:,1:2</v>
      </c>
      <c r="V159" s="111" t="str">
        <f t="shared" si="146"/>
        <v>:,1:2</v>
      </c>
      <c r="W159" s="111" t="str">
        <f t="shared" si="146"/>
        <v>:,1:2</v>
      </c>
      <c r="X159" s="111" t="str">
        <f t="shared" si="146"/>
        <v>:,1:2</v>
      </c>
      <c r="Y159" s="111" t="str">
        <f t="shared" si="146"/>
        <v>:,1:2</v>
      </c>
      <c r="Z159" s="111" t="str">
        <f t="shared" si="146"/>
        <v>:,1:2</v>
      </c>
      <c r="AA159" s="111" t="str">
        <f t="shared" si="146"/>
        <v>:,1:2</v>
      </c>
      <c r="AB159" s="111" t="str">
        <f t="shared" si="146"/>
        <v>:,1:2</v>
      </c>
      <c r="AC159" s="111" t="str">
        <f t="shared" si="146"/>
        <v>:,1:2</v>
      </c>
      <c r="AD159" s="111" t="str">
        <f t="shared" si="146"/>
        <v>:,1:2</v>
      </c>
      <c r="AE159" s="111" t="str">
        <f t="shared" si="146"/>
        <v>:,1:2</v>
      </c>
      <c r="AF159" s="111" t="str">
        <f t="shared" si="146"/>
        <v>:,1:2</v>
      </c>
      <c r="AG159" s="111" t="str">
        <f t="shared" si="146"/>
        <v>:,2:3</v>
      </c>
      <c r="AH159" s="111" t="str">
        <f t="shared" si="146"/>
        <v>:,2:3</v>
      </c>
      <c r="AI159" s="111" t="str">
        <f t="shared" si="146"/>
        <v>:,2:3</v>
      </c>
      <c r="AJ159" s="111" t="str">
        <f t="shared" si="146"/>
        <v>:,2:3</v>
      </c>
      <c r="AK159" s="111" t="str">
        <f t="shared" si="146"/>
        <v>:,2:3</v>
      </c>
      <c r="AL159" s="111" t="str">
        <f t="shared" si="146"/>
        <v>:,2:3</v>
      </c>
      <c r="AM159" s="111" t="str">
        <f t="shared" si="146"/>
        <v>:,2:3</v>
      </c>
      <c r="AN159" s="111" t="str">
        <f t="shared" si="146"/>
        <v>:,2:3</v>
      </c>
      <c r="AO159" s="111" t="str">
        <f t="shared" si="146"/>
        <v>:,2:3</v>
      </c>
      <c r="AP159" s="111" t="str">
        <f t="shared" si="146"/>
        <v>:,2:3</v>
      </c>
      <c r="AQ159" s="111" t="str">
        <f t="shared" si="146"/>
        <v>:,2:3</v>
      </c>
      <c r="AR159" s="111" t="str">
        <f t="shared" si="146"/>
        <v>:,2:3</v>
      </c>
      <c r="AS159" s="111" t="str">
        <f t="shared" si="146"/>
        <v>:,2:3</v>
      </c>
      <c r="AT159" s="111" t="str">
        <f t="shared" si="146"/>
        <v>:,2:3</v>
      </c>
      <c r="AU159" s="111" t="str">
        <f t="shared" si="146"/>
        <v>:,2:3</v>
      </c>
      <c r="AV159" s="111" t="str">
        <f t="shared" si="146"/>
        <v>:,3:4</v>
      </c>
      <c r="AW159" s="111" t="str">
        <f t="shared" si="146"/>
        <v>:,3:4</v>
      </c>
      <c r="AX159" s="111" t="str">
        <f t="shared" si="146"/>
        <v>:,3:4</v>
      </c>
      <c r="AY159" s="111" t="str">
        <f t="shared" si="146"/>
        <v>:,3:4</v>
      </c>
      <c r="AZ159" s="111" t="str">
        <f t="shared" si="146"/>
        <v>:,3:4</v>
      </c>
      <c r="BA159" s="111" t="str">
        <f t="shared" si="146"/>
        <v>:,3:4</v>
      </c>
      <c r="BB159" s="111" t="str">
        <f t="shared" si="146"/>
        <v>:,3:4</v>
      </c>
      <c r="BC159" s="111" t="str">
        <f t="shared" si="146"/>
        <v>:,3:4</v>
      </c>
      <c r="BD159" s="111" t="str">
        <f t="shared" si="146"/>
        <v>:,3:4</v>
      </c>
      <c r="BE159" s="111" t="str">
        <f t="shared" si="146"/>
        <v>:,3:4</v>
      </c>
      <c r="BF159" s="111" t="str">
        <f t="shared" si="146"/>
        <v>:,3:4</v>
      </c>
      <c r="BG159" s="111" t="str">
        <f t="shared" si="146"/>
        <v>:,3:4</v>
      </c>
      <c r="BH159" s="111" t="str">
        <f t="shared" si="146"/>
        <v>:,3:4</v>
      </c>
      <c r="BI159" s="111" t="str">
        <f t="shared" si="146"/>
        <v>:,3:4</v>
      </c>
      <c r="BJ159" s="111" t="str">
        <f t="shared" si="146"/>
        <v>:,3:4</v>
      </c>
      <c r="BK159" s="111" t="str">
        <f t="shared" si="146"/>
        <v>:,4:5</v>
      </c>
      <c r="BL159" s="111" t="str">
        <f t="shared" si="146"/>
        <v>:,4:5</v>
      </c>
      <c r="BM159" s="111" t="str">
        <f t="shared" si="146"/>
        <v>:,4:5</v>
      </c>
      <c r="BN159" s="111" t="str">
        <f t="shared" si="146"/>
        <v>:,4:5</v>
      </c>
      <c r="BO159" s="111" t="str">
        <f t="shared" si="146"/>
        <v>:,4:5</v>
      </c>
      <c r="BP159" s="111" t="str">
        <f t="shared" ref="BP159:DR159" si="147">IF(BP$158="-",":",TEXT(BP$158,"0")&amp;":"&amp;TEXT(BP$158+1,"0"))&amp;","&amp;TEXT(BP$157,"0")&amp;":"&amp;TEXT(BP$157+1,"0")</f>
        <v>:,4:5</v>
      </c>
      <c r="BQ159" s="111" t="str">
        <f t="shared" si="147"/>
        <v>:,4:5</v>
      </c>
      <c r="BR159" s="111" t="str">
        <f t="shared" si="147"/>
        <v>:,4:5</v>
      </c>
      <c r="BS159" s="111" t="str">
        <f t="shared" si="147"/>
        <v>:,4:5</v>
      </c>
      <c r="BT159" s="111" t="str">
        <f t="shared" si="147"/>
        <v>:,4:5</v>
      </c>
      <c r="BU159" s="111" t="str">
        <f t="shared" si="147"/>
        <v>:,4:5</v>
      </c>
      <c r="BV159" s="111" t="str">
        <f t="shared" si="147"/>
        <v>:,4:5</v>
      </c>
      <c r="BW159" s="111" t="str">
        <f t="shared" si="147"/>
        <v>:,4:5</v>
      </c>
      <c r="BX159" s="111" t="str">
        <f t="shared" si="147"/>
        <v>:,4:5</v>
      </c>
      <c r="BY159" s="111" t="str">
        <f t="shared" si="147"/>
        <v>:,4:5</v>
      </c>
      <c r="BZ159" s="111" t="str">
        <f t="shared" si="147"/>
        <v>:,5:6</v>
      </c>
      <c r="CA159" s="111" t="str">
        <f t="shared" si="147"/>
        <v>:,5:6</v>
      </c>
      <c r="CB159" s="111" t="str">
        <f t="shared" si="147"/>
        <v>:,5:6</v>
      </c>
      <c r="CC159" s="111" t="str">
        <f t="shared" si="147"/>
        <v>:,5:6</v>
      </c>
      <c r="CD159" s="111" t="str">
        <f t="shared" si="147"/>
        <v>:,5:6</v>
      </c>
      <c r="CE159" s="111" t="str">
        <f t="shared" si="147"/>
        <v>:,5:6</v>
      </c>
      <c r="CF159" s="111" t="str">
        <f t="shared" si="147"/>
        <v>:,5:6</v>
      </c>
      <c r="CG159" s="111" t="str">
        <f t="shared" si="147"/>
        <v>:,5:6</v>
      </c>
      <c r="CH159" s="111" t="str">
        <f t="shared" si="147"/>
        <v>:,5:6</v>
      </c>
      <c r="CI159" s="111" t="str">
        <f t="shared" si="147"/>
        <v>:,5:6</v>
      </c>
      <c r="CJ159" s="111" t="str">
        <f t="shared" si="147"/>
        <v>:,5:6</v>
      </c>
      <c r="CK159" s="111" t="str">
        <f t="shared" si="147"/>
        <v>:,5:6</v>
      </c>
      <c r="CL159" s="111" t="str">
        <f t="shared" si="147"/>
        <v>:,5:6</v>
      </c>
      <c r="CM159" s="111" t="str">
        <f t="shared" si="147"/>
        <v>:,5:6</v>
      </c>
      <c r="CN159" s="111" t="str">
        <f t="shared" si="147"/>
        <v>:,5:6</v>
      </c>
      <c r="CO159" s="111" t="str">
        <f t="shared" si="147"/>
        <v>:,6:7</v>
      </c>
      <c r="CP159" s="111" t="str">
        <f t="shared" si="147"/>
        <v>:,6:7</v>
      </c>
      <c r="CQ159" s="111" t="str">
        <f t="shared" si="147"/>
        <v>:,6:7</v>
      </c>
      <c r="CR159" s="111" t="str">
        <f t="shared" si="147"/>
        <v>:,6:7</v>
      </c>
      <c r="CS159" s="111" t="str">
        <f t="shared" si="147"/>
        <v>:,6:7</v>
      </c>
      <c r="CT159" s="111" t="str">
        <f t="shared" si="147"/>
        <v>:,6:7</v>
      </c>
      <c r="CU159" s="111" t="str">
        <f t="shared" si="147"/>
        <v>:,6:7</v>
      </c>
      <c r="CV159" s="111" t="str">
        <f t="shared" si="147"/>
        <v>:,6:7</v>
      </c>
      <c r="CW159" s="111" t="str">
        <f t="shared" si="147"/>
        <v>:,6:7</v>
      </c>
      <c r="CX159" s="111" t="str">
        <f t="shared" si="147"/>
        <v>:,6:7</v>
      </c>
      <c r="CY159" s="111" t="str">
        <f t="shared" si="147"/>
        <v>:,6:7</v>
      </c>
      <c r="CZ159" s="111" t="str">
        <f t="shared" si="147"/>
        <v>:,6:7</v>
      </c>
      <c r="DA159" s="111" t="str">
        <f t="shared" si="147"/>
        <v>:,6:7</v>
      </c>
      <c r="DB159" s="111" t="str">
        <f t="shared" si="147"/>
        <v>:,6:7</v>
      </c>
      <c r="DC159" s="111" t="str">
        <f t="shared" si="147"/>
        <v>:,6:7</v>
      </c>
      <c r="DD159" s="111" t="str">
        <f t="shared" si="147"/>
        <v>:,7:8</v>
      </c>
      <c r="DE159" s="111" t="str">
        <f t="shared" si="147"/>
        <v>:,7:8</v>
      </c>
      <c r="DF159" s="111" t="str">
        <f t="shared" si="147"/>
        <v>:,7:8</v>
      </c>
      <c r="DG159" s="111" t="str">
        <f t="shared" si="147"/>
        <v>:,7:8</v>
      </c>
      <c r="DH159" s="111" t="str">
        <f t="shared" si="147"/>
        <v>:,7:8</v>
      </c>
      <c r="DI159" s="111" t="str">
        <f t="shared" si="147"/>
        <v>:,7:8</v>
      </c>
      <c r="DJ159" s="111" t="str">
        <f t="shared" si="147"/>
        <v>:,7:8</v>
      </c>
      <c r="DK159" s="111" t="str">
        <f t="shared" si="147"/>
        <v>:,7:8</v>
      </c>
      <c r="DL159" s="111" t="str">
        <f t="shared" si="147"/>
        <v>:,7:8</v>
      </c>
      <c r="DM159" s="111" t="str">
        <f t="shared" si="147"/>
        <v>:,7:8</v>
      </c>
      <c r="DN159" s="111" t="str">
        <f t="shared" si="147"/>
        <v>:,7:8</v>
      </c>
      <c r="DO159" s="111" t="str">
        <f t="shared" si="147"/>
        <v>:,7:8</v>
      </c>
      <c r="DP159" s="111" t="str">
        <f t="shared" si="147"/>
        <v>:,7:8</v>
      </c>
      <c r="DQ159" s="111" t="str">
        <f t="shared" si="147"/>
        <v>:,7:8</v>
      </c>
      <c r="DR159" s="111" t="str">
        <f t="shared" si="147"/>
        <v>:,7:8</v>
      </c>
    </row>
    <row r="160" spans="1:192" outlineLevel="1">
      <c r="A160">
        <v>2</v>
      </c>
      <c r="B160" t="s">
        <v>1996</v>
      </c>
      <c r="C160" s="139" t="str">
        <f t="shared" ref="C160:L163" si="148">IFERROR(MAX(0,INDEX(LMU_Data,(C$157*$A$157)+$A160,(d.Region-1)*15+C$156)-0.01),"-")</f>
        <v>-</v>
      </c>
      <c r="D160" s="139" t="str">
        <f t="shared" si="148"/>
        <v>-</v>
      </c>
      <c r="E160" s="139" t="str">
        <f t="shared" si="148"/>
        <v>-</v>
      </c>
      <c r="F160" s="139" t="str">
        <f t="shared" si="148"/>
        <v>-</v>
      </c>
      <c r="G160" s="139" t="str">
        <f t="shared" si="148"/>
        <v>-</v>
      </c>
      <c r="H160" s="139" t="str">
        <f t="shared" si="148"/>
        <v>-</v>
      </c>
      <c r="I160" s="139" t="str">
        <f t="shared" si="148"/>
        <v>-</v>
      </c>
      <c r="J160" s="139" t="str">
        <f t="shared" si="148"/>
        <v>-</v>
      </c>
      <c r="K160" s="139" t="str">
        <f t="shared" si="148"/>
        <v>-</v>
      </c>
      <c r="L160" s="139" t="str">
        <f t="shared" si="148"/>
        <v>-</v>
      </c>
      <c r="M160" s="139" t="str">
        <f t="shared" ref="M160:V163" si="149">IFERROR(MAX(0,INDEX(LMU_Data,(M$157*$A$157)+$A160,(d.Region-1)*15+M$156)-0.01),"-")</f>
        <v>-</v>
      </c>
      <c r="N160" s="139" t="str">
        <f t="shared" si="149"/>
        <v>-</v>
      </c>
      <c r="O160" s="139" t="str">
        <f t="shared" si="149"/>
        <v>-</v>
      </c>
      <c r="P160" s="139" t="str">
        <f t="shared" si="149"/>
        <v>-</v>
      </c>
      <c r="Q160" s="139" t="str">
        <f t="shared" si="149"/>
        <v>-</v>
      </c>
      <c r="R160" s="139" t="str">
        <f>IFERROR(MAX(0,INDEX(LMU_Data,(R$157*$A$157)+$A160,(d.Region-1)*15+R$156)-0.01),"-")</f>
        <v>-</v>
      </c>
      <c r="S160" s="139" t="str">
        <f t="shared" si="149"/>
        <v>-</v>
      </c>
      <c r="T160" s="139" t="str">
        <f t="shared" si="149"/>
        <v>-</v>
      </c>
      <c r="U160" s="139" t="str">
        <f t="shared" si="149"/>
        <v>-</v>
      </c>
      <c r="V160" s="139" t="str">
        <f t="shared" si="149"/>
        <v>-</v>
      </c>
      <c r="W160" s="139" t="str">
        <f t="shared" ref="W160:AF163" si="150">IFERROR(MAX(0,INDEX(LMU_Data,(W$157*$A$157)+$A160,(d.Region-1)*15+W$156)-0.01),"-")</f>
        <v>-</v>
      </c>
      <c r="X160" s="139" t="str">
        <f t="shared" si="150"/>
        <v>-</v>
      </c>
      <c r="Y160" s="139" t="str">
        <f t="shared" si="150"/>
        <v>-</v>
      </c>
      <c r="Z160" s="139" t="str">
        <f t="shared" si="150"/>
        <v>-</v>
      </c>
      <c r="AA160" s="139" t="str">
        <f t="shared" si="150"/>
        <v>-</v>
      </c>
      <c r="AB160" s="139" t="str">
        <f t="shared" si="150"/>
        <v>-</v>
      </c>
      <c r="AC160" s="139" t="str">
        <f t="shared" si="150"/>
        <v>-</v>
      </c>
      <c r="AD160" s="139" t="str">
        <f t="shared" si="150"/>
        <v>-</v>
      </c>
      <c r="AE160" s="139" t="str">
        <f t="shared" si="150"/>
        <v>-</v>
      </c>
      <c r="AF160" s="139" t="str">
        <f t="shared" si="150"/>
        <v>-</v>
      </c>
      <c r="AG160" s="139" t="str">
        <f t="shared" ref="AG160:AP163" si="151">IFERROR(MAX(0,INDEX(LMU_Data,(AG$157*$A$157)+$A160,(d.Region-1)*15+AG$156)-0.01),"-")</f>
        <v>-</v>
      </c>
      <c r="AH160" s="139" t="str">
        <f t="shared" si="151"/>
        <v>-</v>
      </c>
      <c r="AI160" s="139" t="str">
        <f t="shared" si="151"/>
        <v>-</v>
      </c>
      <c r="AJ160" s="139" t="str">
        <f t="shared" si="151"/>
        <v>-</v>
      </c>
      <c r="AK160" s="139" t="str">
        <f t="shared" si="151"/>
        <v>-</v>
      </c>
      <c r="AL160" s="139" t="str">
        <f t="shared" si="151"/>
        <v>-</v>
      </c>
      <c r="AM160" s="139" t="str">
        <f t="shared" si="151"/>
        <v>-</v>
      </c>
      <c r="AN160" s="139" t="str">
        <f t="shared" si="151"/>
        <v>-</v>
      </c>
      <c r="AO160" s="139" t="str">
        <f t="shared" si="151"/>
        <v>-</v>
      </c>
      <c r="AP160" s="139" t="str">
        <f t="shared" si="151"/>
        <v>-</v>
      </c>
      <c r="AQ160" s="139" t="str">
        <f t="shared" ref="AQ160:AZ163" si="152">IFERROR(MAX(0,INDEX(LMU_Data,(AQ$157*$A$157)+$A160,(d.Region-1)*15+AQ$156)-0.01),"-")</f>
        <v>-</v>
      </c>
      <c r="AR160" s="139" t="str">
        <f t="shared" si="152"/>
        <v>-</v>
      </c>
      <c r="AS160" s="139" t="str">
        <f t="shared" si="152"/>
        <v>-</v>
      </c>
      <c r="AT160" s="139" t="str">
        <f t="shared" si="152"/>
        <v>-</v>
      </c>
      <c r="AU160" s="139" t="str">
        <f t="shared" si="152"/>
        <v>-</v>
      </c>
      <c r="AV160" s="139" t="str">
        <f t="shared" si="152"/>
        <v>-</v>
      </c>
      <c r="AW160" s="139" t="str">
        <f t="shared" si="152"/>
        <v>-</v>
      </c>
      <c r="AX160" s="139" t="str">
        <f t="shared" si="152"/>
        <v>-</v>
      </c>
      <c r="AY160" s="139" t="str">
        <f t="shared" si="152"/>
        <v>-</v>
      </c>
      <c r="AZ160" s="139" t="str">
        <f t="shared" si="152"/>
        <v>-</v>
      </c>
      <c r="BA160" s="139" t="str">
        <f t="shared" ref="BA160:BJ163" si="153">IFERROR(MAX(0,INDEX(LMU_Data,(BA$157*$A$157)+$A160,(d.Region-1)*15+BA$156)-0.01),"-")</f>
        <v>-</v>
      </c>
      <c r="BB160" s="139" t="str">
        <f t="shared" si="153"/>
        <v>-</v>
      </c>
      <c r="BC160" s="139" t="str">
        <f t="shared" si="153"/>
        <v>-</v>
      </c>
      <c r="BD160" s="139" t="str">
        <f t="shared" si="153"/>
        <v>-</v>
      </c>
      <c r="BE160" s="139" t="str">
        <f t="shared" si="153"/>
        <v>-</v>
      </c>
      <c r="BF160" s="139" t="str">
        <f t="shared" si="153"/>
        <v>-</v>
      </c>
      <c r="BG160" s="139" t="str">
        <f t="shared" si="153"/>
        <v>-</v>
      </c>
      <c r="BH160" s="139" t="str">
        <f t="shared" si="153"/>
        <v>-</v>
      </c>
      <c r="BI160" s="139" t="str">
        <f t="shared" si="153"/>
        <v>-</v>
      </c>
      <c r="BJ160" s="139" t="str">
        <f t="shared" si="153"/>
        <v>-</v>
      </c>
      <c r="BK160" s="139" t="str">
        <f t="shared" ref="BK160:BT163" si="154">IFERROR(MAX(0,INDEX(LMU_Data,(BK$157*$A$157)+$A160,(d.Region-1)*15+BK$156)-0.01),"-")</f>
        <v>-</v>
      </c>
      <c r="BL160" s="139" t="str">
        <f t="shared" si="154"/>
        <v>-</v>
      </c>
      <c r="BM160" s="139" t="str">
        <f t="shared" si="154"/>
        <v>-</v>
      </c>
      <c r="BN160" s="139" t="str">
        <f t="shared" si="154"/>
        <v>-</v>
      </c>
      <c r="BO160" s="139" t="str">
        <f t="shared" si="154"/>
        <v>-</v>
      </c>
      <c r="BP160" s="139" t="str">
        <f t="shared" si="154"/>
        <v>-</v>
      </c>
      <c r="BQ160" s="139" t="str">
        <f t="shared" si="154"/>
        <v>-</v>
      </c>
      <c r="BR160" s="139" t="str">
        <f t="shared" si="154"/>
        <v>-</v>
      </c>
      <c r="BS160" s="139" t="str">
        <f t="shared" si="154"/>
        <v>-</v>
      </c>
      <c r="BT160" s="139" t="str">
        <f t="shared" si="154"/>
        <v>-</v>
      </c>
      <c r="BU160" s="139" t="str">
        <f t="shared" ref="BU160:CD163" si="155">IFERROR(MAX(0,INDEX(LMU_Data,(BU$157*$A$157)+$A160,(d.Region-1)*15+BU$156)-0.01),"-")</f>
        <v>-</v>
      </c>
      <c r="BV160" s="139" t="str">
        <f t="shared" si="155"/>
        <v>-</v>
      </c>
      <c r="BW160" s="139" t="str">
        <f t="shared" si="155"/>
        <v>-</v>
      </c>
      <c r="BX160" s="139" t="str">
        <f t="shared" si="155"/>
        <v>-</v>
      </c>
      <c r="BY160" s="139" t="str">
        <f t="shared" si="155"/>
        <v>-</v>
      </c>
      <c r="BZ160" s="139" t="str">
        <f t="shared" si="155"/>
        <v>-</v>
      </c>
      <c r="CA160" s="139" t="str">
        <f t="shared" si="155"/>
        <v>-</v>
      </c>
      <c r="CB160" s="139" t="str">
        <f t="shared" si="155"/>
        <v>-</v>
      </c>
      <c r="CC160" s="139" t="str">
        <f t="shared" si="155"/>
        <v>-</v>
      </c>
      <c r="CD160" s="139" t="str">
        <f t="shared" si="155"/>
        <v>-</v>
      </c>
      <c r="CE160" s="139" t="str">
        <f t="shared" ref="CE160:CN163" si="156">IFERROR(MAX(0,INDEX(LMU_Data,(CE$157*$A$157)+$A160,(d.Region-1)*15+CE$156)-0.01),"-")</f>
        <v>-</v>
      </c>
      <c r="CF160" s="139" t="str">
        <f t="shared" si="156"/>
        <v>-</v>
      </c>
      <c r="CG160" s="139" t="str">
        <f t="shared" si="156"/>
        <v>-</v>
      </c>
      <c r="CH160" s="139" t="str">
        <f t="shared" si="156"/>
        <v>-</v>
      </c>
      <c r="CI160" s="139" t="str">
        <f t="shared" si="156"/>
        <v>-</v>
      </c>
      <c r="CJ160" s="139" t="str">
        <f t="shared" si="156"/>
        <v>-</v>
      </c>
      <c r="CK160" s="139" t="str">
        <f t="shared" si="156"/>
        <v>-</v>
      </c>
      <c r="CL160" s="139" t="str">
        <f t="shared" si="156"/>
        <v>-</v>
      </c>
      <c r="CM160" s="139" t="str">
        <f t="shared" si="156"/>
        <v>-</v>
      </c>
      <c r="CN160" s="139" t="str">
        <f t="shared" si="156"/>
        <v>-</v>
      </c>
      <c r="CO160" s="139" t="str">
        <f t="shared" ref="CO160:CX163" si="157">IFERROR(MAX(0,INDEX(LMU_Data,(CO$157*$A$157)+$A160,(d.Region-1)*15+CO$156)-0.01),"-")</f>
        <v>-</v>
      </c>
      <c r="CP160" s="139" t="str">
        <f t="shared" si="157"/>
        <v>-</v>
      </c>
      <c r="CQ160" s="139" t="str">
        <f t="shared" si="157"/>
        <v>-</v>
      </c>
      <c r="CR160" s="139" t="str">
        <f t="shared" si="157"/>
        <v>-</v>
      </c>
      <c r="CS160" s="139" t="str">
        <f t="shared" si="157"/>
        <v>-</v>
      </c>
      <c r="CT160" s="139" t="str">
        <f t="shared" si="157"/>
        <v>-</v>
      </c>
      <c r="CU160" s="139" t="str">
        <f t="shared" si="157"/>
        <v>-</v>
      </c>
      <c r="CV160" s="139" t="str">
        <f t="shared" si="157"/>
        <v>-</v>
      </c>
      <c r="CW160" s="139" t="str">
        <f t="shared" si="157"/>
        <v>-</v>
      </c>
      <c r="CX160" s="139" t="str">
        <f t="shared" si="157"/>
        <v>-</v>
      </c>
      <c r="CY160" s="139" t="str">
        <f t="shared" ref="CY160:DH163" si="158">IFERROR(MAX(0,INDEX(LMU_Data,(CY$157*$A$157)+$A160,(d.Region-1)*15+CY$156)-0.01),"-")</f>
        <v>-</v>
      </c>
      <c r="CZ160" s="139" t="str">
        <f t="shared" si="158"/>
        <v>-</v>
      </c>
      <c r="DA160" s="139" t="str">
        <f t="shared" si="158"/>
        <v>-</v>
      </c>
      <c r="DB160" s="139" t="str">
        <f t="shared" si="158"/>
        <v>-</v>
      </c>
      <c r="DC160" s="139" t="str">
        <f t="shared" si="158"/>
        <v>-</v>
      </c>
      <c r="DD160" s="139" t="str">
        <f t="shared" si="158"/>
        <v>-</v>
      </c>
      <c r="DE160" s="139" t="str">
        <f t="shared" si="158"/>
        <v>-</v>
      </c>
      <c r="DF160" s="139" t="str">
        <f t="shared" si="158"/>
        <v>-</v>
      </c>
      <c r="DG160" s="139" t="str">
        <f t="shared" si="158"/>
        <v>-</v>
      </c>
      <c r="DH160" s="139" t="str">
        <f t="shared" si="158"/>
        <v>-</v>
      </c>
      <c r="DI160" s="139" t="str">
        <f t="shared" ref="DI160:DR163" si="159">IFERROR(MAX(0,INDEX(LMU_Data,(DI$157*$A$157)+$A160,(d.Region-1)*15+DI$156)-0.01),"-")</f>
        <v>-</v>
      </c>
      <c r="DJ160" s="139" t="str">
        <f t="shared" si="159"/>
        <v>-</v>
      </c>
      <c r="DK160" s="139" t="str">
        <f t="shared" si="159"/>
        <v>-</v>
      </c>
      <c r="DL160" s="139" t="str">
        <f t="shared" si="159"/>
        <v>-</v>
      </c>
      <c r="DM160" s="139" t="str">
        <f t="shared" si="159"/>
        <v>-</v>
      </c>
      <c r="DN160" s="139" t="str">
        <f t="shared" si="159"/>
        <v>-</v>
      </c>
      <c r="DO160" s="139" t="str">
        <f t="shared" si="159"/>
        <v>-</v>
      </c>
      <c r="DP160" s="139" t="str">
        <f t="shared" si="159"/>
        <v>-</v>
      </c>
      <c r="DQ160" s="139" t="str">
        <f t="shared" si="159"/>
        <v>-</v>
      </c>
      <c r="DR160" s="139" t="str">
        <f t="shared" si="159"/>
        <v>-</v>
      </c>
    </row>
    <row r="161" spans="1:122" outlineLevel="1">
      <c r="A161">
        <v>3</v>
      </c>
      <c r="B161" t="s">
        <v>1997</v>
      </c>
      <c r="C161" s="139" t="str">
        <f t="shared" si="148"/>
        <v>-</v>
      </c>
      <c r="D161" s="139" t="str">
        <f t="shared" si="148"/>
        <v>-</v>
      </c>
      <c r="E161" s="139" t="str">
        <f t="shared" si="148"/>
        <v>-</v>
      </c>
      <c r="F161" s="139" t="str">
        <f t="shared" si="148"/>
        <v>-</v>
      </c>
      <c r="G161" s="139" t="str">
        <f t="shared" si="148"/>
        <v>-</v>
      </c>
      <c r="H161" s="139" t="str">
        <f t="shared" si="148"/>
        <v>-</v>
      </c>
      <c r="I161" s="139" t="str">
        <f t="shared" si="148"/>
        <v>-</v>
      </c>
      <c r="J161" s="139" t="str">
        <f t="shared" si="148"/>
        <v>-</v>
      </c>
      <c r="K161" s="139" t="str">
        <f t="shared" si="148"/>
        <v>-</v>
      </c>
      <c r="L161" s="139" t="str">
        <f t="shared" si="148"/>
        <v>-</v>
      </c>
      <c r="M161" s="139" t="str">
        <f t="shared" si="149"/>
        <v>-</v>
      </c>
      <c r="N161" s="139" t="str">
        <f t="shared" si="149"/>
        <v>-</v>
      </c>
      <c r="O161" s="139" t="str">
        <f t="shared" si="149"/>
        <v>-</v>
      </c>
      <c r="P161" s="139" t="str">
        <f t="shared" si="149"/>
        <v>-</v>
      </c>
      <c r="Q161" s="139" t="str">
        <f t="shared" si="149"/>
        <v>-</v>
      </c>
      <c r="R161" s="139" t="str">
        <f t="shared" si="149"/>
        <v>-</v>
      </c>
      <c r="S161" s="139" t="str">
        <f t="shared" si="149"/>
        <v>-</v>
      </c>
      <c r="T161" s="139" t="str">
        <f t="shared" si="149"/>
        <v>-</v>
      </c>
      <c r="U161" s="139" t="str">
        <f t="shared" si="149"/>
        <v>-</v>
      </c>
      <c r="V161" s="139" t="str">
        <f t="shared" si="149"/>
        <v>-</v>
      </c>
      <c r="W161" s="139" t="str">
        <f t="shared" si="150"/>
        <v>-</v>
      </c>
      <c r="X161" s="139" t="str">
        <f t="shared" si="150"/>
        <v>-</v>
      </c>
      <c r="Y161" s="139" t="str">
        <f t="shared" si="150"/>
        <v>-</v>
      </c>
      <c r="Z161" s="139" t="str">
        <f t="shared" si="150"/>
        <v>-</v>
      </c>
      <c r="AA161" s="139" t="str">
        <f t="shared" si="150"/>
        <v>-</v>
      </c>
      <c r="AB161" s="139" t="str">
        <f t="shared" si="150"/>
        <v>-</v>
      </c>
      <c r="AC161" s="139" t="str">
        <f t="shared" si="150"/>
        <v>-</v>
      </c>
      <c r="AD161" s="139" t="str">
        <f t="shared" si="150"/>
        <v>-</v>
      </c>
      <c r="AE161" s="139" t="str">
        <f t="shared" si="150"/>
        <v>-</v>
      </c>
      <c r="AF161" s="139" t="str">
        <f t="shared" si="150"/>
        <v>-</v>
      </c>
      <c r="AG161" s="139" t="str">
        <f t="shared" si="151"/>
        <v>-</v>
      </c>
      <c r="AH161" s="139" t="str">
        <f t="shared" si="151"/>
        <v>-</v>
      </c>
      <c r="AI161" s="139" t="str">
        <f t="shared" si="151"/>
        <v>-</v>
      </c>
      <c r="AJ161" s="139" t="str">
        <f t="shared" si="151"/>
        <v>-</v>
      </c>
      <c r="AK161" s="139" t="str">
        <f t="shared" si="151"/>
        <v>-</v>
      </c>
      <c r="AL161" s="139" t="str">
        <f t="shared" si="151"/>
        <v>-</v>
      </c>
      <c r="AM161" s="139" t="str">
        <f t="shared" si="151"/>
        <v>-</v>
      </c>
      <c r="AN161" s="139" t="str">
        <f t="shared" si="151"/>
        <v>-</v>
      </c>
      <c r="AO161" s="139" t="str">
        <f t="shared" si="151"/>
        <v>-</v>
      </c>
      <c r="AP161" s="139" t="str">
        <f t="shared" si="151"/>
        <v>-</v>
      </c>
      <c r="AQ161" s="139" t="str">
        <f t="shared" si="152"/>
        <v>-</v>
      </c>
      <c r="AR161" s="139" t="str">
        <f t="shared" si="152"/>
        <v>-</v>
      </c>
      <c r="AS161" s="139" t="str">
        <f t="shared" si="152"/>
        <v>-</v>
      </c>
      <c r="AT161" s="139" t="str">
        <f t="shared" si="152"/>
        <v>-</v>
      </c>
      <c r="AU161" s="139" t="str">
        <f t="shared" si="152"/>
        <v>-</v>
      </c>
      <c r="AV161" s="139" t="str">
        <f t="shared" si="152"/>
        <v>-</v>
      </c>
      <c r="AW161" s="139" t="str">
        <f t="shared" si="152"/>
        <v>-</v>
      </c>
      <c r="AX161" s="139" t="str">
        <f t="shared" si="152"/>
        <v>-</v>
      </c>
      <c r="AY161" s="139" t="str">
        <f t="shared" si="152"/>
        <v>-</v>
      </c>
      <c r="AZ161" s="139" t="str">
        <f t="shared" si="152"/>
        <v>-</v>
      </c>
      <c r="BA161" s="139" t="str">
        <f t="shared" si="153"/>
        <v>-</v>
      </c>
      <c r="BB161" s="139" t="str">
        <f t="shared" si="153"/>
        <v>-</v>
      </c>
      <c r="BC161" s="139" t="str">
        <f t="shared" si="153"/>
        <v>-</v>
      </c>
      <c r="BD161" s="139" t="str">
        <f t="shared" si="153"/>
        <v>-</v>
      </c>
      <c r="BE161" s="139" t="str">
        <f t="shared" si="153"/>
        <v>-</v>
      </c>
      <c r="BF161" s="139" t="str">
        <f t="shared" si="153"/>
        <v>-</v>
      </c>
      <c r="BG161" s="139" t="str">
        <f t="shared" si="153"/>
        <v>-</v>
      </c>
      <c r="BH161" s="139" t="str">
        <f t="shared" si="153"/>
        <v>-</v>
      </c>
      <c r="BI161" s="139" t="str">
        <f t="shared" si="153"/>
        <v>-</v>
      </c>
      <c r="BJ161" s="139" t="str">
        <f t="shared" si="153"/>
        <v>-</v>
      </c>
      <c r="BK161" s="139" t="str">
        <f t="shared" si="154"/>
        <v>-</v>
      </c>
      <c r="BL161" s="139" t="str">
        <f t="shared" si="154"/>
        <v>-</v>
      </c>
      <c r="BM161" s="139" t="str">
        <f t="shared" si="154"/>
        <v>-</v>
      </c>
      <c r="BN161" s="139" t="str">
        <f t="shared" si="154"/>
        <v>-</v>
      </c>
      <c r="BO161" s="139" t="str">
        <f t="shared" si="154"/>
        <v>-</v>
      </c>
      <c r="BP161" s="139" t="str">
        <f t="shared" si="154"/>
        <v>-</v>
      </c>
      <c r="BQ161" s="139" t="str">
        <f t="shared" si="154"/>
        <v>-</v>
      </c>
      <c r="BR161" s="139" t="str">
        <f t="shared" si="154"/>
        <v>-</v>
      </c>
      <c r="BS161" s="139" t="str">
        <f t="shared" si="154"/>
        <v>-</v>
      </c>
      <c r="BT161" s="139" t="str">
        <f t="shared" si="154"/>
        <v>-</v>
      </c>
      <c r="BU161" s="139" t="str">
        <f t="shared" si="155"/>
        <v>-</v>
      </c>
      <c r="BV161" s="139" t="str">
        <f t="shared" si="155"/>
        <v>-</v>
      </c>
      <c r="BW161" s="139" t="str">
        <f t="shared" si="155"/>
        <v>-</v>
      </c>
      <c r="BX161" s="139" t="str">
        <f t="shared" si="155"/>
        <v>-</v>
      </c>
      <c r="BY161" s="139" t="str">
        <f t="shared" si="155"/>
        <v>-</v>
      </c>
      <c r="BZ161" s="139" t="str">
        <f t="shared" si="155"/>
        <v>-</v>
      </c>
      <c r="CA161" s="139" t="str">
        <f t="shared" si="155"/>
        <v>-</v>
      </c>
      <c r="CB161" s="139" t="str">
        <f t="shared" si="155"/>
        <v>-</v>
      </c>
      <c r="CC161" s="139" t="str">
        <f t="shared" si="155"/>
        <v>-</v>
      </c>
      <c r="CD161" s="139" t="str">
        <f t="shared" si="155"/>
        <v>-</v>
      </c>
      <c r="CE161" s="139" t="str">
        <f t="shared" si="156"/>
        <v>-</v>
      </c>
      <c r="CF161" s="139" t="str">
        <f t="shared" si="156"/>
        <v>-</v>
      </c>
      <c r="CG161" s="139" t="str">
        <f t="shared" si="156"/>
        <v>-</v>
      </c>
      <c r="CH161" s="139" t="str">
        <f t="shared" si="156"/>
        <v>-</v>
      </c>
      <c r="CI161" s="139" t="str">
        <f t="shared" si="156"/>
        <v>-</v>
      </c>
      <c r="CJ161" s="139" t="str">
        <f t="shared" si="156"/>
        <v>-</v>
      </c>
      <c r="CK161" s="139" t="str">
        <f t="shared" si="156"/>
        <v>-</v>
      </c>
      <c r="CL161" s="139" t="str">
        <f t="shared" si="156"/>
        <v>-</v>
      </c>
      <c r="CM161" s="139" t="str">
        <f t="shared" si="156"/>
        <v>-</v>
      </c>
      <c r="CN161" s="139" t="str">
        <f t="shared" si="156"/>
        <v>-</v>
      </c>
      <c r="CO161" s="139" t="str">
        <f t="shared" si="157"/>
        <v>-</v>
      </c>
      <c r="CP161" s="139" t="str">
        <f t="shared" si="157"/>
        <v>-</v>
      </c>
      <c r="CQ161" s="139" t="str">
        <f t="shared" si="157"/>
        <v>-</v>
      </c>
      <c r="CR161" s="139" t="str">
        <f t="shared" si="157"/>
        <v>-</v>
      </c>
      <c r="CS161" s="139" t="str">
        <f t="shared" si="157"/>
        <v>-</v>
      </c>
      <c r="CT161" s="139" t="str">
        <f t="shared" si="157"/>
        <v>-</v>
      </c>
      <c r="CU161" s="139" t="str">
        <f t="shared" si="157"/>
        <v>-</v>
      </c>
      <c r="CV161" s="139" t="str">
        <f t="shared" si="157"/>
        <v>-</v>
      </c>
      <c r="CW161" s="139" t="str">
        <f t="shared" si="157"/>
        <v>-</v>
      </c>
      <c r="CX161" s="139" t="str">
        <f t="shared" si="157"/>
        <v>-</v>
      </c>
      <c r="CY161" s="139" t="str">
        <f t="shared" si="158"/>
        <v>-</v>
      </c>
      <c r="CZ161" s="139" t="str">
        <f t="shared" si="158"/>
        <v>-</v>
      </c>
      <c r="DA161" s="139" t="str">
        <f t="shared" si="158"/>
        <v>-</v>
      </c>
      <c r="DB161" s="139" t="str">
        <f t="shared" si="158"/>
        <v>-</v>
      </c>
      <c r="DC161" s="139" t="str">
        <f t="shared" si="158"/>
        <v>-</v>
      </c>
      <c r="DD161" s="139" t="str">
        <f t="shared" si="158"/>
        <v>-</v>
      </c>
      <c r="DE161" s="139" t="str">
        <f t="shared" si="158"/>
        <v>-</v>
      </c>
      <c r="DF161" s="139" t="str">
        <f t="shared" si="158"/>
        <v>-</v>
      </c>
      <c r="DG161" s="139" t="str">
        <f t="shared" si="158"/>
        <v>-</v>
      </c>
      <c r="DH161" s="139" t="str">
        <f t="shared" si="158"/>
        <v>-</v>
      </c>
      <c r="DI161" s="139" t="str">
        <f t="shared" si="159"/>
        <v>-</v>
      </c>
      <c r="DJ161" s="139" t="str">
        <f t="shared" si="159"/>
        <v>-</v>
      </c>
      <c r="DK161" s="139" t="str">
        <f t="shared" si="159"/>
        <v>-</v>
      </c>
      <c r="DL161" s="139" t="str">
        <f t="shared" si="159"/>
        <v>-</v>
      </c>
      <c r="DM161" s="139" t="str">
        <f t="shared" si="159"/>
        <v>-</v>
      </c>
      <c r="DN161" s="139" t="str">
        <f t="shared" si="159"/>
        <v>-</v>
      </c>
      <c r="DO161" s="139" t="str">
        <f t="shared" si="159"/>
        <v>-</v>
      </c>
      <c r="DP161" s="139" t="str">
        <f t="shared" si="159"/>
        <v>-</v>
      </c>
      <c r="DQ161" s="139" t="str">
        <f t="shared" si="159"/>
        <v>-</v>
      </c>
      <c r="DR161" s="139" t="str">
        <f t="shared" si="159"/>
        <v>-</v>
      </c>
    </row>
    <row r="162" spans="1:122" outlineLevel="1">
      <c r="A162">
        <v>4</v>
      </c>
      <c r="B162" t="s">
        <v>62</v>
      </c>
      <c r="C162" s="139" t="str">
        <f t="shared" si="148"/>
        <v>-</v>
      </c>
      <c r="D162" s="139" t="str">
        <f t="shared" si="148"/>
        <v>-</v>
      </c>
      <c r="E162" s="139" t="str">
        <f t="shared" si="148"/>
        <v>-</v>
      </c>
      <c r="F162" s="139" t="str">
        <f t="shared" si="148"/>
        <v>-</v>
      </c>
      <c r="G162" s="139" t="str">
        <f t="shared" si="148"/>
        <v>-</v>
      </c>
      <c r="H162" s="139" t="str">
        <f t="shared" si="148"/>
        <v>-</v>
      </c>
      <c r="I162" s="139" t="str">
        <f t="shared" si="148"/>
        <v>-</v>
      </c>
      <c r="J162" s="139" t="str">
        <f t="shared" si="148"/>
        <v>-</v>
      </c>
      <c r="K162" s="139" t="str">
        <f t="shared" si="148"/>
        <v>-</v>
      </c>
      <c r="L162" s="139" t="str">
        <f t="shared" si="148"/>
        <v>-</v>
      </c>
      <c r="M162" s="139" t="str">
        <f t="shared" si="149"/>
        <v>-</v>
      </c>
      <c r="N162" s="139" t="str">
        <f t="shared" si="149"/>
        <v>-</v>
      </c>
      <c r="O162" s="139" t="str">
        <f t="shared" si="149"/>
        <v>-</v>
      </c>
      <c r="P162" s="139" t="str">
        <f t="shared" si="149"/>
        <v>-</v>
      </c>
      <c r="Q162" s="139" t="str">
        <f t="shared" si="149"/>
        <v>-</v>
      </c>
      <c r="R162" s="139" t="str">
        <f t="shared" si="149"/>
        <v>-</v>
      </c>
      <c r="S162" s="139" t="str">
        <f t="shared" si="149"/>
        <v>-</v>
      </c>
      <c r="T162" s="139" t="str">
        <f t="shared" si="149"/>
        <v>-</v>
      </c>
      <c r="U162" s="139" t="str">
        <f t="shared" si="149"/>
        <v>-</v>
      </c>
      <c r="V162" s="139" t="str">
        <f t="shared" si="149"/>
        <v>-</v>
      </c>
      <c r="W162" s="139" t="str">
        <f t="shared" si="150"/>
        <v>-</v>
      </c>
      <c r="X162" s="139" t="str">
        <f t="shared" si="150"/>
        <v>-</v>
      </c>
      <c r="Y162" s="139" t="str">
        <f t="shared" si="150"/>
        <v>-</v>
      </c>
      <c r="Z162" s="139" t="str">
        <f t="shared" si="150"/>
        <v>-</v>
      </c>
      <c r="AA162" s="139" t="str">
        <f t="shared" si="150"/>
        <v>-</v>
      </c>
      <c r="AB162" s="139" t="str">
        <f t="shared" si="150"/>
        <v>-</v>
      </c>
      <c r="AC162" s="139" t="str">
        <f t="shared" si="150"/>
        <v>-</v>
      </c>
      <c r="AD162" s="139" t="str">
        <f t="shared" si="150"/>
        <v>-</v>
      </c>
      <c r="AE162" s="139" t="str">
        <f t="shared" si="150"/>
        <v>-</v>
      </c>
      <c r="AF162" s="139" t="str">
        <f t="shared" si="150"/>
        <v>-</v>
      </c>
      <c r="AG162" s="139" t="str">
        <f t="shared" si="151"/>
        <v>-</v>
      </c>
      <c r="AH162" s="139" t="str">
        <f t="shared" si="151"/>
        <v>-</v>
      </c>
      <c r="AI162" s="139" t="str">
        <f t="shared" si="151"/>
        <v>-</v>
      </c>
      <c r="AJ162" s="139" t="str">
        <f t="shared" si="151"/>
        <v>-</v>
      </c>
      <c r="AK162" s="139" t="str">
        <f t="shared" si="151"/>
        <v>-</v>
      </c>
      <c r="AL162" s="139" t="str">
        <f t="shared" si="151"/>
        <v>-</v>
      </c>
      <c r="AM162" s="139" t="str">
        <f t="shared" si="151"/>
        <v>-</v>
      </c>
      <c r="AN162" s="139" t="str">
        <f t="shared" si="151"/>
        <v>-</v>
      </c>
      <c r="AO162" s="139" t="str">
        <f t="shared" si="151"/>
        <v>-</v>
      </c>
      <c r="AP162" s="139" t="str">
        <f t="shared" si="151"/>
        <v>-</v>
      </c>
      <c r="AQ162" s="139" t="str">
        <f t="shared" si="152"/>
        <v>-</v>
      </c>
      <c r="AR162" s="139" t="str">
        <f t="shared" si="152"/>
        <v>-</v>
      </c>
      <c r="AS162" s="139" t="str">
        <f t="shared" si="152"/>
        <v>-</v>
      </c>
      <c r="AT162" s="139" t="str">
        <f t="shared" si="152"/>
        <v>-</v>
      </c>
      <c r="AU162" s="139" t="str">
        <f t="shared" si="152"/>
        <v>-</v>
      </c>
      <c r="AV162" s="139" t="str">
        <f t="shared" si="152"/>
        <v>-</v>
      </c>
      <c r="AW162" s="139" t="str">
        <f t="shared" si="152"/>
        <v>-</v>
      </c>
      <c r="AX162" s="139" t="str">
        <f t="shared" si="152"/>
        <v>-</v>
      </c>
      <c r="AY162" s="139" t="str">
        <f t="shared" si="152"/>
        <v>-</v>
      </c>
      <c r="AZ162" s="139" t="str">
        <f t="shared" si="152"/>
        <v>-</v>
      </c>
      <c r="BA162" s="139" t="str">
        <f t="shared" si="153"/>
        <v>-</v>
      </c>
      <c r="BB162" s="139" t="str">
        <f t="shared" si="153"/>
        <v>-</v>
      </c>
      <c r="BC162" s="139" t="str">
        <f t="shared" si="153"/>
        <v>-</v>
      </c>
      <c r="BD162" s="139" t="str">
        <f t="shared" si="153"/>
        <v>-</v>
      </c>
      <c r="BE162" s="139" t="str">
        <f t="shared" si="153"/>
        <v>-</v>
      </c>
      <c r="BF162" s="139" t="str">
        <f t="shared" si="153"/>
        <v>-</v>
      </c>
      <c r="BG162" s="139" t="str">
        <f t="shared" si="153"/>
        <v>-</v>
      </c>
      <c r="BH162" s="139" t="str">
        <f t="shared" si="153"/>
        <v>-</v>
      </c>
      <c r="BI162" s="139" t="str">
        <f t="shared" si="153"/>
        <v>-</v>
      </c>
      <c r="BJ162" s="139" t="str">
        <f t="shared" si="153"/>
        <v>-</v>
      </c>
      <c r="BK162" s="139" t="str">
        <f t="shared" si="154"/>
        <v>-</v>
      </c>
      <c r="BL162" s="139" t="str">
        <f t="shared" si="154"/>
        <v>-</v>
      </c>
      <c r="BM162" s="139" t="str">
        <f t="shared" si="154"/>
        <v>-</v>
      </c>
      <c r="BN162" s="139" t="str">
        <f t="shared" si="154"/>
        <v>-</v>
      </c>
      <c r="BO162" s="139" t="str">
        <f t="shared" si="154"/>
        <v>-</v>
      </c>
      <c r="BP162" s="139" t="str">
        <f t="shared" si="154"/>
        <v>-</v>
      </c>
      <c r="BQ162" s="139" t="str">
        <f t="shared" si="154"/>
        <v>-</v>
      </c>
      <c r="BR162" s="139" t="str">
        <f t="shared" si="154"/>
        <v>-</v>
      </c>
      <c r="BS162" s="139" t="str">
        <f t="shared" si="154"/>
        <v>-</v>
      </c>
      <c r="BT162" s="139" t="str">
        <f t="shared" si="154"/>
        <v>-</v>
      </c>
      <c r="BU162" s="139" t="str">
        <f t="shared" si="155"/>
        <v>-</v>
      </c>
      <c r="BV162" s="139" t="str">
        <f t="shared" si="155"/>
        <v>-</v>
      </c>
      <c r="BW162" s="139" t="str">
        <f t="shared" si="155"/>
        <v>-</v>
      </c>
      <c r="BX162" s="139" t="str">
        <f t="shared" si="155"/>
        <v>-</v>
      </c>
      <c r="BY162" s="139" t="str">
        <f t="shared" si="155"/>
        <v>-</v>
      </c>
      <c r="BZ162" s="139" t="str">
        <f t="shared" si="155"/>
        <v>-</v>
      </c>
      <c r="CA162" s="139" t="str">
        <f t="shared" si="155"/>
        <v>-</v>
      </c>
      <c r="CB162" s="139" t="str">
        <f t="shared" si="155"/>
        <v>-</v>
      </c>
      <c r="CC162" s="139" t="str">
        <f t="shared" si="155"/>
        <v>-</v>
      </c>
      <c r="CD162" s="139" t="str">
        <f t="shared" si="155"/>
        <v>-</v>
      </c>
      <c r="CE162" s="139" t="str">
        <f t="shared" si="156"/>
        <v>-</v>
      </c>
      <c r="CF162" s="139" t="str">
        <f t="shared" si="156"/>
        <v>-</v>
      </c>
      <c r="CG162" s="139" t="str">
        <f t="shared" si="156"/>
        <v>-</v>
      </c>
      <c r="CH162" s="139" t="str">
        <f t="shared" si="156"/>
        <v>-</v>
      </c>
      <c r="CI162" s="139" t="str">
        <f t="shared" si="156"/>
        <v>-</v>
      </c>
      <c r="CJ162" s="139" t="str">
        <f t="shared" si="156"/>
        <v>-</v>
      </c>
      <c r="CK162" s="139" t="str">
        <f t="shared" si="156"/>
        <v>-</v>
      </c>
      <c r="CL162" s="139" t="str">
        <f t="shared" si="156"/>
        <v>-</v>
      </c>
      <c r="CM162" s="139" t="str">
        <f t="shared" si="156"/>
        <v>-</v>
      </c>
      <c r="CN162" s="139" t="str">
        <f t="shared" si="156"/>
        <v>-</v>
      </c>
      <c r="CO162" s="139" t="str">
        <f t="shared" si="157"/>
        <v>-</v>
      </c>
      <c r="CP162" s="139" t="str">
        <f t="shared" si="157"/>
        <v>-</v>
      </c>
      <c r="CQ162" s="139" t="str">
        <f t="shared" si="157"/>
        <v>-</v>
      </c>
      <c r="CR162" s="139" t="str">
        <f t="shared" si="157"/>
        <v>-</v>
      </c>
      <c r="CS162" s="139" t="str">
        <f t="shared" si="157"/>
        <v>-</v>
      </c>
      <c r="CT162" s="139" t="str">
        <f t="shared" si="157"/>
        <v>-</v>
      </c>
      <c r="CU162" s="139" t="str">
        <f t="shared" si="157"/>
        <v>-</v>
      </c>
      <c r="CV162" s="139" t="str">
        <f t="shared" si="157"/>
        <v>-</v>
      </c>
      <c r="CW162" s="139" t="str">
        <f t="shared" si="157"/>
        <v>-</v>
      </c>
      <c r="CX162" s="139" t="str">
        <f t="shared" si="157"/>
        <v>-</v>
      </c>
      <c r="CY162" s="139" t="str">
        <f t="shared" si="158"/>
        <v>-</v>
      </c>
      <c r="CZ162" s="139" t="str">
        <f t="shared" si="158"/>
        <v>-</v>
      </c>
      <c r="DA162" s="139" t="str">
        <f t="shared" si="158"/>
        <v>-</v>
      </c>
      <c r="DB162" s="139" t="str">
        <f t="shared" si="158"/>
        <v>-</v>
      </c>
      <c r="DC162" s="139" t="str">
        <f t="shared" si="158"/>
        <v>-</v>
      </c>
      <c r="DD162" s="139" t="str">
        <f t="shared" si="158"/>
        <v>-</v>
      </c>
      <c r="DE162" s="139" t="str">
        <f t="shared" si="158"/>
        <v>-</v>
      </c>
      <c r="DF162" s="139" t="str">
        <f t="shared" si="158"/>
        <v>-</v>
      </c>
      <c r="DG162" s="139" t="str">
        <f t="shared" si="158"/>
        <v>-</v>
      </c>
      <c r="DH162" s="139" t="str">
        <f t="shared" si="158"/>
        <v>-</v>
      </c>
      <c r="DI162" s="139" t="str">
        <f t="shared" si="159"/>
        <v>-</v>
      </c>
      <c r="DJ162" s="139" t="str">
        <f t="shared" si="159"/>
        <v>-</v>
      </c>
      <c r="DK162" s="139" t="str">
        <f t="shared" si="159"/>
        <v>-</v>
      </c>
      <c r="DL162" s="139" t="str">
        <f t="shared" si="159"/>
        <v>-</v>
      </c>
      <c r="DM162" s="139" t="str">
        <f t="shared" si="159"/>
        <v>-</v>
      </c>
      <c r="DN162" s="139" t="str">
        <f t="shared" si="159"/>
        <v>-</v>
      </c>
      <c r="DO162" s="139" t="str">
        <f t="shared" si="159"/>
        <v>-</v>
      </c>
      <c r="DP162" s="139" t="str">
        <f t="shared" si="159"/>
        <v>-</v>
      </c>
      <c r="DQ162" s="139" t="str">
        <f t="shared" si="159"/>
        <v>-</v>
      </c>
      <c r="DR162" s="139" t="str">
        <f t="shared" si="159"/>
        <v>-</v>
      </c>
    </row>
    <row r="163" spans="1:122" outlineLevel="1">
      <c r="A163">
        <v>5</v>
      </c>
      <c r="B163" t="s">
        <v>62</v>
      </c>
      <c r="C163" s="139" t="str">
        <f t="shared" si="148"/>
        <v>-</v>
      </c>
      <c r="D163" s="139" t="str">
        <f t="shared" si="148"/>
        <v>-</v>
      </c>
      <c r="E163" s="139" t="str">
        <f t="shared" si="148"/>
        <v>-</v>
      </c>
      <c r="F163" s="139" t="str">
        <f t="shared" si="148"/>
        <v>-</v>
      </c>
      <c r="G163" s="139" t="str">
        <f t="shared" si="148"/>
        <v>-</v>
      </c>
      <c r="H163" s="139" t="str">
        <f t="shared" si="148"/>
        <v>-</v>
      </c>
      <c r="I163" s="139" t="str">
        <f t="shared" si="148"/>
        <v>-</v>
      </c>
      <c r="J163" s="139" t="str">
        <f t="shared" si="148"/>
        <v>-</v>
      </c>
      <c r="K163" s="139" t="str">
        <f t="shared" si="148"/>
        <v>-</v>
      </c>
      <c r="L163" s="139" t="str">
        <f t="shared" si="148"/>
        <v>-</v>
      </c>
      <c r="M163" s="139" t="str">
        <f t="shared" si="149"/>
        <v>-</v>
      </c>
      <c r="N163" s="139" t="str">
        <f t="shared" si="149"/>
        <v>-</v>
      </c>
      <c r="O163" s="139" t="str">
        <f t="shared" si="149"/>
        <v>-</v>
      </c>
      <c r="P163" s="139" t="str">
        <f t="shared" si="149"/>
        <v>-</v>
      </c>
      <c r="Q163" s="139" t="str">
        <f t="shared" si="149"/>
        <v>-</v>
      </c>
      <c r="R163" s="139" t="str">
        <f t="shared" si="149"/>
        <v>-</v>
      </c>
      <c r="S163" s="139" t="str">
        <f t="shared" si="149"/>
        <v>-</v>
      </c>
      <c r="T163" s="139" t="str">
        <f t="shared" si="149"/>
        <v>-</v>
      </c>
      <c r="U163" s="139" t="str">
        <f t="shared" si="149"/>
        <v>-</v>
      </c>
      <c r="V163" s="139" t="str">
        <f t="shared" si="149"/>
        <v>-</v>
      </c>
      <c r="W163" s="139" t="str">
        <f t="shared" si="150"/>
        <v>-</v>
      </c>
      <c r="X163" s="139" t="str">
        <f t="shared" si="150"/>
        <v>-</v>
      </c>
      <c r="Y163" s="139" t="str">
        <f t="shared" si="150"/>
        <v>-</v>
      </c>
      <c r="Z163" s="139" t="str">
        <f t="shared" si="150"/>
        <v>-</v>
      </c>
      <c r="AA163" s="139" t="str">
        <f t="shared" si="150"/>
        <v>-</v>
      </c>
      <c r="AB163" s="139" t="str">
        <f t="shared" si="150"/>
        <v>-</v>
      </c>
      <c r="AC163" s="139" t="str">
        <f t="shared" si="150"/>
        <v>-</v>
      </c>
      <c r="AD163" s="139" t="str">
        <f t="shared" si="150"/>
        <v>-</v>
      </c>
      <c r="AE163" s="139" t="str">
        <f t="shared" si="150"/>
        <v>-</v>
      </c>
      <c r="AF163" s="139" t="str">
        <f t="shared" si="150"/>
        <v>-</v>
      </c>
      <c r="AG163" s="139" t="str">
        <f t="shared" si="151"/>
        <v>-</v>
      </c>
      <c r="AH163" s="139" t="str">
        <f t="shared" si="151"/>
        <v>-</v>
      </c>
      <c r="AI163" s="139" t="str">
        <f t="shared" si="151"/>
        <v>-</v>
      </c>
      <c r="AJ163" s="139" t="str">
        <f t="shared" si="151"/>
        <v>-</v>
      </c>
      <c r="AK163" s="139" t="str">
        <f t="shared" si="151"/>
        <v>-</v>
      </c>
      <c r="AL163" s="139" t="str">
        <f t="shared" si="151"/>
        <v>-</v>
      </c>
      <c r="AM163" s="139" t="str">
        <f t="shared" si="151"/>
        <v>-</v>
      </c>
      <c r="AN163" s="139" t="str">
        <f t="shared" si="151"/>
        <v>-</v>
      </c>
      <c r="AO163" s="139" t="str">
        <f t="shared" si="151"/>
        <v>-</v>
      </c>
      <c r="AP163" s="139" t="str">
        <f t="shared" si="151"/>
        <v>-</v>
      </c>
      <c r="AQ163" s="139" t="str">
        <f t="shared" si="152"/>
        <v>-</v>
      </c>
      <c r="AR163" s="139" t="str">
        <f t="shared" si="152"/>
        <v>-</v>
      </c>
      <c r="AS163" s="139" t="str">
        <f t="shared" si="152"/>
        <v>-</v>
      </c>
      <c r="AT163" s="139" t="str">
        <f t="shared" si="152"/>
        <v>-</v>
      </c>
      <c r="AU163" s="139" t="str">
        <f t="shared" si="152"/>
        <v>-</v>
      </c>
      <c r="AV163" s="139" t="str">
        <f t="shared" si="152"/>
        <v>-</v>
      </c>
      <c r="AW163" s="139" t="str">
        <f t="shared" si="152"/>
        <v>-</v>
      </c>
      <c r="AX163" s="139" t="str">
        <f t="shared" si="152"/>
        <v>-</v>
      </c>
      <c r="AY163" s="139" t="str">
        <f t="shared" si="152"/>
        <v>-</v>
      </c>
      <c r="AZ163" s="139" t="str">
        <f t="shared" si="152"/>
        <v>-</v>
      </c>
      <c r="BA163" s="139" t="str">
        <f t="shared" si="153"/>
        <v>-</v>
      </c>
      <c r="BB163" s="139" t="str">
        <f t="shared" si="153"/>
        <v>-</v>
      </c>
      <c r="BC163" s="139" t="str">
        <f t="shared" si="153"/>
        <v>-</v>
      </c>
      <c r="BD163" s="139" t="str">
        <f t="shared" si="153"/>
        <v>-</v>
      </c>
      <c r="BE163" s="139" t="str">
        <f t="shared" si="153"/>
        <v>-</v>
      </c>
      <c r="BF163" s="139" t="str">
        <f t="shared" si="153"/>
        <v>-</v>
      </c>
      <c r="BG163" s="139" t="str">
        <f t="shared" si="153"/>
        <v>-</v>
      </c>
      <c r="BH163" s="139" t="str">
        <f t="shared" si="153"/>
        <v>-</v>
      </c>
      <c r="BI163" s="139" t="str">
        <f t="shared" si="153"/>
        <v>-</v>
      </c>
      <c r="BJ163" s="139" t="str">
        <f t="shared" si="153"/>
        <v>-</v>
      </c>
      <c r="BK163" s="139" t="str">
        <f t="shared" si="154"/>
        <v>-</v>
      </c>
      <c r="BL163" s="139" t="str">
        <f t="shared" si="154"/>
        <v>-</v>
      </c>
      <c r="BM163" s="139" t="str">
        <f t="shared" si="154"/>
        <v>-</v>
      </c>
      <c r="BN163" s="139" t="str">
        <f t="shared" si="154"/>
        <v>-</v>
      </c>
      <c r="BO163" s="139" t="str">
        <f t="shared" si="154"/>
        <v>-</v>
      </c>
      <c r="BP163" s="139" t="str">
        <f t="shared" si="154"/>
        <v>-</v>
      </c>
      <c r="BQ163" s="139" t="str">
        <f t="shared" si="154"/>
        <v>-</v>
      </c>
      <c r="BR163" s="139" t="str">
        <f t="shared" si="154"/>
        <v>-</v>
      </c>
      <c r="BS163" s="139" t="str">
        <f t="shared" si="154"/>
        <v>-</v>
      </c>
      <c r="BT163" s="139" t="str">
        <f t="shared" si="154"/>
        <v>-</v>
      </c>
      <c r="BU163" s="139" t="str">
        <f t="shared" si="155"/>
        <v>-</v>
      </c>
      <c r="BV163" s="139" t="str">
        <f t="shared" si="155"/>
        <v>-</v>
      </c>
      <c r="BW163" s="139" t="str">
        <f t="shared" si="155"/>
        <v>-</v>
      </c>
      <c r="BX163" s="139" t="str">
        <f t="shared" si="155"/>
        <v>-</v>
      </c>
      <c r="BY163" s="139" t="str">
        <f t="shared" si="155"/>
        <v>-</v>
      </c>
      <c r="BZ163" s="139" t="str">
        <f t="shared" si="155"/>
        <v>-</v>
      </c>
      <c r="CA163" s="139" t="str">
        <f t="shared" si="155"/>
        <v>-</v>
      </c>
      <c r="CB163" s="139" t="str">
        <f t="shared" si="155"/>
        <v>-</v>
      </c>
      <c r="CC163" s="139" t="str">
        <f t="shared" si="155"/>
        <v>-</v>
      </c>
      <c r="CD163" s="139" t="str">
        <f t="shared" si="155"/>
        <v>-</v>
      </c>
      <c r="CE163" s="139" t="str">
        <f t="shared" si="156"/>
        <v>-</v>
      </c>
      <c r="CF163" s="139" t="str">
        <f t="shared" si="156"/>
        <v>-</v>
      </c>
      <c r="CG163" s="139" t="str">
        <f t="shared" si="156"/>
        <v>-</v>
      </c>
      <c r="CH163" s="139" t="str">
        <f t="shared" si="156"/>
        <v>-</v>
      </c>
      <c r="CI163" s="139" t="str">
        <f t="shared" si="156"/>
        <v>-</v>
      </c>
      <c r="CJ163" s="139" t="str">
        <f t="shared" si="156"/>
        <v>-</v>
      </c>
      <c r="CK163" s="139" t="str">
        <f t="shared" si="156"/>
        <v>-</v>
      </c>
      <c r="CL163" s="139" t="str">
        <f t="shared" si="156"/>
        <v>-</v>
      </c>
      <c r="CM163" s="139" t="str">
        <f t="shared" si="156"/>
        <v>-</v>
      </c>
      <c r="CN163" s="139" t="str">
        <f t="shared" si="156"/>
        <v>-</v>
      </c>
      <c r="CO163" s="139" t="str">
        <f t="shared" si="157"/>
        <v>-</v>
      </c>
      <c r="CP163" s="139" t="str">
        <f t="shared" si="157"/>
        <v>-</v>
      </c>
      <c r="CQ163" s="139" t="str">
        <f t="shared" si="157"/>
        <v>-</v>
      </c>
      <c r="CR163" s="139" t="str">
        <f t="shared" si="157"/>
        <v>-</v>
      </c>
      <c r="CS163" s="139" t="str">
        <f t="shared" si="157"/>
        <v>-</v>
      </c>
      <c r="CT163" s="139" t="str">
        <f t="shared" si="157"/>
        <v>-</v>
      </c>
      <c r="CU163" s="139" t="str">
        <f t="shared" si="157"/>
        <v>-</v>
      </c>
      <c r="CV163" s="139" t="str">
        <f t="shared" si="157"/>
        <v>-</v>
      </c>
      <c r="CW163" s="139" t="str">
        <f t="shared" si="157"/>
        <v>-</v>
      </c>
      <c r="CX163" s="139" t="str">
        <f t="shared" si="157"/>
        <v>-</v>
      </c>
      <c r="CY163" s="139" t="str">
        <f t="shared" si="158"/>
        <v>-</v>
      </c>
      <c r="CZ163" s="139" t="str">
        <f t="shared" si="158"/>
        <v>-</v>
      </c>
      <c r="DA163" s="139" t="str">
        <f t="shared" si="158"/>
        <v>-</v>
      </c>
      <c r="DB163" s="139" t="str">
        <f t="shared" si="158"/>
        <v>-</v>
      </c>
      <c r="DC163" s="139" t="str">
        <f t="shared" si="158"/>
        <v>-</v>
      </c>
      <c r="DD163" s="139" t="str">
        <f t="shared" si="158"/>
        <v>-</v>
      </c>
      <c r="DE163" s="139" t="str">
        <f t="shared" si="158"/>
        <v>-</v>
      </c>
      <c r="DF163" s="139" t="str">
        <f t="shared" si="158"/>
        <v>-</v>
      </c>
      <c r="DG163" s="139" t="str">
        <f t="shared" si="158"/>
        <v>-</v>
      </c>
      <c r="DH163" s="139" t="str">
        <f t="shared" si="158"/>
        <v>-</v>
      </c>
      <c r="DI163" s="139" t="str">
        <f t="shared" si="159"/>
        <v>-</v>
      </c>
      <c r="DJ163" s="139" t="str">
        <f t="shared" si="159"/>
        <v>-</v>
      </c>
      <c r="DK163" s="139" t="str">
        <f t="shared" si="159"/>
        <v>-</v>
      </c>
      <c r="DL163" s="139" t="str">
        <f t="shared" si="159"/>
        <v>-</v>
      </c>
      <c r="DM163" s="139" t="str">
        <f t="shared" si="159"/>
        <v>-</v>
      </c>
      <c r="DN163" s="139" t="str">
        <f t="shared" si="159"/>
        <v>-</v>
      </c>
      <c r="DO163" s="139" t="str">
        <f t="shared" si="159"/>
        <v>-</v>
      </c>
      <c r="DP163" s="139" t="str">
        <f t="shared" si="159"/>
        <v>-</v>
      </c>
      <c r="DQ163" s="139" t="str">
        <f t="shared" si="159"/>
        <v>-</v>
      </c>
      <c r="DR163" s="139" t="str">
        <f t="shared" si="159"/>
        <v>-</v>
      </c>
    </row>
    <row r="164" spans="1:122" outlineLevel="1"/>
    <row r="165" spans="1:122" ht="17.25" outlineLevel="1">
      <c r="B165" s="16" t="s">
        <v>894</v>
      </c>
      <c r="C165" s="137" t="s">
        <v>618</v>
      </c>
      <c r="D165" s="137"/>
      <c r="E165" s="137"/>
      <c r="F165" s="137"/>
      <c r="G165" s="137"/>
      <c r="H165" s="137"/>
      <c r="I165" s="137"/>
      <c r="J165" s="137"/>
      <c r="K165" s="137"/>
      <c r="L165" s="137"/>
      <c r="M165" s="137"/>
      <c r="N165" s="137"/>
      <c r="O165" s="137"/>
      <c r="P165" s="137"/>
      <c r="Q165" s="137"/>
      <c r="R165" s="137" t="s">
        <v>619</v>
      </c>
      <c r="S165" s="137"/>
      <c r="T165" s="137"/>
      <c r="U165" s="137"/>
      <c r="V165" s="137"/>
      <c r="W165" s="137"/>
      <c r="X165" s="137"/>
      <c r="Y165" s="137"/>
      <c r="Z165" s="137"/>
      <c r="AA165" s="137"/>
      <c r="AB165" s="137"/>
      <c r="AC165" s="137"/>
      <c r="AD165" s="137"/>
      <c r="AE165" s="137"/>
      <c r="AF165" s="137"/>
      <c r="AG165" s="137" t="s">
        <v>1800</v>
      </c>
      <c r="AH165" s="138"/>
      <c r="AI165" s="138"/>
      <c r="AJ165" s="138"/>
      <c r="AK165" s="138"/>
      <c r="AL165" s="138"/>
      <c r="AM165" s="138"/>
      <c r="AN165" s="138"/>
      <c r="AO165" s="138"/>
      <c r="AP165" s="138"/>
      <c r="AQ165" s="138"/>
      <c r="AR165" s="138"/>
      <c r="AS165" s="138"/>
      <c r="AT165" s="138"/>
      <c r="AU165" s="138"/>
    </row>
    <row r="166" spans="1:122" outlineLevel="1">
      <c r="B166" s="29" t="s">
        <v>982</v>
      </c>
      <c r="C166" s="32" t="s">
        <v>31</v>
      </c>
      <c r="D166" s="32" t="s">
        <v>31</v>
      </c>
      <c r="E166" s="32" t="s">
        <v>31</v>
      </c>
      <c r="F166" s="32" t="s">
        <v>31</v>
      </c>
      <c r="G166" s="32" t="s">
        <v>31</v>
      </c>
      <c r="H166" s="32" t="s">
        <v>31</v>
      </c>
      <c r="I166" s="32" t="s">
        <v>31</v>
      </c>
      <c r="J166" s="32" t="s">
        <v>31</v>
      </c>
      <c r="K166" s="32" t="s">
        <v>31</v>
      </c>
      <c r="L166" s="32" t="s">
        <v>31</v>
      </c>
      <c r="M166" s="32" t="s">
        <v>31</v>
      </c>
      <c r="N166" s="32" t="s">
        <v>31</v>
      </c>
      <c r="O166" s="32" t="s">
        <v>31</v>
      </c>
      <c r="P166" s="32" t="s">
        <v>31</v>
      </c>
      <c r="Q166" s="32" t="s">
        <v>31</v>
      </c>
      <c r="R166" s="32" t="s">
        <v>31</v>
      </c>
      <c r="S166" s="32" t="s">
        <v>31</v>
      </c>
      <c r="T166" s="32" t="s">
        <v>31</v>
      </c>
      <c r="U166" s="32" t="s">
        <v>31</v>
      </c>
      <c r="V166" s="32" t="s">
        <v>31</v>
      </c>
      <c r="W166" s="32" t="s">
        <v>31</v>
      </c>
      <c r="X166" s="32" t="s">
        <v>31</v>
      </c>
      <c r="Y166" s="32" t="s">
        <v>31</v>
      </c>
      <c r="Z166" s="32" t="s">
        <v>31</v>
      </c>
      <c r="AA166" s="32" t="s">
        <v>31</v>
      </c>
      <c r="AB166" s="32" t="s">
        <v>31</v>
      </c>
      <c r="AC166" s="32" t="s">
        <v>31</v>
      </c>
      <c r="AD166" s="32" t="s">
        <v>31</v>
      </c>
      <c r="AE166" s="32" t="s">
        <v>31</v>
      </c>
      <c r="AF166" s="32" t="s">
        <v>31</v>
      </c>
      <c r="AG166" s="461" t="s">
        <v>31</v>
      </c>
      <c r="AH166" s="32" t="s">
        <v>31</v>
      </c>
      <c r="AI166" s="32" t="s">
        <v>31</v>
      </c>
      <c r="AJ166" s="32" t="s">
        <v>31</v>
      </c>
      <c r="AK166" s="32" t="s">
        <v>31</v>
      </c>
      <c r="AL166" s="32" t="s">
        <v>31</v>
      </c>
      <c r="AM166" s="32" t="s">
        <v>31</v>
      </c>
      <c r="AN166" s="32" t="s">
        <v>31</v>
      </c>
      <c r="AO166" s="32" t="s">
        <v>31</v>
      </c>
      <c r="AP166" s="32" t="s">
        <v>31</v>
      </c>
      <c r="AQ166" s="32" t="s">
        <v>31</v>
      </c>
      <c r="AR166" s="32" t="s">
        <v>31</v>
      </c>
      <c r="AS166" s="32" t="s">
        <v>31</v>
      </c>
      <c r="AT166" s="32" t="s">
        <v>31</v>
      </c>
      <c r="AU166" s="32" t="s">
        <v>31</v>
      </c>
    </row>
    <row r="167" spans="1:122" outlineLevel="1">
      <c r="B167" s="29" t="s">
        <v>896</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t="s">
        <v>31</v>
      </c>
      <c r="S167" s="32" t="s">
        <v>31</v>
      </c>
      <c r="T167" s="32" t="s">
        <v>31</v>
      </c>
      <c r="U167" s="32" t="s">
        <v>31</v>
      </c>
      <c r="V167" s="32" t="s">
        <v>31</v>
      </c>
      <c r="W167" s="32" t="s">
        <v>31</v>
      </c>
      <c r="X167" s="32" t="s">
        <v>31</v>
      </c>
      <c r="Y167" s="32" t="s">
        <v>31</v>
      </c>
      <c r="Z167" s="32" t="s">
        <v>31</v>
      </c>
      <c r="AA167" s="32" t="s">
        <v>31</v>
      </c>
      <c r="AB167" s="32" t="s">
        <v>31</v>
      </c>
      <c r="AC167" s="32" t="s">
        <v>31</v>
      </c>
      <c r="AD167" s="32" t="s">
        <v>31</v>
      </c>
      <c r="AE167" s="32" t="s">
        <v>31</v>
      </c>
      <c r="AF167" s="32" t="s">
        <v>31</v>
      </c>
      <c r="AG167" s="461"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1:122" outlineLevel="1">
      <c r="B168" s="29" t="s">
        <v>897</v>
      </c>
      <c r="C168" s="31" t="str">
        <f>C167</f>
        <v>-</v>
      </c>
      <c r="D168" s="31" t="str">
        <f t="shared" ref="D168:D170" si="160">D167</f>
        <v>-</v>
      </c>
      <c r="E168" s="31" t="str">
        <f t="shared" ref="E168:E170" si="161">E167</f>
        <v>-</v>
      </c>
      <c r="F168" s="31" t="str">
        <f t="shared" ref="F168:F170" si="162">F167</f>
        <v>-</v>
      </c>
      <c r="G168" s="31" t="str">
        <f t="shared" ref="G168:G170" si="163">G167</f>
        <v>-</v>
      </c>
      <c r="H168" s="31" t="str">
        <f t="shared" ref="H168:H170" si="164">H167</f>
        <v>-</v>
      </c>
      <c r="I168" s="31" t="str">
        <f t="shared" ref="I168:I170" si="165">I167</f>
        <v>-</v>
      </c>
      <c r="J168" s="31" t="str">
        <f t="shared" ref="J168:J170" si="166">J167</f>
        <v>-</v>
      </c>
      <c r="K168" s="31" t="str">
        <f t="shared" ref="K168:K170" si="167">K167</f>
        <v>-</v>
      </c>
      <c r="L168" s="31" t="str">
        <f t="shared" ref="L168:L170" si="168">L167</f>
        <v>-</v>
      </c>
      <c r="M168" s="31" t="str">
        <f t="shared" ref="M168:M170" si="169">M167</f>
        <v>-</v>
      </c>
      <c r="N168" s="31" t="str">
        <f t="shared" ref="N168:N170" si="170">N167</f>
        <v>-</v>
      </c>
      <c r="O168" s="31" t="str">
        <f t="shared" ref="O168:O170" si="171">O167</f>
        <v>-</v>
      </c>
      <c r="P168" s="31" t="str">
        <f t="shared" ref="P168:P170" si="172">P167</f>
        <v>-</v>
      </c>
      <c r="Q168" s="31" t="str">
        <f t="shared" ref="Q168:AF170" si="173">Q167</f>
        <v>-</v>
      </c>
      <c r="R168" s="31" t="str">
        <f t="shared" si="173"/>
        <v>-</v>
      </c>
      <c r="S168" s="31" t="str">
        <f t="shared" si="173"/>
        <v>-</v>
      </c>
      <c r="T168" s="31" t="str">
        <f t="shared" si="173"/>
        <v>-</v>
      </c>
      <c r="U168" s="31" t="str">
        <f t="shared" si="173"/>
        <v>-</v>
      </c>
      <c r="V168" s="31" t="str">
        <f t="shared" si="173"/>
        <v>-</v>
      </c>
      <c r="W168" s="31" t="str">
        <f t="shared" si="173"/>
        <v>-</v>
      </c>
      <c r="X168" s="31" t="str">
        <f t="shared" si="173"/>
        <v>-</v>
      </c>
      <c r="Y168" s="31" t="str">
        <f t="shared" si="173"/>
        <v>-</v>
      </c>
      <c r="Z168" s="31" t="str">
        <f t="shared" si="173"/>
        <v>-</v>
      </c>
      <c r="AA168" s="31" t="str">
        <f t="shared" si="173"/>
        <v>-</v>
      </c>
      <c r="AB168" s="31" t="str">
        <f t="shared" si="173"/>
        <v>-</v>
      </c>
      <c r="AC168" s="31" t="str">
        <f t="shared" si="173"/>
        <v>-</v>
      </c>
      <c r="AD168" s="31" t="str">
        <f t="shared" si="173"/>
        <v>-</v>
      </c>
      <c r="AE168" s="31" t="str">
        <f t="shared" si="173"/>
        <v>-</v>
      </c>
      <c r="AF168" s="31" t="str">
        <f t="shared" si="173"/>
        <v>-</v>
      </c>
      <c r="AG168" s="461" t="str">
        <f t="shared" ref="AG168:AJ170" si="174">AG167</f>
        <v>-</v>
      </c>
      <c r="AH168" s="31" t="str">
        <f t="shared" si="174"/>
        <v>-</v>
      </c>
      <c r="AI168" s="31" t="str">
        <f t="shared" si="174"/>
        <v>-</v>
      </c>
      <c r="AJ168" s="31" t="str">
        <f t="shared" si="174"/>
        <v>-</v>
      </c>
      <c r="AK168" s="31" t="str">
        <f t="shared" ref="AK168:AK170" si="175">AK167</f>
        <v>-</v>
      </c>
      <c r="AL168" s="31" t="str">
        <f t="shared" ref="AL168:AL170" si="176">AL167</f>
        <v>-</v>
      </c>
      <c r="AM168" s="31" t="str">
        <f t="shared" ref="AM168:AM170" si="177">AM167</f>
        <v>-</v>
      </c>
      <c r="AN168" s="31" t="str">
        <f t="shared" ref="AN168:AN170" si="178">AN167</f>
        <v>-</v>
      </c>
      <c r="AO168" s="31" t="str">
        <f t="shared" ref="AO168:AO170" si="179">AO167</f>
        <v>-</v>
      </c>
      <c r="AP168" s="31" t="str">
        <f t="shared" ref="AP168:AP170" si="180">AP167</f>
        <v>-</v>
      </c>
      <c r="AQ168" s="31" t="str">
        <f t="shared" ref="AQ168:AQ170" si="181">AQ167</f>
        <v>-</v>
      </c>
      <c r="AR168" s="31" t="str">
        <f t="shared" ref="AR168:AR170" si="182">AR167</f>
        <v>-</v>
      </c>
      <c r="AS168" s="31" t="str">
        <f t="shared" ref="AS168:AS170" si="183">AS167</f>
        <v>-</v>
      </c>
      <c r="AT168" s="31" t="str">
        <f t="shared" ref="AT168:AT170" si="184">AT167</f>
        <v>-</v>
      </c>
      <c r="AU168" s="31" t="str">
        <f t="shared" ref="AU168:AU170" si="185">AU167</f>
        <v>-</v>
      </c>
    </row>
    <row r="169" spans="1:122" outlineLevel="1">
      <c r="B169" s="29" t="s">
        <v>898</v>
      </c>
      <c r="C169" s="31" t="str">
        <f t="shared" ref="C169:C170" si="186">C168</f>
        <v>-</v>
      </c>
      <c r="D169" s="31" t="str">
        <f t="shared" si="160"/>
        <v>-</v>
      </c>
      <c r="E169" s="31" t="str">
        <f t="shared" si="161"/>
        <v>-</v>
      </c>
      <c r="F169" s="31" t="str">
        <f t="shared" si="162"/>
        <v>-</v>
      </c>
      <c r="G169" s="31" t="str">
        <f t="shared" si="163"/>
        <v>-</v>
      </c>
      <c r="H169" s="31" t="str">
        <f t="shared" si="164"/>
        <v>-</v>
      </c>
      <c r="I169" s="31" t="str">
        <f t="shared" si="165"/>
        <v>-</v>
      </c>
      <c r="J169" s="31" t="str">
        <f t="shared" si="166"/>
        <v>-</v>
      </c>
      <c r="K169" s="31" t="str">
        <f t="shared" si="167"/>
        <v>-</v>
      </c>
      <c r="L169" s="31" t="str">
        <f t="shared" si="168"/>
        <v>-</v>
      </c>
      <c r="M169" s="31" t="str">
        <f t="shared" si="169"/>
        <v>-</v>
      </c>
      <c r="N169" s="31" t="str">
        <f t="shared" si="170"/>
        <v>-</v>
      </c>
      <c r="O169" s="31" t="str">
        <f t="shared" si="171"/>
        <v>-</v>
      </c>
      <c r="P169" s="31" t="str">
        <f t="shared" si="172"/>
        <v>-</v>
      </c>
      <c r="Q169" s="31" t="str">
        <f t="shared" si="173"/>
        <v>-</v>
      </c>
      <c r="R169" s="31" t="str">
        <f t="shared" si="173"/>
        <v>-</v>
      </c>
      <c r="S169" s="31" t="str">
        <f t="shared" si="173"/>
        <v>-</v>
      </c>
      <c r="T169" s="31" t="str">
        <f t="shared" si="173"/>
        <v>-</v>
      </c>
      <c r="U169" s="31" t="str">
        <f t="shared" si="173"/>
        <v>-</v>
      </c>
      <c r="V169" s="31" t="str">
        <f t="shared" si="173"/>
        <v>-</v>
      </c>
      <c r="W169" s="31" t="str">
        <f t="shared" si="173"/>
        <v>-</v>
      </c>
      <c r="X169" s="31" t="str">
        <f t="shared" si="173"/>
        <v>-</v>
      </c>
      <c r="Y169" s="31" t="str">
        <f t="shared" si="173"/>
        <v>-</v>
      </c>
      <c r="Z169" s="31" t="str">
        <f t="shared" si="173"/>
        <v>-</v>
      </c>
      <c r="AA169" s="31" t="str">
        <f t="shared" si="173"/>
        <v>-</v>
      </c>
      <c r="AB169" s="31" t="str">
        <f t="shared" si="173"/>
        <v>-</v>
      </c>
      <c r="AC169" s="31" t="str">
        <f t="shared" si="173"/>
        <v>-</v>
      </c>
      <c r="AD169" s="31" t="str">
        <f t="shared" si="173"/>
        <v>-</v>
      </c>
      <c r="AE169" s="31" t="str">
        <f t="shared" si="173"/>
        <v>-</v>
      </c>
      <c r="AF169" s="31" t="str">
        <f t="shared" si="173"/>
        <v>-</v>
      </c>
      <c r="AG169" s="461" t="str">
        <f t="shared" si="174"/>
        <v>-</v>
      </c>
      <c r="AH169" s="31" t="str">
        <f t="shared" si="174"/>
        <v>-</v>
      </c>
      <c r="AI169" s="31" t="str">
        <f t="shared" si="174"/>
        <v>-</v>
      </c>
      <c r="AJ169" s="31" t="str">
        <f t="shared" si="174"/>
        <v>-</v>
      </c>
      <c r="AK169" s="31" t="str">
        <f t="shared" si="175"/>
        <v>-</v>
      </c>
      <c r="AL169" s="31" t="str">
        <f t="shared" si="176"/>
        <v>-</v>
      </c>
      <c r="AM169" s="31" t="str">
        <f t="shared" si="177"/>
        <v>-</v>
      </c>
      <c r="AN169" s="31" t="str">
        <f t="shared" si="178"/>
        <v>-</v>
      </c>
      <c r="AO169" s="31" t="str">
        <f t="shared" si="179"/>
        <v>-</v>
      </c>
      <c r="AP169" s="31" t="str">
        <f t="shared" si="180"/>
        <v>-</v>
      </c>
      <c r="AQ169" s="31" t="str">
        <f t="shared" si="181"/>
        <v>-</v>
      </c>
      <c r="AR169" s="31" t="str">
        <f t="shared" si="182"/>
        <v>-</v>
      </c>
      <c r="AS169" s="31" t="str">
        <f t="shared" si="183"/>
        <v>-</v>
      </c>
      <c r="AT169" s="31" t="str">
        <f t="shared" si="184"/>
        <v>-</v>
      </c>
      <c r="AU169" s="31" t="str">
        <f t="shared" si="185"/>
        <v>-</v>
      </c>
    </row>
    <row r="170" spans="1:122" outlineLevel="1">
      <c r="B170" s="29" t="s">
        <v>899</v>
      </c>
      <c r="C170" s="31" t="str">
        <f t="shared" si="186"/>
        <v>-</v>
      </c>
      <c r="D170" s="31" t="str">
        <f t="shared" si="160"/>
        <v>-</v>
      </c>
      <c r="E170" s="31" t="str">
        <f t="shared" si="161"/>
        <v>-</v>
      </c>
      <c r="F170" s="31" t="str">
        <f t="shared" si="162"/>
        <v>-</v>
      </c>
      <c r="G170" s="31" t="str">
        <f t="shared" si="163"/>
        <v>-</v>
      </c>
      <c r="H170" s="31" t="str">
        <f t="shared" si="164"/>
        <v>-</v>
      </c>
      <c r="I170" s="31" t="str">
        <f t="shared" si="165"/>
        <v>-</v>
      </c>
      <c r="J170" s="31" t="str">
        <f t="shared" si="166"/>
        <v>-</v>
      </c>
      <c r="K170" s="31" t="str">
        <f t="shared" si="167"/>
        <v>-</v>
      </c>
      <c r="L170" s="31" t="str">
        <f t="shared" si="168"/>
        <v>-</v>
      </c>
      <c r="M170" s="31" t="str">
        <f t="shared" si="169"/>
        <v>-</v>
      </c>
      <c r="N170" s="31" t="str">
        <f t="shared" si="170"/>
        <v>-</v>
      </c>
      <c r="O170" s="31" t="str">
        <f t="shared" si="171"/>
        <v>-</v>
      </c>
      <c r="P170" s="31" t="str">
        <f t="shared" si="172"/>
        <v>-</v>
      </c>
      <c r="Q170" s="31" t="str">
        <f t="shared" si="173"/>
        <v>-</v>
      </c>
      <c r="R170" s="31" t="str">
        <f t="shared" si="173"/>
        <v>-</v>
      </c>
      <c r="S170" s="31" t="str">
        <f t="shared" si="173"/>
        <v>-</v>
      </c>
      <c r="T170" s="31" t="str">
        <f t="shared" si="173"/>
        <v>-</v>
      </c>
      <c r="U170" s="31" t="str">
        <f t="shared" si="173"/>
        <v>-</v>
      </c>
      <c r="V170" s="31" t="str">
        <f t="shared" si="173"/>
        <v>-</v>
      </c>
      <c r="W170" s="31" t="str">
        <f t="shared" si="173"/>
        <v>-</v>
      </c>
      <c r="X170" s="31" t="str">
        <f t="shared" si="173"/>
        <v>-</v>
      </c>
      <c r="Y170" s="31" t="str">
        <f t="shared" si="173"/>
        <v>-</v>
      </c>
      <c r="Z170" s="31" t="str">
        <f t="shared" si="173"/>
        <v>-</v>
      </c>
      <c r="AA170" s="31" t="str">
        <f t="shared" si="173"/>
        <v>-</v>
      </c>
      <c r="AB170" s="31" t="str">
        <f t="shared" si="173"/>
        <v>-</v>
      </c>
      <c r="AC170" s="31" t="str">
        <f t="shared" si="173"/>
        <v>-</v>
      </c>
      <c r="AD170" s="31" t="str">
        <f t="shared" si="173"/>
        <v>-</v>
      </c>
      <c r="AE170" s="31" t="str">
        <f t="shared" si="173"/>
        <v>-</v>
      </c>
      <c r="AF170" s="31" t="str">
        <f t="shared" si="173"/>
        <v>-</v>
      </c>
      <c r="AG170" s="461" t="str">
        <f t="shared" si="174"/>
        <v>-</v>
      </c>
      <c r="AH170" s="31" t="str">
        <f t="shared" si="174"/>
        <v>-</v>
      </c>
      <c r="AI170" s="31" t="str">
        <f t="shared" si="174"/>
        <v>-</v>
      </c>
      <c r="AJ170" s="31" t="str">
        <f t="shared" si="174"/>
        <v>-</v>
      </c>
      <c r="AK170" s="31" t="str">
        <f t="shared" si="175"/>
        <v>-</v>
      </c>
      <c r="AL170" s="31" t="str">
        <f t="shared" si="176"/>
        <v>-</v>
      </c>
      <c r="AM170" s="31" t="str">
        <f t="shared" si="177"/>
        <v>-</v>
      </c>
      <c r="AN170" s="31" t="str">
        <f t="shared" si="178"/>
        <v>-</v>
      </c>
      <c r="AO170" s="31" t="str">
        <f t="shared" si="179"/>
        <v>-</v>
      </c>
      <c r="AP170" s="31" t="str">
        <f t="shared" si="180"/>
        <v>-</v>
      </c>
      <c r="AQ170" s="31" t="str">
        <f t="shared" si="181"/>
        <v>-</v>
      </c>
      <c r="AR170" s="31" t="str">
        <f t="shared" si="182"/>
        <v>-</v>
      </c>
      <c r="AS170" s="31" t="str">
        <f t="shared" si="183"/>
        <v>-</v>
      </c>
      <c r="AT170" s="31" t="str">
        <f t="shared" si="184"/>
        <v>-</v>
      </c>
      <c r="AU170" s="31" t="str">
        <f t="shared" si="185"/>
        <v>-</v>
      </c>
    </row>
    <row r="171" spans="1:122" outlineLevel="1">
      <c r="B171" s="29" t="s">
        <v>982</v>
      </c>
      <c r="C171" s="32" t="s">
        <v>31</v>
      </c>
      <c r="D171" s="32" t="s">
        <v>31</v>
      </c>
      <c r="E171" s="32" t="s">
        <v>31</v>
      </c>
      <c r="F171" s="32" t="s">
        <v>31</v>
      </c>
      <c r="G171" s="32" t="s">
        <v>31</v>
      </c>
      <c r="H171" s="32" t="s">
        <v>31</v>
      </c>
      <c r="I171" s="32" t="s">
        <v>31</v>
      </c>
      <c r="J171" s="32" t="s">
        <v>31</v>
      </c>
      <c r="K171" s="32" t="s">
        <v>31</v>
      </c>
      <c r="L171" s="32" t="s">
        <v>31</v>
      </c>
      <c r="M171" s="32" t="s">
        <v>31</v>
      </c>
      <c r="N171" s="32" t="s">
        <v>31</v>
      </c>
      <c r="O171" s="32" t="s">
        <v>31</v>
      </c>
      <c r="P171" s="32" t="s">
        <v>31</v>
      </c>
      <c r="Q171" s="32" t="s">
        <v>31</v>
      </c>
      <c r="R171" s="32" t="s">
        <v>31</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461" t="s">
        <v>31</v>
      </c>
      <c r="AH171" s="32" t="s">
        <v>31</v>
      </c>
      <c r="AI171" s="32" t="s">
        <v>31</v>
      </c>
      <c r="AJ171" s="32" t="s">
        <v>31</v>
      </c>
      <c r="AK171" s="32" t="s">
        <v>31</v>
      </c>
      <c r="AL171" s="32" t="s">
        <v>31</v>
      </c>
      <c r="AM171" s="32" t="s">
        <v>31</v>
      </c>
      <c r="AN171" s="32" t="s">
        <v>31</v>
      </c>
      <c r="AO171" s="32" t="s">
        <v>31</v>
      </c>
      <c r="AP171" s="32" t="s">
        <v>31</v>
      </c>
      <c r="AQ171" s="32" t="s">
        <v>31</v>
      </c>
      <c r="AR171" s="32" t="s">
        <v>31</v>
      </c>
      <c r="AS171" s="32" t="s">
        <v>31</v>
      </c>
      <c r="AT171" s="32" t="s">
        <v>31</v>
      </c>
      <c r="AU171" s="32" t="s">
        <v>31</v>
      </c>
    </row>
    <row r="172" spans="1:122"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t="s">
        <v>31</v>
      </c>
      <c r="S172" s="32" t="s">
        <v>31</v>
      </c>
      <c r="T172" s="32" t="s">
        <v>31</v>
      </c>
      <c r="U172" s="32" t="s">
        <v>31</v>
      </c>
      <c r="V172" s="32" t="s">
        <v>31</v>
      </c>
      <c r="W172" s="32" t="s">
        <v>31</v>
      </c>
      <c r="X172" s="32" t="s">
        <v>31</v>
      </c>
      <c r="Y172" s="32" t="s">
        <v>31</v>
      </c>
      <c r="Z172" s="32" t="s">
        <v>31</v>
      </c>
      <c r="AA172" s="32" t="s">
        <v>31</v>
      </c>
      <c r="AB172" s="32" t="s">
        <v>31</v>
      </c>
      <c r="AC172" s="32" t="s">
        <v>31</v>
      </c>
      <c r="AD172" s="32" t="s">
        <v>31</v>
      </c>
      <c r="AE172" s="32" t="s">
        <v>31</v>
      </c>
      <c r="AF172" s="32" t="s">
        <v>31</v>
      </c>
      <c r="AG172" s="461"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1:122" outlineLevel="1">
      <c r="B173" s="29" t="s">
        <v>897</v>
      </c>
      <c r="C173" s="31" t="str">
        <f t="shared" ref="C173:C175" si="187">C172</f>
        <v>-</v>
      </c>
      <c r="D173" s="31" t="str">
        <f t="shared" ref="D173:D175" si="188">D172</f>
        <v>-</v>
      </c>
      <c r="E173" s="31" t="str">
        <f t="shared" ref="E173:E175" si="189">E172</f>
        <v>-</v>
      </c>
      <c r="F173" s="31" t="str">
        <f t="shared" ref="F173:F175" si="190">F172</f>
        <v>-</v>
      </c>
      <c r="G173" s="31" t="str">
        <f t="shared" ref="G173:G175" si="191">G172</f>
        <v>-</v>
      </c>
      <c r="H173" s="31" t="str">
        <f t="shared" ref="H173:H175" si="192">H172</f>
        <v>-</v>
      </c>
      <c r="I173" s="31" t="str">
        <f t="shared" ref="I173:I175" si="193">I172</f>
        <v>-</v>
      </c>
      <c r="J173" s="31" t="str">
        <f t="shared" ref="J173:J175" si="194">J172</f>
        <v>-</v>
      </c>
      <c r="K173" s="31" t="str">
        <f t="shared" ref="K173:K175" si="195">K172</f>
        <v>-</v>
      </c>
      <c r="L173" s="31" t="str">
        <f t="shared" ref="L173:L175" si="196">L172</f>
        <v>-</v>
      </c>
      <c r="M173" s="31" t="str">
        <f t="shared" ref="M173:M175" si="197">M172</f>
        <v>-</v>
      </c>
      <c r="N173" s="31" t="str">
        <f t="shared" ref="N173:N175" si="198">N172</f>
        <v>-</v>
      </c>
      <c r="O173" s="31" t="str">
        <f t="shared" ref="O173:O175" si="199">O172</f>
        <v>-</v>
      </c>
      <c r="P173" s="31" t="str">
        <f t="shared" ref="P173:P175" si="200">P172</f>
        <v>-</v>
      </c>
      <c r="Q173" s="31" t="str">
        <f t="shared" ref="Q173:AF175" si="201">Q172</f>
        <v>-</v>
      </c>
      <c r="R173" s="31" t="str">
        <f t="shared" si="201"/>
        <v>-</v>
      </c>
      <c r="S173" s="31" t="str">
        <f t="shared" si="201"/>
        <v>-</v>
      </c>
      <c r="T173" s="31" t="str">
        <f t="shared" si="201"/>
        <v>-</v>
      </c>
      <c r="U173" s="31" t="str">
        <f t="shared" si="201"/>
        <v>-</v>
      </c>
      <c r="V173" s="31" t="str">
        <f t="shared" si="201"/>
        <v>-</v>
      </c>
      <c r="W173" s="31" t="str">
        <f t="shared" si="201"/>
        <v>-</v>
      </c>
      <c r="X173" s="31" t="str">
        <f t="shared" si="201"/>
        <v>-</v>
      </c>
      <c r="Y173" s="31" t="str">
        <f t="shared" si="201"/>
        <v>-</v>
      </c>
      <c r="Z173" s="31" t="str">
        <f t="shared" si="201"/>
        <v>-</v>
      </c>
      <c r="AA173" s="31" t="str">
        <f t="shared" si="201"/>
        <v>-</v>
      </c>
      <c r="AB173" s="31" t="str">
        <f t="shared" si="201"/>
        <v>-</v>
      </c>
      <c r="AC173" s="31" t="str">
        <f t="shared" si="201"/>
        <v>-</v>
      </c>
      <c r="AD173" s="31" t="str">
        <f t="shared" si="201"/>
        <v>-</v>
      </c>
      <c r="AE173" s="31" t="str">
        <f t="shared" si="201"/>
        <v>-</v>
      </c>
      <c r="AF173" s="31" t="str">
        <f t="shared" si="201"/>
        <v>-</v>
      </c>
      <c r="AG173" s="461" t="str">
        <f t="shared" ref="AG173:AJ175" si="202">AG172</f>
        <v>-</v>
      </c>
      <c r="AH173" s="31" t="str">
        <f t="shared" si="202"/>
        <v>-</v>
      </c>
      <c r="AI173" s="31" t="str">
        <f t="shared" si="202"/>
        <v>-</v>
      </c>
      <c r="AJ173" s="31" t="str">
        <f t="shared" si="202"/>
        <v>-</v>
      </c>
      <c r="AK173" s="31" t="str">
        <f t="shared" ref="AK173:AK175" si="203">AK172</f>
        <v>-</v>
      </c>
      <c r="AL173" s="31" t="str">
        <f t="shared" ref="AL173:AL175" si="204">AL172</f>
        <v>-</v>
      </c>
      <c r="AM173" s="31" t="str">
        <f t="shared" ref="AM173:AM175" si="205">AM172</f>
        <v>-</v>
      </c>
      <c r="AN173" s="31" t="str">
        <f t="shared" ref="AN173:AN175" si="206">AN172</f>
        <v>-</v>
      </c>
      <c r="AO173" s="31" t="str">
        <f t="shared" ref="AO173:AO175" si="207">AO172</f>
        <v>-</v>
      </c>
      <c r="AP173" s="31" t="str">
        <f t="shared" ref="AP173:AP175" si="208">AP172</f>
        <v>-</v>
      </c>
      <c r="AQ173" s="31" t="str">
        <f t="shared" ref="AQ173:AQ175" si="209">AQ172</f>
        <v>-</v>
      </c>
      <c r="AR173" s="31" t="str">
        <f t="shared" ref="AR173:AR175" si="210">AR172</f>
        <v>-</v>
      </c>
      <c r="AS173" s="31" t="str">
        <f t="shared" ref="AS173:AS175" si="211">AS172</f>
        <v>-</v>
      </c>
      <c r="AT173" s="31" t="str">
        <f t="shared" ref="AT173:AT175" si="212">AT172</f>
        <v>-</v>
      </c>
      <c r="AU173" s="31" t="str">
        <f t="shared" ref="AU173:AU175" si="213">AU172</f>
        <v>-</v>
      </c>
    </row>
    <row r="174" spans="1:122" outlineLevel="1">
      <c r="B174" s="29" t="s">
        <v>898</v>
      </c>
      <c r="C174" s="31" t="str">
        <f t="shared" si="187"/>
        <v>-</v>
      </c>
      <c r="D174" s="31" t="str">
        <f t="shared" si="188"/>
        <v>-</v>
      </c>
      <c r="E174" s="31" t="str">
        <f t="shared" si="189"/>
        <v>-</v>
      </c>
      <c r="F174" s="31" t="str">
        <f t="shared" si="190"/>
        <v>-</v>
      </c>
      <c r="G174" s="31" t="str">
        <f t="shared" si="191"/>
        <v>-</v>
      </c>
      <c r="H174" s="31" t="str">
        <f t="shared" si="192"/>
        <v>-</v>
      </c>
      <c r="I174" s="31" t="str">
        <f t="shared" si="193"/>
        <v>-</v>
      </c>
      <c r="J174" s="31" t="str">
        <f t="shared" si="194"/>
        <v>-</v>
      </c>
      <c r="K174" s="31" t="str">
        <f t="shared" si="195"/>
        <v>-</v>
      </c>
      <c r="L174" s="31" t="str">
        <f t="shared" si="196"/>
        <v>-</v>
      </c>
      <c r="M174" s="31" t="str">
        <f t="shared" si="197"/>
        <v>-</v>
      </c>
      <c r="N174" s="31" t="str">
        <f t="shared" si="198"/>
        <v>-</v>
      </c>
      <c r="O174" s="31" t="str">
        <f t="shared" si="199"/>
        <v>-</v>
      </c>
      <c r="P174" s="31" t="str">
        <f t="shared" si="200"/>
        <v>-</v>
      </c>
      <c r="Q174" s="31" t="str">
        <f t="shared" si="201"/>
        <v>-</v>
      </c>
      <c r="R174" s="31" t="str">
        <f t="shared" si="201"/>
        <v>-</v>
      </c>
      <c r="S174" s="31" t="str">
        <f t="shared" si="201"/>
        <v>-</v>
      </c>
      <c r="T174" s="31" t="str">
        <f t="shared" si="201"/>
        <v>-</v>
      </c>
      <c r="U174" s="31" t="str">
        <f t="shared" si="201"/>
        <v>-</v>
      </c>
      <c r="V174" s="31" t="str">
        <f t="shared" si="201"/>
        <v>-</v>
      </c>
      <c r="W174" s="31" t="str">
        <f t="shared" si="201"/>
        <v>-</v>
      </c>
      <c r="X174" s="31" t="str">
        <f t="shared" si="201"/>
        <v>-</v>
      </c>
      <c r="Y174" s="31" t="str">
        <f t="shared" si="201"/>
        <v>-</v>
      </c>
      <c r="Z174" s="31" t="str">
        <f t="shared" si="201"/>
        <v>-</v>
      </c>
      <c r="AA174" s="31" t="str">
        <f t="shared" si="201"/>
        <v>-</v>
      </c>
      <c r="AB174" s="31" t="str">
        <f t="shared" si="201"/>
        <v>-</v>
      </c>
      <c r="AC174" s="31" t="str">
        <f t="shared" si="201"/>
        <v>-</v>
      </c>
      <c r="AD174" s="31" t="str">
        <f t="shared" si="201"/>
        <v>-</v>
      </c>
      <c r="AE174" s="31" t="str">
        <f t="shared" si="201"/>
        <v>-</v>
      </c>
      <c r="AF174" s="31" t="str">
        <f t="shared" si="201"/>
        <v>-</v>
      </c>
      <c r="AG174" s="461" t="str">
        <f t="shared" si="202"/>
        <v>-</v>
      </c>
      <c r="AH174" s="31" t="str">
        <f t="shared" si="202"/>
        <v>-</v>
      </c>
      <c r="AI174" s="31" t="str">
        <f t="shared" si="202"/>
        <v>-</v>
      </c>
      <c r="AJ174" s="31" t="str">
        <f t="shared" si="202"/>
        <v>-</v>
      </c>
      <c r="AK174" s="31" t="str">
        <f t="shared" si="203"/>
        <v>-</v>
      </c>
      <c r="AL174" s="31" t="str">
        <f t="shared" si="204"/>
        <v>-</v>
      </c>
      <c r="AM174" s="31" t="str">
        <f t="shared" si="205"/>
        <v>-</v>
      </c>
      <c r="AN174" s="31" t="str">
        <f t="shared" si="206"/>
        <v>-</v>
      </c>
      <c r="AO174" s="31" t="str">
        <f t="shared" si="207"/>
        <v>-</v>
      </c>
      <c r="AP174" s="31" t="str">
        <f t="shared" si="208"/>
        <v>-</v>
      </c>
      <c r="AQ174" s="31" t="str">
        <f t="shared" si="209"/>
        <v>-</v>
      </c>
      <c r="AR174" s="31" t="str">
        <f t="shared" si="210"/>
        <v>-</v>
      </c>
      <c r="AS174" s="31" t="str">
        <f t="shared" si="211"/>
        <v>-</v>
      </c>
      <c r="AT174" s="31" t="str">
        <f t="shared" si="212"/>
        <v>-</v>
      </c>
      <c r="AU174" s="31" t="str">
        <f t="shared" si="213"/>
        <v>-</v>
      </c>
    </row>
    <row r="175" spans="1:122" outlineLevel="1">
      <c r="B175" s="29" t="s">
        <v>899</v>
      </c>
      <c r="C175" s="31" t="str">
        <f t="shared" si="187"/>
        <v>-</v>
      </c>
      <c r="D175" s="31" t="str">
        <f t="shared" si="188"/>
        <v>-</v>
      </c>
      <c r="E175" s="31" t="str">
        <f t="shared" si="189"/>
        <v>-</v>
      </c>
      <c r="F175" s="31" t="str">
        <f t="shared" si="190"/>
        <v>-</v>
      </c>
      <c r="G175" s="31" t="str">
        <f t="shared" si="191"/>
        <v>-</v>
      </c>
      <c r="H175" s="31" t="str">
        <f t="shared" si="192"/>
        <v>-</v>
      </c>
      <c r="I175" s="31" t="str">
        <f t="shared" si="193"/>
        <v>-</v>
      </c>
      <c r="J175" s="31" t="str">
        <f t="shared" si="194"/>
        <v>-</v>
      </c>
      <c r="K175" s="31" t="str">
        <f t="shared" si="195"/>
        <v>-</v>
      </c>
      <c r="L175" s="31" t="str">
        <f t="shared" si="196"/>
        <v>-</v>
      </c>
      <c r="M175" s="31" t="str">
        <f t="shared" si="197"/>
        <v>-</v>
      </c>
      <c r="N175" s="31" t="str">
        <f t="shared" si="198"/>
        <v>-</v>
      </c>
      <c r="O175" s="31" t="str">
        <f t="shared" si="199"/>
        <v>-</v>
      </c>
      <c r="P175" s="31" t="str">
        <f t="shared" si="200"/>
        <v>-</v>
      </c>
      <c r="Q175" s="31" t="str">
        <f t="shared" si="201"/>
        <v>-</v>
      </c>
      <c r="R175" s="31" t="str">
        <f t="shared" si="201"/>
        <v>-</v>
      </c>
      <c r="S175" s="31" t="str">
        <f t="shared" si="201"/>
        <v>-</v>
      </c>
      <c r="T175" s="31" t="str">
        <f t="shared" si="201"/>
        <v>-</v>
      </c>
      <c r="U175" s="31" t="str">
        <f t="shared" si="201"/>
        <v>-</v>
      </c>
      <c r="V175" s="31" t="str">
        <f t="shared" si="201"/>
        <v>-</v>
      </c>
      <c r="W175" s="31" t="str">
        <f t="shared" si="201"/>
        <v>-</v>
      </c>
      <c r="X175" s="31" t="str">
        <f t="shared" si="201"/>
        <v>-</v>
      </c>
      <c r="Y175" s="31" t="str">
        <f t="shared" si="201"/>
        <v>-</v>
      </c>
      <c r="Z175" s="31" t="str">
        <f t="shared" si="201"/>
        <v>-</v>
      </c>
      <c r="AA175" s="31" t="str">
        <f t="shared" si="201"/>
        <v>-</v>
      </c>
      <c r="AB175" s="31" t="str">
        <f t="shared" si="201"/>
        <v>-</v>
      </c>
      <c r="AC175" s="31" t="str">
        <f t="shared" si="201"/>
        <v>-</v>
      </c>
      <c r="AD175" s="31" t="str">
        <f t="shared" si="201"/>
        <v>-</v>
      </c>
      <c r="AE175" s="31" t="str">
        <f t="shared" si="201"/>
        <v>-</v>
      </c>
      <c r="AF175" s="31" t="str">
        <f t="shared" si="201"/>
        <v>-</v>
      </c>
      <c r="AG175" s="461" t="str">
        <f t="shared" si="202"/>
        <v>-</v>
      </c>
      <c r="AH175" s="31" t="str">
        <f t="shared" si="202"/>
        <v>-</v>
      </c>
      <c r="AI175" s="31" t="str">
        <f t="shared" si="202"/>
        <v>-</v>
      </c>
      <c r="AJ175" s="31" t="str">
        <f t="shared" si="202"/>
        <v>-</v>
      </c>
      <c r="AK175" s="31" t="str">
        <f t="shared" si="203"/>
        <v>-</v>
      </c>
      <c r="AL175" s="31" t="str">
        <f t="shared" si="204"/>
        <v>-</v>
      </c>
      <c r="AM175" s="31" t="str">
        <f t="shared" si="205"/>
        <v>-</v>
      </c>
      <c r="AN175" s="31" t="str">
        <f t="shared" si="206"/>
        <v>-</v>
      </c>
      <c r="AO175" s="31" t="str">
        <f t="shared" si="207"/>
        <v>-</v>
      </c>
      <c r="AP175" s="31" t="str">
        <f t="shared" si="208"/>
        <v>-</v>
      </c>
      <c r="AQ175" s="31" t="str">
        <f t="shared" si="209"/>
        <v>-</v>
      </c>
      <c r="AR175" s="31" t="str">
        <f t="shared" si="210"/>
        <v>-</v>
      </c>
      <c r="AS175" s="31" t="str">
        <f t="shared" si="211"/>
        <v>-</v>
      </c>
      <c r="AT175" s="31" t="str">
        <f t="shared" si="212"/>
        <v>-</v>
      </c>
      <c r="AU175" s="31" t="str">
        <f t="shared" si="213"/>
        <v>-</v>
      </c>
    </row>
    <row r="176" spans="1:122" outlineLevel="1">
      <c r="B176" s="29" t="s">
        <v>982</v>
      </c>
      <c r="C176" s="32" t="s">
        <v>31</v>
      </c>
      <c r="D176" s="32" t="s">
        <v>31</v>
      </c>
      <c r="E176" s="32" t="s">
        <v>31</v>
      </c>
      <c r="F176" s="32" t="s">
        <v>31</v>
      </c>
      <c r="G176" s="32" t="s">
        <v>31</v>
      </c>
      <c r="H176" s="32" t="s">
        <v>31</v>
      </c>
      <c r="I176" s="32" t="s">
        <v>31</v>
      </c>
      <c r="J176" s="32" t="s">
        <v>31</v>
      </c>
      <c r="K176" s="32" t="s">
        <v>31</v>
      </c>
      <c r="L176" s="32" t="s">
        <v>31</v>
      </c>
      <c r="M176" s="32" t="s">
        <v>31</v>
      </c>
      <c r="N176" s="32" t="s">
        <v>31</v>
      </c>
      <c r="O176" s="32" t="s">
        <v>31</v>
      </c>
      <c r="P176" s="32" t="s">
        <v>31</v>
      </c>
      <c r="Q176" s="32" t="s">
        <v>31</v>
      </c>
      <c r="R176" s="32">
        <v>1</v>
      </c>
      <c r="S176" s="32">
        <v>14</v>
      </c>
      <c r="T176" s="32">
        <v>15</v>
      </c>
      <c r="U176" s="32">
        <v>28</v>
      </c>
      <c r="V176" s="32">
        <v>34</v>
      </c>
      <c r="W176" s="32">
        <v>16</v>
      </c>
      <c r="X176" s="32">
        <v>27</v>
      </c>
      <c r="Y176" s="32">
        <v>33</v>
      </c>
      <c r="Z176" s="32">
        <v>17</v>
      </c>
      <c r="AA176" s="32">
        <v>26</v>
      </c>
      <c r="AB176" s="32">
        <v>31</v>
      </c>
      <c r="AC176" s="32">
        <v>4</v>
      </c>
      <c r="AD176" s="32">
        <v>5</v>
      </c>
      <c r="AE176" s="32">
        <v>7</v>
      </c>
      <c r="AF176" s="32">
        <v>32</v>
      </c>
      <c r="AG176" s="461" t="s">
        <v>31</v>
      </c>
      <c r="AH176" s="32" t="s">
        <v>31</v>
      </c>
      <c r="AI176" s="32" t="s">
        <v>31</v>
      </c>
      <c r="AJ176" s="32" t="s">
        <v>31</v>
      </c>
      <c r="AK176" s="32" t="s">
        <v>31</v>
      </c>
      <c r="AL176" s="32" t="s">
        <v>31</v>
      </c>
      <c r="AM176" s="32" t="s">
        <v>31</v>
      </c>
      <c r="AN176" s="32" t="s">
        <v>31</v>
      </c>
      <c r="AO176" s="32" t="s">
        <v>31</v>
      </c>
      <c r="AP176" s="32" t="s">
        <v>31</v>
      </c>
      <c r="AQ176" s="32" t="s">
        <v>31</v>
      </c>
      <c r="AR176" s="32" t="s">
        <v>31</v>
      </c>
      <c r="AS176" s="32" t="s">
        <v>31</v>
      </c>
      <c r="AT176" s="32" t="s">
        <v>31</v>
      </c>
      <c r="AU176" s="32" t="s">
        <v>31</v>
      </c>
    </row>
    <row r="177" spans="2:47" outlineLevel="1">
      <c r="B177" s="29" t="s">
        <v>903</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150</v>
      </c>
      <c r="S177" s="32" t="s">
        <v>31</v>
      </c>
      <c r="T177" s="32" t="s">
        <v>31</v>
      </c>
      <c r="U177" s="32" t="s">
        <v>31</v>
      </c>
      <c r="V177" s="32" t="s">
        <v>31</v>
      </c>
      <c r="W177" s="32" t="s">
        <v>31</v>
      </c>
      <c r="X177" s="32" t="s">
        <v>31</v>
      </c>
      <c r="Y177" s="32" t="s">
        <v>31</v>
      </c>
      <c r="Z177" s="32" t="s">
        <v>31</v>
      </c>
      <c r="AA177" s="32" t="s">
        <v>31</v>
      </c>
      <c r="AB177" s="32" t="s">
        <v>31</v>
      </c>
      <c r="AC177" s="32" t="s">
        <v>31</v>
      </c>
      <c r="AD177" s="32" t="s">
        <v>31</v>
      </c>
      <c r="AE177" s="32" t="s">
        <v>31</v>
      </c>
      <c r="AF177" s="32" t="s">
        <v>31</v>
      </c>
      <c r="AG177" s="461"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897</v>
      </c>
      <c r="C178" s="31" t="str">
        <f t="shared" ref="C178:C180" si="214">C177</f>
        <v>-</v>
      </c>
      <c r="D178" s="31" t="str">
        <f t="shared" ref="D178:D180" si="215">D177</f>
        <v>-</v>
      </c>
      <c r="E178" s="31" t="str">
        <f t="shared" ref="E178:E180" si="216">E177</f>
        <v>-</v>
      </c>
      <c r="F178" s="31" t="str">
        <f t="shared" ref="F178:F180" si="217">F177</f>
        <v>-</v>
      </c>
      <c r="G178" s="31" t="str">
        <f t="shared" ref="G178:G180" si="218">G177</f>
        <v>-</v>
      </c>
      <c r="H178" s="31" t="str">
        <f t="shared" ref="H178:H180" si="219">H177</f>
        <v>-</v>
      </c>
      <c r="I178" s="31" t="str">
        <f t="shared" ref="I178:I180" si="220">I177</f>
        <v>-</v>
      </c>
      <c r="J178" s="31" t="str">
        <f t="shared" ref="J178:J180" si="221">J177</f>
        <v>-</v>
      </c>
      <c r="K178" s="31" t="str">
        <f t="shared" ref="K178:K180" si="222">K177</f>
        <v>-</v>
      </c>
      <c r="L178" s="31" t="str">
        <f t="shared" ref="L178:L180" si="223">L177</f>
        <v>-</v>
      </c>
      <c r="M178" s="31" t="str">
        <f t="shared" ref="M178:M180" si="224">M177</f>
        <v>-</v>
      </c>
      <c r="N178" s="31" t="str">
        <f t="shared" ref="N178:N180" si="225">N177</f>
        <v>-</v>
      </c>
      <c r="O178" s="31" t="str">
        <f t="shared" ref="O178:O180" si="226">O177</f>
        <v>-</v>
      </c>
      <c r="P178" s="31" t="str">
        <f t="shared" ref="P178:P180" si="227">P177</f>
        <v>-</v>
      </c>
      <c r="Q178" s="31" t="str">
        <f t="shared" ref="Q178:Q180" si="228">Q177</f>
        <v>-</v>
      </c>
      <c r="R178" s="32">
        <v>150</v>
      </c>
      <c r="S178" s="32" t="s">
        <v>31</v>
      </c>
      <c r="T178" s="32" t="s">
        <v>31</v>
      </c>
      <c r="U178" s="32" t="s">
        <v>31</v>
      </c>
      <c r="V178" s="32" t="s">
        <v>31</v>
      </c>
      <c r="W178" s="32" t="s">
        <v>31</v>
      </c>
      <c r="X178" s="32" t="s">
        <v>31</v>
      </c>
      <c r="Y178" s="32" t="s">
        <v>31</v>
      </c>
      <c r="Z178" s="32" t="s">
        <v>31</v>
      </c>
      <c r="AA178" s="32" t="s">
        <v>31</v>
      </c>
      <c r="AB178" s="32" t="s">
        <v>31</v>
      </c>
      <c r="AC178" s="32" t="s">
        <v>31</v>
      </c>
      <c r="AD178" s="32" t="s">
        <v>31</v>
      </c>
      <c r="AE178" s="32" t="s">
        <v>31</v>
      </c>
      <c r="AF178" s="32" t="s">
        <v>31</v>
      </c>
      <c r="AG178" s="461" t="str">
        <f t="shared" ref="AG178:AJ180" si="229">AG177</f>
        <v>-</v>
      </c>
      <c r="AH178" s="31" t="str">
        <f t="shared" si="229"/>
        <v>-</v>
      </c>
      <c r="AI178" s="31" t="str">
        <f t="shared" si="229"/>
        <v>-</v>
      </c>
      <c r="AJ178" s="31" t="str">
        <f t="shared" si="229"/>
        <v>-</v>
      </c>
      <c r="AK178" s="31" t="str">
        <f t="shared" ref="AK178:AK180" si="230">AK177</f>
        <v>-</v>
      </c>
      <c r="AL178" s="31" t="str">
        <f t="shared" ref="AL178:AL180" si="231">AL177</f>
        <v>-</v>
      </c>
      <c r="AM178" s="31" t="str">
        <f t="shared" ref="AM178:AM180" si="232">AM177</f>
        <v>-</v>
      </c>
      <c r="AN178" s="31" t="str">
        <f t="shared" ref="AN178:AN180" si="233">AN177</f>
        <v>-</v>
      </c>
      <c r="AO178" s="31" t="str">
        <f t="shared" ref="AO178:AO180" si="234">AO177</f>
        <v>-</v>
      </c>
      <c r="AP178" s="31" t="str">
        <f t="shared" ref="AP178:AP180" si="235">AP177</f>
        <v>-</v>
      </c>
      <c r="AQ178" s="31" t="str">
        <f t="shared" ref="AQ178:AQ180" si="236">AQ177</f>
        <v>-</v>
      </c>
      <c r="AR178" s="31" t="str">
        <f t="shared" ref="AR178:AR180" si="237">AR177</f>
        <v>-</v>
      </c>
      <c r="AS178" s="31" t="str">
        <f t="shared" ref="AS178:AS180" si="238">AS177</f>
        <v>-</v>
      </c>
      <c r="AT178" s="31" t="str">
        <f t="shared" ref="AT178:AT180" si="239">AT177</f>
        <v>-</v>
      </c>
      <c r="AU178" s="31" t="str">
        <f t="shared" ref="AU178:AU180" si="240">AU177</f>
        <v>-</v>
      </c>
    </row>
    <row r="179" spans="2:47" outlineLevel="1">
      <c r="B179" s="29" t="s">
        <v>898</v>
      </c>
      <c r="C179" s="31" t="str">
        <f t="shared" si="214"/>
        <v>-</v>
      </c>
      <c r="D179" s="31" t="str">
        <f t="shared" si="215"/>
        <v>-</v>
      </c>
      <c r="E179" s="31" t="str">
        <f t="shared" si="216"/>
        <v>-</v>
      </c>
      <c r="F179" s="31" t="str">
        <f t="shared" si="217"/>
        <v>-</v>
      </c>
      <c r="G179" s="31" t="str">
        <f t="shared" si="218"/>
        <v>-</v>
      </c>
      <c r="H179" s="31" t="str">
        <f t="shared" si="219"/>
        <v>-</v>
      </c>
      <c r="I179" s="31" t="str">
        <f t="shared" si="220"/>
        <v>-</v>
      </c>
      <c r="J179" s="31" t="str">
        <f t="shared" si="221"/>
        <v>-</v>
      </c>
      <c r="K179" s="31" t="str">
        <f t="shared" si="222"/>
        <v>-</v>
      </c>
      <c r="L179" s="31" t="str">
        <f t="shared" si="223"/>
        <v>-</v>
      </c>
      <c r="M179" s="31" t="str">
        <f t="shared" si="224"/>
        <v>-</v>
      </c>
      <c r="N179" s="31" t="str">
        <f t="shared" si="225"/>
        <v>-</v>
      </c>
      <c r="O179" s="31" t="str">
        <f t="shared" si="226"/>
        <v>-</v>
      </c>
      <c r="P179" s="31" t="str">
        <f t="shared" si="227"/>
        <v>-</v>
      </c>
      <c r="Q179" s="31" t="str">
        <f t="shared" si="228"/>
        <v>-</v>
      </c>
      <c r="R179" s="32">
        <v>150</v>
      </c>
      <c r="S179" s="32" t="s">
        <v>31</v>
      </c>
      <c r="T179" s="32" t="s">
        <v>31</v>
      </c>
      <c r="U179" s="32" t="s">
        <v>31</v>
      </c>
      <c r="V179" s="32" t="s">
        <v>31</v>
      </c>
      <c r="W179" s="32" t="s">
        <v>31</v>
      </c>
      <c r="X179" s="32" t="s">
        <v>31</v>
      </c>
      <c r="Y179" s="32" t="s">
        <v>31</v>
      </c>
      <c r="Z179" s="32" t="s">
        <v>31</v>
      </c>
      <c r="AA179" s="32" t="s">
        <v>31</v>
      </c>
      <c r="AB179" s="32" t="s">
        <v>31</v>
      </c>
      <c r="AC179" s="32" t="s">
        <v>31</v>
      </c>
      <c r="AD179" s="32" t="s">
        <v>31</v>
      </c>
      <c r="AE179" s="32" t="s">
        <v>31</v>
      </c>
      <c r="AF179" s="32" t="s">
        <v>31</v>
      </c>
      <c r="AG179" s="461" t="str">
        <f t="shared" si="229"/>
        <v>-</v>
      </c>
      <c r="AH179" s="31" t="str">
        <f t="shared" si="229"/>
        <v>-</v>
      </c>
      <c r="AI179" s="31" t="str">
        <f t="shared" si="229"/>
        <v>-</v>
      </c>
      <c r="AJ179" s="31" t="str">
        <f t="shared" si="229"/>
        <v>-</v>
      </c>
      <c r="AK179" s="31" t="str">
        <f t="shared" si="230"/>
        <v>-</v>
      </c>
      <c r="AL179" s="31" t="str">
        <f t="shared" si="231"/>
        <v>-</v>
      </c>
      <c r="AM179" s="31" t="str">
        <f t="shared" si="232"/>
        <v>-</v>
      </c>
      <c r="AN179" s="31" t="str">
        <f t="shared" si="233"/>
        <v>-</v>
      </c>
      <c r="AO179" s="31" t="str">
        <f t="shared" si="234"/>
        <v>-</v>
      </c>
      <c r="AP179" s="31" t="str">
        <f t="shared" si="235"/>
        <v>-</v>
      </c>
      <c r="AQ179" s="31" t="str">
        <f t="shared" si="236"/>
        <v>-</v>
      </c>
      <c r="AR179" s="31" t="str">
        <f t="shared" si="237"/>
        <v>-</v>
      </c>
      <c r="AS179" s="31" t="str">
        <f t="shared" si="238"/>
        <v>-</v>
      </c>
      <c r="AT179" s="31" t="str">
        <f t="shared" si="239"/>
        <v>-</v>
      </c>
      <c r="AU179" s="31" t="str">
        <f t="shared" si="240"/>
        <v>-</v>
      </c>
    </row>
    <row r="180" spans="2:47" outlineLevel="1">
      <c r="B180" s="29" t="s">
        <v>899</v>
      </c>
      <c r="C180" s="31" t="str">
        <f t="shared" si="214"/>
        <v>-</v>
      </c>
      <c r="D180" s="31" t="str">
        <f t="shared" si="215"/>
        <v>-</v>
      </c>
      <c r="E180" s="31" t="str">
        <f t="shared" si="216"/>
        <v>-</v>
      </c>
      <c r="F180" s="31" t="str">
        <f t="shared" si="217"/>
        <v>-</v>
      </c>
      <c r="G180" s="31" t="str">
        <f t="shared" si="218"/>
        <v>-</v>
      </c>
      <c r="H180" s="31" t="str">
        <f t="shared" si="219"/>
        <v>-</v>
      </c>
      <c r="I180" s="31" t="str">
        <f t="shared" si="220"/>
        <v>-</v>
      </c>
      <c r="J180" s="31" t="str">
        <f t="shared" si="221"/>
        <v>-</v>
      </c>
      <c r="K180" s="31" t="str">
        <f t="shared" si="222"/>
        <v>-</v>
      </c>
      <c r="L180" s="31" t="str">
        <f t="shared" si="223"/>
        <v>-</v>
      </c>
      <c r="M180" s="31" t="str">
        <f t="shared" si="224"/>
        <v>-</v>
      </c>
      <c r="N180" s="31" t="str">
        <f t="shared" si="225"/>
        <v>-</v>
      </c>
      <c r="O180" s="31" t="str">
        <f t="shared" si="226"/>
        <v>-</v>
      </c>
      <c r="P180" s="31" t="str">
        <f t="shared" si="227"/>
        <v>-</v>
      </c>
      <c r="Q180" s="31" t="str">
        <f t="shared" si="228"/>
        <v>-</v>
      </c>
      <c r="R180" s="32">
        <v>150</v>
      </c>
      <c r="S180" s="32" t="s">
        <v>31</v>
      </c>
      <c r="T180" s="32" t="s">
        <v>31</v>
      </c>
      <c r="U180" s="32" t="s">
        <v>31</v>
      </c>
      <c r="V180" s="32" t="s">
        <v>31</v>
      </c>
      <c r="W180" s="32" t="s">
        <v>31</v>
      </c>
      <c r="X180" s="32" t="s">
        <v>31</v>
      </c>
      <c r="Y180" s="32" t="s">
        <v>31</v>
      </c>
      <c r="Z180" s="32" t="s">
        <v>31</v>
      </c>
      <c r="AA180" s="32" t="s">
        <v>31</v>
      </c>
      <c r="AB180" s="32" t="s">
        <v>31</v>
      </c>
      <c r="AC180" s="32" t="s">
        <v>31</v>
      </c>
      <c r="AD180" s="32" t="s">
        <v>31</v>
      </c>
      <c r="AE180" s="32" t="s">
        <v>31</v>
      </c>
      <c r="AF180" s="32" t="s">
        <v>31</v>
      </c>
      <c r="AG180" s="461" t="str">
        <f t="shared" si="229"/>
        <v>-</v>
      </c>
      <c r="AH180" s="31" t="str">
        <f t="shared" si="229"/>
        <v>-</v>
      </c>
      <c r="AI180" s="31" t="str">
        <f t="shared" si="229"/>
        <v>-</v>
      </c>
      <c r="AJ180" s="31" t="str">
        <f t="shared" si="229"/>
        <v>-</v>
      </c>
      <c r="AK180" s="31" t="str">
        <f t="shared" si="230"/>
        <v>-</v>
      </c>
      <c r="AL180" s="31" t="str">
        <f t="shared" si="231"/>
        <v>-</v>
      </c>
      <c r="AM180" s="31" t="str">
        <f t="shared" si="232"/>
        <v>-</v>
      </c>
      <c r="AN180" s="31" t="str">
        <f t="shared" si="233"/>
        <v>-</v>
      </c>
      <c r="AO180" s="31" t="str">
        <f t="shared" si="234"/>
        <v>-</v>
      </c>
      <c r="AP180" s="31" t="str">
        <f t="shared" si="235"/>
        <v>-</v>
      </c>
      <c r="AQ180" s="31" t="str">
        <f t="shared" si="236"/>
        <v>-</v>
      </c>
      <c r="AR180" s="31" t="str">
        <f t="shared" si="237"/>
        <v>-</v>
      </c>
      <c r="AS180" s="31" t="str">
        <f t="shared" si="238"/>
        <v>-</v>
      </c>
      <c r="AT180" s="31" t="str">
        <f t="shared" si="239"/>
        <v>-</v>
      </c>
      <c r="AU180" s="31" t="str">
        <f t="shared" si="240"/>
        <v>-</v>
      </c>
    </row>
    <row r="181" spans="2:47" outlineLevel="1">
      <c r="B181" s="29" t="s">
        <v>982</v>
      </c>
      <c r="C181" s="32" t="s">
        <v>31</v>
      </c>
      <c r="D181" s="32" t="s">
        <v>31</v>
      </c>
      <c r="E181" s="32" t="s">
        <v>31</v>
      </c>
      <c r="F181" s="32" t="s">
        <v>31</v>
      </c>
      <c r="G181" s="32" t="s">
        <v>31</v>
      </c>
      <c r="H181" s="32" t="s">
        <v>31</v>
      </c>
      <c r="I181" s="32" t="s">
        <v>31</v>
      </c>
      <c r="J181" s="32" t="s">
        <v>31</v>
      </c>
      <c r="K181" s="32" t="s">
        <v>31</v>
      </c>
      <c r="L181" s="32" t="s">
        <v>31</v>
      </c>
      <c r="M181" s="32" t="s">
        <v>31</v>
      </c>
      <c r="N181" s="32" t="s">
        <v>31</v>
      </c>
      <c r="O181" s="32" t="s">
        <v>31</v>
      </c>
      <c r="P181" s="32" t="s">
        <v>31</v>
      </c>
      <c r="Q181" s="32" t="s">
        <v>31</v>
      </c>
      <c r="R181" s="32">
        <v>23</v>
      </c>
      <c r="S181" s="32">
        <v>24</v>
      </c>
      <c r="T181" s="32">
        <v>25</v>
      </c>
      <c r="U181" s="32">
        <v>26</v>
      </c>
      <c r="V181" s="32">
        <v>27</v>
      </c>
      <c r="W181" s="32">
        <v>28</v>
      </c>
      <c r="X181" s="32">
        <v>29</v>
      </c>
      <c r="Y181" s="32">
        <v>30</v>
      </c>
      <c r="Z181" s="32">
        <v>12</v>
      </c>
      <c r="AA181" s="32">
        <v>13</v>
      </c>
      <c r="AB181" s="32">
        <v>11</v>
      </c>
      <c r="AC181" s="32">
        <v>1</v>
      </c>
      <c r="AD181" s="32">
        <v>28</v>
      </c>
      <c r="AE181" s="32">
        <v>34</v>
      </c>
      <c r="AF181" s="32">
        <v>27</v>
      </c>
      <c r="AG181" s="461" t="s">
        <v>31</v>
      </c>
      <c r="AH181" s="32" t="s">
        <v>31</v>
      </c>
      <c r="AI181" s="32" t="s">
        <v>31</v>
      </c>
      <c r="AJ181" s="32" t="s">
        <v>31</v>
      </c>
      <c r="AK181" s="32" t="s">
        <v>31</v>
      </c>
      <c r="AL181" s="32" t="s">
        <v>31</v>
      </c>
      <c r="AM181" s="32" t="s">
        <v>31</v>
      </c>
      <c r="AN181" s="32" t="s">
        <v>31</v>
      </c>
      <c r="AO181" s="32" t="s">
        <v>31</v>
      </c>
      <c r="AP181" s="32" t="s">
        <v>31</v>
      </c>
      <c r="AQ181" s="32" t="s">
        <v>31</v>
      </c>
      <c r="AR181" s="32" t="s">
        <v>31</v>
      </c>
      <c r="AS181" s="32" t="s">
        <v>31</v>
      </c>
      <c r="AT181" s="32" t="s">
        <v>31</v>
      </c>
      <c r="AU181" s="32" t="s">
        <v>31</v>
      </c>
    </row>
    <row r="182" spans="2:47" outlineLevel="1">
      <c r="B182" s="29" t="s">
        <v>904</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v>153.75</v>
      </c>
      <c r="S182" s="32">
        <v>153.75</v>
      </c>
      <c r="T182" s="32">
        <v>153.75</v>
      </c>
      <c r="U182" s="32">
        <v>153.75</v>
      </c>
      <c r="V182" s="32">
        <v>153.75</v>
      </c>
      <c r="W182" s="32">
        <v>153.75</v>
      </c>
      <c r="X182" s="32">
        <v>153.75</v>
      </c>
      <c r="Y182" s="32">
        <v>153.75</v>
      </c>
      <c r="Z182" s="32" t="s">
        <v>31</v>
      </c>
      <c r="AA182" s="32" t="s">
        <v>31</v>
      </c>
      <c r="AB182" s="32" t="s">
        <v>31</v>
      </c>
      <c r="AC182" s="32" t="s">
        <v>31</v>
      </c>
      <c r="AD182" s="32" t="s">
        <v>31</v>
      </c>
      <c r="AE182" s="32" t="s">
        <v>31</v>
      </c>
      <c r="AF182" s="32" t="s">
        <v>31</v>
      </c>
      <c r="AG182" s="461"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897</v>
      </c>
      <c r="C183" s="31" t="str">
        <f t="shared" ref="C183:C185" si="241">C182</f>
        <v>-</v>
      </c>
      <c r="D183" s="31" t="str">
        <f t="shared" ref="D183:D185" si="242">D182</f>
        <v>-</v>
      </c>
      <c r="E183" s="31" t="str">
        <f t="shared" ref="E183:E185" si="243">E182</f>
        <v>-</v>
      </c>
      <c r="F183" s="31" t="str">
        <f t="shared" ref="F183:F185" si="244">F182</f>
        <v>-</v>
      </c>
      <c r="G183" s="31" t="str">
        <f t="shared" ref="G183:G185" si="245">G182</f>
        <v>-</v>
      </c>
      <c r="H183" s="31" t="str">
        <f t="shared" ref="H183:H185" si="246">H182</f>
        <v>-</v>
      </c>
      <c r="I183" s="31" t="str">
        <f t="shared" ref="I183:I185" si="247">I182</f>
        <v>-</v>
      </c>
      <c r="J183" s="31" t="str">
        <f t="shared" ref="J183:J185" si="248">J182</f>
        <v>-</v>
      </c>
      <c r="K183" s="31" t="str">
        <f t="shared" ref="K183:K185" si="249">K182</f>
        <v>-</v>
      </c>
      <c r="L183" s="31" t="str">
        <f t="shared" ref="L183:L185" si="250">L182</f>
        <v>-</v>
      </c>
      <c r="M183" s="31" t="str">
        <f t="shared" ref="M183:M185" si="251">M182</f>
        <v>-</v>
      </c>
      <c r="N183" s="31" t="str">
        <f t="shared" ref="N183:N185" si="252">N182</f>
        <v>-</v>
      </c>
      <c r="O183" s="31" t="str">
        <f t="shared" ref="O183:O185" si="253">O182</f>
        <v>-</v>
      </c>
      <c r="P183" s="31" t="str">
        <f t="shared" ref="P183:P185" si="254">P182</f>
        <v>-</v>
      </c>
      <c r="Q183" s="31" t="str">
        <f t="shared" ref="Q183:Q185" si="255">Q182</f>
        <v>-</v>
      </c>
      <c r="R183" s="32">
        <v>153.75</v>
      </c>
      <c r="S183" s="32">
        <v>153.75</v>
      </c>
      <c r="T183" s="32">
        <v>153.75</v>
      </c>
      <c r="U183" s="32">
        <v>153.75</v>
      </c>
      <c r="V183" s="32">
        <v>153.75</v>
      </c>
      <c r="W183" s="32">
        <v>153.75</v>
      </c>
      <c r="X183" s="32">
        <v>153.75</v>
      </c>
      <c r="Y183" s="32">
        <v>153.75</v>
      </c>
      <c r="Z183" s="32" t="s">
        <v>31</v>
      </c>
      <c r="AA183" s="32" t="s">
        <v>31</v>
      </c>
      <c r="AB183" s="32" t="s">
        <v>31</v>
      </c>
      <c r="AC183" s="32" t="s">
        <v>31</v>
      </c>
      <c r="AD183" s="32" t="s">
        <v>31</v>
      </c>
      <c r="AE183" s="32" t="s">
        <v>31</v>
      </c>
      <c r="AF183" s="32" t="s">
        <v>31</v>
      </c>
      <c r="AG183" s="461" t="str">
        <f t="shared" ref="AG183:AJ185" si="256">AG182</f>
        <v>-</v>
      </c>
      <c r="AH183" s="31" t="str">
        <f t="shared" si="256"/>
        <v>-</v>
      </c>
      <c r="AI183" s="31" t="str">
        <f t="shared" si="256"/>
        <v>-</v>
      </c>
      <c r="AJ183" s="31" t="str">
        <f t="shared" si="256"/>
        <v>-</v>
      </c>
      <c r="AK183" s="31" t="str">
        <f t="shared" ref="AK183:AK185" si="257">AK182</f>
        <v>-</v>
      </c>
      <c r="AL183" s="31" t="str">
        <f t="shared" ref="AL183:AL185" si="258">AL182</f>
        <v>-</v>
      </c>
      <c r="AM183" s="31" t="str">
        <f t="shared" ref="AM183:AM185" si="259">AM182</f>
        <v>-</v>
      </c>
      <c r="AN183" s="31" t="str">
        <f t="shared" ref="AN183:AN185" si="260">AN182</f>
        <v>-</v>
      </c>
      <c r="AO183" s="31" t="str">
        <f t="shared" ref="AO183:AO185" si="261">AO182</f>
        <v>-</v>
      </c>
      <c r="AP183" s="31" t="str">
        <f t="shared" ref="AP183:AP185" si="262">AP182</f>
        <v>-</v>
      </c>
      <c r="AQ183" s="31" t="str">
        <f t="shared" ref="AQ183:AQ185" si="263">AQ182</f>
        <v>-</v>
      </c>
      <c r="AR183" s="31" t="str">
        <f t="shared" ref="AR183:AR185" si="264">AR182</f>
        <v>-</v>
      </c>
      <c r="AS183" s="31" t="str">
        <f t="shared" ref="AS183:AS185" si="265">AS182</f>
        <v>-</v>
      </c>
      <c r="AT183" s="31" t="str">
        <f t="shared" ref="AT183:AT185" si="266">AT182</f>
        <v>-</v>
      </c>
      <c r="AU183" s="31" t="str">
        <f t="shared" ref="AU183:AU185" si="267">AU182</f>
        <v>-</v>
      </c>
    </row>
    <row r="184" spans="2:47" outlineLevel="1">
      <c r="B184" s="29" t="s">
        <v>898</v>
      </c>
      <c r="C184" s="31" t="str">
        <f t="shared" si="241"/>
        <v>-</v>
      </c>
      <c r="D184" s="31" t="str">
        <f t="shared" si="242"/>
        <v>-</v>
      </c>
      <c r="E184" s="31" t="str">
        <f t="shared" si="243"/>
        <v>-</v>
      </c>
      <c r="F184" s="31" t="str">
        <f t="shared" si="244"/>
        <v>-</v>
      </c>
      <c r="G184" s="31" t="str">
        <f t="shared" si="245"/>
        <v>-</v>
      </c>
      <c r="H184" s="31" t="str">
        <f t="shared" si="246"/>
        <v>-</v>
      </c>
      <c r="I184" s="31" t="str">
        <f t="shared" si="247"/>
        <v>-</v>
      </c>
      <c r="J184" s="31" t="str">
        <f t="shared" si="248"/>
        <v>-</v>
      </c>
      <c r="K184" s="31" t="str">
        <f t="shared" si="249"/>
        <v>-</v>
      </c>
      <c r="L184" s="31" t="str">
        <f t="shared" si="250"/>
        <v>-</v>
      </c>
      <c r="M184" s="31" t="str">
        <f t="shared" si="251"/>
        <v>-</v>
      </c>
      <c r="N184" s="31" t="str">
        <f t="shared" si="252"/>
        <v>-</v>
      </c>
      <c r="O184" s="31" t="str">
        <f t="shared" si="253"/>
        <v>-</v>
      </c>
      <c r="P184" s="31" t="str">
        <f t="shared" si="254"/>
        <v>-</v>
      </c>
      <c r="Q184" s="31" t="str">
        <f t="shared" si="255"/>
        <v>-</v>
      </c>
      <c r="R184" s="32">
        <v>153.75</v>
      </c>
      <c r="S184" s="32">
        <v>153.75</v>
      </c>
      <c r="T184" s="32">
        <v>153.75</v>
      </c>
      <c r="U184" s="32">
        <v>153.75</v>
      </c>
      <c r="V184" s="32">
        <v>153.75</v>
      </c>
      <c r="W184" s="32">
        <v>153.75</v>
      </c>
      <c r="X184" s="32">
        <v>153.75</v>
      </c>
      <c r="Y184" s="32">
        <v>153.75</v>
      </c>
      <c r="Z184" s="32" t="s">
        <v>31</v>
      </c>
      <c r="AA184" s="32" t="s">
        <v>31</v>
      </c>
      <c r="AB184" s="32" t="s">
        <v>31</v>
      </c>
      <c r="AC184" s="32" t="s">
        <v>31</v>
      </c>
      <c r="AD184" s="32" t="s">
        <v>31</v>
      </c>
      <c r="AE184" s="32" t="s">
        <v>31</v>
      </c>
      <c r="AF184" s="32" t="s">
        <v>31</v>
      </c>
      <c r="AG184" s="461" t="str">
        <f t="shared" si="256"/>
        <v>-</v>
      </c>
      <c r="AH184" s="31" t="str">
        <f t="shared" si="256"/>
        <v>-</v>
      </c>
      <c r="AI184" s="31" t="str">
        <f t="shared" si="256"/>
        <v>-</v>
      </c>
      <c r="AJ184" s="31" t="str">
        <f t="shared" si="256"/>
        <v>-</v>
      </c>
      <c r="AK184" s="31" t="str">
        <f t="shared" si="257"/>
        <v>-</v>
      </c>
      <c r="AL184" s="31" t="str">
        <f t="shared" si="258"/>
        <v>-</v>
      </c>
      <c r="AM184" s="31" t="str">
        <f t="shared" si="259"/>
        <v>-</v>
      </c>
      <c r="AN184" s="31" t="str">
        <f t="shared" si="260"/>
        <v>-</v>
      </c>
      <c r="AO184" s="31" t="str">
        <f t="shared" si="261"/>
        <v>-</v>
      </c>
      <c r="AP184" s="31" t="str">
        <f t="shared" si="262"/>
        <v>-</v>
      </c>
      <c r="AQ184" s="31" t="str">
        <f t="shared" si="263"/>
        <v>-</v>
      </c>
      <c r="AR184" s="31" t="str">
        <f t="shared" si="264"/>
        <v>-</v>
      </c>
      <c r="AS184" s="31" t="str">
        <f t="shared" si="265"/>
        <v>-</v>
      </c>
      <c r="AT184" s="31" t="str">
        <f t="shared" si="266"/>
        <v>-</v>
      </c>
      <c r="AU184" s="31" t="str">
        <f t="shared" si="267"/>
        <v>-</v>
      </c>
    </row>
    <row r="185" spans="2:47" outlineLevel="1">
      <c r="B185" s="29" t="s">
        <v>899</v>
      </c>
      <c r="C185" s="31" t="str">
        <f t="shared" si="241"/>
        <v>-</v>
      </c>
      <c r="D185" s="31" t="str">
        <f t="shared" si="242"/>
        <v>-</v>
      </c>
      <c r="E185" s="31" t="str">
        <f t="shared" si="243"/>
        <v>-</v>
      </c>
      <c r="F185" s="31" t="str">
        <f t="shared" si="244"/>
        <v>-</v>
      </c>
      <c r="G185" s="31" t="str">
        <f t="shared" si="245"/>
        <v>-</v>
      </c>
      <c r="H185" s="31" t="str">
        <f t="shared" si="246"/>
        <v>-</v>
      </c>
      <c r="I185" s="31" t="str">
        <f t="shared" si="247"/>
        <v>-</v>
      </c>
      <c r="J185" s="31" t="str">
        <f t="shared" si="248"/>
        <v>-</v>
      </c>
      <c r="K185" s="31" t="str">
        <f t="shared" si="249"/>
        <v>-</v>
      </c>
      <c r="L185" s="31" t="str">
        <f t="shared" si="250"/>
        <v>-</v>
      </c>
      <c r="M185" s="31" t="str">
        <f t="shared" si="251"/>
        <v>-</v>
      </c>
      <c r="N185" s="31" t="str">
        <f t="shared" si="252"/>
        <v>-</v>
      </c>
      <c r="O185" s="31" t="str">
        <f t="shared" si="253"/>
        <v>-</v>
      </c>
      <c r="P185" s="31" t="str">
        <f t="shared" si="254"/>
        <v>-</v>
      </c>
      <c r="Q185" s="31" t="str">
        <f t="shared" si="255"/>
        <v>-</v>
      </c>
      <c r="R185" s="32">
        <v>153.75</v>
      </c>
      <c r="S185" s="32">
        <v>153.75</v>
      </c>
      <c r="T185" s="32">
        <v>153.75</v>
      </c>
      <c r="U185" s="32">
        <v>153.75</v>
      </c>
      <c r="V185" s="32">
        <v>153.75</v>
      </c>
      <c r="W185" s="32">
        <v>153.75</v>
      </c>
      <c r="X185" s="32">
        <v>153.75</v>
      </c>
      <c r="Y185" s="32">
        <v>153.75</v>
      </c>
      <c r="Z185" s="32" t="s">
        <v>31</v>
      </c>
      <c r="AA185" s="32" t="s">
        <v>31</v>
      </c>
      <c r="AB185" s="32" t="s">
        <v>31</v>
      </c>
      <c r="AC185" s="32" t="s">
        <v>31</v>
      </c>
      <c r="AD185" s="32" t="s">
        <v>31</v>
      </c>
      <c r="AE185" s="32" t="s">
        <v>31</v>
      </c>
      <c r="AF185" s="32" t="s">
        <v>31</v>
      </c>
      <c r="AG185" s="461" t="str">
        <f t="shared" si="256"/>
        <v>-</v>
      </c>
      <c r="AH185" s="31" t="str">
        <f t="shared" si="256"/>
        <v>-</v>
      </c>
      <c r="AI185" s="31" t="str">
        <f t="shared" si="256"/>
        <v>-</v>
      </c>
      <c r="AJ185" s="31" t="str">
        <f t="shared" si="256"/>
        <v>-</v>
      </c>
      <c r="AK185" s="31" t="str">
        <f t="shared" si="257"/>
        <v>-</v>
      </c>
      <c r="AL185" s="31" t="str">
        <f t="shared" si="258"/>
        <v>-</v>
      </c>
      <c r="AM185" s="31" t="str">
        <f t="shared" si="259"/>
        <v>-</v>
      </c>
      <c r="AN185" s="31" t="str">
        <f t="shared" si="260"/>
        <v>-</v>
      </c>
      <c r="AO185" s="31" t="str">
        <f t="shared" si="261"/>
        <v>-</v>
      </c>
      <c r="AP185" s="31" t="str">
        <f t="shared" si="262"/>
        <v>-</v>
      </c>
      <c r="AQ185" s="31" t="str">
        <f t="shared" si="263"/>
        <v>-</v>
      </c>
      <c r="AR185" s="31" t="str">
        <f t="shared" si="264"/>
        <v>-</v>
      </c>
      <c r="AS185" s="31" t="str">
        <f t="shared" si="265"/>
        <v>-</v>
      </c>
      <c r="AT185" s="31" t="str">
        <f t="shared" si="266"/>
        <v>-</v>
      </c>
      <c r="AU185" s="31" t="str">
        <f t="shared" si="267"/>
        <v>-</v>
      </c>
    </row>
    <row r="186" spans="2:47" outlineLevel="1">
      <c r="B186" s="29" t="s">
        <v>982</v>
      </c>
      <c r="C186" s="32" t="s">
        <v>31</v>
      </c>
      <c r="D186" s="32" t="s">
        <v>31</v>
      </c>
      <c r="E186" s="32" t="s">
        <v>31</v>
      </c>
      <c r="F186" s="32" t="s">
        <v>31</v>
      </c>
      <c r="G186" s="32" t="s">
        <v>31</v>
      </c>
      <c r="H186" s="32" t="s">
        <v>31</v>
      </c>
      <c r="I186" s="32" t="s">
        <v>31</v>
      </c>
      <c r="J186" s="32" t="s">
        <v>31</v>
      </c>
      <c r="K186" s="32" t="s">
        <v>31</v>
      </c>
      <c r="L186" s="32" t="s">
        <v>31</v>
      </c>
      <c r="M186" s="32" t="s">
        <v>31</v>
      </c>
      <c r="N186" s="32" t="s">
        <v>31</v>
      </c>
      <c r="O186" s="32" t="s">
        <v>31</v>
      </c>
      <c r="P186" s="32" t="s">
        <v>31</v>
      </c>
      <c r="Q186" s="32" t="s">
        <v>31</v>
      </c>
      <c r="R186" s="32">
        <v>23</v>
      </c>
      <c r="S186" s="32">
        <v>24</v>
      </c>
      <c r="T186" s="32">
        <v>25</v>
      </c>
      <c r="U186" s="32">
        <v>26</v>
      </c>
      <c r="V186" s="32">
        <v>27</v>
      </c>
      <c r="W186" s="32">
        <v>28</v>
      </c>
      <c r="X186" s="32">
        <v>29</v>
      </c>
      <c r="Y186" s="32">
        <v>30</v>
      </c>
      <c r="Z186" s="32">
        <v>12</v>
      </c>
      <c r="AA186" s="32">
        <v>13</v>
      </c>
      <c r="AB186" s="32">
        <v>27</v>
      </c>
      <c r="AC186" s="32">
        <v>17</v>
      </c>
      <c r="AD186" s="32">
        <v>26</v>
      </c>
      <c r="AE186" s="32">
        <v>31</v>
      </c>
      <c r="AF186" s="32">
        <v>4</v>
      </c>
      <c r="AG186" s="461" t="s">
        <v>31</v>
      </c>
      <c r="AH186" s="32" t="s">
        <v>31</v>
      </c>
      <c r="AI186" s="32" t="s">
        <v>31</v>
      </c>
      <c r="AJ186" s="32" t="s">
        <v>31</v>
      </c>
      <c r="AK186" s="32" t="s">
        <v>31</v>
      </c>
      <c r="AL186" s="32" t="s">
        <v>31</v>
      </c>
      <c r="AM186" s="32" t="s">
        <v>31</v>
      </c>
      <c r="AN186" s="32" t="s">
        <v>31</v>
      </c>
      <c r="AO186" s="32" t="s">
        <v>31</v>
      </c>
      <c r="AP186" s="32" t="s">
        <v>31</v>
      </c>
      <c r="AQ186" s="32" t="s">
        <v>31</v>
      </c>
      <c r="AR186" s="32" t="s">
        <v>31</v>
      </c>
      <c r="AS186" s="32" t="s">
        <v>31</v>
      </c>
      <c r="AT186" s="32" t="s">
        <v>31</v>
      </c>
      <c r="AU186" s="32" t="s">
        <v>31</v>
      </c>
    </row>
    <row r="187" spans="2:47" outlineLevel="1">
      <c r="B187" s="29" t="s">
        <v>905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v>93.75</v>
      </c>
      <c r="S187" s="32">
        <v>93.75</v>
      </c>
      <c r="T187" s="32">
        <v>93.75</v>
      </c>
      <c r="U187" s="32">
        <v>93.75</v>
      </c>
      <c r="V187" s="32">
        <v>93.75</v>
      </c>
      <c r="W187" s="32">
        <v>93.75</v>
      </c>
      <c r="X187" s="32">
        <v>93.75</v>
      </c>
      <c r="Y187" s="32">
        <v>93.75</v>
      </c>
      <c r="Z187" s="32" t="s">
        <v>31</v>
      </c>
      <c r="AA187" s="32" t="s">
        <v>31</v>
      </c>
      <c r="AB187" s="32" t="s">
        <v>31</v>
      </c>
      <c r="AC187" s="32" t="s">
        <v>31</v>
      </c>
      <c r="AD187" s="32" t="s">
        <v>31</v>
      </c>
      <c r="AE187" s="32" t="s">
        <v>31</v>
      </c>
      <c r="AF187" s="32" t="s">
        <v>31</v>
      </c>
      <c r="AG187" s="461"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897</v>
      </c>
      <c r="C188" s="31" t="str">
        <f t="shared" ref="C188:C190" si="268">C187</f>
        <v>-</v>
      </c>
      <c r="D188" s="31" t="str">
        <f t="shared" ref="D188:D190" si="269">D187</f>
        <v>-</v>
      </c>
      <c r="E188" s="31" t="str">
        <f t="shared" ref="E188:E190" si="270">E187</f>
        <v>-</v>
      </c>
      <c r="F188" s="31" t="str">
        <f t="shared" ref="F188:F190" si="271">F187</f>
        <v>-</v>
      </c>
      <c r="G188" s="31" t="str">
        <f t="shared" ref="G188:G190" si="272">G187</f>
        <v>-</v>
      </c>
      <c r="H188" s="31" t="str">
        <f t="shared" ref="H188:H190" si="273">H187</f>
        <v>-</v>
      </c>
      <c r="I188" s="31" t="str">
        <f t="shared" ref="I188:I190" si="274">I187</f>
        <v>-</v>
      </c>
      <c r="J188" s="31" t="str">
        <f t="shared" ref="J188:J190" si="275">J187</f>
        <v>-</v>
      </c>
      <c r="K188" s="31" t="str">
        <f t="shared" ref="K188:K190" si="276">K187</f>
        <v>-</v>
      </c>
      <c r="L188" s="31" t="str">
        <f t="shared" ref="L188:L190" si="277">L187</f>
        <v>-</v>
      </c>
      <c r="M188" s="31" t="str">
        <f t="shared" ref="M188:M190" si="278">M187</f>
        <v>-</v>
      </c>
      <c r="N188" s="31" t="str">
        <f t="shared" ref="N188:N190" si="279">N187</f>
        <v>-</v>
      </c>
      <c r="O188" s="31" t="str">
        <f t="shared" ref="O188:O190" si="280">O187</f>
        <v>-</v>
      </c>
      <c r="P188" s="31" t="str">
        <f t="shared" ref="P188:P190" si="281">P187</f>
        <v>-</v>
      </c>
      <c r="Q188" s="31" t="str">
        <f t="shared" ref="Q188:Q190" si="282">Q187</f>
        <v>-</v>
      </c>
      <c r="R188" s="32">
        <v>93.75</v>
      </c>
      <c r="S188" s="32">
        <v>93.75</v>
      </c>
      <c r="T188" s="32">
        <v>93.75</v>
      </c>
      <c r="U188" s="32">
        <v>93.75</v>
      </c>
      <c r="V188" s="32">
        <v>93.75</v>
      </c>
      <c r="W188" s="32">
        <v>93.75</v>
      </c>
      <c r="X188" s="32">
        <v>93.75</v>
      </c>
      <c r="Y188" s="32">
        <v>93.75</v>
      </c>
      <c r="Z188" s="32" t="s">
        <v>31</v>
      </c>
      <c r="AA188" s="32" t="s">
        <v>31</v>
      </c>
      <c r="AB188" s="32" t="s">
        <v>31</v>
      </c>
      <c r="AC188" s="32" t="s">
        <v>31</v>
      </c>
      <c r="AD188" s="32" t="s">
        <v>31</v>
      </c>
      <c r="AE188" s="32" t="s">
        <v>31</v>
      </c>
      <c r="AF188" s="32" t="s">
        <v>31</v>
      </c>
      <c r="AG188" s="461" t="str">
        <f t="shared" ref="AG188:AJ190" si="283">AG187</f>
        <v>-</v>
      </c>
      <c r="AH188" s="31" t="str">
        <f t="shared" si="283"/>
        <v>-</v>
      </c>
      <c r="AI188" s="31" t="str">
        <f t="shared" si="283"/>
        <v>-</v>
      </c>
      <c r="AJ188" s="31" t="str">
        <f t="shared" si="283"/>
        <v>-</v>
      </c>
      <c r="AK188" s="31" t="str">
        <f t="shared" ref="AK188:AK190" si="284">AK187</f>
        <v>-</v>
      </c>
      <c r="AL188" s="31" t="str">
        <f t="shared" ref="AL188:AL190" si="285">AL187</f>
        <v>-</v>
      </c>
      <c r="AM188" s="31" t="str">
        <f t="shared" ref="AM188:AM190" si="286">AM187</f>
        <v>-</v>
      </c>
      <c r="AN188" s="31" t="str">
        <f t="shared" ref="AN188:AN190" si="287">AN187</f>
        <v>-</v>
      </c>
      <c r="AO188" s="31" t="str">
        <f t="shared" ref="AO188:AO190" si="288">AO187</f>
        <v>-</v>
      </c>
      <c r="AP188" s="31" t="str">
        <f t="shared" ref="AP188:AP190" si="289">AP187</f>
        <v>-</v>
      </c>
      <c r="AQ188" s="31" t="str">
        <f t="shared" ref="AQ188:AQ190" si="290">AQ187</f>
        <v>-</v>
      </c>
      <c r="AR188" s="31" t="str">
        <f t="shared" ref="AR188:AR190" si="291">AR187</f>
        <v>-</v>
      </c>
      <c r="AS188" s="31" t="str">
        <f t="shared" ref="AS188:AS190" si="292">AS187</f>
        <v>-</v>
      </c>
      <c r="AT188" s="31" t="str">
        <f t="shared" ref="AT188:AT190" si="293">AT187</f>
        <v>-</v>
      </c>
      <c r="AU188" s="31" t="str">
        <f t="shared" ref="AU188:AU190" si="294">AU187</f>
        <v>-</v>
      </c>
    </row>
    <row r="189" spans="2:47" outlineLevel="1">
      <c r="B189" s="29" t="s">
        <v>898</v>
      </c>
      <c r="C189" s="31" t="str">
        <f t="shared" si="268"/>
        <v>-</v>
      </c>
      <c r="D189" s="31" t="str">
        <f t="shared" si="269"/>
        <v>-</v>
      </c>
      <c r="E189" s="31" t="str">
        <f t="shared" si="270"/>
        <v>-</v>
      </c>
      <c r="F189" s="31" t="str">
        <f t="shared" si="271"/>
        <v>-</v>
      </c>
      <c r="G189" s="31" t="str">
        <f t="shared" si="272"/>
        <v>-</v>
      </c>
      <c r="H189" s="31" t="str">
        <f t="shared" si="273"/>
        <v>-</v>
      </c>
      <c r="I189" s="31" t="str">
        <f t="shared" si="274"/>
        <v>-</v>
      </c>
      <c r="J189" s="31" t="str">
        <f t="shared" si="275"/>
        <v>-</v>
      </c>
      <c r="K189" s="31" t="str">
        <f t="shared" si="276"/>
        <v>-</v>
      </c>
      <c r="L189" s="31" t="str">
        <f t="shared" si="277"/>
        <v>-</v>
      </c>
      <c r="M189" s="31" t="str">
        <f t="shared" si="278"/>
        <v>-</v>
      </c>
      <c r="N189" s="31" t="str">
        <f t="shared" si="279"/>
        <v>-</v>
      </c>
      <c r="O189" s="31" t="str">
        <f t="shared" si="280"/>
        <v>-</v>
      </c>
      <c r="P189" s="31" t="str">
        <f t="shared" si="281"/>
        <v>-</v>
      </c>
      <c r="Q189" s="31" t="str">
        <f t="shared" si="282"/>
        <v>-</v>
      </c>
      <c r="R189" s="32">
        <v>93.75</v>
      </c>
      <c r="S189" s="32">
        <v>93.75</v>
      </c>
      <c r="T189" s="32">
        <v>93.75</v>
      </c>
      <c r="U189" s="32">
        <v>93.75</v>
      </c>
      <c r="V189" s="32">
        <v>93.75</v>
      </c>
      <c r="W189" s="32">
        <v>93.75</v>
      </c>
      <c r="X189" s="32">
        <v>93.75</v>
      </c>
      <c r="Y189" s="32">
        <v>93.75</v>
      </c>
      <c r="Z189" s="32" t="s">
        <v>31</v>
      </c>
      <c r="AA189" s="32" t="s">
        <v>31</v>
      </c>
      <c r="AB189" s="32" t="s">
        <v>31</v>
      </c>
      <c r="AC189" s="32" t="s">
        <v>31</v>
      </c>
      <c r="AD189" s="32" t="s">
        <v>31</v>
      </c>
      <c r="AE189" s="32" t="s">
        <v>31</v>
      </c>
      <c r="AF189" s="32" t="s">
        <v>31</v>
      </c>
      <c r="AG189" s="461" t="str">
        <f t="shared" si="283"/>
        <v>-</v>
      </c>
      <c r="AH189" s="31" t="str">
        <f t="shared" si="283"/>
        <v>-</v>
      </c>
      <c r="AI189" s="31" t="str">
        <f t="shared" si="283"/>
        <v>-</v>
      </c>
      <c r="AJ189" s="31" t="str">
        <f t="shared" si="283"/>
        <v>-</v>
      </c>
      <c r="AK189" s="31" t="str">
        <f t="shared" si="284"/>
        <v>-</v>
      </c>
      <c r="AL189" s="31" t="str">
        <f t="shared" si="285"/>
        <v>-</v>
      </c>
      <c r="AM189" s="31" t="str">
        <f t="shared" si="286"/>
        <v>-</v>
      </c>
      <c r="AN189" s="31" t="str">
        <f t="shared" si="287"/>
        <v>-</v>
      </c>
      <c r="AO189" s="31" t="str">
        <f t="shared" si="288"/>
        <v>-</v>
      </c>
      <c r="AP189" s="31" t="str">
        <f t="shared" si="289"/>
        <v>-</v>
      </c>
      <c r="AQ189" s="31" t="str">
        <f t="shared" si="290"/>
        <v>-</v>
      </c>
      <c r="AR189" s="31" t="str">
        <f t="shared" si="291"/>
        <v>-</v>
      </c>
      <c r="AS189" s="31" t="str">
        <f t="shared" si="292"/>
        <v>-</v>
      </c>
      <c r="AT189" s="31" t="str">
        <f t="shared" si="293"/>
        <v>-</v>
      </c>
      <c r="AU189" s="31" t="str">
        <f t="shared" si="294"/>
        <v>-</v>
      </c>
    </row>
    <row r="190" spans="2:47" outlineLevel="1">
      <c r="B190" s="29" t="s">
        <v>899</v>
      </c>
      <c r="C190" s="31" t="str">
        <f t="shared" si="268"/>
        <v>-</v>
      </c>
      <c r="D190" s="31" t="str">
        <f t="shared" si="269"/>
        <v>-</v>
      </c>
      <c r="E190" s="31" t="str">
        <f t="shared" si="270"/>
        <v>-</v>
      </c>
      <c r="F190" s="31" t="str">
        <f t="shared" si="271"/>
        <v>-</v>
      </c>
      <c r="G190" s="31" t="str">
        <f t="shared" si="272"/>
        <v>-</v>
      </c>
      <c r="H190" s="31" t="str">
        <f t="shared" si="273"/>
        <v>-</v>
      </c>
      <c r="I190" s="31" t="str">
        <f t="shared" si="274"/>
        <v>-</v>
      </c>
      <c r="J190" s="31" t="str">
        <f t="shared" si="275"/>
        <v>-</v>
      </c>
      <c r="K190" s="31" t="str">
        <f t="shared" si="276"/>
        <v>-</v>
      </c>
      <c r="L190" s="31" t="str">
        <f t="shared" si="277"/>
        <v>-</v>
      </c>
      <c r="M190" s="31" t="str">
        <f t="shared" si="278"/>
        <v>-</v>
      </c>
      <c r="N190" s="31" t="str">
        <f t="shared" si="279"/>
        <v>-</v>
      </c>
      <c r="O190" s="31" t="str">
        <f t="shared" si="280"/>
        <v>-</v>
      </c>
      <c r="P190" s="31" t="str">
        <f t="shared" si="281"/>
        <v>-</v>
      </c>
      <c r="Q190" s="31" t="str">
        <f t="shared" si="282"/>
        <v>-</v>
      </c>
      <c r="R190" s="32">
        <v>93.75</v>
      </c>
      <c r="S190" s="32">
        <v>93.75</v>
      </c>
      <c r="T190" s="32">
        <v>93.75</v>
      </c>
      <c r="U190" s="32">
        <v>93.75</v>
      </c>
      <c r="V190" s="32">
        <v>93.75</v>
      </c>
      <c r="W190" s="32">
        <v>93.75</v>
      </c>
      <c r="X190" s="32">
        <v>93.75</v>
      </c>
      <c r="Y190" s="32">
        <v>93.75</v>
      </c>
      <c r="Z190" s="32" t="s">
        <v>31</v>
      </c>
      <c r="AA190" s="32" t="s">
        <v>31</v>
      </c>
      <c r="AB190" s="32" t="s">
        <v>31</v>
      </c>
      <c r="AC190" s="32" t="s">
        <v>31</v>
      </c>
      <c r="AD190" s="32" t="s">
        <v>31</v>
      </c>
      <c r="AE190" s="32" t="s">
        <v>31</v>
      </c>
      <c r="AF190" s="32" t="s">
        <v>31</v>
      </c>
      <c r="AG190" s="461" t="str">
        <f t="shared" si="283"/>
        <v>-</v>
      </c>
      <c r="AH190" s="31" t="str">
        <f t="shared" si="283"/>
        <v>-</v>
      </c>
      <c r="AI190" s="31" t="str">
        <f t="shared" si="283"/>
        <v>-</v>
      </c>
      <c r="AJ190" s="31" t="str">
        <f t="shared" si="283"/>
        <v>-</v>
      </c>
      <c r="AK190" s="31" t="str">
        <f t="shared" si="284"/>
        <v>-</v>
      </c>
      <c r="AL190" s="31" t="str">
        <f t="shared" si="285"/>
        <v>-</v>
      </c>
      <c r="AM190" s="31" t="str">
        <f t="shared" si="286"/>
        <v>-</v>
      </c>
      <c r="AN190" s="31" t="str">
        <f t="shared" si="287"/>
        <v>-</v>
      </c>
      <c r="AO190" s="31" t="str">
        <f t="shared" si="288"/>
        <v>-</v>
      </c>
      <c r="AP190" s="31" t="str">
        <f t="shared" si="289"/>
        <v>-</v>
      </c>
      <c r="AQ190" s="31" t="str">
        <f t="shared" si="290"/>
        <v>-</v>
      </c>
      <c r="AR190" s="31" t="str">
        <f t="shared" si="291"/>
        <v>-</v>
      </c>
      <c r="AS190" s="31" t="str">
        <f t="shared" si="292"/>
        <v>-</v>
      </c>
      <c r="AT190" s="31" t="str">
        <f t="shared" si="293"/>
        <v>-</v>
      </c>
      <c r="AU190" s="31" t="str">
        <f t="shared" si="294"/>
        <v>-</v>
      </c>
    </row>
    <row r="191" spans="2:47" outlineLevel="1">
      <c r="B191" s="29" t="s">
        <v>982</v>
      </c>
      <c r="C191" s="32" t="s">
        <v>31</v>
      </c>
      <c r="D191" s="32" t="s">
        <v>31</v>
      </c>
      <c r="E191" s="32" t="s">
        <v>31</v>
      </c>
      <c r="F191" s="32" t="s">
        <v>31</v>
      </c>
      <c r="G191" s="32" t="s">
        <v>31</v>
      </c>
      <c r="H191" s="32" t="s">
        <v>31</v>
      </c>
      <c r="I191" s="32" t="s">
        <v>31</v>
      </c>
      <c r="J191" s="32" t="s">
        <v>31</v>
      </c>
      <c r="K191" s="32" t="s">
        <v>31</v>
      </c>
      <c r="L191" s="32" t="s">
        <v>31</v>
      </c>
      <c r="M191" s="32" t="s">
        <v>31</v>
      </c>
      <c r="N191" s="32" t="s">
        <v>31</v>
      </c>
      <c r="O191" s="32" t="s">
        <v>31</v>
      </c>
      <c r="P191" s="32" t="s">
        <v>31</v>
      </c>
      <c r="Q191" s="32" t="s">
        <v>31</v>
      </c>
      <c r="R191" s="32" t="s">
        <v>31</v>
      </c>
      <c r="S191" s="32" t="s">
        <v>31</v>
      </c>
      <c r="T191" s="32" t="s">
        <v>31</v>
      </c>
      <c r="U191" s="32" t="s">
        <v>31</v>
      </c>
      <c r="V191" s="32" t="s">
        <v>31</v>
      </c>
      <c r="W191" s="32" t="s">
        <v>31</v>
      </c>
      <c r="X191" s="32" t="s">
        <v>31</v>
      </c>
      <c r="Y191" s="32" t="s">
        <v>31</v>
      </c>
      <c r="Z191" s="32" t="s">
        <v>31</v>
      </c>
      <c r="AA191" s="32" t="s">
        <v>31</v>
      </c>
      <c r="AB191" s="32" t="s">
        <v>31</v>
      </c>
      <c r="AC191" s="32" t="s">
        <v>31</v>
      </c>
      <c r="AD191" s="32" t="s">
        <v>31</v>
      </c>
      <c r="AE191" s="32" t="s">
        <v>31</v>
      </c>
      <c r="AF191" s="32" t="s">
        <v>31</v>
      </c>
      <c r="AG191" s="461" t="s">
        <v>31</v>
      </c>
      <c r="AH191" s="32" t="s">
        <v>31</v>
      </c>
      <c r="AI191" s="32" t="s">
        <v>31</v>
      </c>
      <c r="AJ191" s="32" t="s">
        <v>31</v>
      </c>
      <c r="AK191" s="32" t="s">
        <v>31</v>
      </c>
      <c r="AL191" s="32" t="s">
        <v>31</v>
      </c>
      <c r="AM191" s="32" t="s">
        <v>31</v>
      </c>
      <c r="AN191" s="32" t="s">
        <v>31</v>
      </c>
      <c r="AO191" s="32" t="s">
        <v>31</v>
      </c>
      <c r="AP191" s="32" t="s">
        <v>31</v>
      </c>
      <c r="AQ191" s="32" t="s">
        <v>31</v>
      </c>
      <c r="AR191" s="32" t="s">
        <v>31</v>
      </c>
      <c r="AS191" s="32" t="s">
        <v>31</v>
      </c>
      <c r="AT191" s="32" t="s">
        <v>31</v>
      </c>
      <c r="AU191" s="32" t="s">
        <v>31</v>
      </c>
    </row>
    <row r="192" spans="2:47" outlineLevel="1">
      <c r="B192" s="29" t="s">
        <v>906</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461"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897</v>
      </c>
      <c r="C193" s="31" t="str">
        <f t="shared" ref="C193:C195" si="295">C192</f>
        <v>-</v>
      </c>
      <c r="D193" s="31" t="str">
        <f t="shared" ref="D193:D195" si="296">D192</f>
        <v>-</v>
      </c>
      <c r="E193" s="31" t="str">
        <f t="shared" ref="E193:E195" si="297">E192</f>
        <v>-</v>
      </c>
      <c r="F193" s="31" t="str">
        <f t="shared" ref="F193:F195" si="298">F192</f>
        <v>-</v>
      </c>
      <c r="G193" s="31" t="str">
        <f t="shared" ref="G193:G195" si="299">G192</f>
        <v>-</v>
      </c>
      <c r="H193" s="31" t="str">
        <f t="shared" ref="H193:H195" si="300">H192</f>
        <v>-</v>
      </c>
      <c r="I193" s="31" t="str">
        <f t="shared" ref="I193:I195" si="301">I192</f>
        <v>-</v>
      </c>
      <c r="J193" s="31" t="str">
        <f t="shared" ref="J193:J195" si="302">J192</f>
        <v>-</v>
      </c>
      <c r="K193" s="31" t="str">
        <f t="shared" ref="K193:K195" si="303">K192</f>
        <v>-</v>
      </c>
      <c r="L193" s="31" t="str">
        <f t="shared" ref="L193:L195" si="304">L192</f>
        <v>-</v>
      </c>
      <c r="M193" s="31" t="str">
        <f t="shared" ref="M193:M195" si="305">M192</f>
        <v>-</v>
      </c>
      <c r="N193" s="31" t="str">
        <f t="shared" ref="N193:N195" si="306">N192</f>
        <v>-</v>
      </c>
      <c r="O193" s="31" t="str">
        <f t="shared" ref="O193:O195" si="307">O192</f>
        <v>-</v>
      </c>
      <c r="P193" s="31" t="str">
        <f t="shared" ref="P193:P195" si="308">P192</f>
        <v>-</v>
      </c>
      <c r="Q193" s="31" t="str">
        <f t="shared" ref="Q193:Q195" si="309">Q192</f>
        <v>-</v>
      </c>
      <c r="R193" s="31" t="str">
        <f t="shared" ref="R193:R195" si="310">R192</f>
        <v>-</v>
      </c>
      <c r="S193" s="31" t="str">
        <f t="shared" ref="S193:S195" si="311">S192</f>
        <v>-</v>
      </c>
      <c r="T193" s="31" t="str">
        <f t="shared" ref="T193:T195" si="312">T192</f>
        <v>-</v>
      </c>
      <c r="U193" s="31" t="str">
        <f t="shared" ref="U193:U195" si="313">U192</f>
        <v>-</v>
      </c>
      <c r="V193" s="31" t="str">
        <f t="shared" ref="V193:V195" si="314">V192</f>
        <v>-</v>
      </c>
      <c r="W193" s="31" t="str">
        <f t="shared" ref="W193:W195" si="315">W192</f>
        <v>-</v>
      </c>
      <c r="X193" s="31" t="str">
        <f t="shared" ref="X193:X195" si="316">X192</f>
        <v>-</v>
      </c>
      <c r="Y193" s="31" t="str">
        <f t="shared" ref="Y193:Y195" si="317">Y192</f>
        <v>-</v>
      </c>
      <c r="Z193" s="31" t="str">
        <f t="shared" ref="Z193:Z195" si="318">Z192</f>
        <v>-</v>
      </c>
      <c r="AA193" s="31" t="str">
        <f t="shared" ref="AA193:AA195" si="319">AA192</f>
        <v>-</v>
      </c>
      <c r="AB193" s="31" t="str">
        <f t="shared" ref="AB193:AB195" si="320">AB192</f>
        <v>-</v>
      </c>
      <c r="AC193" s="31" t="str">
        <f t="shared" ref="AC193:AC195" si="321">AC192</f>
        <v>-</v>
      </c>
      <c r="AD193" s="31" t="str">
        <f t="shared" ref="AD193:AD195" si="322">AD192</f>
        <v>-</v>
      </c>
      <c r="AE193" s="31" t="str">
        <f t="shared" ref="AE193:AE195" si="323">AE192</f>
        <v>-</v>
      </c>
      <c r="AF193" s="31" t="str">
        <f t="shared" ref="AF193:AJ195" si="324">AF192</f>
        <v>-</v>
      </c>
      <c r="AG193" s="461" t="str">
        <f t="shared" si="324"/>
        <v>-</v>
      </c>
      <c r="AH193" s="31" t="str">
        <f t="shared" si="324"/>
        <v>-</v>
      </c>
      <c r="AI193" s="31" t="str">
        <f t="shared" si="324"/>
        <v>-</v>
      </c>
      <c r="AJ193" s="31" t="str">
        <f t="shared" si="324"/>
        <v>-</v>
      </c>
      <c r="AK193" s="31" t="str">
        <f t="shared" ref="AK193:AK195" si="325">AK192</f>
        <v>-</v>
      </c>
      <c r="AL193" s="31" t="str">
        <f t="shared" ref="AL193:AL195" si="326">AL192</f>
        <v>-</v>
      </c>
      <c r="AM193" s="31" t="str">
        <f t="shared" ref="AM193:AM195" si="327">AM192</f>
        <v>-</v>
      </c>
      <c r="AN193" s="31" t="str">
        <f t="shared" ref="AN193:AN195" si="328">AN192</f>
        <v>-</v>
      </c>
      <c r="AO193" s="31" t="str">
        <f t="shared" ref="AO193:AO195" si="329">AO192</f>
        <v>-</v>
      </c>
      <c r="AP193" s="31" t="str">
        <f t="shared" ref="AP193:AP195" si="330">AP192</f>
        <v>-</v>
      </c>
      <c r="AQ193" s="31" t="str">
        <f t="shared" ref="AQ193:AQ195" si="331">AQ192</f>
        <v>-</v>
      </c>
      <c r="AR193" s="31" t="str">
        <f t="shared" ref="AR193:AR195" si="332">AR192</f>
        <v>-</v>
      </c>
      <c r="AS193" s="31" t="str">
        <f t="shared" ref="AS193:AS195" si="333">AS192</f>
        <v>-</v>
      </c>
      <c r="AT193" s="31" t="str">
        <f t="shared" ref="AT193:AT195" si="334">AT192</f>
        <v>-</v>
      </c>
      <c r="AU193" s="31" t="str">
        <f t="shared" ref="AU193:AU195" si="335">AU192</f>
        <v>-</v>
      </c>
    </row>
    <row r="194" spans="1:47" outlineLevel="1">
      <c r="B194" s="29" t="s">
        <v>898</v>
      </c>
      <c r="C194" s="31" t="str">
        <f t="shared" si="295"/>
        <v>-</v>
      </c>
      <c r="D194" s="31" t="str">
        <f t="shared" si="296"/>
        <v>-</v>
      </c>
      <c r="E194" s="31" t="str">
        <f t="shared" si="297"/>
        <v>-</v>
      </c>
      <c r="F194" s="31" t="str">
        <f t="shared" si="298"/>
        <v>-</v>
      </c>
      <c r="G194" s="31" t="str">
        <f t="shared" si="299"/>
        <v>-</v>
      </c>
      <c r="H194" s="31" t="str">
        <f t="shared" si="300"/>
        <v>-</v>
      </c>
      <c r="I194" s="31" t="str">
        <f t="shared" si="301"/>
        <v>-</v>
      </c>
      <c r="J194" s="31" t="str">
        <f t="shared" si="302"/>
        <v>-</v>
      </c>
      <c r="K194" s="31" t="str">
        <f t="shared" si="303"/>
        <v>-</v>
      </c>
      <c r="L194" s="31" t="str">
        <f t="shared" si="304"/>
        <v>-</v>
      </c>
      <c r="M194" s="31" t="str">
        <f t="shared" si="305"/>
        <v>-</v>
      </c>
      <c r="N194" s="31" t="str">
        <f t="shared" si="306"/>
        <v>-</v>
      </c>
      <c r="O194" s="31" t="str">
        <f t="shared" si="307"/>
        <v>-</v>
      </c>
      <c r="P194" s="31" t="str">
        <f t="shared" si="308"/>
        <v>-</v>
      </c>
      <c r="Q194" s="31" t="str">
        <f t="shared" si="309"/>
        <v>-</v>
      </c>
      <c r="R194" s="31" t="str">
        <f t="shared" si="310"/>
        <v>-</v>
      </c>
      <c r="S194" s="31" t="str">
        <f t="shared" si="311"/>
        <v>-</v>
      </c>
      <c r="T194" s="31" t="str">
        <f t="shared" si="312"/>
        <v>-</v>
      </c>
      <c r="U194" s="31" t="str">
        <f t="shared" si="313"/>
        <v>-</v>
      </c>
      <c r="V194" s="31" t="str">
        <f t="shared" si="314"/>
        <v>-</v>
      </c>
      <c r="W194" s="31" t="str">
        <f t="shared" si="315"/>
        <v>-</v>
      </c>
      <c r="X194" s="31" t="str">
        <f t="shared" si="316"/>
        <v>-</v>
      </c>
      <c r="Y194" s="31" t="str">
        <f t="shared" si="317"/>
        <v>-</v>
      </c>
      <c r="Z194" s="31" t="str">
        <f t="shared" si="318"/>
        <v>-</v>
      </c>
      <c r="AA194" s="31" t="str">
        <f t="shared" si="319"/>
        <v>-</v>
      </c>
      <c r="AB194" s="31" t="str">
        <f t="shared" si="320"/>
        <v>-</v>
      </c>
      <c r="AC194" s="31" t="str">
        <f t="shared" si="321"/>
        <v>-</v>
      </c>
      <c r="AD194" s="31" t="str">
        <f t="shared" si="322"/>
        <v>-</v>
      </c>
      <c r="AE194" s="31" t="str">
        <f t="shared" si="323"/>
        <v>-</v>
      </c>
      <c r="AF194" s="31" t="str">
        <f t="shared" si="324"/>
        <v>-</v>
      </c>
      <c r="AG194" s="461" t="str">
        <f t="shared" si="324"/>
        <v>-</v>
      </c>
      <c r="AH194" s="31" t="str">
        <f t="shared" si="324"/>
        <v>-</v>
      </c>
      <c r="AI194" s="31" t="str">
        <f t="shared" si="324"/>
        <v>-</v>
      </c>
      <c r="AJ194" s="31" t="str">
        <f t="shared" si="324"/>
        <v>-</v>
      </c>
      <c r="AK194" s="31" t="str">
        <f t="shared" si="325"/>
        <v>-</v>
      </c>
      <c r="AL194" s="31" t="str">
        <f t="shared" si="326"/>
        <v>-</v>
      </c>
      <c r="AM194" s="31" t="str">
        <f t="shared" si="327"/>
        <v>-</v>
      </c>
      <c r="AN194" s="31" t="str">
        <f t="shared" si="328"/>
        <v>-</v>
      </c>
      <c r="AO194" s="31" t="str">
        <f t="shared" si="329"/>
        <v>-</v>
      </c>
      <c r="AP194" s="31" t="str">
        <f t="shared" si="330"/>
        <v>-</v>
      </c>
      <c r="AQ194" s="31" t="str">
        <f t="shared" si="331"/>
        <v>-</v>
      </c>
      <c r="AR194" s="31" t="str">
        <f t="shared" si="332"/>
        <v>-</v>
      </c>
      <c r="AS194" s="31" t="str">
        <f t="shared" si="333"/>
        <v>-</v>
      </c>
      <c r="AT194" s="31" t="str">
        <f t="shared" si="334"/>
        <v>-</v>
      </c>
      <c r="AU194" s="31" t="str">
        <f t="shared" si="335"/>
        <v>-</v>
      </c>
    </row>
    <row r="195" spans="1:47" outlineLevel="1">
      <c r="B195" s="29" t="s">
        <v>899</v>
      </c>
      <c r="C195" s="31" t="str">
        <f t="shared" si="295"/>
        <v>-</v>
      </c>
      <c r="D195" s="31" t="str">
        <f t="shared" si="296"/>
        <v>-</v>
      </c>
      <c r="E195" s="31" t="str">
        <f t="shared" si="297"/>
        <v>-</v>
      </c>
      <c r="F195" s="31" t="str">
        <f t="shared" si="298"/>
        <v>-</v>
      </c>
      <c r="G195" s="31" t="str">
        <f t="shared" si="299"/>
        <v>-</v>
      </c>
      <c r="H195" s="31" t="str">
        <f t="shared" si="300"/>
        <v>-</v>
      </c>
      <c r="I195" s="31" t="str">
        <f t="shared" si="301"/>
        <v>-</v>
      </c>
      <c r="J195" s="31" t="str">
        <f t="shared" si="302"/>
        <v>-</v>
      </c>
      <c r="K195" s="31" t="str">
        <f t="shared" si="303"/>
        <v>-</v>
      </c>
      <c r="L195" s="31" t="str">
        <f t="shared" si="304"/>
        <v>-</v>
      </c>
      <c r="M195" s="31" t="str">
        <f t="shared" si="305"/>
        <v>-</v>
      </c>
      <c r="N195" s="31" t="str">
        <f t="shared" si="306"/>
        <v>-</v>
      </c>
      <c r="O195" s="31" t="str">
        <f t="shared" si="307"/>
        <v>-</v>
      </c>
      <c r="P195" s="31" t="str">
        <f t="shared" si="308"/>
        <v>-</v>
      </c>
      <c r="Q195" s="31" t="str">
        <f t="shared" si="309"/>
        <v>-</v>
      </c>
      <c r="R195" s="31" t="str">
        <f t="shared" si="310"/>
        <v>-</v>
      </c>
      <c r="S195" s="31" t="str">
        <f t="shared" si="311"/>
        <v>-</v>
      </c>
      <c r="T195" s="31" t="str">
        <f t="shared" si="312"/>
        <v>-</v>
      </c>
      <c r="U195" s="31" t="str">
        <f t="shared" si="313"/>
        <v>-</v>
      </c>
      <c r="V195" s="31" t="str">
        <f t="shared" si="314"/>
        <v>-</v>
      </c>
      <c r="W195" s="31" t="str">
        <f t="shared" si="315"/>
        <v>-</v>
      </c>
      <c r="X195" s="31" t="str">
        <f t="shared" si="316"/>
        <v>-</v>
      </c>
      <c r="Y195" s="31" t="str">
        <f t="shared" si="317"/>
        <v>-</v>
      </c>
      <c r="Z195" s="31" t="str">
        <f t="shared" si="318"/>
        <v>-</v>
      </c>
      <c r="AA195" s="31" t="str">
        <f t="shared" si="319"/>
        <v>-</v>
      </c>
      <c r="AB195" s="31" t="str">
        <f t="shared" si="320"/>
        <v>-</v>
      </c>
      <c r="AC195" s="31" t="str">
        <f t="shared" si="321"/>
        <v>-</v>
      </c>
      <c r="AD195" s="31" t="str">
        <f t="shared" si="322"/>
        <v>-</v>
      </c>
      <c r="AE195" s="31" t="str">
        <f t="shared" si="323"/>
        <v>-</v>
      </c>
      <c r="AF195" s="31" t="str">
        <f t="shared" si="324"/>
        <v>-</v>
      </c>
      <c r="AG195" s="461" t="str">
        <f t="shared" si="324"/>
        <v>-</v>
      </c>
      <c r="AH195" s="31" t="str">
        <f t="shared" si="324"/>
        <v>-</v>
      </c>
      <c r="AI195" s="31" t="str">
        <f t="shared" si="324"/>
        <v>-</v>
      </c>
      <c r="AJ195" s="31" t="str">
        <f t="shared" si="324"/>
        <v>-</v>
      </c>
      <c r="AK195" s="31" t="str">
        <f t="shared" si="325"/>
        <v>-</v>
      </c>
      <c r="AL195" s="31" t="str">
        <f t="shared" si="326"/>
        <v>-</v>
      </c>
      <c r="AM195" s="31" t="str">
        <f t="shared" si="327"/>
        <v>-</v>
      </c>
      <c r="AN195" s="31" t="str">
        <f t="shared" si="328"/>
        <v>-</v>
      </c>
      <c r="AO195" s="31" t="str">
        <f t="shared" si="329"/>
        <v>-</v>
      </c>
      <c r="AP195" s="31" t="str">
        <f t="shared" si="330"/>
        <v>-</v>
      </c>
      <c r="AQ195" s="31" t="str">
        <f t="shared" si="331"/>
        <v>-</v>
      </c>
      <c r="AR195" s="31" t="str">
        <f t="shared" si="332"/>
        <v>-</v>
      </c>
      <c r="AS195" s="31" t="str">
        <f t="shared" si="333"/>
        <v>-</v>
      </c>
      <c r="AT195" s="31" t="str">
        <f t="shared" si="334"/>
        <v>-</v>
      </c>
      <c r="AU195" s="31" t="str">
        <f t="shared" si="335"/>
        <v>-</v>
      </c>
    </row>
    <row r="196" spans="1:47" outlineLevel="1">
      <c r="B196" s="29" t="s">
        <v>982</v>
      </c>
      <c r="C196" s="32" t="s">
        <v>31</v>
      </c>
      <c r="D196" s="32" t="s">
        <v>31</v>
      </c>
      <c r="E196" s="32" t="s">
        <v>31</v>
      </c>
      <c r="F196" s="32" t="s">
        <v>31</v>
      </c>
      <c r="G196" s="32" t="s">
        <v>31</v>
      </c>
      <c r="H196" s="32" t="s">
        <v>31</v>
      </c>
      <c r="I196" s="32" t="s">
        <v>31</v>
      </c>
      <c r="J196" s="32" t="s">
        <v>31</v>
      </c>
      <c r="K196" s="32" t="s">
        <v>31</v>
      </c>
      <c r="L196" s="32" t="s">
        <v>31</v>
      </c>
      <c r="M196" s="32" t="s">
        <v>31</v>
      </c>
      <c r="N196" s="32" t="s">
        <v>31</v>
      </c>
      <c r="O196" s="32" t="s">
        <v>31</v>
      </c>
      <c r="P196" s="32" t="s">
        <v>31</v>
      </c>
      <c r="Q196" s="32" t="s">
        <v>31</v>
      </c>
      <c r="R196" s="32" t="s">
        <v>31</v>
      </c>
      <c r="S196" s="32" t="s">
        <v>31</v>
      </c>
      <c r="T196" s="32" t="s">
        <v>31</v>
      </c>
      <c r="U196" s="32" t="s">
        <v>31</v>
      </c>
      <c r="V196" s="32" t="s">
        <v>31</v>
      </c>
      <c r="W196" s="32" t="s">
        <v>31</v>
      </c>
      <c r="X196" s="32" t="s">
        <v>31</v>
      </c>
      <c r="Y196" s="32" t="s">
        <v>31</v>
      </c>
      <c r="Z196" s="32" t="s">
        <v>31</v>
      </c>
      <c r="AA196" s="32" t="s">
        <v>31</v>
      </c>
      <c r="AB196" s="32" t="s">
        <v>31</v>
      </c>
      <c r="AC196" s="32" t="s">
        <v>31</v>
      </c>
      <c r="AD196" s="32" t="s">
        <v>31</v>
      </c>
      <c r="AE196" s="32" t="s">
        <v>31</v>
      </c>
      <c r="AF196" s="32" t="s">
        <v>31</v>
      </c>
      <c r="AG196" s="461" t="s">
        <v>31</v>
      </c>
      <c r="AH196" s="32" t="s">
        <v>31</v>
      </c>
      <c r="AI196" s="32" t="s">
        <v>31</v>
      </c>
      <c r="AJ196" s="32" t="s">
        <v>31</v>
      </c>
      <c r="AK196" s="32" t="s">
        <v>31</v>
      </c>
      <c r="AL196" s="32" t="s">
        <v>31</v>
      </c>
      <c r="AM196" s="32" t="s">
        <v>31</v>
      </c>
      <c r="AN196" s="32" t="s">
        <v>31</v>
      </c>
      <c r="AO196" s="32" t="s">
        <v>31</v>
      </c>
      <c r="AP196" s="32" t="s">
        <v>31</v>
      </c>
      <c r="AQ196" s="32" t="s">
        <v>31</v>
      </c>
      <c r="AR196" s="32" t="s">
        <v>31</v>
      </c>
      <c r="AS196" s="32" t="s">
        <v>31</v>
      </c>
      <c r="AT196" s="32" t="s">
        <v>31</v>
      </c>
      <c r="AU196" s="32" t="s">
        <v>31</v>
      </c>
    </row>
    <row r="197" spans="1:47" outlineLevel="1">
      <c r="B197" s="29" t="s">
        <v>907</v>
      </c>
      <c r="C197" s="32" t="s">
        <v>31</v>
      </c>
      <c r="D197" s="32" t="s">
        <v>31</v>
      </c>
      <c r="E197" s="32" t="s">
        <v>31</v>
      </c>
      <c r="F197" s="32" t="s">
        <v>31</v>
      </c>
      <c r="G197" s="32" t="s">
        <v>31</v>
      </c>
      <c r="H197" s="32" t="s">
        <v>31</v>
      </c>
      <c r="I197" s="32" t="s">
        <v>31</v>
      </c>
      <c r="J197" s="32" t="s">
        <v>31</v>
      </c>
      <c r="K197" s="32" t="s">
        <v>31</v>
      </c>
      <c r="L197" s="32" t="s">
        <v>31</v>
      </c>
      <c r="M197" s="32" t="s">
        <v>31</v>
      </c>
      <c r="N197" s="32" t="s">
        <v>31</v>
      </c>
      <c r="O197" s="32" t="s">
        <v>31</v>
      </c>
      <c r="P197" s="32" t="s">
        <v>31</v>
      </c>
      <c r="Q197" s="32" t="s">
        <v>31</v>
      </c>
      <c r="R197" s="32" t="s">
        <v>31</v>
      </c>
      <c r="S197" s="32" t="s">
        <v>31</v>
      </c>
      <c r="T197" s="32" t="s">
        <v>31</v>
      </c>
      <c r="U197" s="32" t="s">
        <v>31</v>
      </c>
      <c r="V197" s="32" t="s">
        <v>31</v>
      </c>
      <c r="W197" s="32" t="s">
        <v>31</v>
      </c>
      <c r="X197" s="32" t="s">
        <v>31</v>
      </c>
      <c r="Y197" s="32" t="s">
        <v>31</v>
      </c>
      <c r="Z197" s="32" t="s">
        <v>31</v>
      </c>
      <c r="AA197" s="32" t="s">
        <v>31</v>
      </c>
      <c r="AB197" s="32" t="s">
        <v>31</v>
      </c>
      <c r="AC197" s="32" t="s">
        <v>31</v>
      </c>
      <c r="AD197" s="32" t="s">
        <v>31</v>
      </c>
      <c r="AE197" s="32" t="s">
        <v>31</v>
      </c>
      <c r="AF197" s="32" t="s">
        <v>31</v>
      </c>
      <c r="AG197" s="461" t="s">
        <v>31</v>
      </c>
      <c r="AH197" s="32" t="s">
        <v>31</v>
      </c>
      <c r="AI197" s="32" t="s">
        <v>31</v>
      </c>
      <c r="AJ197" s="32" t="s">
        <v>31</v>
      </c>
      <c r="AK197" s="32" t="s">
        <v>31</v>
      </c>
      <c r="AL197" s="32" t="s">
        <v>31</v>
      </c>
      <c r="AM197" s="32" t="s">
        <v>31</v>
      </c>
      <c r="AN197" s="32" t="s">
        <v>31</v>
      </c>
      <c r="AO197" s="32" t="s">
        <v>31</v>
      </c>
      <c r="AP197" s="32" t="s">
        <v>31</v>
      </c>
      <c r="AQ197" s="32" t="s">
        <v>31</v>
      </c>
      <c r="AR197" s="32" t="s">
        <v>31</v>
      </c>
      <c r="AS197" s="32" t="s">
        <v>31</v>
      </c>
      <c r="AT197" s="32" t="s">
        <v>31</v>
      </c>
      <c r="AU197" s="32" t="s">
        <v>31</v>
      </c>
    </row>
    <row r="198" spans="1:47" outlineLevel="1">
      <c r="B198" s="29" t="s">
        <v>897</v>
      </c>
      <c r="C198" s="31" t="str">
        <f t="shared" ref="C198:C200" si="336">C197</f>
        <v>-</v>
      </c>
      <c r="D198" s="31" t="str">
        <f t="shared" ref="D198:D200" si="337">D197</f>
        <v>-</v>
      </c>
      <c r="E198" s="31" t="str">
        <f t="shared" ref="E198:E200" si="338">E197</f>
        <v>-</v>
      </c>
      <c r="F198" s="31" t="str">
        <f t="shared" ref="F198:F200" si="339">F197</f>
        <v>-</v>
      </c>
      <c r="G198" s="31" t="str">
        <f t="shared" ref="G198:G200" si="340">G197</f>
        <v>-</v>
      </c>
      <c r="H198" s="31" t="str">
        <f t="shared" ref="H198:H200" si="341">H197</f>
        <v>-</v>
      </c>
      <c r="I198" s="31" t="str">
        <f t="shared" ref="I198:I200" si="342">I197</f>
        <v>-</v>
      </c>
      <c r="J198" s="31" t="str">
        <f t="shared" ref="J198:J200" si="343">J197</f>
        <v>-</v>
      </c>
      <c r="K198" s="31" t="str">
        <f t="shared" ref="K198:K200" si="344">K197</f>
        <v>-</v>
      </c>
      <c r="L198" s="31" t="str">
        <f t="shared" ref="L198:L200" si="345">L197</f>
        <v>-</v>
      </c>
      <c r="M198" s="31" t="str">
        <f t="shared" ref="M198:M200" si="346">M197</f>
        <v>-</v>
      </c>
      <c r="N198" s="31" t="str">
        <f t="shared" ref="N198:N200" si="347">N197</f>
        <v>-</v>
      </c>
      <c r="O198" s="31" t="str">
        <f t="shared" ref="O198:O200" si="348">O197</f>
        <v>-</v>
      </c>
      <c r="P198" s="31" t="str">
        <f t="shared" ref="P198:P200" si="349">P197</f>
        <v>-</v>
      </c>
      <c r="Q198" s="31" t="str">
        <f t="shared" ref="Q198:Q200" si="350">Q197</f>
        <v>-</v>
      </c>
      <c r="R198" s="31" t="str">
        <f t="shared" ref="R198:R200" si="351">R197</f>
        <v>-</v>
      </c>
      <c r="S198" s="31" t="str">
        <f t="shared" ref="S198:S200" si="352">S197</f>
        <v>-</v>
      </c>
      <c r="T198" s="31" t="str">
        <f t="shared" ref="T198:T200" si="353">T197</f>
        <v>-</v>
      </c>
      <c r="U198" s="31" t="str">
        <f t="shared" ref="U198:U200" si="354">U197</f>
        <v>-</v>
      </c>
      <c r="V198" s="31" t="str">
        <f t="shared" ref="V198:V200" si="355">V197</f>
        <v>-</v>
      </c>
      <c r="W198" s="31" t="str">
        <f t="shared" ref="W198:W200" si="356">W197</f>
        <v>-</v>
      </c>
      <c r="X198" s="31" t="str">
        <f t="shared" ref="X198:X200" si="357">X197</f>
        <v>-</v>
      </c>
      <c r="Y198" s="31" t="str">
        <f t="shared" ref="Y198:Y200" si="358">Y197</f>
        <v>-</v>
      </c>
      <c r="Z198" s="31" t="str">
        <f t="shared" ref="Z198:Z200" si="359">Z197</f>
        <v>-</v>
      </c>
      <c r="AA198" s="31" t="str">
        <f t="shared" ref="AA198:AA200" si="360">AA197</f>
        <v>-</v>
      </c>
      <c r="AB198" s="31" t="str">
        <f t="shared" ref="AB198:AB200" si="361">AB197</f>
        <v>-</v>
      </c>
      <c r="AC198" s="31" t="str">
        <f t="shared" ref="AC198:AC200" si="362">AC197</f>
        <v>-</v>
      </c>
      <c r="AD198" s="31" t="str">
        <f t="shared" ref="AD198:AD200" si="363">AD197</f>
        <v>-</v>
      </c>
      <c r="AE198" s="31" t="str">
        <f t="shared" ref="AE198:AE200" si="364">AE197</f>
        <v>-</v>
      </c>
      <c r="AF198" s="31" t="str">
        <f t="shared" ref="AF198:AJ200" si="365">AF197</f>
        <v>-</v>
      </c>
      <c r="AG198" s="461" t="str">
        <f t="shared" si="365"/>
        <v>-</v>
      </c>
      <c r="AH198" s="31" t="str">
        <f t="shared" si="365"/>
        <v>-</v>
      </c>
      <c r="AI198" s="31" t="str">
        <f t="shared" si="365"/>
        <v>-</v>
      </c>
      <c r="AJ198" s="31" t="str">
        <f t="shared" si="365"/>
        <v>-</v>
      </c>
      <c r="AK198" s="31" t="str">
        <f t="shared" ref="AK198:AK200" si="366">AK197</f>
        <v>-</v>
      </c>
      <c r="AL198" s="31" t="str">
        <f t="shared" ref="AL198:AL200" si="367">AL197</f>
        <v>-</v>
      </c>
      <c r="AM198" s="31" t="str">
        <f t="shared" ref="AM198:AM200" si="368">AM197</f>
        <v>-</v>
      </c>
      <c r="AN198" s="31" t="str">
        <f t="shared" ref="AN198:AN200" si="369">AN197</f>
        <v>-</v>
      </c>
      <c r="AO198" s="31" t="str">
        <f t="shared" ref="AO198:AO200" si="370">AO197</f>
        <v>-</v>
      </c>
      <c r="AP198" s="31" t="str">
        <f t="shared" ref="AP198:AP200" si="371">AP197</f>
        <v>-</v>
      </c>
      <c r="AQ198" s="31" t="str">
        <f t="shared" ref="AQ198:AQ200" si="372">AQ197</f>
        <v>-</v>
      </c>
      <c r="AR198" s="31" t="str">
        <f t="shared" ref="AR198:AR200" si="373">AR197</f>
        <v>-</v>
      </c>
      <c r="AS198" s="31" t="str">
        <f t="shared" ref="AS198:AS200" si="374">AS197</f>
        <v>-</v>
      </c>
      <c r="AT198" s="31" t="str">
        <f t="shared" ref="AT198:AT200" si="375">AT197</f>
        <v>-</v>
      </c>
      <c r="AU198" s="31" t="str">
        <f t="shared" ref="AU198:AU200" si="376">AU197</f>
        <v>-</v>
      </c>
    </row>
    <row r="199" spans="1:47" outlineLevel="1">
      <c r="B199" s="29" t="s">
        <v>898</v>
      </c>
      <c r="C199" s="31" t="str">
        <f t="shared" si="336"/>
        <v>-</v>
      </c>
      <c r="D199" s="31" t="str">
        <f t="shared" si="337"/>
        <v>-</v>
      </c>
      <c r="E199" s="31" t="str">
        <f t="shared" si="338"/>
        <v>-</v>
      </c>
      <c r="F199" s="31" t="str">
        <f t="shared" si="339"/>
        <v>-</v>
      </c>
      <c r="G199" s="31" t="str">
        <f t="shared" si="340"/>
        <v>-</v>
      </c>
      <c r="H199" s="31" t="str">
        <f t="shared" si="341"/>
        <v>-</v>
      </c>
      <c r="I199" s="31" t="str">
        <f t="shared" si="342"/>
        <v>-</v>
      </c>
      <c r="J199" s="31" t="str">
        <f t="shared" si="343"/>
        <v>-</v>
      </c>
      <c r="K199" s="31" t="str">
        <f t="shared" si="344"/>
        <v>-</v>
      </c>
      <c r="L199" s="31" t="str">
        <f t="shared" si="345"/>
        <v>-</v>
      </c>
      <c r="M199" s="31" t="str">
        <f t="shared" si="346"/>
        <v>-</v>
      </c>
      <c r="N199" s="31" t="str">
        <f t="shared" si="347"/>
        <v>-</v>
      </c>
      <c r="O199" s="31" t="str">
        <f t="shared" si="348"/>
        <v>-</v>
      </c>
      <c r="P199" s="31" t="str">
        <f t="shared" si="349"/>
        <v>-</v>
      </c>
      <c r="Q199" s="31" t="str">
        <f t="shared" si="350"/>
        <v>-</v>
      </c>
      <c r="R199" s="31" t="str">
        <f t="shared" si="351"/>
        <v>-</v>
      </c>
      <c r="S199" s="31" t="str">
        <f t="shared" si="352"/>
        <v>-</v>
      </c>
      <c r="T199" s="31" t="str">
        <f t="shared" si="353"/>
        <v>-</v>
      </c>
      <c r="U199" s="31" t="str">
        <f t="shared" si="354"/>
        <v>-</v>
      </c>
      <c r="V199" s="31" t="str">
        <f t="shared" si="355"/>
        <v>-</v>
      </c>
      <c r="W199" s="31" t="str">
        <f t="shared" si="356"/>
        <v>-</v>
      </c>
      <c r="X199" s="31" t="str">
        <f t="shared" si="357"/>
        <v>-</v>
      </c>
      <c r="Y199" s="31" t="str">
        <f t="shared" si="358"/>
        <v>-</v>
      </c>
      <c r="Z199" s="31" t="str">
        <f t="shared" si="359"/>
        <v>-</v>
      </c>
      <c r="AA199" s="31" t="str">
        <f t="shared" si="360"/>
        <v>-</v>
      </c>
      <c r="AB199" s="31" t="str">
        <f t="shared" si="361"/>
        <v>-</v>
      </c>
      <c r="AC199" s="31" t="str">
        <f t="shared" si="362"/>
        <v>-</v>
      </c>
      <c r="AD199" s="31" t="str">
        <f t="shared" si="363"/>
        <v>-</v>
      </c>
      <c r="AE199" s="31" t="str">
        <f t="shared" si="364"/>
        <v>-</v>
      </c>
      <c r="AF199" s="31" t="str">
        <f t="shared" si="365"/>
        <v>-</v>
      </c>
      <c r="AG199" s="461" t="str">
        <f t="shared" si="365"/>
        <v>-</v>
      </c>
      <c r="AH199" s="31" t="str">
        <f t="shared" si="365"/>
        <v>-</v>
      </c>
      <c r="AI199" s="31" t="str">
        <f t="shared" si="365"/>
        <v>-</v>
      </c>
      <c r="AJ199" s="31" t="str">
        <f t="shared" si="365"/>
        <v>-</v>
      </c>
      <c r="AK199" s="31" t="str">
        <f t="shared" si="366"/>
        <v>-</v>
      </c>
      <c r="AL199" s="31" t="str">
        <f t="shared" si="367"/>
        <v>-</v>
      </c>
      <c r="AM199" s="31" t="str">
        <f t="shared" si="368"/>
        <v>-</v>
      </c>
      <c r="AN199" s="31" t="str">
        <f t="shared" si="369"/>
        <v>-</v>
      </c>
      <c r="AO199" s="31" t="str">
        <f t="shared" si="370"/>
        <v>-</v>
      </c>
      <c r="AP199" s="31" t="str">
        <f t="shared" si="371"/>
        <v>-</v>
      </c>
      <c r="AQ199" s="31" t="str">
        <f t="shared" si="372"/>
        <v>-</v>
      </c>
      <c r="AR199" s="31" t="str">
        <f t="shared" si="373"/>
        <v>-</v>
      </c>
      <c r="AS199" s="31" t="str">
        <f t="shared" si="374"/>
        <v>-</v>
      </c>
      <c r="AT199" s="31" t="str">
        <f t="shared" si="375"/>
        <v>-</v>
      </c>
      <c r="AU199" s="31" t="str">
        <f t="shared" si="376"/>
        <v>-</v>
      </c>
    </row>
    <row r="200" spans="1:47" outlineLevel="1">
      <c r="B200" s="29" t="s">
        <v>899</v>
      </c>
      <c r="C200" s="31" t="str">
        <f t="shared" si="336"/>
        <v>-</v>
      </c>
      <c r="D200" s="31" t="str">
        <f t="shared" si="337"/>
        <v>-</v>
      </c>
      <c r="E200" s="31" t="str">
        <f t="shared" si="338"/>
        <v>-</v>
      </c>
      <c r="F200" s="31" t="str">
        <f t="shared" si="339"/>
        <v>-</v>
      </c>
      <c r="G200" s="31" t="str">
        <f t="shared" si="340"/>
        <v>-</v>
      </c>
      <c r="H200" s="31" t="str">
        <f t="shared" si="341"/>
        <v>-</v>
      </c>
      <c r="I200" s="31" t="str">
        <f t="shared" si="342"/>
        <v>-</v>
      </c>
      <c r="J200" s="31" t="str">
        <f t="shared" si="343"/>
        <v>-</v>
      </c>
      <c r="K200" s="31" t="str">
        <f t="shared" si="344"/>
        <v>-</v>
      </c>
      <c r="L200" s="31" t="str">
        <f t="shared" si="345"/>
        <v>-</v>
      </c>
      <c r="M200" s="31" t="str">
        <f t="shared" si="346"/>
        <v>-</v>
      </c>
      <c r="N200" s="31" t="str">
        <f t="shared" si="347"/>
        <v>-</v>
      </c>
      <c r="O200" s="31" t="str">
        <f t="shared" si="348"/>
        <v>-</v>
      </c>
      <c r="P200" s="31" t="str">
        <f t="shared" si="349"/>
        <v>-</v>
      </c>
      <c r="Q200" s="31" t="str">
        <f t="shared" si="350"/>
        <v>-</v>
      </c>
      <c r="R200" s="31" t="str">
        <f t="shared" si="351"/>
        <v>-</v>
      </c>
      <c r="S200" s="31" t="str">
        <f t="shared" si="352"/>
        <v>-</v>
      </c>
      <c r="T200" s="31" t="str">
        <f t="shared" si="353"/>
        <v>-</v>
      </c>
      <c r="U200" s="31" t="str">
        <f t="shared" si="354"/>
        <v>-</v>
      </c>
      <c r="V200" s="31" t="str">
        <f t="shared" si="355"/>
        <v>-</v>
      </c>
      <c r="W200" s="31" t="str">
        <f t="shared" si="356"/>
        <v>-</v>
      </c>
      <c r="X200" s="31" t="str">
        <f t="shared" si="357"/>
        <v>-</v>
      </c>
      <c r="Y200" s="31" t="str">
        <f t="shared" si="358"/>
        <v>-</v>
      </c>
      <c r="Z200" s="31" t="str">
        <f t="shared" si="359"/>
        <v>-</v>
      </c>
      <c r="AA200" s="31" t="str">
        <f t="shared" si="360"/>
        <v>-</v>
      </c>
      <c r="AB200" s="31" t="str">
        <f t="shared" si="361"/>
        <v>-</v>
      </c>
      <c r="AC200" s="31" t="str">
        <f t="shared" si="362"/>
        <v>-</v>
      </c>
      <c r="AD200" s="31" t="str">
        <f t="shared" si="363"/>
        <v>-</v>
      </c>
      <c r="AE200" s="31" t="str">
        <f t="shared" si="364"/>
        <v>-</v>
      </c>
      <c r="AF200" s="31" t="str">
        <f t="shared" si="365"/>
        <v>-</v>
      </c>
      <c r="AG200" s="461" t="str">
        <f t="shared" si="365"/>
        <v>-</v>
      </c>
      <c r="AH200" s="31" t="str">
        <f t="shared" si="365"/>
        <v>-</v>
      </c>
      <c r="AI200" s="31" t="str">
        <f t="shared" si="365"/>
        <v>-</v>
      </c>
      <c r="AJ200" s="31" t="str">
        <f t="shared" si="365"/>
        <v>-</v>
      </c>
      <c r="AK200" s="31" t="str">
        <f t="shared" si="366"/>
        <v>-</v>
      </c>
      <c r="AL200" s="31" t="str">
        <f t="shared" si="367"/>
        <v>-</v>
      </c>
      <c r="AM200" s="31" t="str">
        <f t="shared" si="368"/>
        <v>-</v>
      </c>
      <c r="AN200" s="31" t="str">
        <f t="shared" si="369"/>
        <v>-</v>
      </c>
      <c r="AO200" s="31" t="str">
        <f t="shared" si="370"/>
        <v>-</v>
      </c>
      <c r="AP200" s="31" t="str">
        <f t="shared" si="371"/>
        <v>-</v>
      </c>
      <c r="AQ200" s="31" t="str">
        <f t="shared" si="372"/>
        <v>-</v>
      </c>
      <c r="AR200" s="31" t="str">
        <f t="shared" si="373"/>
        <v>-</v>
      </c>
      <c r="AS200" s="31" t="str">
        <f t="shared" si="374"/>
        <v>-</v>
      </c>
      <c r="AT200" s="31" t="str">
        <f t="shared" si="375"/>
        <v>-</v>
      </c>
      <c r="AU200" s="31" t="str">
        <f t="shared" si="376"/>
        <v>-</v>
      </c>
    </row>
    <row r="201" spans="1:47" outlineLevel="1">
      <c r="B201" s="29" t="s">
        <v>982</v>
      </c>
      <c r="C201" s="32" t="s">
        <v>31</v>
      </c>
      <c r="D201" s="32" t="s">
        <v>31</v>
      </c>
      <c r="E201" s="32" t="s">
        <v>31</v>
      </c>
      <c r="F201" s="32" t="s">
        <v>31</v>
      </c>
      <c r="G201" s="32" t="s">
        <v>31</v>
      </c>
      <c r="H201" s="32" t="s">
        <v>31</v>
      </c>
      <c r="I201" s="32" t="s">
        <v>31</v>
      </c>
      <c r="J201" s="32" t="s">
        <v>31</v>
      </c>
      <c r="K201" s="32" t="s">
        <v>31</v>
      </c>
      <c r="L201" s="32" t="s">
        <v>31</v>
      </c>
      <c r="M201" s="32" t="s">
        <v>31</v>
      </c>
      <c r="N201" s="32" t="s">
        <v>31</v>
      </c>
      <c r="O201" s="32" t="s">
        <v>31</v>
      </c>
      <c r="P201" s="32" t="s">
        <v>31</v>
      </c>
      <c r="Q201" s="32" t="s">
        <v>31</v>
      </c>
      <c r="R201" s="32" t="s">
        <v>31</v>
      </c>
      <c r="S201" s="32" t="s">
        <v>31</v>
      </c>
      <c r="T201" s="32" t="s">
        <v>31</v>
      </c>
      <c r="U201" s="32" t="s">
        <v>31</v>
      </c>
      <c r="V201" s="32" t="s">
        <v>31</v>
      </c>
      <c r="W201" s="32" t="s">
        <v>31</v>
      </c>
      <c r="X201" s="32" t="s">
        <v>31</v>
      </c>
      <c r="Y201" s="32" t="s">
        <v>31</v>
      </c>
      <c r="Z201" s="32" t="s">
        <v>31</v>
      </c>
      <c r="AA201" s="32" t="s">
        <v>31</v>
      </c>
      <c r="AB201" s="32" t="s">
        <v>31</v>
      </c>
      <c r="AC201" s="32" t="s">
        <v>31</v>
      </c>
      <c r="AD201" s="32" t="s">
        <v>31</v>
      </c>
      <c r="AE201" s="32" t="s">
        <v>31</v>
      </c>
      <c r="AF201" s="32" t="s">
        <v>31</v>
      </c>
      <c r="AG201" s="461" t="s">
        <v>31</v>
      </c>
      <c r="AH201" s="32" t="s">
        <v>31</v>
      </c>
      <c r="AI201" s="32" t="s">
        <v>31</v>
      </c>
      <c r="AJ201" s="32" t="s">
        <v>31</v>
      </c>
      <c r="AK201" s="32" t="s">
        <v>31</v>
      </c>
      <c r="AL201" s="32" t="s">
        <v>31</v>
      </c>
      <c r="AM201" s="32" t="s">
        <v>31</v>
      </c>
      <c r="AN201" s="32" t="s">
        <v>31</v>
      </c>
      <c r="AO201" s="32" t="s">
        <v>31</v>
      </c>
      <c r="AP201" s="32" t="s">
        <v>31</v>
      </c>
      <c r="AQ201" s="32" t="s">
        <v>31</v>
      </c>
      <c r="AR201" s="32" t="s">
        <v>31</v>
      </c>
      <c r="AS201" s="32" t="s">
        <v>31</v>
      </c>
      <c r="AT201" s="32" t="s">
        <v>31</v>
      </c>
      <c r="AU201" s="32" t="s">
        <v>31</v>
      </c>
    </row>
    <row r="202" spans="1:47" outlineLevel="1">
      <c r="B202" s="29" t="s">
        <v>908</v>
      </c>
      <c r="C202" s="32" t="s">
        <v>31</v>
      </c>
      <c r="D202" s="32" t="s">
        <v>31</v>
      </c>
      <c r="E202" s="32" t="s">
        <v>31</v>
      </c>
      <c r="F202" s="32" t="s">
        <v>31</v>
      </c>
      <c r="G202" s="32" t="s">
        <v>31</v>
      </c>
      <c r="H202" s="32" t="s">
        <v>31</v>
      </c>
      <c r="I202" s="32" t="s">
        <v>31</v>
      </c>
      <c r="J202" s="32" t="s">
        <v>31</v>
      </c>
      <c r="K202" s="32" t="s">
        <v>31</v>
      </c>
      <c r="L202" s="32" t="s">
        <v>31</v>
      </c>
      <c r="M202" s="32" t="s">
        <v>31</v>
      </c>
      <c r="N202" s="32" t="s">
        <v>31</v>
      </c>
      <c r="O202" s="32" t="s">
        <v>31</v>
      </c>
      <c r="P202" s="32" t="s">
        <v>31</v>
      </c>
      <c r="Q202" s="32" t="s">
        <v>31</v>
      </c>
      <c r="R202" s="32" t="s">
        <v>31</v>
      </c>
      <c r="S202" s="32" t="s">
        <v>31</v>
      </c>
      <c r="T202" s="32" t="s">
        <v>31</v>
      </c>
      <c r="U202" s="32" t="s">
        <v>31</v>
      </c>
      <c r="V202" s="32" t="s">
        <v>31</v>
      </c>
      <c r="W202" s="32" t="s">
        <v>31</v>
      </c>
      <c r="X202" s="32" t="s">
        <v>31</v>
      </c>
      <c r="Y202" s="32" t="s">
        <v>31</v>
      </c>
      <c r="Z202" s="32" t="s">
        <v>31</v>
      </c>
      <c r="AA202" s="32" t="s">
        <v>31</v>
      </c>
      <c r="AB202" s="32" t="s">
        <v>31</v>
      </c>
      <c r="AC202" s="32" t="s">
        <v>31</v>
      </c>
      <c r="AD202" s="32" t="s">
        <v>31</v>
      </c>
      <c r="AE202" s="32" t="s">
        <v>31</v>
      </c>
      <c r="AF202" s="32" t="s">
        <v>31</v>
      </c>
      <c r="AG202" s="461" t="s">
        <v>31</v>
      </c>
      <c r="AH202" s="32" t="s">
        <v>31</v>
      </c>
      <c r="AI202" s="32" t="s">
        <v>31</v>
      </c>
      <c r="AJ202" s="32" t="s">
        <v>31</v>
      </c>
      <c r="AK202" s="32" t="s">
        <v>31</v>
      </c>
      <c r="AL202" s="32" t="s">
        <v>31</v>
      </c>
      <c r="AM202" s="32" t="s">
        <v>31</v>
      </c>
      <c r="AN202" s="32" t="s">
        <v>31</v>
      </c>
      <c r="AO202" s="32" t="s">
        <v>31</v>
      </c>
      <c r="AP202" s="32" t="s">
        <v>31</v>
      </c>
      <c r="AQ202" s="32" t="s">
        <v>31</v>
      </c>
      <c r="AR202" s="32" t="s">
        <v>31</v>
      </c>
      <c r="AS202" s="32" t="s">
        <v>31</v>
      </c>
      <c r="AT202" s="32" t="s">
        <v>31</v>
      </c>
      <c r="AU202" s="32" t="s">
        <v>31</v>
      </c>
    </row>
    <row r="203" spans="1:47" outlineLevel="1">
      <c r="B203" s="29" t="s">
        <v>897</v>
      </c>
      <c r="C203" s="31" t="str">
        <f t="shared" ref="C203:C205" si="377">C202</f>
        <v>-</v>
      </c>
      <c r="D203" s="31" t="str">
        <f t="shared" ref="D203:D205" si="378">D202</f>
        <v>-</v>
      </c>
      <c r="E203" s="31" t="str">
        <f t="shared" ref="E203:E205" si="379">E202</f>
        <v>-</v>
      </c>
      <c r="F203" s="31" t="str">
        <f t="shared" ref="F203:F205" si="380">F202</f>
        <v>-</v>
      </c>
      <c r="G203" s="31" t="str">
        <f t="shared" ref="G203:G205" si="381">G202</f>
        <v>-</v>
      </c>
      <c r="H203" s="31" t="str">
        <f t="shared" ref="H203:H205" si="382">H202</f>
        <v>-</v>
      </c>
      <c r="I203" s="31" t="str">
        <f t="shared" ref="I203:I205" si="383">I202</f>
        <v>-</v>
      </c>
      <c r="J203" s="31" t="str">
        <f t="shared" ref="J203:J205" si="384">J202</f>
        <v>-</v>
      </c>
      <c r="K203" s="31" t="str">
        <f t="shared" ref="K203:K205" si="385">K202</f>
        <v>-</v>
      </c>
      <c r="L203" s="31" t="str">
        <f t="shared" ref="L203:L205" si="386">L202</f>
        <v>-</v>
      </c>
      <c r="M203" s="31" t="str">
        <f t="shared" ref="M203:M205" si="387">M202</f>
        <v>-</v>
      </c>
      <c r="N203" s="31" t="str">
        <f t="shared" ref="N203:N205" si="388">N202</f>
        <v>-</v>
      </c>
      <c r="O203" s="31" t="str">
        <f t="shared" ref="O203:O205" si="389">O202</f>
        <v>-</v>
      </c>
      <c r="P203" s="31" t="str">
        <f t="shared" ref="P203:P205" si="390">P202</f>
        <v>-</v>
      </c>
      <c r="Q203" s="31" t="str">
        <f t="shared" ref="Q203:Q205" si="391">Q202</f>
        <v>-</v>
      </c>
      <c r="R203" s="31" t="str">
        <f t="shared" ref="R203:R205" si="392">R202</f>
        <v>-</v>
      </c>
      <c r="S203" s="31" t="str">
        <f t="shared" ref="S203:S205" si="393">S202</f>
        <v>-</v>
      </c>
      <c r="T203" s="31" t="str">
        <f t="shared" ref="T203:T205" si="394">T202</f>
        <v>-</v>
      </c>
      <c r="U203" s="31" t="str">
        <f t="shared" ref="U203:U205" si="395">U202</f>
        <v>-</v>
      </c>
      <c r="V203" s="31" t="str">
        <f t="shared" ref="V203:V205" si="396">V202</f>
        <v>-</v>
      </c>
      <c r="W203" s="31" t="str">
        <f t="shared" ref="W203:W205" si="397">W202</f>
        <v>-</v>
      </c>
      <c r="X203" s="31" t="str">
        <f t="shared" ref="X203:X205" si="398">X202</f>
        <v>-</v>
      </c>
      <c r="Y203" s="31" t="str">
        <f t="shared" ref="Y203:Y205" si="399">Y202</f>
        <v>-</v>
      </c>
      <c r="Z203" s="31" t="str">
        <f t="shared" ref="Z203:Z205" si="400">Z202</f>
        <v>-</v>
      </c>
      <c r="AA203" s="31" t="str">
        <f t="shared" ref="AA203:AA205" si="401">AA202</f>
        <v>-</v>
      </c>
      <c r="AB203" s="31" t="str">
        <f t="shared" ref="AB203:AB205" si="402">AB202</f>
        <v>-</v>
      </c>
      <c r="AC203" s="31" t="str">
        <f t="shared" ref="AC203:AC205" si="403">AC202</f>
        <v>-</v>
      </c>
      <c r="AD203" s="31" t="str">
        <f t="shared" ref="AD203:AD205" si="404">AD202</f>
        <v>-</v>
      </c>
      <c r="AE203" s="31" t="str">
        <f t="shared" ref="AE203:AE205" si="405">AE202</f>
        <v>-</v>
      </c>
      <c r="AF203" s="31" t="str">
        <f t="shared" ref="AF203:AJ205" si="406">AF202</f>
        <v>-</v>
      </c>
      <c r="AG203" s="461" t="str">
        <f t="shared" si="406"/>
        <v>-</v>
      </c>
      <c r="AH203" s="31" t="str">
        <f t="shared" si="406"/>
        <v>-</v>
      </c>
      <c r="AI203" s="31" t="str">
        <f t="shared" si="406"/>
        <v>-</v>
      </c>
      <c r="AJ203" s="31" t="str">
        <f t="shared" si="406"/>
        <v>-</v>
      </c>
      <c r="AK203" s="31" t="str">
        <f t="shared" ref="AK203:AK205" si="407">AK202</f>
        <v>-</v>
      </c>
      <c r="AL203" s="31" t="str">
        <f t="shared" ref="AL203:AL205" si="408">AL202</f>
        <v>-</v>
      </c>
      <c r="AM203" s="31" t="str">
        <f t="shared" ref="AM203:AM205" si="409">AM202</f>
        <v>-</v>
      </c>
      <c r="AN203" s="31" t="str">
        <f t="shared" ref="AN203:AN205" si="410">AN202</f>
        <v>-</v>
      </c>
      <c r="AO203" s="31" t="str">
        <f t="shared" ref="AO203:AO205" si="411">AO202</f>
        <v>-</v>
      </c>
      <c r="AP203" s="31" t="str">
        <f t="shared" ref="AP203:AP205" si="412">AP202</f>
        <v>-</v>
      </c>
      <c r="AQ203" s="31" t="str">
        <f t="shared" ref="AQ203:AQ205" si="413">AQ202</f>
        <v>-</v>
      </c>
      <c r="AR203" s="31" t="str">
        <f t="shared" ref="AR203:AR205" si="414">AR202</f>
        <v>-</v>
      </c>
      <c r="AS203" s="31" t="str">
        <f t="shared" ref="AS203:AS205" si="415">AS202</f>
        <v>-</v>
      </c>
      <c r="AT203" s="31" t="str">
        <f t="shared" ref="AT203:AT205" si="416">AT202</f>
        <v>-</v>
      </c>
      <c r="AU203" s="31" t="str">
        <f t="shared" ref="AU203:AU205" si="417">AU202</f>
        <v>-</v>
      </c>
    </row>
    <row r="204" spans="1:47" outlineLevel="1">
      <c r="B204" s="29" t="s">
        <v>898</v>
      </c>
      <c r="C204" s="31" t="str">
        <f t="shared" si="377"/>
        <v>-</v>
      </c>
      <c r="D204" s="31" t="str">
        <f t="shared" si="378"/>
        <v>-</v>
      </c>
      <c r="E204" s="31" t="str">
        <f t="shared" si="379"/>
        <v>-</v>
      </c>
      <c r="F204" s="31" t="str">
        <f t="shared" si="380"/>
        <v>-</v>
      </c>
      <c r="G204" s="31" t="str">
        <f t="shared" si="381"/>
        <v>-</v>
      </c>
      <c r="H204" s="31" t="str">
        <f t="shared" si="382"/>
        <v>-</v>
      </c>
      <c r="I204" s="31" t="str">
        <f t="shared" si="383"/>
        <v>-</v>
      </c>
      <c r="J204" s="31" t="str">
        <f t="shared" si="384"/>
        <v>-</v>
      </c>
      <c r="K204" s="31" t="str">
        <f t="shared" si="385"/>
        <v>-</v>
      </c>
      <c r="L204" s="31" t="str">
        <f t="shared" si="386"/>
        <v>-</v>
      </c>
      <c r="M204" s="31" t="str">
        <f t="shared" si="387"/>
        <v>-</v>
      </c>
      <c r="N204" s="31" t="str">
        <f t="shared" si="388"/>
        <v>-</v>
      </c>
      <c r="O204" s="31" t="str">
        <f t="shared" si="389"/>
        <v>-</v>
      </c>
      <c r="P204" s="31" t="str">
        <f t="shared" si="390"/>
        <v>-</v>
      </c>
      <c r="Q204" s="31" t="str">
        <f t="shared" si="391"/>
        <v>-</v>
      </c>
      <c r="R204" s="31" t="str">
        <f t="shared" si="392"/>
        <v>-</v>
      </c>
      <c r="S204" s="31" t="str">
        <f t="shared" si="393"/>
        <v>-</v>
      </c>
      <c r="T204" s="31" t="str">
        <f t="shared" si="394"/>
        <v>-</v>
      </c>
      <c r="U204" s="31" t="str">
        <f t="shared" si="395"/>
        <v>-</v>
      </c>
      <c r="V204" s="31" t="str">
        <f t="shared" si="396"/>
        <v>-</v>
      </c>
      <c r="W204" s="31" t="str">
        <f t="shared" si="397"/>
        <v>-</v>
      </c>
      <c r="X204" s="31" t="str">
        <f t="shared" si="398"/>
        <v>-</v>
      </c>
      <c r="Y204" s="31" t="str">
        <f t="shared" si="399"/>
        <v>-</v>
      </c>
      <c r="Z204" s="31" t="str">
        <f t="shared" si="400"/>
        <v>-</v>
      </c>
      <c r="AA204" s="31" t="str">
        <f t="shared" si="401"/>
        <v>-</v>
      </c>
      <c r="AB204" s="31" t="str">
        <f t="shared" si="402"/>
        <v>-</v>
      </c>
      <c r="AC204" s="31" t="str">
        <f t="shared" si="403"/>
        <v>-</v>
      </c>
      <c r="AD204" s="31" t="str">
        <f t="shared" si="404"/>
        <v>-</v>
      </c>
      <c r="AE204" s="31" t="str">
        <f t="shared" si="405"/>
        <v>-</v>
      </c>
      <c r="AF204" s="31" t="str">
        <f t="shared" si="406"/>
        <v>-</v>
      </c>
      <c r="AG204" s="461" t="str">
        <f t="shared" si="406"/>
        <v>-</v>
      </c>
      <c r="AH204" s="31" t="str">
        <f t="shared" si="406"/>
        <v>-</v>
      </c>
      <c r="AI204" s="31" t="str">
        <f t="shared" si="406"/>
        <v>-</v>
      </c>
      <c r="AJ204" s="31" t="str">
        <f t="shared" si="406"/>
        <v>-</v>
      </c>
      <c r="AK204" s="31" t="str">
        <f t="shared" si="407"/>
        <v>-</v>
      </c>
      <c r="AL204" s="31" t="str">
        <f t="shared" si="408"/>
        <v>-</v>
      </c>
      <c r="AM204" s="31" t="str">
        <f t="shared" si="409"/>
        <v>-</v>
      </c>
      <c r="AN204" s="31" t="str">
        <f t="shared" si="410"/>
        <v>-</v>
      </c>
      <c r="AO204" s="31" t="str">
        <f t="shared" si="411"/>
        <v>-</v>
      </c>
      <c r="AP204" s="31" t="str">
        <f t="shared" si="412"/>
        <v>-</v>
      </c>
      <c r="AQ204" s="31" t="str">
        <f t="shared" si="413"/>
        <v>-</v>
      </c>
      <c r="AR204" s="31" t="str">
        <f t="shared" si="414"/>
        <v>-</v>
      </c>
      <c r="AS204" s="31" t="str">
        <f t="shared" si="415"/>
        <v>-</v>
      </c>
      <c r="AT204" s="31" t="str">
        <f t="shared" si="416"/>
        <v>-</v>
      </c>
      <c r="AU204" s="31" t="str">
        <f t="shared" si="417"/>
        <v>-</v>
      </c>
    </row>
    <row r="205" spans="1:47" outlineLevel="1">
      <c r="B205" s="29" t="s">
        <v>899</v>
      </c>
      <c r="C205" s="31" t="str">
        <f t="shared" si="377"/>
        <v>-</v>
      </c>
      <c r="D205" s="31" t="str">
        <f t="shared" si="378"/>
        <v>-</v>
      </c>
      <c r="E205" s="31" t="str">
        <f t="shared" si="379"/>
        <v>-</v>
      </c>
      <c r="F205" s="31" t="str">
        <f t="shared" si="380"/>
        <v>-</v>
      </c>
      <c r="G205" s="31" t="str">
        <f t="shared" si="381"/>
        <v>-</v>
      </c>
      <c r="H205" s="31" t="str">
        <f t="shared" si="382"/>
        <v>-</v>
      </c>
      <c r="I205" s="31" t="str">
        <f t="shared" si="383"/>
        <v>-</v>
      </c>
      <c r="J205" s="31" t="str">
        <f t="shared" si="384"/>
        <v>-</v>
      </c>
      <c r="K205" s="31" t="str">
        <f t="shared" si="385"/>
        <v>-</v>
      </c>
      <c r="L205" s="31" t="str">
        <f t="shared" si="386"/>
        <v>-</v>
      </c>
      <c r="M205" s="31" t="str">
        <f t="shared" si="387"/>
        <v>-</v>
      </c>
      <c r="N205" s="31" t="str">
        <f t="shared" si="388"/>
        <v>-</v>
      </c>
      <c r="O205" s="31" t="str">
        <f t="shared" si="389"/>
        <v>-</v>
      </c>
      <c r="P205" s="31" t="str">
        <f t="shared" si="390"/>
        <v>-</v>
      </c>
      <c r="Q205" s="31" t="str">
        <f t="shared" si="391"/>
        <v>-</v>
      </c>
      <c r="R205" s="31" t="str">
        <f t="shared" si="392"/>
        <v>-</v>
      </c>
      <c r="S205" s="31" t="str">
        <f t="shared" si="393"/>
        <v>-</v>
      </c>
      <c r="T205" s="31" t="str">
        <f t="shared" si="394"/>
        <v>-</v>
      </c>
      <c r="U205" s="31" t="str">
        <f t="shared" si="395"/>
        <v>-</v>
      </c>
      <c r="V205" s="31" t="str">
        <f t="shared" si="396"/>
        <v>-</v>
      </c>
      <c r="W205" s="31" t="str">
        <f t="shared" si="397"/>
        <v>-</v>
      </c>
      <c r="X205" s="31" t="str">
        <f t="shared" si="398"/>
        <v>-</v>
      </c>
      <c r="Y205" s="31" t="str">
        <f t="shared" si="399"/>
        <v>-</v>
      </c>
      <c r="Z205" s="31" t="str">
        <f t="shared" si="400"/>
        <v>-</v>
      </c>
      <c r="AA205" s="31" t="str">
        <f t="shared" si="401"/>
        <v>-</v>
      </c>
      <c r="AB205" s="31" t="str">
        <f t="shared" si="402"/>
        <v>-</v>
      </c>
      <c r="AC205" s="31" t="str">
        <f t="shared" si="403"/>
        <v>-</v>
      </c>
      <c r="AD205" s="31" t="str">
        <f t="shared" si="404"/>
        <v>-</v>
      </c>
      <c r="AE205" s="31" t="str">
        <f t="shared" si="405"/>
        <v>-</v>
      </c>
      <c r="AF205" s="31" t="str">
        <f t="shared" si="406"/>
        <v>-</v>
      </c>
      <c r="AG205" s="461" t="str">
        <f t="shared" si="406"/>
        <v>-</v>
      </c>
      <c r="AH205" s="31" t="str">
        <f t="shared" si="406"/>
        <v>-</v>
      </c>
      <c r="AI205" s="31" t="str">
        <f t="shared" si="406"/>
        <v>-</v>
      </c>
      <c r="AJ205" s="31" t="str">
        <f t="shared" si="406"/>
        <v>-</v>
      </c>
      <c r="AK205" s="31" t="str">
        <f t="shared" si="407"/>
        <v>-</v>
      </c>
      <c r="AL205" s="31" t="str">
        <f t="shared" si="408"/>
        <v>-</v>
      </c>
      <c r="AM205" s="31" t="str">
        <f t="shared" si="409"/>
        <v>-</v>
      </c>
      <c r="AN205" s="31" t="str">
        <f t="shared" si="410"/>
        <v>-</v>
      </c>
      <c r="AO205" s="31" t="str">
        <f t="shared" si="411"/>
        <v>-</v>
      </c>
      <c r="AP205" s="31" t="str">
        <f t="shared" si="412"/>
        <v>-</v>
      </c>
      <c r="AQ205" s="31" t="str">
        <f t="shared" si="413"/>
        <v>-</v>
      </c>
      <c r="AR205" s="31" t="str">
        <f t="shared" si="414"/>
        <v>-</v>
      </c>
      <c r="AS205" s="31" t="str">
        <f t="shared" si="415"/>
        <v>-</v>
      </c>
      <c r="AT205" s="31" t="str">
        <f t="shared" si="416"/>
        <v>-</v>
      </c>
      <c r="AU205" s="31" t="str">
        <f t="shared" si="417"/>
        <v>-</v>
      </c>
    </row>
    <row r="206" spans="1:47" outlineLevel="1"/>
    <row r="208" spans="1:47" collapsed="1">
      <c r="A208" s="600" t="s">
        <v>963</v>
      </c>
    </row>
    <row r="209" spans="1:14" hidden="1" outlineLevel="1">
      <c r="D209" t="s">
        <v>917</v>
      </c>
      <c r="E209" t="s">
        <v>1765</v>
      </c>
      <c r="F209" t="s">
        <v>1766</v>
      </c>
      <c r="H209" t="s">
        <v>1084</v>
      </c>
    </row>
    <row r="210" spans="1:14" ht="67.5" hidden="1" outlineLevel="1">
      <c r="C210" s="118" t="s">
        <v>911</v>
      </c>
      <c r="H210" s="118" t="s">
        <v>1085</v>
      </c>
      <c r="I210" s="118" t="s">
        <v>962</v>
      </c>
    </row>
    <row r="211" spans="1:14" hidden="1" outlineLevel="1">
      <c r="A211">
        <v>1</v>
      </c>
      <c r="B211" t="s">
        <v>1081</v>
      </c>
      <c r="C211" s="343">
        <f t="shared" ref="C211:C216" si="418">INDEX($D211:$F211,1,d.Region)</f>
        <v>0</v>
      </c>
      <c r="D211" s="342">
        <v>0</v>
      </c>
      <c r="E211" s="12">
        <v>0</v>
      </c>
      <c r="F211" s="12">
        <v>0</v>
      </c>
      <c r="H211" s="339">
        <f>ROUND(7*30.4+$C211,0)</f>
        <v>213</v>
      </c>
      <c r="I211" s="205">
        <f>7+$C211/30.5</f>
        <v>7</v>
      </c>
    </row>
    <row r="212" spans="1:14" hidden="1" outlineLevel="1">
      <c r="A212">
        <v>2</v>
      </c>
      <c r="B212" t="s">
        <v>1083</v>
      </c>
      <c r="C212" s="344">
        <f t="shared" si="418"/>
        <v>14</v>
      </c>
      <c r="D212" s="342">
        <v>14</v>
      </c>
      <c r="E212" s="12">
        <v>14</v>
      </c>
      <c r="F212" s="12">
        <v>14</v>
      </c>
      <c r="H212" s="340">
        <f t="shared" ref="H212:H216" si="419">ROUND(7*30.4+$C212,0)</f>
        <v>227</v>
      </c>
      <c r="I212" s="205">
        <f t="shared" ref="I212:I216" si="420">7+$C212/30.5</f>
        <v>7.4590163934426226</v>
      </c>
    </row>
    <row r="213" spans="1:14" hidden="1" outlineLevel="1">
      <c r="A213">
        <v>3</v>
      </c>
      <c r="B213" t="s">
        <v>1082</v>
      </c>
      <c r="C213" s="344">
        <f t="shared" si="418"/>
        <v>35</v>
      </c>
      <c r="D213" s="342">
        <v>35</v>
      </c>
      <c r="E213" s="12">
        <v>35</v>
      </c>
      <c r="F213" s="12">
        <v>35</v>
      </c>
      <c r="H213" s="340">
        <f t="shared" si="419"/>
        <v>248</v>
      </c>
      <c r="I213" s="205">
        <f t="shared" si="420"/>
        <v>8.1475409836065573</v>
      </c>
    </row>
    <row r="214" spans="1:14" hidden="1" outlineLevel="1">
      <c r="A214">
        <v>4</v>
      </c>
      <c r="B214" t="s">
        <v>916</v>
      </c>
      <c r="C214" s="344">
        <f t="shared" si="418"/>
        <v>49</v>
      </c>
      <c r="D214" s="342">
        <v>49</v>
      </c>
      <c r="E214" s="12">
        <v>49</v>
      </c>
      <c r="F214" s="12">
        <v>49</v>
      </c>
      <c r="H214" s="340">
        <f t="shared" si="419"/>
        <v>262</v>
      </c>
      <c r="I214" s="205">
        <f t="shared" si="420"/>
        <v>8.6065573770491799</v>
      </c>
    </row>
    <row r="215" spans="1:14" hidden="1" outlineLevel="1">
      <c r="A215">
        <v>5</v>
      </c>
      <c r="B215" t="s">
        <v>941</v>
      </c>
      <c r="C215" s="344">
        <f t="shared" si="418"/>
        <v>56</v>
      </c>
      <c r="D215" s="342">
        <v>63</v>
      </c>
      <c r="E215" s="12">
        <v>63</v>
      </c>
      <c r="F215" s="12">
        <v>56</v>
      </c>
      <c r="H215" s="340">
        <f t="shared" si="419"/>
        <v>269</v>
      </c>
      <c r="I215" s="205">
        <f t="shared" si="420"/>
        <v>8.8360655737704921</v>
      </c>
    </row>
    <row r="216" spans="1:14" hidden="1" outlineLevel="1">
      <c r="A216">
        <v>6</v>
      </c>
      <c r="B216" t="s">
        <v>1460</v>
      </c>
      <c r="C216" s="345">
        <f t="shared" si="418"/>
        <v>0</v>
      </c>
      <c r="D216" s="135">
        <f>D211</f>
        <v>0</v>
      </c>
      <c r="E216" s="135">
        <f t="shared" ref="E216:F216" si="421">E211</f>
        <v>0</v>
      </c>
      <c r="F216" s="135">
        <f t="shared" si="421"/>
        <v>0</v>
      </c>
      <c r="H216" s="341">
        <f t="shared" si="419"/>
        <v>213</v>
      </c>
      <c r="I216" s="205">
        <f t="shared" si="420"/>
        <v>7</v>
      </c>
    </row>
    <row r="217" spans="1:14" hidden="1" outlineLevel="1"/>
    <row r="219" spans="1:14">
      <c r="A219" s="600" t="s">
        <v>1463</v>
      </c>
    </row>
    <row r="220" spans="1:14" outlineLevel="1">
      <c r="C220" s="21" t="s">
        <v>935</v>
      </c>
      <c r="D220" s="21" t="s">
        <v>936</v>
      </c>
      <c r="E220" s="21" t="s">
        <v>937</v>
      </c>
      <c r="F220" s="421" t="s">
        <v>917</v>
      </c>
      <c r="G220" s="117"/>
      <c r="H220" s="422"/>
      <c r="I220" s="421" t="s">
        <v>1765</v>
      </c>
      <c r="J220" s="117"/>
      <c r="K220" s="422"/>
      <c r="L220" s="421" t="s">
        <v>1766</v>
      </c>
      <c r="M220" s="117"/>
      <c r="N220" s="422"/>
    </row>
    <row r="221" spans="1:14" outlineLevel="1">
      <c r="C221" s="26">
        <f>288+364</f>
        <v>652</v>
      </c>
      <c r="D221" s="417">
        <f>322+364</f>
        <v>686</v>
      </c>
      <c r="E221" s="420">
        <f>357+364</f>
        <v>721</v>
      </c>
      <c r="F221" s="423" t="s">
        <v>935</v>
      </c>
      <c r="G221" s="21" t="s">
        <v>936</v>
      </c>
      <c r="H221" s="424" t="s">
        <v>937</v>
      </c>
      <c r="I221" s="423" t="s">
        <v>935</v>
      </c>
      <c r="J221" s="21" t="s">
        <v>936</v>
      </c>
      <c r="K221" s="424" t="s">
        <v>937</v>
      </c>
      <c r="L221" s="423" t="s">
        <v>935</v>
      </c>
      <c r="M221" s="21" t="s">
        <v>936</v>
      </c>
      <c r="N221" s="424" t="s">
        <v>937</v>
      </c>
    </row>
    <row r="222" spans="1:14" outlineLevel="1">
      <c r="A222">
        <v>1</v>
      </c>
      <c r="B222" t="s">
        <v>1081</v>
      </c>
      <c r="C222" s="484">
        <f t="shared" ref="C222:E227" si="422">INT(C$221+CHOOSE(d.Region,F222,I222,L222))</f>
        <v>652</v>
      </c>
      <c r="D222" s="485">
        <f t="shared" si="422"/>
        <v>686</v>
      </c>
      <c r="E222" s="485">
        <f t="shared" si="422"/>
        <v>721</v>
      </c>
      <c r="F222" s="425">
        <f>$D211/2</f>
        <v>0</v>
      </c>
      <c r="G222" s="426">
        <f t="shared" ref="G222:H222" si="423">$D211/2</f>
        <v>0</v>
      </c>
      <c r="H222" s="427">
        <f t="shared" si="423"/>
        <v>0</v>
      </c>
      <c r="I222" s="425">
        <f>$E211/2</f>
        <v>0</v>
      </c>
      <c r="J222" s="426">
        <f t="shared" ref="J222:K222" si="424">$E211/2</f>
        <v>0</v>
      </c>
      <c r="K222" s="427">
        <f t="shared" si="424"/>
        <v>0</v>
      </c>
      <c r="L222" s="425">
        <f>$F211/2</f>
        <v>0</v>
      </c>
      <c r="M222" s="426">
        <f t="shared" ref="M222:N222" si="425">$F211/2</f>
        <v>0</v>
      </c>
      <c r="N222" s="427">
        <f t="shared" si="425"/>
        <v>0</v>
      </c>
    </row>
    <row r="223" spans="1:14" outlineLevel="1">
      <c r="A223">
        <v>2</v>
      </c>
      <c r="B223" t="s">
        <v>1083</v>
      </c>
      <c r="C223" s="486">
        <f t="shared" si="422"/>
        <v>659</v>
      </c>
      <c r="D223" s="125">
        <f>INT(D$221+CHOOSE(d.Region,G223,J223,M223))</f>
        <v>693</v>
      </c>
      <c r="E223" s="125">
        <f t="shared" si="422"/>
        <v>728</v>
      </c>
      <c r="F223" s="425">
        <f>$D212/2</f>
        <v>7</v>
      </c>
      <c r="G223" s="426">
        <f>$D212/2</f>
        <v>7</v>
      </c>
      <c r="H223" s="427">
        <f>$D212/2</f>
        <v>7</v>
      </c>
      <c r="I223" s="425">
        <f t="shared" ref="I223:K223" si="426">$E212/2</f>
        <v>7</v>
      </c>
      <c r="J223" s="426">
        <f t="shared" si="426"/>
        <v>7</v>
      </c>
      <c r="K223" s="427">
        <f t="shared" si="426"/>
        <v>7</v>
      </c>
      <c r="L223" s="425">
        <f t="shared" ref="L223:N223" si="427">$F212/2</f>
        <v>7</v>
      </c>
      <c r="M223" s="426">
        <f t="shared" si="427"/>
        <v>7</v>
      </c>
      <c r="N223" s="427">
        <f t="shared" si="427"/>
        <v>7</v>
      </c>
    </row>
    <row r="224" spans="1:14" outlineLevel="1">
      <c r="A224">
        <v>3</v>
      </c>
      <c r="B224" t="s">
        <v>1082</v>
      </c>
      <c r="C224" s="486">
        <f t="shared" si="422"/>
        <v>669</v>
      </c>
      <c r="D224" s="125">
        <f t="shared" si="422"/>
        <v>703</v>
      </c>
      <c r="E224" s="125">
        <f t="shared" si="422"/>
        <v>738</v>
      </c>
      <c r="F224" s="425">
        <f t="shared" ref="F224:H224" si="428">$D213/2</f>
        <v>17.5</v>
      </c>
      <c r="G224" s="426">
        <f t="shared" si="428"/>
        <v>17.5</v>
      </c>
      <c r="H224" s="427">
        <f t="shared" si="428"/>
        <v>17.5</v>
      </c>
      <c r="I224" s="425">
        <f>$E213/2</f>
        <v>17.5</v>
      </c>
      <c r="J224" s="426">
        <f>$E213/2</f>
        <v>17.5</v>
      </c>
      <c r="K224" s="427">
        <f>$E213/2</f>
        <v>17.5</v>
      </c>
      <c r="L224" s="425">
        <f t="shared" ref="L224:N224" si="429">$F213/2</f>
        <v>17.5</v>
      </c>
      <c r="M224" s="426">
        <f t="shared" si="429"/>
        <v>17.5</v>
      </c>
      <c r="N224" s="427">
        <f t="shared" si="429"/>
        <v>17.5</v>
      </c>
    </row>
    <row r="225" spans="1:63" outlineLevel="1">
      <c r="A225">
        <v>4</v>
      </c>
      <c r="B225" t="s">
        <v>916</v>
      </c>
      <c r="C225" s="486">
        <f t="shared" si="422"/>
        <v>676</v>
      </c>
      <c r="D225" s="125">
        <f t="shared" si="422"/>
        <v>710</v>
      </c>
      <c r="E225" s="125">
        <f t="shared" si="422"/>
        <v>745</v>
      </c>
      <c r="F225" s="425">
        <f t="shared" ref="F225:H225" si="430">$D214/2</f>
        <v>24.5</v>
      </c>
      <c r="G225" s="426">
        <f t="shared" si="430"/>
        <v>24.5</v>
      </c>
      <c r="H225" s="427">
        <f t="shared" si="430"/>
        <v>24.5</v>
      </c>
      <c r="I225" s="425">
        <f t="shared" ref="I225:K225" si="431">$E214/2</f>
        <v>24.5</v>
      </c>
      <c r="J225" s="426">
        <f>$E214/2</f>
        <v>24.5</v>
      </c>
      <c r="K225" s="427">
        <f t="shared" si="431"/>
        <v>24.5</v>
      </c>
      <c r="L225" s="425">
        <f>$F214/2</f>
        <v>24.5</v>
      </c>
      <c r="M225" s="426">
        <f>$F214/2</f>
        <v>24.5</v>
      </c>
      <c r="N225" s="427">
        <f>$F214/2</f>
        <v>24.5</v>
      </c>
    </row>
    <row r="226" spans="1:63" outlineLevel="1">
      <c r="A226">
        <v>5</v>
      </c>
      <c r="B226" t="s">
        <v>941</v>
      </c>
      <c r="C226" s="486">
        <f t="shared" si="422"/>
        <v>680</v>
      </c>
      <c r="D226" s="125">
        <f t="shared" si="422"/>
        <v>714</v>
      </c>
      <c r="E226" s="125">
        <f t="shared" si="422"/>
        <v>749</v>
      </c>
      <c r="F226" s="425">
        <f t="shared" ref="F226:H226" si="432">$D215/2</f>
        <v>31.5</v>
      </c>
      <c r="G226" s="426">
        <f t="shared" si="432"/>
        <v>31.5</v>
      </c>
      <c r="H226" s="427">
        <f t="shared" si="432"/>
        <v>31.5</v>
      </c>
      <c r="I226" s="425">
        <f t="shared" ref="I226:K226" si="433">$E215/2</f>
        <v>31.5</v>
      </c>
      <c r="J226" s="426">
        <f t="shared" si="433"/>
        <v>31.5</v>
      </c>
      <c r="K226" s="427">
        <f t="shared" si="433"/>
        <v>31.5</v>
      </c>
      <c r="L226" s="425">
        <f t="shared" ref="L226:N226" si="434">$F215/2</f>
        <v>28</v>
      </c>
      <c r="M226" s="426">
        <f t="shared" si="434"/>
        <v>28</v>
      </c>
      <c r="N226" s="427">
        <f t="shared" si="434"/>
        <v>28</v>
      </c>
    </row>
    <row r="227" spans="1:63" outlineLevel="1">
      <c r="A227">
        <v>6</v>
      </c>
      <c r="B227" t="s">
        <v>1460</v>
      </c>
      <c r="C227" s="487">
        <f t="shared" si="422"/>
        <v>652</v>
      </c>
      <c r="D227" s="488">
        <f t="shared" si="422"/>
        <v>686</v>
      </c>
      <c r="E227" s="488">
        <f t="shared" si="422"/>
        <v>721</v>
      </c>
      <c r="F227" s="466">
        <f>F222</f>
        <v>0</v>
      </c>
      <c r="G227" s="466">
        <f t="shared" ref="G227:N227" si="435">G222</f>
        <v>0</v>
      </c>
      <c r="H227" s="466">
        <f t="shared" si="435"/>
        <v>0</v>
      </c>
      <c r="I227" s="466">
        <f t="shared" si="435"/>
        <v>0</v>
      </c>
      <c r="J227" s="466">
        <f t="shared" si="435"/>
        <v>0</v>
      </c>
      <c r="K227" s="466">
        <f t="shared" si="435"/>
        <v>0</v>
      </c>
      <c r="L227" s="466">
        <f t="shared" si="435"/>
        <v>0</v>
      </c>
      <c r="M227" s="466">
        <f t="shared" si="435"/>
        <v>0</v>
      </c>
      <c r="N227" s="466">
        <f t="shared" si="435"/>
        <v>0</v>
      </c>
    </row>
    <row r="228" spans="1:63" outlineLevel="1"/>
    <row r="230" spans="1:63" collapsed="1">
      <c r="A230" s="600" t="s">
        <v>1213</v>
      </c>
    </row>
    <row r="231" spans="1:63" hidden="1" outlineLevel="1">
      <c r="C231">
        <v>1</v>
      </c>
      <c r="D231">
        <v>2</v>
      </c>
      <c r="E231">
        <v>3</v>
      </c>
      <c r="F231" s="117" t="s">
        <v>917</v>
      </c>
      <c r="G231" s="117"/>
      <c r="H231" s="117"/>
      <c r="I231" s="117" t="s">
        <v>1765</v>
      </c>
      <c r="J231" s="117"/>
      <c r="K231" s="117"/>
      <c r="L231" s="117" t="s">
        <v>1766</v>
      </c>
      <c r="M231" s="117"/>
      <c r="N231" s="117"/>
    </row>
    <row r="232" spans="1:63" hidden="1" outlineLevel="1">
      <c r="C232" s="21" t="s">
        <v>935</v>
      </c>
      <c r="D232" s="21" t="s">
        <v>936</v>
      </c>
      <c r="E232" s="21" t="s">
        <v>937</v>
      </c>
      <c r="F232" s="21" t="s">
        <v>935</v>
      </c>
      <c r="G232" s="21" t="s">
        <v>936</v>
      </c>
      <c r="H232" s="21" t="s">
        <v>937</v>
      </c>
      <c r="I232" s="21" t="s">
        <v>935</v>
      </c>
      <c r="J232" s="21" t="s">
        <v>936</v>
      </c>
      <c r="K232" s="21" t="s">
        <v>937</v>
      </c>
      <c r="L232" s="21" t="s">
        <v>935</v>
      </c>
      <c r="M232" s="21" t="s">
        <v>936</v>
      </c>
      <c r="N232" s="21" t="s">
        <v>937</v>
      </c>
    </row>
    <row r="233" spans="1:63" ht="57.75" hidden="1" outlineLevel="1">
      <c r="C233" s="27" t="s">
        <v>1219</v>
      </c>
      <c r="D233" s="27" t="s">
        <v>1219</v>
      </c>
      <c r="E233" s="27" t="s">
        <v>1219</v>
      </c>
      <c r="F233" t="s">
        <v>1216</v>
      </c>
    </row>
    <row r="234" spans="1:63" hidden="1" outlineLevel="1">
      <c r="A234">
        <v>1</v>
      </c>
      <c r="B234" t="s">
        <v>367</v>
      </c>
      <c r="C234" s="31">
        <f t="shared" ref="C234:E236" si="436">INDEX($F234:$N234,$231:$231+(d.Region-1)*3)</f>
        <v>1</v>
      </c>
      <c r="D234" s="31">
        <f t="shared" si="436"/>
        <v>1</v>
      </c>
      <c r="E234" s="31">
        <f t="shared" si="436"/>
        <v>1</v>
      </c>
      <c r="F234" s="109">
        <v>1</v>
      </c>
      <c r="G234" s="109">
        <v>1</v>
      </c>
      <c r="H234" s="109">
        <v>1</v>
      </c>
      <c r="I234" s="109">
        <v>1</v>
      </c>
      <c r="J234" s="109">
        <v>1</v>
      </c>
      <c r="K234" s="109">
        <v>1</v>
      </c>
      <c r="L234" s="109">
        <v>1</v>
      </c>
      <c r="M234" s="109">
        <v>1</v>
      </c>
      <c r="N234" s="109">
        <v>1</v>
      </c>
    </row>
    <row r="235" spans="1:63" hidden="1" outlineLevel="1">
      <c r="A235">
        <v>2</v>
      </c>
      <c r="B235" t="s">
        <v>1214</v>
      </c>
      <c r="C235" s="31">
        <f t="shared" si="436"/>
        <v>0.5</v>
      </c>
      <c r="D235" s="31">
        <f t="shared" si="436"/>
        <v>0.5</v>
      </c>
      <c r="E235" s="31">
        <f t="shared" si="436"/>
        <v>0.5</v>
      </c>
      <c r="F235" s="109">
        <v>0.5</v>
      </c>
      <c r="G235" s="109">
        <v>0.5</v>
      </c>
      <c r="H235" s="109">
        <v>0.5</v>
      </c>
      <c r="I235" s="109">
        <v>0.5</v>
      </c>
      <c r="J235" s="109">
        <v>0.5</v>
      </c>
      <c r="K235" s="109">
        <v>0.5</v>
      </c>
      <c r="L235" s="109">
        <v>0.5</v>
      </c>
      <c r="M235" s="109">
        <v>0.5</v>
      </c>
      <c r="N235" s="109">
        <v>0.5</v>
      </c>
    </row>
    <row r="236" spans="1:63" hidden="1" outlineLevel="1">
      <c r="A236">
        <v>3</v>
      </c>
      <c r="B236" t="s">
        <v>1215</v>
      </c>
      <c r="C236" s="31">
        <f t="shared" si="436"/>
        <v>1.5</v>
      </c>
      <c r="D236" s="31">
        <f t="shared" si="436"/>
        <v>1.5</v>
      </c>
      <c r="E236" s="31">
        <f t="shared" si="436"/>
        <v>1.5</v>
      </c>
      <c r="F236" s="109">
        <v>1.5</v>
      </c>
      <c r="G236" s="109">
        <v>1.5</v>
      </c>
      <c r="H236" s="109">
        <v>1.5</v>
      </c>
      <c r="I236" s="109">
        <v>1.5</v>
      </c>
      <c r="J236" s="109">
        <v>1.5</v>
      </c>
      <c r="K236" s="109">
        <v>1.5</v>
      </c>
      <c r="L236" s="109">
        <v>1.5</v>
      </c>
      <c r="M236" s="109">
        <v>1.5</v>
      </c>
      <c r="N236" s="109">
        <v>1.5</v>
      </c>
    </row>
    <row r="237" spans="1:63" hidden="1" outlineLevel="1"/>
    <row r="239" spans="1:63" collapsed="1">
      <c r="A239" s="16" t="s">
        <v>1903</v>
      </c>
    </row>
    <row r="240" spans="1:63" hidden="1" outlineLevel="1">
      <c r="B240" t="s">
        <v>1246</v>
      </c>
      <c r="C240">
        <v>1</v>
      </c>
      <c r="D240">
        <f>C240</f>
        <v>1</v>
      </c>
      <c r="E240">
        <f>D240</f>
        <v>1</v>
      </c>
      <c r="F240">
        <f>D240</f>
        <v>1</v>
      </c>
      <c r="G240">
        <f t="shared" ref="G240" si="437">F240</f>
        <v>1</v>
      </c>
      <c r="H240">
        <v>1</v>
      </c>
      <c r="I240">
        <f>C240+1</f>
        <v>2</v>
      </c>
      <c r="J240">
        <f>I240</f>
        <v>2</v>
      </c>
      <c r="K240">
        <f>J240</f>
        <v>2</v>
      </c>
      <c r="L240">
        <f>J240</f>
        <v>2</v>
      </c>
      <c r="M240">
        <f t="shared" ref="M240" si="438">L240</f>
        <v>2</v>
      </c>
      <c r="N240">
        <v>2</v>
      </c>
      <c r="O240">
        <f>I240+1</f>
        <v>3</v>
      </c>
      <c r="P240">
        <f t="shared" ref="P240:Y240" si="439">O240</f>
        <v>3</v>
      </c>
      <c r="Q240">
        <f t="shared" si="439"/>
        <v>3</v>
      </c>
      <c r="R240">
        <f>P240</f>
        <v>3</v>
      </c>
      <c r="S240">
        <f t="shared" si="439"/>
        <v>3</v>
      </c>
      <c r="T240">
        <v>3</v>
      </c>
      <c r="U240">
        <f>O240+1</f>
        <v>4</v>
      </c>
      <c r="V240">
        <f t="shared" ref="V240:W240" si="440">U240</f>
        <v>4</v>
      </c>
      <c r="W240">
        <f t="shared" si="440"/>
        <v>4</v>
      </c>
      <c r="X240">
        <f>V240</f>
        <v>4</v>
      </c>
      <c r="Y240">
        <f t="shared" si="439"/>
        <v>4</v>
      </c>
      <c r="Z240">
        <v>4</v>
      </c>
      <c r="AA240">
        <f>U240+1</f>
        <v>5</v>
      </c>
      <c r="AB240">
        <f>AA240</f>
        <v>5</v>
      </c>
      <c r="AC240">
        <f>AB240</f>
        <v>5</v>
      </c>
      <c r="AD240">
        <f>AB240</f>
        <v>5</v>
      </c>
      <c r="AE240">
        <f>AD240</f>
        <v>5</v>
      </c>
      <c r="AF240">
        <v>5</v>
      </c>
      <c r="AG240">
        <f>AA240+1</f>
        <v>6</v>
      </c>
      <c r="AH240">
        <f>AG240</f>
        <v>6</v>
      </c>
      <c r="AI240">
        <f>AH240</f>
        <v>6</v>
      </c>
      <c r="AJ240">
        <f>AH240</f>
        <v>6</v>
      </c>
      <c r="AK240">
        <f>AJ240</f>
        <v>6</v>
      </c>
      <c r="AL240">
        <v>6</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row>
    <row r="241" spans="1:65" hidden="1" outlineLevel="1">
      <c r="B241" t="s">
        <v>1682</v>
      </c>
      <c r="C241" t="s">
        <v>1683</v>
      </c>
      <c r="D241" t="s">
        <v>1684</v>
      </c>
      <c r="E241" t="s">
        <v>1685</v>
      </c>
      <c r="F241" t="s">
        <v>1054</v>
      </c>
      <c r="G241" t="s">
        <v>1686</v>
      </c>
      <c r="H241" t="s">
        <v>1691</v>
      </c>
      <c r="I241" t="s">
        <v>1683</v>
      </c>
      <c r="J241" t="s">
        <v>1684</v>
      </c>
      <c r="K241" t="s">
        <v>1685</v>
      </c>
      <c r="L241" t="s">
        <v>1054</v>
      </c>
      <c r="M241" t="s">
        <v>1686</v>
      </c>
      <c r="N241" t="s">
        <v>1691</v>
      </c>
      <c r="O241" t="s">
        <v>1683</v>
      </c>
      <c r="P241" t="s">
        <v>1684</v>
      </c>
      <c r="Q241" t="s">
        <v>1685</v>
      </c>
      <c r="R241" t="s">
        <v>1054</v>
      </c>
      <c r="S241" t="s">
        <v>1686</v>
      </c>
      <c r="T241" t="s">
        <v>1691</v>
      </c>
      <c r="U241" t="s">
        <v>1683</v>
      </c>
      <c r="V241" t="s">
        <v>1684</v>
      </c>
      <c r="W241" t="s">
        <v>1685</v>
      </c>
      <c r="X241" t="s">
        <v>1054</v>
      </c>
      <c r="Y241" t="s">
        <v>1686</v>
      </c>
      <c r="Z241" t="s">
        <v>1691</v>
      </c>
      <c r="AA241" t="s">
        <v>1683</v>
      </c>
      <c r="AB241" t="s">
        <v>1684</v>
      </c>
      <c r="AC241" t="s">
        <v>1685</v>
      </c>
      <c r="AD241" t="s">
        <v>1054</v>
      </c>
      <c r="AE241" t="s">
        <v>1686</v>
      </c>
      <c r="AF241" t="s">
        <v>1691</v>
      </c>
      <c r="AG241" t="s">
        <v>1683</v>
      </c>
      <c r="AH241" t="s">
        <v>1684</v>
      </c>
      <c r="AI241" t="s">
        <v>1685</v>
      </c>
      <c r="AJ241" t="s">
        <v>1054</v>
      </c>
      <c r="AK241" t="s">
        <v>1686</v>
      </c>
      <c r="AL241" t="s">
        <v>1691</v>
      </c>
      <c r="AM241" t="s">
        <v>1692</v>
      </c>
      <c r="AN241" t="s">
        <v>1054</v>
      </c>
      <c r="AO241" t="s">
        <v>916</v>
      </c>
      <c r="AP241" t="s">
        <v>1693</v>
      </c>
      <c r="AQ241" t="s">
        <v>1683</v>
      </c>
      <c r="AR241" t="s">
        <v>1696</v>
      </c>
      <c r="AS241" t="s">
        <v>1054</v>
      </c>
      <c r="AT241" t="s">
        <v>916</v>
      </c>
      <c r="AU241" t="s">
        <v>1697</v>
      </c>
      <c r="AV241" t="s">
        <v>1683</v>
      </c>
      <c r="AW241" t="s">
        <v>1698</v>
      </c>
      <c r="AX241" t="s">
        <v>1054</v>
      </c>
      <c r="AY241" t="s">
        <v>916</v>
      </c>
      <c r="AZ241" t="s">
        <v>1699</v>
      </c>
      <c r="BA241" t="s">
        <v>1683</v>
      </c>
      <c r="BB241" t="s">
        <v>1700</v>
      </c>
      <c r="BC241" t="s">
        <v>1054</v>
      </c>
      <c r="BD241" t="s">
        <v>916</v>
      </c>
      <c r="BE241" t="s">
        <v>1701</v>
      </c>
      <c r="BF241" t="s">
        <v>1683</v>
      </c>
      <c r="BG241" t="s">
        <v>1702</v>
      </c>
      <c r="BH241" t="s">
        <v>1054</v>
      </c>
      <c r="BI241" t="s">
        <v>916</v>
      </c>
      <c r="BJ241" t="s">
        <v>1703</v>
      </c>
      <c r="BK241" t="s">
        <v>1683</v>
      </c>
    </row>
    <row r="242" spans="1:65" hidden="1" outlineLevel="1">
      <c r="B242" t="s">
        <v>1687</v>
      </c>
      <c r="C242" t="s">
        <v>925</v>
      </c>
      <c r="D242" t="s">
        <v>926</v>
      </c>
      <c r="E242" t="s">
        <v>1047</v>
      </c>
      <c r="F242" t="s">
        <v>1688</v>
      </c>
      <c r="G242" t="s">
        <v>1689</v>
      </c>
      <c r="H242" t="s">
        <v>1690</v>
      </c>
      <c r="I242" t="s">
        <v>925</v>
      </c>
      <c r="J242" t="s">
        <v>1684</v>
      </c>
      <c r="K242" t="s">
        <v>927</v>
      </c>
      <c r="L242" t="s">
        <v>1688</v>
      </c>
      <c r="M242" t="s">
        <v>1689</v>
      </c>
      <c r="N242" t="s">
        <v>1690</v>
      </c>
      <c r="O242" t="s">
        <v>925</v>
      </c>
      <c r="P242" t="s">
        <v>1684</v>
      </c>
      <c r="Q242" t="s">
        <v>927</v>
      </c>
      <c r="R242" t="s">
        <v>1688</v>
      </c>
      <c r="S242" t="s">
        <v>1689</v>
      </c>
      <c r="T242" t="s">
        <v>1690</v>
      </c>
      <c r="U242" t="s">
        <v>925</v>
      </c>
      <c r="V242" t="s">
        <v>1684</v>
      </c>
      <c r="W242" t="s">
        <v>927</v>
      </c>
      <c r="X242" t="s">
        <v>1688</v>
      </c>
      <c r="Y242" t="s">
        <v>1689</v>
      </c>
      <c r="Z242" t="s">
        <v>1690</v>
      </c>
      <c r="AA242" t="s">
        <v>925</v>
      </c>
      <c r="AB242" t="s">
        <v>1684</v>
      </c>
      <c r="AC242" t="s">
        <v>927</v>
      </c>
      <c r="AD242" t="s">
        <v>1688</v>
      </c>
      <c r="AE242" t="s">
        <v>1689</v>
      </c>
      <c r="AF242" t="s">
        <v>1690</v>
      </c>
      <c r="AG242" t="s">
        <v>925</v>
      </c>
      <c r="AH242" t="s">
        <v>1684</v>
      </c>
      <c r="AI242" t="s">
        <v>927</v>
      </c>
      <c r="AJ242" t="s">
        <v>1688</v>
      </c>
      <c r="AK242" t="s">
        <v>1689</v>
      </c>
      <c r="AL242" t="s">
        <v>1690</v>
      </c>
      <c r="AM242" t="s">
        <v>1083</v>
      </c>
      <c r="AN242" t="s">
        <v>1694</v>
      </c>
      <c r="AO242" t="s">
        <v>1695</v>
      </c>
      <c r="AP242" t="s">
        <v>1689</v>
      </c>
      <c r="AQ242" t="s">
        <v>925</v>
      </c>
      <c r="AR242" t="s">
        <v>1083</v>
      </c>
      <c r="AS242" t="s">
        <v>1694</v>
      </c>
      <c r="AT242" t="s">
        <v>1695</v>
      </c>
      <c r="AU242" t="s">
        <v>1689</v>
      </c>
      <c r="AV242" t="s">
        <v>925</v>
      </c>
      <c r="AW242" t="s">
        <v>1083</v>
      </c>
      <c r="AX242" t="s">
        <v>1694</v>
      </c>
      <c r="AY242" t="s">
        <v>1695</v>
      </c>
      <c r="AZ242" t="s">
        <v>1689</v>
      </c>
      <c r="BA242" t="s">
        <v>925</v>
      </c>
      <c r="BB242" t="s">
        <v>1083</v>
      </c>
      <c r="BC242" t="s">
        <v>1694</v>
      </c>
      <c r="BD242" t="s">
        <v>1695</v>
      </c>
      <c r="BE242" t="s">
        <v>1689</v>
      </c>
      <c r="BF242" t="s">
        <v>925</v>
      </c>
      <c r="BG242" t="s">
        <v>1083</v>
      </c>
      <c r="BH242" t="s">
        <v>1694</v>
      </c>
      <c r="BI242" t="s">
        <v>1695</v>
      </c>
      <c r="BJ242" t="s">
        <v>1689</v>
      </c>
      <c r="BK242" t="s">
        <v>925</v>
      </c>
    </row>
    <row r="243" spans="1:65" hidden="1" outlineLevel="1">
      <c r="B243" t="s">
        <v>1105</v>
      </c>
      <c r="C243" s="165">
        <v>1</v>
      </c>
      <c r="D243" s="165">
        <v>2</v>
      </c>
      <c r="E243" s="165">
        <v>4</v>
      </c>
      <c r="F243" s="165">
        <v>5</v>
      </c>
      <c r="G243" s="165">
        <v>6</v>
      </c>
      <c r="H243" s="165">
        <v>7</v>
      </c>
      <c r="I243" s="165">
        <f>C243</f>
        <v>1</v>
      </c>
      <c r="J243" s="165">
        <f t="shared" ref="J243:AK243" si="441">D243</f>
        <v>2</v>
      </c>
      <c r="K243" s="165">
        <f t="shared" si="441"/>
        <v>4</v>
      </c>
      <c r="L243" s="165">
        <f t="shared" si="441"/>
        <v>5</v>
      </c>
      <c r="M243" s="165">
        <f t="shared" si="441"/>
        <v>6</v>
      </c>
      <c r="N243" s="165">
        <f>H243</f>
        <v>7</v>
      </c>
      <c r="O243" s="165">
        <f t="shared" si="441"/>
        <v>1</v>
      </c>
      <c r="P243" s="165">
        <f t="shared" si="441"/>
        <v>2</v>
      </c>
      <c r="Q243" s="165">
        <f t="shared" si="441"/>
        <v>4</v>
      </c>
      <c r="R243" s="165">
        <f t="shared" si="441"/>
        <v>5</v>
      </c>
      <c r="S243" s="165">
        <f t="shared" si="441"/>
        <v>6</v>
      </c>
      <c r="T243" s="165">
        <f>N243</f>
        <v>7</v>
      </c>
      <c r="U243" s="165">
        <f t="shared" si="441"/>
        <v>1</v>
      </c>
      <c r="V243" s="165">
        <f t="shared" si="441"/>
        <v>2</v>
      </c>
      <c r="W243" s="165">
        <f t="shared" si="441"/>
        <v>4</v>
      </c>
      <c r="X243" s="165">
        <f t="shared" si="441"/>
        <v>5</v>
      </c>
      <c r="Y243" s="165">
        <f t="shared" si="441"/>
        <v>6</v>
      </c>
      <c r="Z243" s="165">
        <f>T243</f>
        <v>7</v>
      </c>
      <c r="AA243" s="165">
        <f t="shared" si="441"/>
        <v>1</v>
      </c>
      <c r="AB243" s="165">
        <f t="shared" si="441"/>
        <v>2</v>
      </c>
      <c r="AC243" s="165">
        <f t="shared" si="441"/>
        <v>4</v>
      </c>
      <c r="AD243" s="165">
        <f t="shared" si="441"/>
        <v>5</v>
      </c>
      <c r="AE243" s="165">
        <f t="shared" si="441"/>
        <v>6</v>
      </c>
      <c r="AF243" s="165">
        <f>Z243</f>
        <v>7</v>
      </c>
      <c r="AG243" s="165">
        <f t="shared" si="441"/>
        <v>1</v>
      </c>
      <c r="AH243" s="165">
        <f t="shared" si="441"/>
        <v>2</v>
      </c>
      <c r="AI243" s="165">
        <f t="shared" si="441"/>
        <v>4</v>
      </c>
      <c r="AJ243" s="165">
        <f t="shared" si="441"/>
        <v>5</v>
      </c>
      <c r="AK243" s="165">
        <f t="shared" si="441"/>
        <v>6</v>
      </c>
      <c r="AL243" s="165">
        <f>AF243</f>
        <v>7</v>
      </c>
      <c r="AM243" s="165">
        <v>8</v>
      </c>
      <c r="AN243" s="165">
        <f t="shared" ref="AN243:AV243" si="442">AM243+1</f>
        <v>9</v>
      </c>
      <c r="AO243" s="165">
        <f t="shared" si="442"/>
        <v>10</v>
      </c>
      <c r="AP243" s="165">
        <f t="shared" si="442"/>
        <v>11</v>
      </c>
      <c r="AQ243" s="165">
        <f t="shared" si="442"/>
        <v>12</v>
      </c>
      <c r="AR243" s="165">
        <f t="shared" si="442"/>
        <v>13</v>
      </c>
      <c r="AS243" s="165">
        <f t="shared" si="442"/>
        <v>14</v>
      </c>
      <c r="AT243" s="165">
        <f t="shared" si="442"/>
        <v>15</v>
      </c>
      <c r="AU243" s="165">
        <f t="shared" si="442"/>
        <v>16</v>
      </c>
      <c r="AV243" s="165">
        <f t="shared" si="442"/>
        <v>17</v>
      </c>
      <c r="AW243" s="165">
        <f t="shared" ref="AW243:BK243" si="443">AV243+1</f>
        <v>18</v>
      </c>
      <c r="AX243" s="165">
        <f t="shared" si="443"/>
        <v>19</v>
      </c>
      <c r="AY243" s="165">
        <f t="shared" si="443"/>
        <v>20</v>
      </c>
      <c r="AZ243" s="165">
        <f t="shared" si="443"/>
        <v>21</v>
      </c>
      <c r="BA243" s="165">
        <f t="shared" si="443"/>
        <v>22</v>
      </c>
      <c r="BB243" s="165">
        <f t="shared" si="443"/>
        <v>23</v>
      </c>
      <c r="BC243" s="165">
        <f t="shared" si="443"/>
        <v>24</v>
      </c>
      <c r="BD243" s="165">
        <f t="shared" si="443"/>
        <v>25</v>
      </c>
      <c r="BE243" s="165">
        <f t="shared" si="443"/>
        <v>26</v>
      </c>
      <c r="BF243" s="165">
        <f t="shared" si="443"/>
        <v>27</v>
      </c>
      <c r="BG243" s="165">
        <f t="shared" si="443"/>
        <v>28</v>
      </c>
      <c r="BH243" s="165">
        <f t="shared" si="443"/>
        <v>29</v>
      </c>
      <c r="BI243" s="165">
        <f t="shared" si="443"/>
        <v>30</v>
      </c>
      <c r="BJ243" s="165">
        <f t="shared" si="443"/>
        <v>31</v>
      </c>
      <c r="BK243" s="165">
        <f t="shared" si="443"/>
        <v>32</v>
      </c>
    </row>
    <row r="244" spans="1:65" hidden="1" outlineLevel="1">
      <c r="B244" t="s">
        <v>939</v>
      </c>
      <c r="C244" s="183">
        <f t="shared" ref="C244:H244" si="444">INDEX(i.Periods,C$243,1+d.TOL+(C$240-1)*3)</f>
        <v>41</v>
      </c>
      <c r="D244" s="183">
        <f t="shared" si="444"/>
        <v>57</v>
      </c>
      <c r="E244" s="183">
        <f t="shared" si="444"/>
        <v>70</v>
      </c>
      <c r="F244" s="183">
        <f t="shared" si="444"/>
        <v>77</v>
      </c>
      <c r="G244" s="183">
        <f t="shared" si="444"/>
        <v>84</v>
      </c>
      <c r="H244" s="183">
        <f t="shared" si="444"/>
        <v>92</v>
      </c>
      <c r="I244" s="183">
        <f t="shared" ref="I244:AK244" si="445">INDEX(i.Periods,I$243,1+d.TOL+(I$240-1)*3)</f>
        <v>41</v>
      </c>
      <c r="J244" s="183">
        <f t="shared" si="445"/>
        <v>59</v>
      </c>
      <c r="K244" s="183">
        <f t="shared" si="445"/>
        <v>72</v>
      </c>
      <c r="L244" s="183">
        <f t="shared" si="445"/>
        <v>79</v>
      </c>
      <c r="M244" s="183">
        <f t="shared" si="445"/>
        <v>86</v>
      </c>
      <c r="N244" s="183">
        <f t="shared" si="445"/>
        <v>94</v>
      </c>
      <c r="O244" s="183">
        <f t="shared" si="445"/>
        <v>41</v>
      </c>
      <c r="P244" s="183">
        <f t="shared" si="445"/>
        <v>62</v>
      </c>
      <c r="Q244" s="183">
        <f t="shared" si="445"/>
        <v>75</v>
      </c>
      <c r="R244" s="183">
        <f t="shared" si="445"/>
        <v>82</v>
      </c>
      <c r="S244" s="183">
        <f t="shared" si="445"/>
        <v>89</v>
      </c>
      <c r="T244" s="183">
        <f t="shared" si="445"/>
        <v>97</v>
      </c>
      <c r="U244" s="183">
        <f t="shared" si="445"/>
        <v>41</v>
      </c>
      <c r="V244" s="183">
        <f t="shared" si="445"/>
        <v>64</v>
      </c>
      <c r="W244" s="183">
        <f t="shared" si="445"/>
        <v>77</v>
      </c>
      <c r="X244" s="183">
        <f t="shared" si="445"/>
        <v>84</v>
      </c>
      <c r="Y244" s="183">
        <f t="shared" si="445"/>
        <v>91</v>
      </c>
      <c r="Z244" s="183">
        <f t="shared" si="445"/>
        <v>99</v>
      </c>
      <c r="AA244" s="183">
        <f t="shared" si="445"/>
        <v>41</v>
      </c>
      <c r="AB244" s="183">
        <f t="shared" si="445"/>
        <v>65</v>
      </c>
      <c r="AC244" s="183">
        <f t="shared" si="445"/>
        <v>78</v>
      </c>
      <c r="AD244" s="183">
        <f t="shared" si="445"/>
        <v>85</v>
      </c>
      <c r="AE244" s="183">
        <f t="shared" si="445"/>
        <v>92</v>
      </c>
      <c r="AF244" s="183">
        <f t="shared" si="445"/>
        <v>100</v>
      </c>
      <c r="AG244" s="183">
        <f t="shared" si="445"/>
        <v>41</v>
      </c>
      <c r="AH244" s="183">
        <f t="shared" si="445"/>
        <v>57</v>
      </c>
      <c r="AI244" s="183">
        <f t="shared" si="445"/>
        <v>70</v>
      </c>
      <c r="AJ244" s="183">
        <f t="shared" si="445"/>
        <v>77</v>
      </c>
      <c r="AK244" s="183">
        <f t="shared" si="445"/>
        <v>84</v>
      </c>
      <c r="AL244" s="183">
        <f t="shared" ref="AL244:AQ244" si="446">INDEX(i.Periods,AL$243,1+d.TOL+(AL$240-1)*3)</f>
        <v>92</v>
      </c>
      <c r="AM244" s="183">
        <f t="shared" si="446"/>
        <v>109</v>
      </c>
      <c r="AN244" s="183">
        <f t="shared" si="446"/>
        <v>122</v>
      </c>
      <c r="AO244" s="183">
        <f t="shared" si="446"/>
        <v>129</v>
      </c>
      <c r="AP244" s="183">
        <f t="shared" si="446"/>
        <v>136</v>
      </c>
      <c r="AQ244" s="183">
        <f t="shared" si="446"/>
        <v>144</v>
      </c>
      <c r="AR244" s="183">
        <f t="shared" ref="AR244:BK244" si="447">INDEX(i.Periods,AR$243,1+d.TOL+(AR$240-1)*3)</f>
        <v>162</v>
      </c>
      <c r="AS244" s="183">
        <f t="shared" si="447"/>
        <v>174</v>
      </c>
      <c r="AT244" s="183">
        <f t="shared" si="447"/>
        <v>181</v>
      </c>
      <c r="AU244" s="183">
        <f t="shared" si="447"/>
        <v>189</v>
      </c>
      <c r="AV244" s="183">
        <f t="shared" si="447"/>
        <v>197</v>
      </c>
      <c r="AW244" s="183">
        <f t="shared" si="447"/>
        <v>214</v>
      </c>
      <c r="AX244" s="183">
        <f t="shared" si="447"/>
        <v>227</v>
      </c>
      <c r="AY244" s="183">
        <f t="shared" si="447"/>
        <v>233</v>
      </c>
      <c r="AZ244" s="183">
        <f t="shared" si="447"/>
        <v>241</v>
      </c>
      <c r="BA244" s="183">
        <f t="shared" si="447"/>
        <v>249</v>
      </c>
      <c r="BB244" s="183">
        <f t="shared" si="447"/>
        <v>266</v>
      </c>
      <c r="BC244" s="183">
        <f t="shared" si="447"/>
        <v>279</v>
      </c>
      <c r="BD244" s="183">
        <f t="shared" si="447"/>
        <v>285</v>
      </c>
      <c r="BE244" s="183">
        <f t="shared" si="447"/>
        <v>293</v>
      </c>
      <c r="BF244" s="183">
        <f t="shared" si="447"/>
        <v>301</v>
      </c>
      <c r="BG244" s="183">
        <f t="shared" si="447"/>
        <v>318</v>
      </c>
      <c r="BH244" s="183">
        <f t="shared" si="447"/>
        <v>331</v>
      </c>
      <c r="BI244" s="183">
        <f t="shared" si="447"/>
        <v>337</v>
      </c>
      <c r="BJ244" s="183">
        <f t="shared" si="447"/>
        <v>345</v>
      </c>
      <c r="BK244" s="183">
        <f t="shared" si="447"/>
        <v>353</v>
      </c>
    </row>
    <row r="245" spans="1:65" hidden="1" outlineLevel="1">
      <c r="B245" t="s">
        <v>942</v>
      </c>
      <c r="C245" s="533">
        <f t="shared" ref="C245:H245" si="448">INDEX(i.Periods,C$243+1,1+d.TOL+(C$240-1)*3)</f>
        <v>57</v>
      </c>
      <c r="D245" s="533">
        <f t="shared" si="448"/>
        <v>62</v>
      </c>
      <c r="E245" s="533">
        <f t="shared" si="448"/>
        <v>77</v>
      </c>
      <c r="F245" s="533">
        <f t="shared" si="448"/>
        <v>84</v>
      </c>
      <c r="G245" s="533">
        <f t="shared" si="448"/>
        <v>92</v>
      </c>
      <c r="H245" s="533">
        <f t="shared" si="448"/>
        <v>109</v>
      </c>
      <c r="I245" s="533">
        <f t="shared" ref="I245:AK245" si="449">INDEX(i.Periods,I$243+1,1+d.TOL+(I$240-1)*3)</f>
        <v>59</v>
      </c>
      <c r="J245" s="533">
        <f t="shared" si="449"/>
        <v>64</v>
      </c>
      <c r="K245" s="533">
        <f t="shared" si="449"/>
        <v>79</v>
      </c>
      <c r="L245" s="533">
        <f t="shared" si="449"/>
        <v>86</v>
      </c>
      <c r="M245" s="533">
        <f t="shared" si="449"/>
        <v>94</v>
      </c>
      <c r="N245" s="533">
        <f t="shared" si="449"/>
        <v>109</v>
      </c>
      <c r="O245" s="533">
        <f t="shared" si="449"/>
        <v>62</v>
      </c>
      <c r="P245" s="533">
        <f t="shared" si="449"/>
        <v>67</v>
      </c>
      <c r="Q245" s="533">
        <f t="shared" si="449"/>
        <v>82</v>
      </c>
      <c r="R245" s="533">
        <f t="shared" si="449"/>
        <v>89</v>
      </c>
      <c r="S245" s="533">
        <f t="shared" si="449"/>
        <v>97</v>
      </c>
      <c r="T245" s="533">
        <f t="shared" si="449"/>
        <v>109</v>
      </c>
      <c r="U245" s="533">
        <f t="shared" si="449"/>
        <v>64</v>
      </c>
      <c r="V245" s="533">
        <f t="shared" si="449"/>
        <v>69</v>
      </c>
      <c r="W245" s="533">
        <f t="shared" si="449"/>
        <v>84</v>
      </c>
      <c r="X245" s="533">
        <f t="shared" si="449"/>
        <v>91</v>
      </c>
      <c r="Y245" s="533">
        <f t="shared" si="449"/>
        <v>99</v>
      </c>
      <c r="Z245" s="533">
        <f t="shared" si="449"/>
        <v>109</v>
      </c>
      <c r="AA245" s="533">
        <f t="shared" si="449"/>
        <v>65</v>
      </c>
      <c r="AB245" s="533">
        <f t="shared" si="449"/>
        <v>70</v>
      </c>
      <c r="AC245" s="533">
        <f t="shared" si="449"/>
        <v>85</v>
      </c>
      <c r="AD245" s="533">
        <f t="shared" si="449"/>
        <v>92</v>
      </c>
      <c r="AE245" s="533">
        <f t="shared" si="449"/>
        <v>100</v>
      </c>
      <c r="AF245" s="533">
        <f t="shared" si="449"/>
        <v>109</v>
      </c>
      <c r="AG245" s="533">
        <f t="shared" si="449"/>
        <v>57</v>
      </c>
      <c r="AH245" s="533">
        <f t="shared" si="449"/>
        <v>62</v>
      </c>
      <c r="AI245" s="533">
        <f t="shared" si="449"/>
        <v>77</v>
      </c>
      <c r="AJ245" s="533">
        <f t="shared" si="449"/>
        <v>84</v>
      </c>
      <c r="AK245" s="533">
        <f t="shared" si="449"/>
        <v>92</v>
      </c>
      <c r="AL245" s="533">
        <f t="shared" ref="AL245:AQ245" si="450">INDEX(i.Periods,AL$243+1,1+d.TOL+(AL$240-1)*3)</f>
        <v>109</v>
      </c>
      <c r="AM245" s="533">
        <f t="shared" si="450"/>
        <v>122</v>
      </c>
      <c r="AN245" s="533">
        <f t="shared" si="450"/>
        <v>129</v>
      </c>
      <c r="AO245" s="533">
        <f t="shared" si="450"/>
        <v>136</v>
      </c>
      <c r="AP245" s="533">
        <f t="shared" si="450"/>
        <v>144</v>
      </c>
      <c r="AQ245" s="533">
        <f t="shared" si="450"/>
        <v>162</v>
      </c>
      <c r="AR245" s="533">
        <f t="shared" ref="AR245:BK245" si="451">INDEX(i.Periods,AR$243+1,1+d.TOL+(AR$240-1)*3)</f>
        <v>174</v>
      </c>
      <c r="AS245" s="533">
        <f t="shared" si="451"/>
        <v>181</v>
      </c>
      <c r="AT245" s="533">
        <f t="shared" si="451"/>
        <v>189</v>
      </c>
      <c r="AU245" s="533">
        <f t="shared" si="451"/>
        <v>197</v>
      </c>
      <c r="AV245" s="533">
        <f t="shared" si="451"/>
        <v>214</v>
      </c>
      <c r="AW245" s="533">
        <f t="shared" si="451"/>
        <v>227</v>
      </c>
      <c r="AX245" s="533">
        <f t="shared" si="451"/>
        <v>233</v>
      </c>
      <c r="AY245" s="533">
        <f t="shared" si="451"/>
        <v>241</v>
      </c>
      <c r="AZ245" s="533">
        <f t="shared" si="451"/>
        <v>249</v>
      </c>
      <c r="BA245" s="533">
        <f t="shared" si="451"/>
        <v>266</v>
      </c>
      <c r="BB245" s="533">
        <f t="shared" si="451"/>
        <v>279</v>
      </c>
      <c r="BC245" s="533">
        <f t="shared" si="451"/>
        <v>285</v>
      </c>
      <c r="BD245" s="533">
        <f t="shared" si="451"/>
        <v>293</v>
      </c>
      <c r="BE245" s="533">
        <f t="shared" si="451"/>
        <v>301</v>
      </c>
      <c r="BF245" s="533">
        <f t="shared" si="451"/>
        <v>318</v>
      </c>
      <c r="BG245" s="533">
        <f t="shared" si="451"/>
        <v>331</v>
      </c>
      <c r="BH245" s="533">
        <f t="shared" si="451"/>
        <v>337</v>
      </c>
      <c r="BI245" s="533">
        <f t="shared" si="451"/>
        <v>345</v>
      </c>
      <c r="BJ245" s="533">
        <f t="shared" si="451"/>
        <v>353</v>
      </c>
      <c r="BK245" s="533">
        <f t="shared" si="451"/>
        <v>370</v>
      </c>
    </row>
    <row r="246" spans="1:65" ht="77.25" hidden="1" customHeight="1" outlineLevel="1">
      <c r="A246">
        <v>1</v>
      </c>
      <c r="B246" t="s">
        <v>1676</v>
      </c>
      <c r="C246" s="483" t="str">
        <f t="shared" ref="C246:Q248" si="452">INDEX(i.TOL_indices,d.TOL,$A246)&amp;", "&amp;TEXT(C$244,"0")&amp;":"&amp;TEXT(C$245,"0")</f>
        <v>67:68, 41:57</v>
      </c>
      <c r="D246" s="483" t="str">
        <f t="shared" si="452"/>
        <v>67:68, 57:62</v>
      </c>
      <c r="E246" s="483" t="str">
        <f t="shared" si="452"/>
        <v>67:68, 70:77</v>
      </c>
      <c r="F246" s="483" t="str">
        <f t="shared" si="452"/>
        <v>67:68, 77:84</v>
      </c>
      <c r="G246" s="483" t="str">
        <f t="shared" si="452"/>
        <v>67:68, 84:92</v>
      </c>
      <c r="H246" s="483" t="str">
        <f t="shared" si="452"/>
        <v>67:68, 92:109</v>
      </c>
      <c r="I246" s="483" t="str">
        <f t="shared" si="452"/>
        <v>67:68, 41:59</v>
      </c>
      <c r="J246" s="483" t="str">
        <f t="shared" si="452"/>
        <v>67:68, 59:64</v>
      </c>
      <c r="K246" s="483" t="str">
        <f t="shared" si="452"/>
        <v>67:68, 72:79</v>
      </c>
      <c r="L246" s="483" t="str">
        <f t="shared" si="452"/>
        <v>67:68, 79:86</v>
      </c>
      <c r="M246" s="483" t="str">
        <f t="shared" si="452"/>
        <v>67:68, 86:94</v>
      </c>
      <c r="N246" s="483" t="str">
        <f t="shared" si="452"/>
        <v>67:68, 94:109</v>
      </c>
      <c r="O246" s="483" t="str">
        <f t="shared" si="452"/>
        <v>67:68, 41:62</v>
      </c>
      <c r="P246" s="483" t="str">
        <f t="shared" si="452"/>
        <v>67:68, 62:67</v>
      </c>
      <c r="Q246" s="483" t="str">
        <f t="shared" si="452"/>
        <v>67:68, 75:82</v>
      </c>
      <c r="R246" s="483" t="str">
        <f t="shared" ref="R246:AT248" si="453">INDEX(i.TOL_indices,d.TOL,$A246)&amp;", "&amp;TEXT(R$244,"0")&amp;":"&amp;TEXT(R$245,"0")</f>
        <v>67:68, 82:89</v>
      </c>
      <c r="S246" s="483" t="str">
        <f t="shared" si="453"/>
        <v>67:68, 89:97</v>
      </c>
      <c r="T246" s="483" t="str">
        <f t="shared" si="453"/>
        <v>67:68, 97:109</v>
      </c>
      <c r="U246" s="483" t="str">
        <f t="shared" si="453"/>
        <v>67:68, 41:64</v>
      </c>
      <c r="V246" s="483" t="str">
        <f t="shared" si="453"/>
        <v>67:68, 64:69</v>
      </c>
      <c r="W246" s="483" t="str">
        <f t="shared" si="453"/>
        <v>67:68, 77:84</v>
      </c>
      <c r="X246" s="483" t="str">
        <f t="shared" si="453"/>
        <v>67:68, 84:91</v>
      </c>
      <c r="Y246" s="483" t="str">
        <f t="shared" si="453"/>
        <v>67:68, 91:99</v>
      </c>
      <c r="Z246" s="483" t="str">
        <f t="shared" si="453"/>
        <v>67:68, 99:109</v>
      </c>
      <c r="AA246" s="483" t="str">
        <f t="shared" si="453"/>
        <v>67:68, 41:65</v>
      </c>
      <c r="AB246" s="483" t="str">
        <f t="shared" si="453"/>
        <v>67:68, 65:70</v>
      </c>
      <c r="AC246" s="483" t="str">
        <f t="shared" si="453"/>
        <v>67:68, 78:85</v>
      </c>
      <c r="AD246" s="483" t="str">
        <f t="shared" si="453"/>
        <v>67:68, 85:92</v>
      </c>
      <c r="AE246" s="483" t="str">
        <f t="shared" si="453"/>
        <v>67:68, 92:100</v>
      </c>
      <c r="AF246" s="483" t="str">
        <f t="shared" si="453"/>
        <v>67:68, 100:109</v>
      </c>
      <c r="AG246" s="483" t="str">
        <f t="shared" si="453"/>
        <v>67:68, 41:57</v>
      </c>
      <c r="AH246" s="483" t="str">
        <f t="shared" si="453"/>
        <v>67:68, 57:62</v>
      </c>
      <c r="AI246" s="483" t="str">
        <f t="shared" si="453"/>
        <v>67:68, 70:77</v>
      </c>
      <c r="AJ246" s="483" t="str">
        <f t="shared" si="453"/>
        <v>67:68, 77:84</v>
      </c>
      <c r="AK246" s="483" t="str">
        <f t="shared" si="453"/>
        <v>67:68, 84:92</v>
      </c>
      <c r="AL246" s="483" t="str">
        <f t="shared" si="453"/>
        <v>67:68, 92:109</v>
      </c>
      <c r="AM246" s="483" t="str">
        <f t="shared" si="453"/>
        <v>67:68, 109:122</v>
      </c>
      <c r="AN246" s="483" t="str">
        <f t="shared" si="453"/>
        <v>67:68, 122:129</v>
      </c>
      <c r="AO246" s="483" t="str">
        <f t="shared" si="453"/>
        <v>67:68, 129:136</v>
      </c>
      <c r="AP246" s="483" t="str">
        <f t="shared" si="453"/>
        <v>67:68, 136:144</v>
      </c>
      <c r="AQ246" s="483" t="str">
        <f t="shared" ref="AM246:AQ248" si="454">INDEX(i.TOL_indices,d.TOL,$A246)&amp;", "&amp;TEXT(AQ$244,"0")&amp;":"&amp;TEXT(AQ$245,"0")</f>
        <v>67:68, 144:162</v>
      </c>
      <c r="AR246" s="483" t="str">
        <f t="shared" si="453"/>
        <v>67:68, 162:174</v>
      </c>
      <c r="AS246" s="483" t="str">
        <f t="shared" si="453"/>
        <v>67:68, 174:181</v>
      </c>
      <c r="AT246" s="483" t="str">
        <f t="shared" si="453"/>
        <v>67:68, 181:189</v>
      </c>
      <c r="AU246" s="483" t="str">
        <f t="shared" ref="AR246:BK248" si="455">INDEX(i.TOL_indices,d.TOL,$A246)&amp;", "&amp;TEXT(AU$244,"0")&amp;":"&amp;TEXT(AU$245,"0")</f>
        <v>67:68, 189:197</v>
      </c>
      <c r="AV246" s="483" t="str">
        <f t="shared" si="455"/>
        <v>67:68, 197:214</v>
      </c>
      <c r="AW246" s="483" t="str">
        <f t="shared" si="455"/>
        <v>67:68, 214:227</v>
      </c>
      <c r="AX246" s="483" t="str">
        <f t="shared" si="455"/>
        <v>67:68, 227:233</v>
      </c>
      <c r="AY246" s="483" t="str">
        <f t="shared" si="455"/>
        <v>67:68, 233:241</v>
      </c>
      <c r="AZ246" s="483" t="str">
        <f t="shared" si="455"/>
        <v>67:68, 241:249</v>
      </c>
      <c r="BA246" s="483" t="str">
        <f t="shared" si="455"/>
        <v>67:68, 249:266</v>
      </c>
      <c r="BB246" s="483" t="str">
        <f t="shared" si="455"/>
        <v>67:68, 266:279</v>
      </c>
      <c r="BC246" s="483" t="str">
        <f t="shared" si="455"/>
        <v>67:68, 279:285</v>
      </c>
      <c r="BD246" s="483" t="str">
        <f t="shared" si="455"/>
        <v>67:68, 285:293</v>
      </c>
      <c r="BE246" s="483" t="str">
        <f t="shared" si="455"/>
        <v>67:68, 293:301</v>
      </c>
      <c r="BF246" s="483" t="str">
        <f t="shared" si="455"/>
        <v>67:68, 301:318</v>
      </c>
      <c r="BG246" s="483" t="str">
        <f t="shared" si="455"/>
        <v>67:68, 318:331</v>
      </c>
      <c r="BH246" s="483" t="str">
        <f t="shared" si="455"/>
        <v>67:68, 331:337</v>
      </c>
      <c r="BI246" s="483" t="str">
        <f t="shared" si="455"/>
        <v>67:68, 337:345</v>
      </c>
      <c r="BJ246" s="483" t="str">
        <f t="shared" si="455"/>
        <v>67:68, 345:353</v>
      </c>
      <c r="BK246" s="483" t="str">
        <f t="shared" si="455"/>
        <v>67:68, 353:370</v>
      </c>
      <c r="BM246" s="142" t="s">
        <v>1022</v>
      </c>
    </row>
    <row r="247" spans="1:65" ht="77.25" hidden="1" customHeight="1" outlineLevel="1">
      <c r="A247">
        <v>3</v>
      </c>
      <c r="B247" t="s">
        <v>1677</v>
      </c>
      <c r="C247" s="483" t="str">
        <f t="shared" si="452"/>
        <v>54:55, 41:57</v>
      </c>
      <c r="D247" s="483" t="str">
        <f t="shared" si="452"/>
        <v>54:55, 57:62</v>
      </c>
      <c r="E247" s="483" t="str">
        <f t="shared" si="452"/>
        <v>54:55, 70:77</v>
      </c>
      <c r="F247" s="483" t="str">
        <f t="shared" si="452"/>
        <v>54:55, 77:84</v>
      </c>
      <c r="G247" s="483" t="str">
        <f t="shared" si="452"/>
        <v>54:55, 84:92</v>
      </c>
      <c r="H247" s="483" t="str">
        <f t="shared" si="452"/>
        <v>54:55, 92:109</v>
      </c>
      <c r="I247" s="483" t="str">
        <f t="shared" si="452"/>
        <v>54:55, 41:59</v>
      </c>
      <c r="J247" s="483" t="str">
        <f t="shared" si="452"/>
        <v>54:55, 59:64</v>
      </c>
      <c r="K247" s="483" t="str">
        <f t="shared" si="452"/>
        <v>54:55, 72:79</v>
      </c>
      <c r="L247" s="483" t="str">
        <f t="shared" si="452"/>
        <v>54:55, 79:86</v>
      </c>
      <c r="M247" s="483" t="str">
        <f t="shared" si="452"/>
        <v>54:55, 86:94</v>
      </c>
      <c r="N247" s="483" t="str">
        <f t="shared" si="452"/>
        <v>54:55, 94:109</v>
      </c>
      <c r="O247" s="483" t="str">
        <f t="shared" si="452"/>
        <v>54:55, 41:62</v>
      </c>
      <c r="P247" s="483" t="str">
        <f t="shared" si="452"/>
        <v>54:55, 62:67</v>
      </c>
      <c r="Q247" s="483" t="str">
        <f t="shared" si="452"/>
        <v>54:55, 75:82</v>
      </c>
      <c r="R247" s="483" t="str">
        <f t="shared" si="453"/>
        <v>54:55, 82:89</v>
      </c>
      <c r="S247" s="483" t="str">
        <f t="shared" si="453"/>
        <v>54:55, 89:97</v>
      </c>
      <c r="T247" s="483" t="str">
        <f t="shared" si="453"/>
        <v>54:55, 97:109</v>
      </c>
      <c r="U247" s="483" t="str">
        <f t="shared" si="453"/>
        <v>54:55, 41:64</v>
      </c>
      <c r="V247" s="483" t="str">
        <f t="shared" si="453"/>
        <v>54:55, 64:69</v>
      </c>
      <c r="W247" s="483" t="str">
        <f t="shared" si="453"/>
        <v>54:55, 77:84</v>
      </c>
      <c r="X247" s="483" t="str">
        <f t="shared" si="453"/>
        <v>54:55, 84:91</v>
      </c>
      <c r="Y247" s="483" t="str">
        <f t="shared" si="453"/>
        <v>54:55, 91:99</v>
      </c>
      <c r="Z247" s="483" t="str">
        <f t="shared" si="453"/>
        <v>54:55, 99:109</v>
      </c>
      <c r="AA247" s="483" t="str">
        <f t="shared" si="453"/>
        <v>54:55, 41:65</v>
      </c>
      <c r="AB247" s="483" t="str">
        <f t="shared" si="453"/>
        <v>54:55, 65:70</v>
      </c>
      <c r="AC247" s="483" t="str">
        <f t="shared" si="453"/>
        <v>54:55, 78:85</v>
      </c>
      <c r="AD247" s="483" t="str">
        <f t="shared" si="453"/>
        <v>54:55, 85:92</v>
      </c>
      <c r="AE247" s="483" t="str">
        <f t="shared" si="453"/>
        <v>54:55, 92:100</v>
      </c>
      <c r="AF247" s="483" t="str">
        <f t="shared" si="453"/>
        <v>54:55, 100:109</v>
      </c>
      <c r="AG247" s="483" t="str">
        <f t="shared" si="453"/>
        <v>54:55, 41:57</v>
      </c>
      <c r="AH247" s="483" t="str">
        <f t="shared" si="453"/>
        <v>54:55, 57:62</v>
      </c>
      <c r="AI247" s="483" t="str">
        <f t="shared" si="453"/>
        <v>54:55, 70:77</v>
      </c>
      <c r="AJ247" s="483" t="str">
        <f t="shared" si="453"/>
        <v>54:55, 77:84</v>
      </c>
      <c r="AK247" s="483" t="str">
        <f t="shared" si="453"/>
        <v>54:55, 84:92</v>
      </c>
      <c r="AL247" s="483" t="str">
        <f t="shared" si="453"/>
        <v>54:55, 92:109</v>
      </c>
      <c r="AM247" s="483" t="str">
        <f t="shared" si="454"/>
        <v>54:55, 109:122</v>
      </c>
      <c r="AN247" s="483" t="str">
        <f t="shared" si="454"/>
        <v>54:55, 122:129</v>
      </c>
      <c r="AO247" s="483" t="str">
        <f t="shared" si="454"/>
        <v>54:55, 129:136</v>
      </c>
      <c r="AP247" s="483" t="str">
        <f t="shared" si="454"/>
        <v>54:55, 136:144</v>
      </c>
      <c r="AQ247" s="483" t="str">
        <f t="shared" si="454"/>
        <v>54:55, 144:162</v>
      </c>
      <c r="AR247" s="483" t="str">
        <f t="shared" si="455"/>
        <v>54:55, 162:174</v>
      </c>
      <c r="AS247" s="483" t="str">
        <f t="shared" si="455"/>
        <v>54:55, 174:181</v>
      </c>
      <c r="AT247" s="483" t="str">
        <f t="shared" si="455"/>
        <v>54:55, 181:189</v>
      </c>
      <c r="AU247" s="483" t="str">
        <f t="shared" si="455"/>
        <v>54:55, 189:197</v>
      </c>
      <c r="AV247" s="483" t="str">
        <f t="shared" si="455"/>
        <v>54:55, 197:214</v>
      </c>
      <c r="AW247" s="483" t="str">
        <f t="shared" si="455"/>
        <v>54:55, 214:227</v>
      </c>
      <c r="AX247" s="483" t="str">
        <f t="shared" si="455"/>
        <v>54:55, 227:233</v>
      </c>
      <c r="AY247" s="483" t="str">
        <f t="shared" si="455"/>
        <v>54:55, 233:241</v>
      </c>
      <c r="AZ247" s="483" t="str">
        <f t="shared" si="455"/>
        <v>54:55, 241:249</v>
      </c>
      <c r="BA247" s="483" t="str">
        <f t="shared" si="455"/>
        <v>54:55, 249:266</v>
      </c>
      <c r="BB247" s="483" t="str">
        <f t="shared" si="455"/>
        <v>54:55, 266:279</v>
      </c>
      <c r="BC247" s="483" t="str">
        <f t="shared" si="455"/>
        <v>54:55, 279:285</v>
      </c>
      <c r="BD247" s="483" t="str">
        <f t="shared" si="455"/>
        <v>54:55, 285:293</v>
      </c>
      <c r="BE247" s="483" t="str">
        <f t="shared" si="455"/>
        <v>54:55, 293:301</v>
      </c>
      <c r="BF247" s="483" t="str">
        <f t="shared" si="455"/>
        <v>54:55, 301:318</v>
      </c>
      <c r="BG247" s="483" t="str">
        <f t="shared" si="455"/>
        <v>54:55, 318:331</v>
      </c>
      <c r="BH247" s="483" t="str">
        <f t="shared" si="455"/>
        <v>54:55, 331:337</v>
      </c>
      <c r="BI247" s="483" t="str">
        <f t="shared" si="455"/>
        <v>54:55, 337:345</v>
      </c>
      <c r="BJ247" s="483" t="str">
        <f t="shared" si="455"/>
        <v>54:55, 345:353</v>
      </c>
      <c r="BK247" s="483" t="str">
        <f t="shared" si="455"/>
        <v>54:55, 353:370</v>
      </c>
    </row>
    <row r="248" spans="1:65" ht="77.25" hidden="1" customHeight="1" outlineLevel="1">
      <c r="A248">
        <v>4</v>
      </c>
      <c r="B248" t="s">
        <v>1678</v>
      </c>
      <c r="C248" s="483" t="str">
        <f t="shared" si="452"/>
        <v>58:59, 41:57</v>
      </c>
      <c r="D248" s="483" t="str">
        <f t="shared" si="452"/>
        <v>58:59, 57:62</v>
      </c>
      <c r="E248" s="483" t="str">
        <f t="shared" si="452"/>
        <v>58:59, 70:77</v>
      </c>
      <c r="F248" s="483" t="str">
        <f t="shared" si="452"/>
        <v>58:59, 77:84</v>
      </c>
      <c r="G248" s="483" t="str">
        <f t="shared" si="452"/>
        <v>58:59, 84:92</v>
      </c>
      <c r="H248" s="483" t="str">
        <f t="shared" si="452"/>
        <v>58:59, 92:109</v>
      </c>
      <c r="I248" s="483" t="str">
        <f t="shared" si="452"/>
        <v>58:59, 41:59</v>
      </c>
      <c r="J248" s="483" t="str">
        <f t="shared" si="452"/>
        <v>58:59, 59:64</v>
      </c>
      <c r="K248" s="483" t="str">
        <f t="shared" si="452"/>
        <v>58:59, 72:79</v>
      </c>
      <c r="L248" s="483" t="str">
        <f t="shared" si="452"/>
        <v>58:59, 79:86</v>
      </c>
      <c r="M248" s="483" t="str">
        <f t="shared" si="452"/>
        <v>58:59, 86:94</v>
      </c>
      <c r="N248" s="483" t="str">
        <f t="shared" si="452"/>
        <v>58:59, 94:109</v>
      </c>
      <c r="O248" s="483" t="str">
        <f t="shared" si="452"/>
        <v>58:59, 41:62</v>
      </c>
      <c r="P248" s="483" t="str">
        <f t="shared" si="452"/>
        <v>58:59, 62:67</v>
      </c>
      <c r="Q248" s="483" t="str">
        <f t="shared" si="452"/>
        <v>58:59, 75:82</v>
      </c>
      <c r="R248" s="483" t="str">
        <f t="shared" si="453"/>
        <v>58:59, 82:89</v>
      </c>
      <c r="S248" s="483" t="str">
        <f t="shared" si="453"/>
        <v>58:59, 89:97</v>
      </c>
      <c r="T248" s="483" t="str">
        <f t="shared" si="453"/>
        <v>58:59, 97:109</v>
      </c>
      <c r="U248" s="483" t="str">
        <f t="shared" si="453"/>
        <v>58:59, 41:64</v>
      </c>
      <c r="V248" s="483" t="str">
        <f t="shared" si="453"/>
        <v>58:59, 64:69</v>
      </c>
      <c r="W248" s="483" t="str">
        <f t="shared" si="453"/>
        <v>58:59, 77:84</v>
      </c>
      <c r="X248" s="483" t="str">
        <f t="shared" si="453"/>
        <v>58:59, 84:91</v>
      </c>
      <c r="Y248" s="483" t="str">
        <f t="shared" si="453"/>
        <v>58:59, 91:99</v>
      </c>
      <c r="Z248" s="483" t="str">
        <f t="shared" si="453"/>
        <v>58:59, 99:109</v>
      </c>
      <c r="AA248" s="483" t="str">
        <f t="shared" si="453"/>
        <v>58:59, 41:65</v>
      </c>
      <c r="AB248" s="483" t="str">
        <f t="shared" si="453"/>
        <v>58:59, 65:70</v>
      </c>
      <c r="AC248" s="483" t="str">
        <f t="shared" si="453"/>
        <v>58:59, 78:85</v>
      </c>
      <c r="AD248" s="483" t="str">
        <f t="shared" si="453"/>
        <v>58:59, 85:92</v>
      </c>
      <c r="AE248" s="483" t="str">
        <f t="shared" si="453"/>
        <v>58:59, 92:100</v>
      </c>
      <c r="AF248" s="483" t="str">
        <f t="shared" si="453"/>
        <v>58:59, 100:109</v>
      </c>
      <c r="AG248" s="483" t="str">
        <f t="shared" si="453"/>
        <v>58:59, 41:57</v>
      </c>
      <c r="AH248" s="483" t="str">
        <f t="shared" si="453"/>
        <v>58:59, 57:62</v>
      </c>
      <c r="AI248" s="483" t="str">
        <f t="shared" si="453"/>
        <v>58:59, 70:77</v>
      </c>
      <c r="AJ248" s="483" t="str">
        <f t="shared" si="453"/>
        <v>58:59, 77:84</v>
      </c>
      <c r="AK248" s="483" t="str">
        <f t="shared" si="453"/>
        <v>58:59, 84:92</v>
      </c>
      <c r="AL248" s="483" t="str">
        <f t="shared" si="453"/>
        <v>58:59, 92:109</v>
      </c>
      <c r="AM248" s="483" t="str">
        <f t="shared" si="454"/>
        <v>58:59, 109:122</v>
      </c>
      <c r="AN248" s="483" t="str">
        <f t="shared" si="454"/>
        <v>58:59, 122:129</v>
      </c>
      <c r="AO248" s="483" t="str">
        <f t="shared" si="454"/>
        <v>58:59, 129:136</v>
      </c>
      <c r="AP248" s="483" t="str">
        <f t="shared" si="454"/>
        <v>58:59, 136:144</v>
      </c>
      <c r="AQ248" s="483" t="str">
        <f t="shared" si="454"/>
        <v>58:59, 144:162</v>
      </c>
      <c r="AR248" s="483" t="str">
        <f t="shared" si="455"/>
        <v>58:59, 162:174</v>
      </c>
      <c r="AS248" s="483" t="str">
        <f t="shared" si="455"/>
        <v>58:59, 174:181</v>
      </c>
      <c r="AT248" s="483" t="str">
        <f t="shared" si="455"/>
        <v>58:59, 181:189</v>
      </c>
      <c r="AU248" s="483" t="str">
        <f t="shared" si="455"/>
        <v>58:59, 189:197</v>
      </c>
      <c r="AV248" s="483" t="str">
        <f t="shared" si="455"/>
        <v>58:59, 197:214</v>
      </c>
      <c r="AW248" s="483" t="str">
        <f t="shared" si="455"/>
        <v>58:59, 214:227</v>
      </c>
      <c r="AX248" s="483" t="str">
        <f t="shared" si="455"/>
        <v>58:59, 227:233</v>
      </c>
      <c r="AY248" s="483" t="str">
        <f t="shared" si="455"/>
        <v>58:59, 233:241</v>
      </c>
      <c r="AZ248" s="483" t="str">
        <f t="shared" si="455"/>
        <v>58:59, 241:249</v>
      </c>
      <c r="BA248" s="483" t="str">
        <f t="shared" si="455"/>
        <v>58:59, 249:266</v>
      </c>
      <c r="BB248" s="483" t="str">
        <f t="shared" si="455"/>
        <v>58:59, 266:279</v>
      </c>
      <c r="BC248" s="483" t="str">
        <f t="shared" si="455"/>
        <v>58:59, 279:285</v>
      </c>
      <c r="BD248" s="483" t="str">
        <f t="shared" si="455"/>
        <v>58:59, 285:293</v>
      </c>
      <c r="BE248" s="483" t="str">
        <f t="shared" si="455"/>
        <v>58:59, 293:301</v>
      </c>
      <c r="BF248" s="483" t="str">
        <f t="shared" si="455"/>
        <v>58:59, 301:318</v>
      </c>
      <c r="BG248" s="483" t="str">
        <f t="shared" si="455"/>
        <v>58:59, 318:331</v>
      </c>
      <c r="BH248" s="483" t="str">
        <f t="shared" si="455"/>
        <v>58:59, 331:337</v>
      </c>
      <c r="BI248" s="483" t="str">
        <f t="shared" si="455"/>
        <v>58:59, 337:345</v>
      </c>
      <c r="BJ248" s="483" t="str">
        <f t="shared" si="455"/>
        <v>58:59, 345:353</v>
      </c>
      <c r="BK248" s="483" t="str">
        <f t="shared" si="455"/>
        <v>58:59, 353:370</v>
      </c>
    </row>
    <row r="249" spans="1:65" hidden="1" outlineLevel="1">
      <c r="B249" t="s">
        <v>1106</v>
      </c>
    </row>
    <row r="250" spans="1:65" hidden="1" outlineLevel="1">
      <c r="A250">
        <v>0</v>
      </c>
      <c r="B250" s="21" t="s">
        <v>1465</v>
      </c>
      <c r="C250" s="12">
        <v>0</v>
      </c>
      <c r="D250" s="12">
        <v>0</v>
      </c>
      <c r="E250" s="12">
        <v>0</v>
      </c>
      <c r="F250" s="12">
        <v>0</v>
      </c>
      <c r="G250" s="12">
        <v>0</v>
      </c>
      <c r="H250" s="12">
        <v>0</v>
      </c>
      <c r="I250">
        <f t="shared" ref="I250:R255" si="456">C250</f>
        <v>0</v>
      </c>
      <c r="J250">
        <f t="shared" si="456"/>
        <v>0</v>
      </c>
      <c r="K250">
        <f t="shared" si="456"/>
        <v>0</v>
      </c>
      <c r="L250">
        <f t="shared" si="456"/>
        <v>0</v>
      </c>
      <c r="M250">
        <f t="shared" si="456"/>
        <v>0</v>
      </c>
      <c r="N250">
        <f t="shared" si="456"/>
        <v>0</v>
      </c>
      <c r="O250">
        <f t="shared" si="456"/>
        <v>0</v>
      </c>
      <c r="P250">
        <f t="shared" si="456"/>
        <v>0</v>
      </c>
      <c r="Q250">
        <f t="shared" si="456"/>
        <v>0</v>
      </c>
      <c r="R250">
        <f t="shared" si="456"/>
        <v>0</v>
      </c>
      <c r="S250">
        <f t="shared" ref="S250:AB255" si="457">M250</f>
        <v>0</v>
      </c>
      <c r="T250">
        <f t="shared" si="457"/>
        <v>0</v>
      </c>
      <c r="U250">
        <f t="shared" si="457"/>
        <v>0</v>
      </c>
      <c r="V250">
        <f t="shared" si="457"/>
        <v>0</v>
      </c>
      <c r="W250">
        <f t="shared" si="457"/>
        <v>0</v>
      </c>
      <c r="X250">
        <f t="shared" si="457"/>
        <v>0</v>
      </c>
      <c r="Y250">
        <f t="shared" si="457"/>
        <v>0</v>
      </c>
      <c r="Z250">
        <f t="shared" si="457"/>
        <v>0</v>
      </c>
      <c r="AA250">
        <f t="shared" si="457"/>
        <v>0</v>
      </c>
      <c r="AB250">
        <f t="shared" si="457"/>
        <v>0</v>
      </c>
      <c r="AC250">
        <f t="shared" ref="AC250:AL255" si="458">W250</f>
        <v>0</v>
      </c>
      <c r="AD250">
        <f t="shared" si="458"/>
        <v>0</v>
      </c>
      <c r="AE250">
        <f t="shared" si="458"/>
        <v>0</v>
      </c>
      <c r="AF250">
        <f t="shared" si="458"/>
        <v>0</v>
      </c>
      <c r="AG250">
        <f t="shared" si="458"/>
        <v>0</v>
      </c>
      <c r="AH250">
        <f t="shared" si="458"/>
        <v>0</v>
      </c>
      <c r="AI250">
        <f t="shared" si="458"/>
        <v>0</v>
      </c>
      <c r="AJ250">
        <f t="shared" si="458"/>
        <v>0</v>
      </c>
      <c r="AK250">
        <f t="shared" si="458"/>
        <v>0</v>
      </c>
      <c r="AL250">
        <f t="shared" si="458"/>
        <v>0</v>
      </c>
      <c r="AM250">
        <f t="shared" ref="AM250:AO255" si="459">AG250</f>
        <v>0</v>
      </c>
      <c r="AN250">
        <f t="shared" si="459"/>
        <v>0</v>
      </c>
      <c r="AO250">
        <f t="shared" si="459"/>
        <v>0</v>
      </c>
      <c r="AP250">
        <f t="shared" ref="AP250:AP255" si="460">AH250</f>
        <v>0</v>
      </c>
      <c r="AQ250">
        <f t="shared" ref="AQ250:AR255" si="461">AJ250</f>
        <v>0</v>
      </c>
      <c r="AR250">
        <f t="shared" si="461"/>
        <v>0</v>
      </c>
      <c r="AS250">
        <f t="shared" ref="AS250:AT255" si="462">AM250</f>
        <v>0</v>
      </c>
      <c r="AT250">
        <f t="shared" si="462"/>
        <v>0</v>
      </c>
      <c r="AU250">
        <f t="shared" ref="AU250:AU255" si="463">AM250</f>
        <v>0</v>
      </c>
      <c r="AV250">
        <f t="shared" ref="AV250:AY255" si="464">AP250</f>
        <v>0</v>
      </c>
      <c r="AW250">
        <f t="shared" si="464"/>
        <v>0</v>
      </c>
      <c r="AX250">
        <f t="shared" si="464"/>
        <v>0</v>
      </c>
      <c r="AY250">
        <f t="shared" si="464"/>
        <v>0</v>
      </c>
      <c r="AZ250">
        <f t="shared" ref="AZ250:AZ255" si="465">AR250</f>
        <v>0</v>
      </c>
      <c r="BA250">
        <f t="shared" ref="BA250:BD255" si="466">AU250</f>
        <v>0</v>
      </c>
      <c r="BB250">
        <f t="shared" si="466"/>
        <v>0</v>
      </c>
      <c r="BC250">
        <f t="shared" si="466"/>
        <v>0</v>
      </c>
      <c r="BD250">
        <f t="shared" si="466"/>
        <v>0</v>
      </c>
      <c r="BE250">
        <f t="shared" ref="BE250:BE255" si="467">AW250</f>
        <v>0</v>
      </c>
      <c r="BF250">
        <f t="shared" ref="BF250:BI255" si="468">AZ250</f>
        <v>0</v>
      </c>
      <c r="BG250">
        <f t="shared" si="468"/>
        <v>0</v>
      </c>
      <c r="BH250">
        <f t="shared" si="468"/>
        <v>0</v>
      </c>
      <c r="BI250">
        <f t="shared" si="468"/>
        <v>0</v>
      </c>
      <c r="BJ250">
        <f t="shared" ref="BJ250:BJ255" si="469">BB250</f>
        <v>0</v>
      </c>
      <c r="BK250">
        <f t="shared" ref="BK250:BK255" si="470">BE250</f>
        <v>0</v>
      </c>
    </row>
    <row r="251" spans="1:65" hidden="1" outlineLevel="1">
      <c r="A251">
        <v>1</v>
      </c>
      <c r="C251" s="12">
        <v>-0.75</v>
      </c>
      <c r="D251" s="12">
        <v>-0.75</v>
      </c>
      <c r="E251" s="12">
        <v>-0.75</v>
      </c>
      <c r="F251" s="12">
        <v>-0.75</v>
      </c>
      <c r="G251" s="12">
        <v>-0.75</v>
      </c>
      <c r="H251" s="12">
        <v>-0.75</v>
      </c>
      <c r="I251">
        <f t="shared" si="456"/>
        <v>-0.75</v>
      </c>
      <c r="J251">
        <f t="shared" si="456"/>
        <v>-0.75</v>
      </c>
      <c r="K251">
        <f t="shared" si="456"/>
        <v>-0.75</v>
      </c>
      <c r="L251">
        <f t="shared" si="456"/>
        <v>-0.75</v>
      </c>
      <c r="M251">
        <f t="shared" si="456"/>
        <v>-0.75</v>
      </c>
      <c r="N251">
        <f t="shared" si="456"/>
        <v>-0.75</v>
      </c>
      <c r="O251">
        <f t="shared" si="456"/>
        <v>-0.75</v>
      </c>
      <c r="P251">
        <f t="shared" si="456"/>
        <v>-0.75</v>
      </c>
      <c r="Q251">
        <f t="shared" si="456"/>
        <v>-0.75</v>
      </c>
      <c r="R251">
        <f t="shared" si="456"/>
        <v>-0.75</v>
      </c>
      <c r="S251">
        <f t="shared" si="457"/>
        <v>-0.75</v>
      </c>
      <c r="T251">
        <f t="shared" si="457"/>
        <v>-0.75</v>
      </c>
      <c r="U251">
        <f t="shared" si="457"/>
        <v>-0.75</v>
      </c>
      <c r="V251">
        <f t="shared" si="457"/>
        <v>-0.75</v>
      </c>
      <c r="W251">
        <f t="shared" si="457"/>
        <v>-0.75</v>
      </c>
      <c r="X251">
        <f t="shared" si="457"/>
        <v>-0.75</v>
      </c>
      <c r="Y251">
        <f t="shared" si="457"/>
        <v>-0.75</v>
      </c>
      <c r="Z251">
        <f t="shared" si="457"/>
        <v>-0.75</v>
      </c>
      <c r="AA251">
        <f t="shared" si="457"/>
        <v>-0.75</v>
      </c>
      <c r="AB251">
        <f t="shared" si="457"/>
        <v>-0.75</v>
      </c>
      <c r="AC251">
        <f t="shared" si="458"/>
        <v>-0.75</v>
      </c>
      <c r="AD251">
        <f t="shared" si="458"/>
        <v>-0.75</v>
      </c>
      <c r="AE251">
        <f t="shared" si="458"/>
        <v>-0.75</v>
      </c>
      <c r="AF251">
        <f t="shared" si="458"/>
        <v>-0.75</v>
      </c>
      <c r="AG251">
        <f t="shared" si="458"/>
        <v>-0.75</v>
      </c>
      <c r="AH251">
        <f t="shared" si="458"/>
        <v>-0.75</v>
      </c>
      <c r="AI251">
        <f t="shared" si="458"/>
        <v>-0.75</v>
      </c>
      <c r="AJ251">
        <f t="shared" si="458"/>
        <v>-0.75</v>
      </c>
      <c r="AK251">
        <f t="shared" si="458"/>
        <v>-0.75</v>
      </c>
      <c r="AL251">
        <f t="shared" si="458"/>
        <v>-0.75</v>
      </c>
      <c r="AM251">
        <f t="shared" si="459"/>
        <v>-0.75</v>
      </c>
      <c r="AN251">
        <f t="shared" si="459"/>
        <v>-0.75</v>
      </c>
      <c r="AO251">
        <f t="shared" si="459"/>
        <v>-0.75</v>
      </c>
      <c r="AP251">
        <f t="shared" si="460"/>
        <v>-0.75</v>
      </c>
      <c r="AQ251">
        <f t="shared" si="461"/>
        <v>-0.75</v>
      </c>
      <c r="AR251">
        <f t="shared" si="461"/>
        <v>-0.75</v>
      </c>
      <c r="AS251">
        <f t="shared" si="462"/>
        <v>-0.75</v>
      </c>
      <c r="AT251">
        <f t="shared" si="462"/>
        <v>-0.75</v>
      </c>
      <c r="AU251">
        <f t="shared" si="463"/>
        <v>-0.75</v>
      </c>
      <c r="AV251">
        <f t="shared" si="464"/>
        <v>-0.75</v>
      </c>
      <c r="AW251">
        <f t="shared" si="464"/>
        <v>-0.75</v>
      </c>
      <c r="AX251">
        <f t="shared" si="464"/>
        <v>-0.75</v>
      </c>
      <c r="AY251">
        <f t="shared" si="464"/>
        <v>-0.75</v>
      </c>
      <c r="AZ251">
        <f t="shared" si="465"/>
        <v>-0.75</v>
      </c>
      <c r="BA251">
        <f t="shared" si="466"/>
        <v>-0.75</v>
      </c>
      <c r="BB251">
        <f t="shared" si="466"/>
        <v>-0.75</v>
      </c>
      <c r="BC251">
        <f t="shared" si="466"/>
        <v>-0.75</v>
      </c>
      <c r="BD251">
        <f t="shared" si="466"/>
        <v>-0.75</v>
      </c>
      <c r="BE251">
        <f t="shared" si="467"/>
        <v>-0.75</v>
      </c>
      <c r="BF251">
        <f t="shared" si="468"/>
        <v>-0.75</v>
      </c>
      <c r="BG251">
        <f t="shared" si="468"/>
        <v>-0.75</v>
      </c>
      <c r="BH251">
        <f t="shared" si="468"/>
        <v>-0.75</v>
      </c>
      <c r="BI251">
        <f t="shared" si="468"/>
        <v>-0.75</v>
      </c>
      <c r="BJ251">
        <f t="shared" si="469"/>
        <v>-0.75</v>
      </c>
      <c r="BK251">
        <f t="shared" si="470"/>
        <v>-0.75</v>
      </c>
    </row>
    <row r="252" spans="1:65" hidden="1" outlineLevel="1">
      <c r="A252">
        <v>2</v>
      </c>
      <c r="C252" s="12">
        <v>-1.25</v>
      </c>
      <c r="D252" s="12">
        <v>-1.25</v>
      </c>
      <c r="E252" s="12">
        <v>-1.25</v>
      </c>
      <c r="F252" s="12">
        <v>-1.25</v>
      </c>
      <c r="G252" s="12">
        <v>-1.25</v>
      </c>
      <c r="H252" s="12">
        <v>-1.25</v>
      </c>
      <c r="I252">
        <f t="shared" si="456"/>
        <v>-1.25</v>
      </c>
      <c r="J252">
        <f t="shared" si="456"/>
        <v>-1.25</v>
      </c>
      <c r="K252">
        <f t="shared" si="456"/>
        <v>-1.25</v>
      </c>
      <c r="L252">
        <f t="shared" si="456"/>
        <v>-1.25</v>
      </c>
      <c r="M252">
        <f t="shared" si="456"/>
        <v>-1.25</v>
      </c>
      <c r="N252">
        <f t="shared" si="456"/>
        <v>-1.25</v>
      </c>
      <c r="O252">
        <f t="shared" si="456"/>
        <v>-1.25</v>
      </c>
      <c r="P252">
        <f t="shared" si="456"/>
        <v>-1.25</v>
      </c>
      <c r="Q252">
        <f t="shared" si="456"/>
        <v>-1.25</v>
      </c>
      <c r="R252">
        <f t="shared" si="456"/>
        <v>-1.25</v>
      </c>
      <c r="S252">
        <f t="shared" si="457"/>
        <v>-1.25</v>
      </c>
      <c r="T252">
        <f t="shared" si="457"/>
        <v>-1.25</v>
      </c>
      <c r="U252">
        <f t="shared" si="457"/>
        <v>-1.25</v>
      </c>
      <c r="V252">
        <f t="shared" si="457"/>
        <v>-1.25</v>
      </c>
      <c r="W252">
        <f t="shared" si="457"/>
        <v>-1.25</v>
      </c>
      <c r="X252">
        <f t="shared" si="457"/>
        <v>-1.25</v>
      </c>
      <c r="Y252">
        <f t="shared" si="457"/>
        <v>-1.25</v>
      </c>
      <c r="Z252">
        <f t="shared" si="457"/>
        <v>-1.25</v>
      </c>
      <c r="AA252">
        <f t="shared" si="457"/>
        <v>-1.25</v>
      </c>
      <c r="AB252">
        <f t="shared" si="457"/>
        <v>-1.25</v>
      </c>
      <c r="AC252">
        <f t="shared" si="458"/>
        <v>-1.25</v>
      </c>
      <c r="AD252">
        <f t="shared" si="458"/>
        <v>-1.25</v>
      </c>
      <c r="AE252">
        <f t="shared" si="458"/>
        <v>-1.25</v>
      </c>
      <c r="AF252">
        <f t="shared" si="458"/>
        <v>-1.25</v>
      </c>
      <c r="AG252">
        <f t="shared" si="458"/>
        <v>-1.25</v>
      </c>
      <c r="AH252">
        <f t="shared" si="458"/>
        <v>-1.25</v>
      </c>
      <c r="AI252">
        <f t="shared" si="458"/>
        <v>-1.25</v>
      </c>
      <c r="AJ252">
        <f t="shared" si="458"/>
        <v>-1.25</v>
      </c>
      <c r="AK252">
        <f t="shared" si="458"/>
        <v>-1.25</v>
      </c>
      <c r="AL252">
        <f t="shared" si="458"/>
        <v>-1.25</v>
      </c>
      <c r="AM252">
        <f t="shared" si="459"/>
        <v>-1.25</v>
      </c>
      <c r="AN252">
        <f t="shared" si="459"/>
        <v>-1.25</v>
      </c>
      <c r="AO252">
        <f t="shared" si="459"/>
        <v>-1.25</v>
      </c>
      <c r="AP252">
        <f t="shared" si="460"/>
        <v>-1.25</v>
      </c>
      <c r="AQ252">
        <f t="shared" si="461"/>
        <v>-1.25</v>
      </c>
      <c r="AR252">
        <f t="shared" si="461"/>
        <v>-1.25</v>
      </c>
      <c r="AS252">
        <f t="shared" si="462"/>
        <v>-1.25</v>
      </c>
      <c r="AT252">
        <f t="shared" si="462"/>
        <v>-1.25</v>
      </c>
      <c r="AU252">
        <f t="shared" si="463"/>
        <v>-1.25</v>
      </c>
      <c r="AV252">
        <f t="shared" si="464"/>
        <v>-1.25</v>
      </c>
      <c r="AW252">
        <f t="shared" si="464"/>
        <v>-1.25</v>
      </c>
      <c r="AX252">
        <f t="shared" si="464"/>
        <v>-1.25</v>
      </c>
      <c r="AY252">
        <f t="shared" si="464"/>
        <v>-1.25</v>
      </c>
      <c r="AZ252">
        <f t="shared" si="465"/>
        <v>-1.25</v>
      </c>
      <c r="BA252">
        <f t="shared" si="466"/>
        <v>-1.25</v>
      </c>
      <c r="BB252">
        <f t="shared" si="466"/>
        <v>-1.25</v>
      </c>
      <c r="BC252">
        <f t="shared" si="466"/>
        <v>-1.25</v>
      </c>
      <c r="BD252">
        <f t="shared" si="466"/>
        <v>-1.25</v>
      </c>
      <c r="BE252">
        <f t="shared" si="467"/>
        <v>-1.25</v>
      </c>
      <c r="BF252">
        <f t="shared" si="468"/>
        <v>-1.25</v>
      </c>
      <c r="BG252">
        <f t="shared" si="468"/>
        <v>-1.25</v>
      </c>
      <c r="BH252">
        <f t="shared" si="468"/>
        <v>-1.25</v>
      </c>
      <c r="BI252">
        <f t="shared" si="468"/>
        <v>-1.25</v>
      </c>
      <c r="BJ252">
        <f t="shared" si="469"/>
        <v>-1.25</v>
      </c>
      <c r="BK252">
        <f t="shared" si="470"/>
        <v>-1.25</v>
      </c>
    </row>
    <row r="253" spans="1:65" hidden="1" outlineLevel="1">
      <c r="A253">
        <v>3</v>
      </c>
      <c r="C253" s="12">
        <v>0.75</v>
      </c>
      <c r="D253" s="12">
        <v>0.75</v>
      </c>
      <c r="E253" s="12">
        <v>0.75</v>
      </c>
      <c r="F253" s="12">
        <v>0.75</v>
      </c>
      <c r="G253" s="12">
        <v>0.75</v>
      </c>
      <c r="H253" s="12">
        <v>0.75</v>
      </c>
      <c r="I253">
        <f t="shared" si="456"/>
        <v>0.75</v>
      </c>
      <c r="J253">
        <f t="shared" si="456"/>
        <v>0.75</v>
      </c>
      <c r="K253">
        <f t="shared" si="456"/>
        <v>0.75</v>
      </c>
      <c r="L253">
        <f t="shared" si="456"/>
        <v>0.75</v>
      </c>
      <c r="M253">
        <f t="shared" si="456"/>
        <v>0.75</v>
      </c>
      <c r="N253">
        <f t="shared" si="456"/>
        <v>0.75</v>
      </c>
      <c r="O253">
        <f t="shared" si="456"/>
        <v>0.75</v>
      </c>
      <c r="P253">
        <f t="shared" si="456"/>
        <v>0.75</v>
      </c>
      <c r="Q253">
        <f t="shared" si="456"/>
        <v>0.75</v>
      </c>
      <c r="R253">
        <f t="shared" si="456"/>
        <v>0.75</v>
      </c>
      <c r="S253">
        <f t="shared" si="457"/>
        <v>0.75</v>
      </c>
      <c r="T253">
        <f t="shared" si="457"/>
        <v>0.75</v>
      </c>
      <c r="U253">
        <f t="shared" si="457"/>
        <v>0.75</v>
      </c>
      <c r="V253">
        <f t="shared" si="457"/>
        <v>0.75</v>
      </c>
      <c r="W253">
        <f t="shared" si="457"/>
        <v>0.75</v>
      </c>
      <c r="X253">
        <f t="shared" si="457"/>
        <v>0.75</v>
      </c>
      <c r="Y253">
        <f t="shared" si="457"/>
        <v>0.75</v>
      </c>
      <c r="Z253">
        <f t="shared" si="457"/>
        <v>0.75</v>
      </c>
      <c r="AA253">
        <f t="shared" si="457"/>
        <v>0.75</v>
      </c>
      <c r="AB253">
        <f t="shared" si="457"/>
        <v>0.75</v>
      </c>
      <c r="AC253">
        <f t="shared" si="458"/>
        <v>0.75</v>
      </c>
      <c r="AD253">
        <f t="shared" si="458"/>
        <v>0.75</v>
      </c>
      <c r="AE253">
        <f t="shared" si="458"/>
        <v>0.75</v>
      </c>
      <c r="AF253">
        <f t="shared" si="458"/>
        <v>0.75</v>
      </c>
      <c r="AG253">
        <f t="shared" si="458"/>
        <v>0.75</v>
      </c>
      <c r="AH253">
        <f t="shared" si="458"/>
        <v>0.75</v>
      </c>
      <c r="AI253">
        <f t="shared" si="458"/>
        <v>0.75</v>
      </c>
      <c r="AJ253">
        <f t="shared" si="458"/>
        <v>0.75</v>
      </c>
      <c r="AK253">
        <f t="shared" si="458"/>
        <v>0.75</v>
      </c>
      <c r="AL253">
        <f t="shared" si="458"/>
        <v>0.75</v>
      </c>
      <c r="AM253">
        <f t="shared" si="459"/>
        <v>0.75</v>
      </c>
      <c r="AN253">
        <f t="shared" si="459"/>
        <v>0.75</v>
      </c>
      <c r="AO253">
        <f t="shared" si="459"/>
        <v>0.75</v>
      </c>
      <c r="AP253">
        <f t="shared" si="460"/>
        <v>0.75</v>
      </c>
      <c r="AQ253">
        <f t="shared" si="461"/>
        <v>0.75</v>
      </c>
      <c r="AR253">
        <f t="shared" si="461"/>
        <v>0.75</v>
      </c>
      <c r="AS253">
        <f t="shared" si="462"/>
        <v>0.75</v>
      </c>
      <c r="AT253">
        <f t="shared" si="462"/>
        <v>0.75</v>
      </c>
      <c r="AU253">
        <f t="shared" si="463"/>
        <v>0.75</v>
      </c>
      <c r="AV253">
        <f t="shared" si="464"/>
        <v>0.75</v>
      </c>
      <c r="AW253">
        <f t="shared" si="464"/>
        <v>0.75</v>
      </c>
      <c r="AX253">
        <f t="shared" si="464"/>
        <v>0.75</v>
      </c>
      <c r="AY253">
        <f t="shared" si="464"/>
        <v>0.75</v>
      </c>
      <c r="AZ253">
        <f t="shared" si="465"/>
        <v>0.75</v>
      </c>
      <c r="BA253">
        <f t="shared" si="466"/>
        <v>0.75</v>
      </c>
      <c r="BB253">
        <f t="shared" si="466"/>
        <v>0.75</v>
      </c>
      <c r="BC253">
        <f t="shared" si="466"/>
        <v>0.75</v>
      </c>
      <c r="BD253">
        <f t="shared" si="466"/>
        <v>0.75</v>
      </c>
      <c r="BE253">
        <f t="shared" si="467"/>
        <v>0.75</v>
      </c>
      <c r="BF253">
        <f t="shared" si="468"/>
        <v>0.75</v>
      </c>
      <c r="BG253">
        <f t="shared" si="468"/>
        <v>0.75</v>
      </c>
      <c r="BH253">
        <f t="shared" si="468"/>
        <v>0.75</v>
      </c>
      <c r="BI253">
        <f t="shared" si="468"/>
        <v>0.75</v>
      </c>
      <c r="BJ253">
        <f t="shared" si="469"/>
        <v>0.75</v>
      </c>
      <c r="BK253">
        <f t="shared" si="470"/>
        <v>0.75</v>
      </c>
    </row>
    <row r="254" spans="1:65" hidden="1" outlineLevel="1">
      <c r="A254">
        <v>4</v>
      </c>
      <c r="C254" s="12">
        <v>1.5</v>
      </c>
      <c r="D254" s="12">
        <v>1.5</v>
      </c>
      <c r="E254" s="12">
        <v>1.5</v>
      </c>
      <c r="F254" s="12">
        <v>1.5</v>
      </c>
      <c r="G254" s="12">
        <v>1.5</v>
      </c>
      <c r="H254" s="12">
        <v>1.5</v>
      </c>
      <c r="I254">
        <f t="shared" si="456"/>
        <v>1.5</v>
      </c>
      <c r="J254">
        <f t="shared" si="456"/>
        <v>1.5</v>
      </c>
      <c r="K254">
        <f t="shared" si="456"/>
        <v>1.5</v>
      </c>
      <c r="L254">
        <f t="shared" si="456"/>
        <v>1.5</v>
      </c>
      <c r="M254">
        <f t="shared" si="456"/>
        <v>1.5</v>
      </c>
      <c r="N254">
        <f t="shared" si="456"/>
        <v>1.5</v>
      </c>
      <c r="O254">
        <f t="shared" si="456"/>
        <v>1.5</v>
      </c>
      <c r="P254">
        <f t="shared" si="456"/>
        <v>1.5</v>
      </c>
      <c r="Q254">
        <f t="shared" si="456"/>
        <v>1.5</v>
      </c>
      <c r="R254">
        <f t="shared" si="456"/>
        <v>1.5</v>
      </c>
      <c r="S254">
        <f t="shared" si="457"/>
        <v>1.5</v>
      </c>
      <c r="T254">
        <f t="shared" si="457"/>
        <v>1.5</v>
      </c>
      <c r="U254">
        <f t="shared" si="457"/>
        <v>1.5</v>
      </c>
      <c r="V254">
        <f t="shared" si="457"/>
        <v>1.5</v>
      </c>
      <c r="W254">
        <f t="shared" si="457"/>
        <v>1.5</v>
      </c>
      <c r="X254">
        <f t="shared" si="457"/>
        <v>1.5</v>
      </c>
      <c r="Y254">
        <f t="shared" si="457"/>
        <v>1.5</v>
      </c>
      <c r="Z254">
        <f t="shared" si="457"/>
        <v>1.5</v>
      </c>
      <c r="AA254">
        <f t="shared" si="457"/>
        <v>1.5</v>
      </c>
      <c r="AB254">
        <f t="shared" si="457"/>
        <v>1.5</v>
      </c>
      <c r="AC254">
        <f t="shared" si="458"/>
        <v>1.5</v>
      </c>
      <c r="AD254">
        <f t="shared" si="458"/>
        <v>1.5</v>
      </c>
      <c r="AE254">
        <f t="shared" si="458"/>
        <v>1.5</v>
      </c>
      <c r="AF254">
        <f t="shared" si="458"/>
        <v>1.5</v>
      </c>
      <c r="AG254">
        <f t="shared" si="458"/>
        <v>1.5</v>
      </c>
      <c r="AH254">
        <f t="shared" si="458"/>
        <v>1.5</v>
      </c>
      <c r="AI254">
        <f t="shared" si="458"/>
        <v>1.5</v>
      </c>
      <c r="AJ254">
        <f t="shared" si="458"/>
        <v>1.5</v>
      </c>
      <c r="AK254">
        <f t="shared" si="458"/>
        <v>1.5</v>
      </c>
      <c r="AL254">
        <f t="shared" si="458"/>
        <v>1.5</v>
      </c>
      <c r="AM254">
        <f t="shared" si="459"/>
        <v>1.5</v>
      </c>
      <c r="AN254">
        <f t="shared" si="459"/>
        <v>1.5</v>
      </c>
      <c r="AO254">
        <f t="shared" si="459"/>
        <v>1.5</v>
      </c>
      <c r="AP254">
        <f t="shared" si="460"/>
        <v>1.5</v>
      </c>
      <c r="AQ254">
        <f t="shared" si="461"/>
        <v>1.5</v>
      </c>
      <c r="AR254">
        <f t="shared" si="461"/>
        <v>1.5</v>
      </c>
      <c r="AS254">
        <f t="shared" si="462"/>
        <v>1.5</v>
      </c>
      <c r="AT254">
        <f t="shared" si="462"/>
        <v>1.5</v>
      </c>
      <c r="AU254">
        <f t="shared" si="463"/>
        <v>1.5</v>
      </c>
      <c r="AV254">
        <f t="shared" si="464"/>
        <v>1.5</v>
      </c>
      <c r="AW254">
        <f t="shared" si="464"/>
        <v>1.5</v>
      </c>
      <c r="AX254">
        <f t="shared" si="464"/>
        <v>1.5</v>
      </c>
      <c r="AY254">
        <f t="shared" si="464"/>
        <v>1.5</v>
      </c>
      <c r="AZ254">
        <f t="shared" si="465"/>
        <v>1.5</v>
      </c>
      <c r="BA254">
        <f t="shared" si="466"/>
        <v>1.5</v>
      </c>
      <c r="BB254">
        <f t="shared" si="466"/>
        <v>1.5</v>
      </c>
      <c r="BC254">
        <f t="shared" si="466"/>
        <v>1.5</v>
      </c>
      <c r="BD254">
        <f t="shared" si="466"/>
        <v>1.5</v>
      </c>
      <c r="BE254">
        <f t="shared" si="467"/>
        <v>1.5</v>
      </c>
      <c r="BF254">
        <f t="shared" si="468"/>
        <v>1.5</v>
      </c>
      <c r="BG254">
        <f t="shared" si="468"/>
        <v>1.5</v>
      </c>
      <c r="BH254">
        <f t="shared" si="468"/>
        <v>1.5</v>
      </c>
      <c r="BI254">
        <f t="shared" si="468"/>
        <v>1.5</v>
      </c>
      <c r="BJ254">
        <f t="shared" si="469"/>
        <v>1.5</v>
      </c>
      <c r="BK254">
        <f t="shared" si="470"/>
        <v>1.5</v>
      </c>
    </row>
    <row r="255" spans="1:65" hidden="1" outlineLevel="1">
      <c r="A255">
        <v>5</v>
      </c>
      <c r="C255" s="12">
        <v>3</v>
      </c>
      <c r="D255" s="12">
        <v>3</v>
      </c>
      <c r="E255" s="12">
        <v>3</v>
      </c>
      <c r="F255" s="12">
        <v>3</v>
      </c>
      <c r="G255" s="12">
        <v>3</v>
      </c>
      <c r="H255" s="12">
        <v>3</v>
      </c>
      <c r="I255">
        <f t="shared" si="456"/>
        <v>3</v>
      </c>
      <c r="J255">
        <f t="shared" si="456"/>
        <v>3</v>
      </c>
      <c r="K255">
        <f t="shared" si="456"/>
        <v>3</v>
      </c>
      <c r="L255">
        <f t="shared" si="456"/>
        <v>3</v>
      </c>
      <c r="M255">
        <f t="shared" si="456"/>
        <v>3</v>
      </c>
      <c r="N255">
        <f t="shared" si="456"/>
        <v>3</v>
      </c>
      <c r="O255">
        <f t="shared" si="456"/>
        <v>3</v>
      </c>
      <c r="P255">
        <f t="shared" si="456"/>
        <v>3</v>
      </c>
      <c r="Q255">
        <f t="shared" si="456"/>
        <v>3</v>
      </c>
      <c r="R255">
        <f t="shared" si="456"/>
        <v>3</v>
      </c>
      <c r="S255">
        <f t="shared" si="457"/>
        <v>3</v>
      </c>
      <c r="T255">
        <f t="shared" si="457"/>
        <v>3</v>
      </c>
      <c r="U255">
        <f t="shared" si="457"/>
        <v>3</v>
      </c>
      <c r="V255">
        <f t="shared" si="457"/>
        <v>3</v>
      </c>
      <c r="W255">
        <f t="shared" si="457"/>
        <v>3</v>
      </c>
      <c r="X255">
        <f t="shared" si="457"/>
        <v>3</v>
      </c>
      <c r="Y255">
        <f t="shared" si="457"/>
        <v>3</v>
      </c>
      <c r="Z255">
        <f t="shared" si="457"/>
        <v>3</v>
      </c>
      <c r="AA255">
        <f t="shared" si="457"/>
        <v>3</v>
      </c>
      <c r="AB255">
        <f t="shared" si="457"/>
        <v>3</v>
      </c>
      <c r="AC255">
        <f t="shared" si="458"/>
        <v>3</v>
      </c>
      <c r="AD255">
        <f t="shared" si="458"/>
        <v>3</v>
      </c>
      <c r="AE255">
        <f t="shared" si="458"/>
        <v>3</v>
      </c>
      <c r="AF255">
        <f t="shared" si="458"/>
        <v>3</v>
      </c>
      <c r="AG255">
        <f t="shared" si="458"/>
        <v>3</v>
      </c>
      <c r="AH255">
        <f t="shared" si="458"/>
        <v>3</v>
      </c>
      <c r="AI255">
        <f t="shared" si="458"/>
        <v>3</v>
      </c>
      <c r="AJ255">
        <f t="shared" si="458"/>
        <v>3</v>
      </c>
      <c r="AK255">
        <f t="shared" si="458"/>
        <v>3</v>
      </c>
      <c r="AL255">
        <f t="shared" si="458"/>
        <v>3</v>
      </c>
      <c r="AM255">
        <f t="shared" si="459"/>
        <v>3</v>
      </c>
      <c r="AN255">
        <f t="shared" si="459"/>
        <v>3</v>
      </c>
      <c r="AO255">
        <f t="shared" si="459"/>
        <v>3</v>
      </c>
      <c r="AP255">
        <f t="shared" si="460"/>
        <v>3</v>
      </c>
      <c r="AQ255">
        <f t="shared" si="461"/>
        <v>3</v>
      </c>
      <c r="AR255">
        <f t="shared" si="461"/>
        <v>3</v>
      </c>
      <c r="AS255">
        <f t="shared" si="462"/>
        <v>3</v>
      </c>
      <c r="AT255">
        <f t="shared" si="462"/>
        <v>3</v>
      </c>
      <c r="AU255">
        <f t="shared" si="463"/>
        <v>3</v>
      </c>
      <c r="AV255">
        <f t="shared" si="464"/>
        <v>3</v>
      </c>
      <c r="AW255">
        <f t="shared" si="464"/>
        <v>3</v>
      </c>
      <c r="AX255">
        <f t="shared" si="464"/>
        <v>3</v>
      </c>
      <c r="AY255">
        <f t="shared" si="464"/>
        <v>3</v>
      </c>
      <c r="AZ255">
        <f t="shared" si="465"/>
        <v>3</v>
      </c>
      <c r="BA255">
        <f t="shared" si="466"/>
        <v>3</v>
      </c>
      <c r="BB255">
        <f t="shared" si="466"/>
        <v>3</v>
      </c>
      <c r="BC255">
        <f t="shared" si="466"/>
        <v>3</v>
      </c>
      <c r="BD255">
        <f t="shared" si="466"/>
        <v>3</v>
      </c>
      <c r="BE255">
        <f t="shared" si="467"/>
        <v>3</v>
      </c>
      <c r="BF255">
        <f t="shared" si="468"/>
        <v>3</v>
      </c>
      <c r="BG255">
        <f t="shared" si="468"/>
        <v>3</v>
      </c>
      <c r="BH255">
        <f t="shared" si="468"/>
        <v>3</v>
      </c>
      <c r="BI255">
        <f t="shared" si="468"/>
        <v>3</v>
      </c>
      <c r="BJ255">
        <f t="shared" si="469"/>
        <v>3</v>
      </c>
      <c r="BK255">
        <f t="shared" si="470"/>
        <v>3</v>
      </c>
    </row>
    <row r="256" spans="1:65" hidden="1" outlineLevel="1"/>
    <row r="258" spans="1:67" collapsed="1">
      <c r="A258" s="601" t="s">
        <v>1134</v>
      </c>
    </row>
    <row r="259" spans="1:67" hidden="1" outlineLevel="1">
      <c r="A259" s="242"/>
      <c r="B259" s="241"/>
      <c r="C259" s="117" t="str">
        <f>d.RegionName</f>
        <v>EWW</v>
      </c>
      <c r="D259" s="117"/>
      <c r="E259" s="117"/>
      <c r="F259" s="117"/>
      <c r="G259" s="117"/>
      <c r="H259" s="117"/>
      <c r="I259" s="117"/>
      <c r="J259" s="117"/>
      <c r="K259" s="117"/>
      <c r="L259" s="117"/>
      <c r="M259" s="117"/>
      <c r="N259" s="117"/>
      <c r="O259" s="117"/>
      <c r="P259" s="117"/>
      <c r="Q259" s="117"/>
      <c r="R259" s="117"/>
      <c r="S259" s="438" t="s">
        <v>917</v>
      </c>
      <c r="T259" s="117"/>
      <c r="U259" s="117"/>
      <c r="V259" s="117"/>
      <c r="W259" s="117"/>
      <c r="X259" s="117"/>
      <c r="Y259" s="117"/>
      <c r="Z259" s="117"/>
      <c r="AA259" s="117"/>
      <c r="AB259" s="117"/>
      <c r="AC259" s="117"/>
      <c r="AD259" s="117"/>
      <c r="AE259" s="117"/>
      <c r="AF259" s="117"/>
      <c r="AG259" s="117"/>
      <c r="AH259" s="450"/>
      <c r="AI259" s="438" t="s">
        <v>1765</v>
      </c>
      <c r="AJ259" s="117"/>
      <c r="AK259" s="117"/>
      <c r="AL259" s="117"/>
      <c r="AM259" s="117"/>
      <c r="AN259" s="117"/>
      <c r="AO259" s="117"/>
      <c r="AP259" s="117"/>
      <c r="AQ259" s="117"/>
      <c r="AR259" s="117"/>
      <c r="AS259" s="117"/>
      <c r="AT259" s="117"/>
      <c r="AU259" s="117"/>
      <c r="AV259" s="117"/>
      <c r="AW259" s="117"/>
      <c r="AX259" s="450"/>
      <c r="AY259" s="438" t="s">
        <v>1766</v>
      </c>
      <c r="AZ259" s="117"/>
      <c r="BA259" s="117"/>
      <c r="BB259" s="117"/>
      <c r="BC259" s="117"/>
      <c r="BD259" s="117"/>
      <c r="BE259" s="117"/>
      <c r="BF259" s="117"/>
      <c r="BG259" s="117"/>
      <c r="BH259" s="117"/>
      <c r="BI259" s="117"/>
      <c r="BJ259" s="117"/>
      <c r="BK259" s="117"/>
      <c r="BL259" s="117"/>
      <c r="BM259" s="117"/>
      <c r="BN259" s="450"/>
    </row>
    <row r="260" spans="1:67" hidden="1" outlineLevel="1">
      <c r="A260" s="242"/>
      <c r="B260" s="241"/>
      <c r="C260" s="117" t="s">
        <v>1076</v>
      </c>
      <c r="D260" s="117"/>
      <c r="E260" s="117"/>
      <c r="F260" s="117"/>
      <c r="G260" s="117" t="s">
        <v>1077</v>
      </c>
      <c r="H260" s="117"/>
      <c r="I260" s="117"/>
      <c r="J260" s="117"/>
      <c r="K260" s="117" t="s">
        <v>1078</v>
      </c>
      <c r="L260" s="117"/>
      <c r="M260" s="117"/>
      <c r="N260" s="117"/>
      <c r="O260" s="117" t="s">
        <v>844</v>
      </c>
      <c r="P260" s="117"/>
      <c r="Q260" s="117"/>
      <c r="R260" s="117"/>
      <c r="S260" s="438" t="s">
        <v>1076</v>
      </c>
      <c r="T260" s="117"/>
      <c r="U260" s="117"/>
      <c r="V260" s="117"/>
      <c r="W260" s="117" t="s">
        <v>1077</v>
      </c>
      <c r="X260" s="117"/>
      <c r="Y260" s="117"/>
      <c r="Z260" s="117"/>
      <c r="AA260" s="117" t="s">
        <v>1078</v>
      </c>
      <c r="AB260" s="117"/>
      <c r="AC260" s="117"/>
      <c r="AD260" s="117"/>
      <c r="AE260" s="117" t="s">
        <v>844</v>
      </c>
      <c r="AF260" s="117"/>
      <c r="AG260" s="117"/>
      <c r="AH260" s="450"/>
      <c r="AI260" s="438" t="s">
        <v>1076</v>
      </c>
      <c r="AJ260" s="117"/>
      <c r="AK260" s="117"/>
      <c r="AL260" s="117"/>
      <c r="AM260" s="117" t="s">
        <v>1077</v>
      </c>
      <c r="AN260" s="117"/>
      <c r="AO260" s="117"/>
      <c r="AP260" s="117"/>
      <c r="AQ260" s="117" t="s">
        <v>1078</v>
      </c>
      <c r="AR260" s="117"/>
      <c r="AS260" s="117"/>
      <c r="AT260" s="117"/>
      <c r="AU260" s="117" t="s">
        <v>844</v>
      </c>
      <c r="AV260" s="117"/>
      <c r="AW260" s="117"/>
      <c r="AX260" s="450"/>
      <c r="AY260" s="438" t="s">
        <v>1076</v>
      </c>
      <c r="AZ260" s="117"/>
      <c r="BA260" s="117"/>
      <c r="BB260" s="117"/>
      <c r="BC260" s="117" t="s">
        <v>1077</v>
      </c>
      <c r="BD260" s="117"/>
      <c r="BE260" s="117"/>
      <c r="BF260" s="117"/>
      <c r="BG260" s="117" t="s">
        <v>1078</v>
      </c>
      <c r="BH260" s="117"/>
      <c r="BI260" s="117"/>
      <c r="BJ260" s="117"/>
      <c r="BK260" s="117" t="s">
        <v>844</v>
      </c>
      <c r="BL260" s="117"/>
      <c r="BM260" s="117"/>
      <c r="BN260" s="450"/>
    </row>
    <row r="261" spans="1:67" hidden="1" outlineLevel="1">
      <c r="A261" s="242"/>
      <c r="B261" s="241"/>
      <c r="C261" s="538" t="s">
        <v>1375</v>
      </c>
      <c r="D261" s="504" t="s">
        <v>1376</v>
      </c>
      <c r="E261" s="504" t="s">
        <v>1377</v>
      </c>
      <c r="F261" s="504" t="s">
        <v>1378</v>
      </c>
      <c r="G261" s="504" t="s">
        <v>1375</v>
      </c>
      <c r="H261" s="504" t="s">
        <v>1376</v>
      </c>
      <c r="I261" s="504" t="s">
        <v>1377</v>
      </c>
      <c r="J261" s="504" t="s">
        <v>1378</v>
      </c>
      <c r="K261" s="504" t="s">
        <v>1375</v>
      </c>
      <c r="L261" s="504" t="s">
        <v>1376</v>
      </c>
      <c r="M261" s="504" t="s">
        <v>1377</v>
      </c>
      <c r="N261" s="504" t="s">
        <v>1378</v>
      </c>
      <c r="O261" s="504" t="s">
        <v>1375</v>
      </c>
      <c r="P261" s="504" t="s">
        <v>1376</v>
      </c>
      <c r="Q261" s="504" t="s">
        <v>1377</v>
      </c>
      <c r="R261" s="539" t="s">
        <v>1378</v>
      </c>
      <c r="S261" s="538" t="s">
        <v>1375</v>
      </c>
      <c r="T261" s="504" t="s">
        <v>1376</v>
      </c>
      <c r="U261" s="504" t="s">
        <v>1377</v>
      </c>
      <c r="V261" s="504" t="s">
        <v>1378</v>
      </c>
      <c r="W261" s="504" t="s">
        <v>1375</v>
      </c>
      <c r="X261" s="504" t="s">
        <v>1376</v>
      </c>
      <c r="Y261" s="504" t="s">
        <v>1377</v>
      </c>
      <c r="Z261" s="504" t="s">
        <v>1378</v>
      </c>
      <c r="AA261" s="504" t="s">
        <v>1375</v>
      </c>
      <c r="AB261" s="504" t="s">
        <v>1376</v>
      </c>
      <c r="AC261" s="504" t="s">
        <v>1377</v>
      </c>
      <c r="AD261" s="504" t="s">
        <v>1378</v>
      </c>
      <c r="AE261" s="504" t="s">
        <v>1375</v>
      </c>
      <c r="AF261" s="504" t="s">
        <v>1376</v>
      </c>
      <c r="AG261" s="504" t="s">
        <v>1377</v>
      </c>
      <c r="AH261" s="539" t="s">
        <v>1378</v>
      </c>
      <c r="AI261" s="538" t="s">
        <v>1375</v>
      </c>
      <c r="AJ261" s="504" t="s">
        <v>1376</v>
      </c>
      <c r="AK261" s="504" t="s">
        <v>1377</v>
      </c>
      <c r="AL261" s="504" t="s">
        <v>1378</v>
      </c>
      <c r="AM261" s="504" t="s">
        <v>1375</v>
      </c>
      <c r="AN261" s="504" t="s">
        <v>1376</v>
      </c>
      <c r="AO261" s="504" t="s">
        <v>1377</v>
      </c>
      <c r="AP261" s="504" t="s">
        <v>1378</v>
      </c>
      <c r="AQ261" s="504" t="s">
        <v>1375</v>
      </c>
      <c r="AR261" s="504" t="s">
        <v>1376</v>
      </c>
      <c r="AS261" s="504" t="s">
        <v>1377</v>
      </c>
      <c r="AT261" s="504" t="s">
        <v>1378</v>
      </c>
      <c r="AU261" s="504" t="s">
        <v>1375</v>
      </c>
      <c r="AV261" s="504" t="s">
        <v>1376</v>
      </c>
      <c r="AW261" s="504" t="s">
        <v>1377</v>
      </c>
      <c r="AX261" s="539" t="s">
        <v>1378</v>
      </c>
      <c r="AY261" s="538" t="s">
        <v>1375</v>
      </c>
      <c r="AZ261" s="504" t="s">
        <v>1376</v>
      </c>
      <c r="BA261" s="504" t="s">
        <v>1377</v>
      </c>
      <c r="BB261" s="504" t="s">
        <v>1378</v>
      </c>
      <c r="BC261" s="504" t="s">
        <v>1375</v>
      </c>
      <c r="BD261" s="504" t="s">
        <v>1376</v>
      </c>
      <c r="BE261" s="504" t="s">
        <v>1377</v>
      </c>
      <c r="BF261" s="504" t="s">
        <v>1378</v>
      </c>
      <c r="BG261" s="504" t="s">
        <v>1375</v>
      </c>
      <c r="BH261" s="504" t="s">
        <v>1376</v>
      </c>
      <c r="BI261" s="504" t="s">
        <v>1377</v>
      </c>
      <c r="BJ261" s="504" t="s">
        <v>1378</v>
      </c>
      <c r="BK261" s="504" t="s">
        <v>1375</v>
      </c>
      <c r="BL261" s="504" t="s">
        <v>1376</v>
      </c>
      <c r="BM261" s="504" t="s">
        <v>1377</v>
      </c>
      <c r="BN261" s="539" t="s">
        <v>1378</v>
      </c>
    </row>
    <row r="262" spans="1:67" ht="24.75" hidden="1" outlineLevel="2">
      <c r="A262" t="s">
        <v>1680</v>
      </c>
      <c r="B262" s="50" t="str">
        <f>"Timing 1 - Wean to Join
"&amp;$B$211&amp;""</f>
        <v>Timing 1 - Wean to Join
Standard (7mo)</v>
      </c>
      <c r="C262" s="244">
        <f t="shared" ref="C262:C265" si="471">CHOOSE(d.Region,S262,AI262,AY262)</f>
        <v>0</v>
      </c>
      <c r="D262" s="244">
        <f t="shared" ref="D262:D265" si="472">CHOOSE(d.Region,T262,AJ262,AZ262)</f>
        <v>0</v>
      </c>
      <c r="E262" s="244">
        <f t="shared" ref="E262:E265" si="473">CHOOSE(d.Region,U262,AK262,BA262)</f>
        <v>0</v>
      </c>
      <c r="F262" s="244">
        <f t="shared" ref="F262:F265" si="474">CHOOSE(d.Region,V262,AL262,BB262)</f>
        <v>0</v>
      </c>
      <c r="G262" s="244">
        <f t="shared" ref="G262:G265" si="475">CHOOSE(d.Region,W262,AM262,BC262)</f>
        <v>0</v>
      </c>
      <c r="H262" s="244">
        <f t="shared" ref="H262:H265" si="476">CHOOSE(d.Region,X262,AN262,BD262)</f>
        <v>0</v>
      </c>
      <c r="I262" s="244">
        <f t="shared" ref="I262:I265" si="477">CHOOSE(d.Region,Y262,AO262,BE262)</f>
        <v>0</v>
      </c>
      <c r="J262" s="244">
        <f t="shared" ref="J262:J265" si="478">CHOOSE(d.Region,Z262,AP262,BF262)</f>
        <v>0</v>
      </c>
      <c r="K262" s="244">
        <f t="shared" ref="K262:K265" si="479">CHOOSE(d.Region,AA262,AQ262,BG262)</f>
        <v>0</v>
      </c>
      <c r="L262" s="244">
        <f t="shared" ref="L262:L265" si="480">CHOOSE(d.Region,AB262,AR262,BH262)</f>
        <v>0</v>
      </c>
      <c r="M262" s="244">
        <f t="shared" ref="M262:M265" si="481">CHOOSE(d.Region,AC262,AS262,BI262)</f>
        <v>0</v>
      </c>
      <c r="N262" s="244">
        <f t="shared" ref="N262:N265" si="482">CHOOSE(d.Region,AD262,AT262,BJ262)</f>
        <v>0</v>
      </c>
      <c r="O262" s="244">
        <f t="shared" ref="O262:O265" si="483">CHOOSE(d.Region,AE262,AU262,BK262)</f>
        <v>0</v>
      </c>
      <c r="P262" s="244">
        <f t="shared" ref="P262:P265" si="484">CHOOSE(d.Region,AF262,AV262,BL262)</f>
        <v>0</v>
      </c>
      <c r="Q262" s="244">
        <f t="shared" ref="Q262:Q265" si="485">CHOOSE(d.Region,AG262,AW262,BM262)</f>
        <v>0</v>
      </c>
      <c r="R262" s="435">
        <f t="shared" ref="R262:R265" si="486">CHOOSE(d.Region,AH262,AX262,BN262)</f>
        <v>0</v>
      </c>
      <c r="S262" s="446"/>
      <c r="T262" s="245"/>
      <c r="U262" s="245"/>
      <c r="V262" s="245"/>
      <c r="W262" s="245"/>
      <c r="X262" s="245"/>
      <c r="Y262" s="245"/>
      <c r="Z262" s="245"/>
      <c r="AA262" s="245"/>
      <c r="AB262" s="245"/>
      <c r="AC262" s="245"/>
      <c r="AD262" s="245"/>
      <c r="AE262" s="245"/>
      <c r="AF262" s="245"/>
      <c r="AG262" s="245"/>
      <c r="AH262" s="457"/>
      <c r="AI262" s="446"/>
      <c r="AJ262" s="245"/>
      <c r="AK262" s="245"/>
      <c r="AL262" s="245"/>
      <c r="AM262" s="245"/>
      <c r="AN262" s="245"/>
      <c r="AO262" s="245"/>
      <c r="AP262" s="245"/>
      <c r="AQ262" s="245"/>
      <c r="AR262" s="245"/>
      <c r="AS262" s="245"/>
      <c r="AT262" s="245"/>
      <c r="AU262" s="245"/>
      <c r="AV262" s="245"/>
      <c r="AW262" s="245"/>
      <c r="AX262" s="457"/>
      <c r="AY262" s="446"/>
      <c r="AZ262" s="245"/>
      <c r="BA262" s="245"/>
      <c r="BB262" s="245"/>
      <c r="BC262" s="245"/>
      <c r="BD262" s="245"/>
      <c r="BE262" s="245"/>
      <c r="BF262" s="245"/>
      <c r="BG262" s="245"/>
      <c r="BH262" s="245"/>
      <c r="BI262" s="245"/>
      <c r="BJ262" s="245"/>
      <c r="BK262" s="245"/>
      <c r="BL262" s="245"/>
      <c r="BM262" s="245"/>
      <c r="BN262" s="457"/>
      <c r="BO262" s="246" t="s">
        <v>1380</v>
      </c>
    </row>
    <row r="263" spans="1:67" hidden="1" outlineLevel="2">
      <c r="B263" s="51" t="str">
        <f>$B$212&amp;""</f>
        <v>Early</v>
      </c>
      <c r="C263" s="247">
        <f t="shared" si="471"/>
        <v>0</v>
      </c>
      <c r="D263" s="247">
        <f t="shared" si="472"/>
        <v>0</v>
      </c>
      <c r="E263" s="247">
        <f t="shared" si="473"/>
        <v>0</v>
      </c>
      <c r="F263" s="247">
        <f t="shared" si="474"/>
        <v>0</v>
      </c>
      <c r="G263" s="247">
        <f t="shared" si="475"/>
        <v>0</v>
      </c>
      <c r="H263" s="247">
        <f t="shared" si="476"/>
        <v>0</v>
      </c>
      <c r="I263" s="247">
        <f t="shared" si="477"/>
        <v>0</v>
      </c>
      <c r="J263" s="247">
        <f t="shared" si="478"/>
        <v>0</v>
      </c>
      <c r="K263" s="247">
        <f t="shared" si="479"/>
        <v>0</v>
      </c>
      <c r="L263" s="247">
        <f t="shared" si="480"/>
        <v>0</v>
      </c>
      <c r="M263" s="247">
        <f t="shared" si="481"/>
        <v>0</v>
      </c>
      <c r="N263" s="247">
        <f t="shared" si="482"/>
        <v>0</v>
      </c>
      <c r="O263" s="247">
        <f t="shared" si="483"/>
        <v>0</v>
      </c>
      <c r="P263" s="247">
        <f t="shared" si="484"/>
        <v>0</v>
      </c>
      <c r="Q263" s="247">
        <f t="shared" si="485"/>
        <v>0</v>
      </c>
      <c r="R263" s="436">
        <f t="shared" si="486"/>
        <v>0</v>
      </c>
      <c r="S263" s="447"/>
      <c r="T263" s="448"/>
      <c r="U263" s="448"/>
      <c r="V263" s="448"/>
      <c r="W263" s="448"/>
      <c r="X263" s="448"/>
      <c r="Y263" s="448"/>
      <c r="Z263" s="448"/>
      <c r="AA263" s="448"/>
      <c r="AB263" s="448"/>
      <c r="AC263" s="448"/>
      <c r="AD263" s="448"/>
      <c r="AE263" s="448"/>
      <c r="AF263" s="448"/>
      <c r="AG263" s="448"/>
      <c r="AH263" s="458"/>
      <c r="AI263" s="447"/>
      <c r="AJ263" s="448"/>
      <c r="AK263" s="448"/>
      <c r="AL263" s="448"/>
      <c r="AM263" s="448"/>
      <c r="AN263" s="448"/>
      <c r="AO263" s="448"/>
      <c r="AP263" s="448"/>
      <c r="AQ263" s="448"/>
      <c r="AR263" s="448"/>
      <c r="AS263" s="448"/>
      <c r="AT263" s="448"/>
      <c r="AU263" s="448"/>
      <c r="AV263" s="448"/>
      <c r="AW263" s="448"/>
      <c r="AX263" s="458"/>
      <c r="AY263" s="447"/>
      <c r="AZ263" s="448"/>
      <c r="BA263" s="448"/>
      <c r="BB263" s="448"/>
      <c r="BC263" s="448"/>
      <c r="BD263" s="448"/>
      <c r="BE263" s="448"/>
      <c r="BF263" s="448"/>
      <c r="BG263" s="448"/>
      <c r="BH263" s="448"/>
      <c r="BI263" s="448"/>
      <c r="BJ263" s="448"/>
      <c r="BK263" s="448"/>
      <c r="BL263" s="448"/>
      <c r="BM263" s="448"/>
      <c r="BN263" s="458"/>
      <c r="BO263" s="248"/>
    </row>
    <row r="264" spans="1:67" hidden="1" outlineLevel="2">
      <c r="B264" s="51" t="str">
        <f>$B$213&amp;""</f>
        <v>Middle</v>
      </c>
      <c r="C264" s="247">
        <f t="shared" si="471"/>
        <v>0</v>
      </c>
      <c r="D264" s="247">
        <f t="shared" si="472"/>
        <v>0</v>
      </c>
      <c r="E264" s="247">
        <f t="shared" si="473"/>
        <v>0</v>
      </c>
      <c r="F264" s="247">
        <f t="shared" si="474"/>
        <v>0</v>
      </c>
      <c r="G264" s="247">
        <f t="shared" si="475"/>
        <v>0</v>
      </c>
      <c r="H264" s="247">
        <f t="shared" si="476"/>
        <v>0</v>
      </c>
      <c r="I264" s="247">
        <f t="shared" si="477"/>
        <v>0</v>
      </c>
      <c r="J264" s="247">
        <f t="shared" si="478"/>
        <v>0</v>
      </c>
      <c r="K264" s="247">
        <f t="shared" si="479"/>
        <v>0</v>
      </c>
      <c r="L264" s="247">
        <f t="shared" si="480"/>
        <v>0</v>
      </c>
      <c r="M264" s="247">
        <f t="shared" si="481"/>
        <v>0</v>
      </c>
      <c r="N264" s="247">
        <f t="shared" si="482"/>
        <v>0</v>
      </c>
      <c r="O264" s="247">
        <f t="shared" si="483"/>
        <v>0</v>
      </c>
      <c r="P264" s="247">
        <f t="shared" si="484"/>
        <v>0</v>
      </c>
      <c r="Q264" s="247">
        <f t="shared" si="485"/>
        <v>0</v>
      </c>
      <c r="R264" s="436">
        <f t="shared" si="486"/>
        <v>0</v>
      </c>
      <c r="S264" s="447"/>
      <c r="T264" s="448"/>
      <c r="U264" s="448"/>
      <c r="V264" s="448"/>
      <c r="W264" s="448"/>
      <c r="X264" s="448"/>
      <c r="Y264" s="448"/>
      <c r="Z264" s="448"/>
      <c r="AA264" s="448"/>
      <c r="AB264" s="448"/>
      <c r="AC264" s="448"/>
      <c r="AD264" s="448"/>
      <c r="AE264" s="448"/>
      <c r="AF264" s="448"/>
      <c r="AG264" s="448"/>
      <c r="AH264" s="458"/>
      <c r="AI264" s="447"/>
      <c r="AJ264" s="448"/>
      <c r="AK264" s="448"/>
      <c r="AL264" s="448"/>
      <c r="AM264" s="448"/>
      <c r="AN264" s="448"/>
      <c r="AO264" s="448"/>
      <c r="AP264" s="448"/>
      <c r="AQ264" s="448"/>
      <c r="AR264" s="448"/>
      <c r="AS264" s="448"/>
      <c r="AT264" s="448"/>
      <c r="AU264" s="448"/>
      <c r="AV264" s="448"/>
      <c r="AW264" s="448"/>
      <c r="AX264" s="458"/>
      <c r="AY264" s="447"/>
      <c r="AZ264" s="448"/>
      <c r="BA264" s="448"/>
      <c r="BB264" s="448"/>
      <c r="BC264" s="448"/>
      <c r="BD264" s="448"/>
      <c r="BE264" s="448"/>
      <c r="BF264" s="448"/>
      <c r="BG264" s="448"/>
      <c r="BH264" s="448"/>
      <c r="BI264" s="448"/>
      <c r="BJ264" s="448"/>
      <c r="BK264" s="448"/>
      <c r="BL264" s="448"/>
      <c r="BM264" s="448"/>
      <c r="BN264" s="458"/>
    </row>
    <row r="265" spans="1:67" hidden="1" outlineLevel="2">
      <c r="B265" s="51" t="str">
        <f>$B$214&amp;""</f>
        <v>Late</v>
      </c>
      <c r="C265" s="247">
        <f t="shared" si="471"/>
        <v>0</v>
      </c>
      <c r="D265" s="247">
        <f t="shared" si="472"/>
        <v>0</v>
      </c>
      <c r="E265" s="247">
        <f t="shared" si="473"/>
        <v>0</v>
      </c>
      <c r="F265" s="247">
        <f t="shared" si="474"/>
        <v>0</v>
      </c>
      <c r="G265" s="247">
        <f t="shared" si="475"/>
        <v>0</v>
      </c>
      <c r="H265" s="247">
        <f t="shared" si="476"/>
        <v>0</v>
      </c>
      <c r="I265" s="247">
        <f t="shared" si="477"/>
        <v>0</v>
      </c>
      <c r="J265" s="247">
        <f t="shared" si="478"/>
        <v>0</v>
      </c>
      <c r="K265" s="247">
        <f t="shared" si="479"/>
        <v>0</v>
      </c>
      <c r="L265" s="247">
        <f t="shared" si="480"/>
        <v>0</v>
      </c>
      <c r="M265" s="247">
        <f t="shared" si="481"/>
        <v>0</v>
      </c>
      <c r="N265" s="247">
        <f t="shared" si="482"/>
        <v>0</v>
      </c>
      <c r="O265" s="247">
        <f t="shared" si="483"/>
        <v>0</v>
      </c>
      <c r="P265" s="247">
        <f t="shared" si="484"/>
        <v>0</v>
      </c>
      <c r="Q265" s="247">
        <f t="shared" si="485"/>
        <v>0</v>
      </c>
      <c r="R265" s="436">
        <f t="shared" si="486"/>
        <v>0</v>
      </c>
      <c r="S265" s="447"/>
      <c r="T265" s="448"/>
      <c r="U265" s="448"/>
      <c r="V265" s="448"/>
      <c r="W265" s="448"/>
      <c r="X265" s="448"/>
      <c r="Y265" s="448"/>
      <c r="Z265" s="448"/>
      <c r="AA265" s="448"/>
      <c r="AB265" s="448"/>
      <c r="AC265" s="448"/>
      <c r="AD265" s="448"/>
      <c r="AE265" s="448"/>
      <c r="AF265" s="448"/>
      <c r="AG265" s="448"/>
      <c r="AH265" s="458"/>
      <c r="AI265" s="447"/>
      <c r="AJ265" s="448"/>
      <c r="AK265" s="448"/>
      <c r="AL265" s="448"/>
      <c r="AM265" s="448"/>
      <c r="AN265" s="448"/>
      <c r="AO265" s="448"/>
      <c r="AP265" s="448"/>
      <c r="AQ265" s="448"/>
      <c r="AR265" s="448"/>
      <c r="AS265" s="448"/>
      <c r="AT265" s="448"/>
      <c r="AU265" s="448"/>
      <c r="AV265" s="448"/>
      <c r="AW265" s="448"/>
      <c r="AX265" s="458"/>
      <c r="AY265" s="447"/>
      <c r="AZ265" s="448"/>
      <c r="BA265" s="448"/>
      <c r="BB265" s="448"/>
      <c r="BC265" s="448"/>
      <c r="BD265" s="448"/>
      <c r="BE265" s="448"/>
      <c r="BF265" s="448"/>
      <c r="BG265" s="448"/>
      <c r="BH265" s="448"/>
      <c r="BI265" s="448"/>
      <c r="BJ265" s="448"/>
      <c r="BK265" s="448"/>
      <c r="BL265" s="448"/>
      <c r="BM265" s="448"/>
      <c r="BN265" s="458"/>
    </row>
    <row r="266" spans="1:67" hidden="1" outlineLevel="2">
      <c r="B266" s="51" t="s">
        <v>1514</v>
      </c>
      <c r="C266" s="247">
        <f t="shared" ref="C266:C268" si="487">CHOOSE(d.Region,S266,AI266,AY266)</f>
        <v>0</v>
      </c>
      <c r="D266" s="247">
        <f t="shared" ref="D266:D268" si="488">CHOOSE(d.Region,T266,AJ266,AZ266)</f>
        <v>0</v>
      </c>
      <c r="E266" s="247">
        <f t="shared" ref="E266:E268" si="489">CHOOSE(d.Region,U266,AK266,BA266)</f>
        <v>0</v>
      </c>
      <c r="F266" s="247">
        <f t="shared" ref="F266:F268" si="490">CHOOSE(d.Region,V266,AL266,BB266)</f>
        <v>0</v>
      </c>
      <c r="G266" s="247">
        <f t="shared" ref="G266:G268" si="491">CHOOSE(d.Region,W266,AM266,BC266)</f>
        <v>0</v>
      </c>
      <c r="H266" s="247">
        <f t="shared" ref="H266:H268" si="492">CHOOSE(d.Region,X266,AN266,BD266)</f>
        <v>0</v>
      </c>
      <c r="I266" s="247">
        <f t="shared" ref="I266:I268" si="493">CHOOSE(d.Region,Y266,AO266,BE266)</f>
        <v>0</v>
      </c>
      <c r="J266" s="247">
        <f t="shared" ref="J266:J268" si="494">CHOOSE(d.Region,Z266,AP266,BF266)</f>
        <v>0</v>
      </c>
      <c r="K266" s="247">
        <f t="shared" ref="K266:K268" si="495">CHOOSE(d.Region,AA266,AQ266,BG266)</f>
        <v>0</v>
      </c>
      <c r="L266" s="247">
        <f t="shared" ref="L266:L268" si="496">CHOOSE(d.Region,AB266,AR266,BH266)</f>
        <v>0</v>
      </c>
      <c r="M266" s="247">
        <f t="shared" ref="M266:M268" si="497">CHOOSE(d.Region,AC266,AS266,BI266)</f>
        <v>0</v>
      </c>
      <c r="N266" s="247">
        <f t="shared" ref="N266:N268" si="498">CHOOSE(d.Region,AD266,AT266,BJ266)</f>
        <v>0</v>
      </c>
      <c r="O266" s="247">
        <f t="shared" ref="O266:O268" si="499">CHOOSE(d.Region,AE266,AU266,BK266)</f>
        <v>0</v>
      </c>
      <c r="P266" s="247">
        <f t="shared" ref="P266:P268" si="500">CHOOSE(d.Region,AF266,AV266,BL266)</f>
        <v>0</v>
      </c>
      <c r="Q266" s="247">
        <f t="shared" ref="Q266:Q268" si="501">CHOOSE(d.Region,AG266,AW266,BM266)</f>
        <v>0</v>
      </c>
      <c r="R266" s="436">
        <f t="shared" ref="R266:R268" si="502">CHOOSE(d.Region,AH266,AX266,BN266)</f>
        <v>0</v>
      </c>
      <c r="S266" s="468"/>
      <c r="T266" s="469"/>
      <c r="U266" s="469"/>
      <c r="V266" s="469"/>
      <c r="W266" s="469"/>
      <c r="X266" s="469"/>
      <c r="Y266" s="469"/>
      <c r="Z266" s="469"/>
      <c r="AA266" s="469"/>
      <c r="AB266" s="469"/>
      <c r="AC266" s="469"/>
      <c r="AD266" s="469"/>
      <c r="AE266" s="469"/>
      <c r="AF266" s="469"/>
      <c r="AG266" s="469"/>
      <c r="AH266" s="470"/>
      <c r="AI266" s="468"/>
      <c r="AJ266" s="469"/>
      <c r="AK266" s="469"/>
      <c r="AL266" s="469"/>
      <c r="AM266" s="469"/>
      <c r="AN266" s="469"/>
      <c r="AO266" s="469"/>
      <c r="AP266" s="469"/>
      <c r="AQ266" s="469"/>
      <c r="AR266" s="469"/>
      <c r="AS266" s="469"/>
      <c r="AT266" s="469"/>
      <c r="AU266" s="469"/>
      <c r="AV266" s="469"/>
      <c r="AW266" s="469"/>
      <c r="AX266" s="470"/>
      <c r="AY266" s="468"/>
      <c r="AZ266" s="469"/>
      <c r="BA266" s="469"/>
      <c r="BB266" s="469"/>
      <c r="BC266" s="469"/>
      <c r="BD266" s="469"/>
      <c r="BE266" s="469"/>
      <c r="BF266" s="469"/>
      <c r="BG266" s="469"/>
      <c r="BH266" s="469"/>
      <c r="BI266" s="469"/>
      <c r="BJ266" s="469"/>
      <c r="BK266" s="469"/>
      <c r="BL266" s="469"/>
      <c r="BM266" s="469"/>
      <c r="BN266" s="470"/>
    </row>
    <row r="267" spans="1:67" hidden="1" outlineLevel="1">
      <c r="B267" s="51" t="str">
        <f t="shared" ref="B267" si="503">$B$216&amp;""</f>
        <v>7mo with 0% mated</v>
      </c>
      <c r="C267" s="247">
        <f t="shared" si="487"/>
        <v>0</v>
      </c>
      <c r="D267" s="247">
        <f t="shared" si="488"/>
        <v>0</v>
      </c>
      <c r="E267" s="247">
        <f t="shared" si="489"/>
        <v>0</v>
      </c>
      <c r="F267" s="247">
        <f t="shared" si="490"/>
        <v>0</v>
      </c>
      <c r="G267" s="247">
        <f t="shared" si="491"/>
        <v>0</v>
      </c>
      <c r="H267" s="247">
        <f t="shared" si="492"/>
        <v>0</v>
      </c>
      <c r="I267" s="247">
        <f t="shared" si="493"/>
        <v>0</v>
      </c>
      <c r="J267" s="247">
        <f t="shared" si="494"/>
        <v>0</v>
      </c>
      <c r="K267" s="247">
        <f t="shared" si="495"/>
        <v>0</v>
      </c>
      <c r="L267" s="247">
        <f t="shared" si="496"/>
        <v>0</v>
      </c>
      <c r="M267" s="247">
        <f t="shared" si="497"/>
        <v>0</v>
      </c>
      <c r="N267" s="247">
        <f t="shared" si="498"/>
        <v>0</v>
      </c>
      <c r="O267" s="247">
        <f t="shared" si="499"/>
        <v>0</v>
      </c>
      <c r="P267" s="247">
        <f t="shared" si="500"/>
        <v>0</v>
      </c>
      <c r="Q267" s="247">
        <f t="shared" si="501"/>
        <v>0</v>
      </c>
      <c r="R267" s="436">
        <f t="shared" si="502"/>
        <v>0</v>
      </c>
      <c r="S267" s="468"/>
      <c r="T267" s="469"/>
      <c r="U267" s="469"/>
      <c r="V267" s="469"/>
      <c r="W267" s="469"/>
      <c r="X267" s="469"/>
      <c r="Y267" s="469"/>
      <c r="Z267" s="469"/>
      <c r="AA267" s="469"/>
      <c r="AB267" s="469"/>
      <c r="AC267" s="469"/>
      <c r="AD267" s="469"/>
      <c r="AE267" s="469"/>
      <c r="AF267" s="469"/>
      <c r="AG267" s="469"/>
      <c r="AH267" s="470"/>
      <c r="AI267" s="468"/>
      <c r="AJ267" s="469"/>
      <c r="AK267" s="469"/>
      <c r="AL267" s="469"/>
      <c r="AM267" s="469"/>
      <c r="AN267" s="469"/>
      <c r="AO267" s="469"/>
      <c r="AP267" s="469"/>
      <c r="AQ267" s="469"/>
      <c r="AR267" s="469"/>
      <c r="AS267" s="469"/>
      <c r="AT267" s="469"/>
      <c r="AU267" s="469"/>
      <c r="AV267" s="469"/>
      <c r="AW267" s="469"/>
      <c r="AX267" s="470"/>
      <c r="AY267" s="468"/>
      <c r="AZ267" s="469"/>
      <c r="BA267" s="469"/>
      <c r="BB267" s="469"/>
      <c r="BC267" s="469"/>
      <c r="BD267" s="469"/>
      <c r="BE267" s="469"/>
      <c r="BF267" s="469"/>
      <c r="BG267" s="469"/>
      <c r="BH267" s="469"/>
      <c r="BI267" s="469"/>
      <c r="BJ267" s="469"/>
      <c r="BK267" s="469"/>
      <c r="BL267" s="469"/>
      <c r="BM267" s="469"/>
      <c r="BN267" s="470"/>
      <c r="BO267" s="248"/>
    </row>
    <row r="268" spans="1:67" hidden="1" outlineLevel="1">
      <c r="B268" s="51" t="s">
        <v>1655</v>
      </c>
      <c r="C268" s="247">
        <f t="shared" si="487"/>
        <v>0</v>
      </c>
      <c r="D268" s="247">
        <f t="shared" si="488"/>
        <v>0</v>
      </c>
      <c r="E268" s="247">
        <f t="shared" si="489"/>
        <v>0</v>
      </c>
      <c r="F268" s="247">
        <f t="shared" si="490"/>
        <v>0</v>
      </c>
      <c r="G268" s="247">
        <f t="shared" si="491"/>
        <v>0</v>
      </c>
      <c r="H268" s="247">
        <f t="shared" si="492"/>
        <v>0</v>
      </c>
      <c r="I268" s="247">
        <f t="shared" si="493"/>
        <v>0</v>
      </c>
      <c r="J268" s="247">
        <f t="shared" si="494"/>
        <v>0</v>
      </c>
      <c r="K268" s="247">
        <f t="shared" si="495"/>
        <v>0</v>
      </c>
      <c r="L268" s="247">
        <f t="shared" si="496"/>
        <v>0</v>
      </c>
      <c r="M268" s="247">
        <f t="shared" si="497"/>
        <v>0</v>
      </c>
      <c r="N268" s="247">
        <f t="shared" si="498"/>
        <v>0</v>
      </c>
      <c r="O268" s="247">
        <f t="shared" si="499"/>
        <v>0</v>
      </c>
      <c r="P268" s="247">
        <f t="shared" si="500"/>
        <v>0</v>
      </c>
      <c r="Q268" s="247">
        <f t="shared" si="501"/>
        <v>0</v>
      </c>
      <c r="R268" s="436">
        <f t="shared" si="502"/>
        <v>0</v>
      </c>
      <c r="S268" s="468"/>
      <c r="T268" s="469"/>
      <c r="U268" s="469"/>
      <c r="V268" s="469"/>
      <c r="W268" s="469"/>
      <c r="X268" s="469"/>
      <c r="Y268" s="469"/>
      <c r="Z268" s="469"/>
      <c r="AA268" s="469"/>
      <c r="AB268" s="469"/>
      <c r="AC268" s="469"/>
      <c r="AD268" s="469"/>
      <c r="AE268" s="469"/>
      <c r="AF268" s="469"/>
      <c r="AG268" s="469"/>
      <c r="AH268" s="470"/>
      <c r="AI268" s="468"/>
      <c r="AJ268" s="469"/>
      <c r="AK268" s="469"/>
      <c r="AL268" s="469"/>
      <c r="AM268" s="469"/>
      <c r="AN268" s="469"/>
      <c r="AO268" s="469"/>
      <c r="AP268" s="469"/>
      <c r="AQ268" s="469"/>
      <c r="AR268" s="469"/>
      <c r="AS268" s="469"/>
      <c r="AT268" s="469"/>
      <c r="AU268" s="469"/>
      <c r="AV268" s="469"/>
      <c r="AW268" s="469"/>
      <c r="AX268" s="470"/>
      <c r="AY268" s="468"/>
      <c r="AZ268" s="469"/>
      <c r="BA268" s="469"/>
      <c r="BB268" s="469"/>
      <c r="BC268" s="469"/>
      <c r="BD268" s="469"/>
      <c r="BE268" s="469"/>
      <c r="BF268" s="469"/>
      <c r="BG268" s="469"/>
      <c r="BH268" s="469"/>
      <c r="BI268" s="469"/>
      <c r="BJ268" s="469"/>
      <c r="BK268" s="469"/>
      <c r="BL268" s="469"/>
      <c r="BM268" s="469"/>
      <c r="BN268" s="470"/>
      <c r="BO268" s="248"/>
    </row>
    <row r="269" spans="1:67" hidden="1" outlineLevel="1">
      <c r="B269" s="51" t="s">
        <v>1070</v>
      </c>
      <c r="C269" s="249">
        <f t="shared" ref="C269:C273" si="504">CHOOSE(d.Region,S269,AI269,AY269)</f>
        <v>0</v>
      </c>
      <c r="D269" s="249">
        <f t="shared" ref="D269:D273" si="505">CHOOSE(d.Region,T269,AJ269,AZ269)</f>
        <v>0</v>
      </c>
      <c r="E269" s="249">
        <f t="shared" ref="E269:E273" si="506">CHOOSE(d.Region,U269,AK269,BA269)</f>
        <v>0</v>
      </c>
      <c r="F269" s="249">
        <f t="shared" ref="F269:F273" si="507">CHOOSE(d.Region,V269,AL269,BB269)</f>
        <v>0</v>
      </c>
      <c r="G269" s="249">
        <f t="shared" ref="G269:G273" si="508">CHOOSE(d.Region,W269,AM269,BC269)</f>
        <v>0</v>
      </c>
      <c r="H269" s="249">
        <f t="shared" ref="H269:H273" si="509">CHOOSE(d.Region,X269,AN269,BD269)</f>
        <v>0</v>
      </c>
      <c r="I269" s="249">
        <f t="shared" ref="I269:I273" si="510">CHOOSE(d.Region,Y269,AO269,BE269)</f>
        <v>0</v>
      </c>
      <c r="J269" s="249">
        <f t="shared" ref="J269:J273" si="511">CHOOSE(d.Region,Z269,AP269,BF269)</f>
        <v>0</v>
      </c>
      <c r="K269" s="249">
        <f t="shared" ref="K269:K273" si="512">CHOOSE(d.Region,AA269,AQ269,BG269)</f>
        <v>0</v>
      </c>
      <c r="L269" s="249">
        <f t="shared" ref="L269:L273" si="513">CHOOSE(d.Region,AB269,AR269,BH269)</f>
        <v>0</v>
      </c>
      <c r="M269" s="249">
        <f t="shared" ref="M269:M273" si="514">CHOOSE(d.Region,AC269,AS269,BI269)</f>
        <v>0</v>
      </c>
      <c r="N269" s="249">
        <f t="shared" ref="N269:N273" si="515">CHOOSE(d.Region,AD269,AT269,BJ269)</f>
        <v>0</v>
      </c>
      <c r="O269" s="249">
        <f t="shared" ref="O269:O273" si="516">CHOOSE(d.Region,AE269,AU269,BK269)</f>
        <v>0</v>
      </c>
      <c r="P269" s="249">
        <f t="shared" ref="P269:P273" si="517">CHOOSE(d.Region,AF269,AV269,BL269)</f>
        <v>0</v>
      </c>
      <c r="Q269" s="249">
        <f t="shared" ref="Q269:Q273" si="518">CHOOSE(d.Region,AG269,AW269,BM269)</f>
        <v>0</v>
      </c>
      <c r="R269" s="437">
        <f t="shared" ref="R269:R273" si="519">CHOOSE(d.Region,AH269,AX269,BN269)</f>
        <v>0</v>
      </c>
      <c r="S269" s="468"/>
      <c r="T269" s="469"/>
      <c r="U269" s="469"/>
      <c r="V269" s="469"/>
      <c r="W269" s="469"/>
      <c r="X269" s="469"/>
      <c r="Y269" s="469"/>
      <c r="Z269" s="469"/>
      <c r="AA269" s="469"/>
      <c r="AB269" s="469"/>
      <c r="AC269" s="469"/>
      <c r="AD269" s="469"/>
      <c r="AE269" s="469"/>
      <c r="AF269" s="469"/>
      <c r="AG269" s="469"/>
      <c r="AH269" s="470"/>
      <c r="AI269" s="468"/>
      <c r="AJ269" s="469"/>
      <c r="AK269" s="469"/>
      <c r="AL269" s="469"/>
      <c r="AM269" s="469"/>
      <c r="AN269" s="469"/>
      <c r="AO269" s="469"/>
      <c r="AP269" s="469"/>
      <c r="AQ269" s="469"/>
      <c r="AR269" s="469"/>
      <c r="AS269" s="469"/>
      <c r="AT269" s="469"/>
      <c r="AU269" s="469"/>
      <c r="AV269" s="469"/>
      <c r="AW269" s="469"/>
      <c r="AX269" s="470"/>
      <c r="AY269" s="468"/>
      <c r="AZ269" s="469"/>
      <c r="BA269" s="469"/>
      <c r="BB269" s="469"/>
      <c r="BC269" s="469"/>
      <c r="BD269" s="469"/>
      <c r="BE269" s="469"/>
      <c r="BF269" s="469"/>
      <c r="BG269" s="469"/>
      <c r="BH269" s="469"/>
      <c r="BI269" s="469"/>
      <c r="BJ269" s="469"/>
      <c r="BK269" s="469"/>
      <c r="BL269" s="469"/>
      <c r="BM269" s="469"/>
      <c r="BN269" s="470"/>
      <c r="BO269" s="248"/>
    </row>
    <row r="270" spans="1:67" ht="24.75" hidden="1" outlineLevel="1">
      <c r="B270" s="50" t="str">
        <f>"Timing 2 - Join to mid preg
"&amp;$B$211&amp;""</f>
        <v>Timing 2 - Join to mid preg
Standard (7mo)</v>
      </c>
      <c r="C270" s="244">
        <f t="shared" si="504"/>
        <v>0</v>
      </c>
      <c r="D270" s="244">
        <f t="shared" si="505"/>
        <v>0</v>
      </c>
      <c r="E270" s="244">
        <f t="shared" si="506"/>
        <v>0</v>
      </c>
      <c r="F270" s="244">
        <f t="shared" si="507"/>
        <v>0</v>
      </c>
      <c r="G270" s="244">
        <f t="shared" si="508"/>
        <v>0</v>
      </c>
      <c r="H270" s="244">
        <f t="shared" si="509"/>
        <v>0</v>
      </c>
      <c r="I270" s="244">
        <f t="shared" si="510"/>
        <v>0</v>
      </c>
      <c r="J270" s="244">
        <f t="shared" si="511"/>
        <v>0</v>
      </c>
      <c r="K270" s="244">
        <f t="shared" si="512"/>
        <v>0</v>
      </c>
      <c r="L270" s="244">
        <f t="shared" si="513"/>
        <v>0</v>
      </c>
      <c r="M270" s="244">
        <f t="shared" si="514"/>
        <v>0</v>
      </c>
      <c r="N270" s="244">
        <f t="shared" si="515"/>
        <v>0</v>
      </c>
      <c r="O270" s="244">
        <f t="shared" si="516"/>
        <v>0</v>
      </c>
      <c r="P270" s="244">
        <f t="shared" si="517"/>
        <v>0</v>
      </c>
      <c r="Q270" s="244">
        <f t="shared" si="518"/>
        <v>0</v>
      </c>
      <c r="R270" s="435">
        <f t="shared" si="519"/>
        <v>0</v>
      </c>
      <c r="S270" s="446"/>
      <c r="T270" s="245"/>
      <c r="U270" s="245"/>
      <c r="V270" s="245"/>
      <c r="W270" s="245"/>
      <c r="X270" s="245"/>
      <c r="Y270" s="245"/>
      <c r="Z270" s="245"/>
      <c r="AA270" s="245"/>
      <c r="AB270" s="245"/>
      <c r="AC270" s="245"/>
      <c r="AD270" s="245"/>
      <c r="AE270" s="245"/>
      <c r="AF270" s="245"/>
      <c r="AG270" s="245"/>
      <c r="AH270" s="457"/>
      <c r="AI270" s="446"/>
      <c r="AJ270" s="245"/>
      <c r="AK270" s="245"/>
      <c r="AL270" s="245"/>
      <c r="AM270" s="245"/>
      <c r="AN270" s="245"/>
      <c r="AO270" s="245"/>
      <c r="AP270" s="245"/>
      <c r="AQ270" s="245"/>
      <c r="AR270" s="245"/>
      <c r="AS270" s="245"/>
      <c r="AT270" s="245"/>
      <c r="AU270" s="245"/>
      <c r="AV270" s="245"/>
      <c r="AW270" s="245"/>
      <c r="AX270" s="457"/>
      <c r="AY270" s="446"/>
      <c r="AZ270" s="245"/>
      <c r="BA270" s="245"/>
      <c r="BB270" s="245"/>
      <c r="BC270" s="245"/>
      <c r="BD270" s="245"/>
      <c r="BE270" s="245"/>
      <c r="BF270" s="245"/>
      <c r="BG270" s="245"/>
      <c r="BH270" s="245"/>
      <c r="BI270" s="245"/>
      <c r="BJ270" s="245"/>
      <c r="BK270" s="245"/>
      <c r="BL270" s="245"/>
      <c r="BM270" s="245"/>
      <c r="BN270" s="457"/>
      <c r="BO270" s="246" t="s">
        <v>1380</v>
      </c>
    </row>
    <row r="271" spans="1:67" hidden="1" outlineLevel="1">
      <c r="B271" s="51" t="str">
        <f t="shared" ref="B271" si="520">$B$212&amp;""</f>
        <v>Early</v>
      </c>
      <c r="C271" s="247">
        <f t="shared" si="504"/>
        <v>0</v>
      </c>
      <c r="D271" s="247">
        <f t="shared" si="505"/>
        <v>0</v>
      </c>
      <c r="E271" s="247">
        <f t="shared" si="506"/>
        <v>0</v>
      </c>
      <c r="F271" s="247">
        <f t="shared" si="507"/>
        <v>0</v>
      </c>
      <c r="G271" s="247">
        <f t="shared" si="508"/>
        <v>0</v>
      </c>
      <c r="H271" s="247">
        <f t="shared" si="509"/>
        <v>0</v>
      </c>
      <c r="I271" s="247">
        <f t="shared" si="510"/>
        <v>0</v>
      </c>
      <c r="J271" s="247">
        <f t="shared" si="511"/>
        <v>0</v>
      </c>
      <c r="K271" s="247">
        <f t="shared" si="512"/>
        <v>0</v>
      </c>
      <c r="L271" s="247">
        <f t="shared" si="513"/>
        <v>0</v>
      </c>
      <c r="M271" s="247">
        <f t="shared" si="514"/>
        <v>0</v>
      </c>
      <c r="N271" s="247">
        <f t="shared" si="515"/>
        <v>0</v>
      </c>
      <c r="O271" s="247">
        <f t="shared" si="516"/>
        <v>0</v>
      </c>
      <c r="P271" s="247">
        <f t="shared" si="517"/>
        <v>0</v>
      </c>
      <c r="Q271" s="247">
        <f t="shared" si="518"/>
        <v>0</v>
      </c>
      <c r="R271" s="436">
        <f t="shared" si="519"/>
        <v>0</v>
      </c>
      <c r="S271" s="447"/>
      <c r="T271" s="448"/>
      <c r="U271" s="448"/>
      <c r="V271" s="448"/>
      <c r="W271" s="448"/>
      <c r="X271" s="448"/>
      <c r="Y271" s="448"/>
      <c r="Z271" s="448"/>
      <c r="AA271" s="448"/>
      <c r="AB271" s="448"/>
      <c r="AC271" s="448"/>
      <c r="AD271" s="448"/>
      <c r="AE271" s="448"/>
      <c r="AF271" s="448"/>
      <c r="AG271" s="448"/>
      <c r="AH271" s="458"/>
      <c r="AI271" s="447"/>
      <c r="AJ271" s="448"/>
      <c r="AK271" s="448"/>
      <c r="AL271" s="448"/>
      <c r="AM271" s="448"/>
      <c r="AN271" s="448"/>
      <c r="AO271" s="448"/>
      <c r="AP271" s="448"/>
      <c r="AQ271" s="448"/>
      <c r="AR271" s="448"/>
      <c r="AS271" s="448"/>
      <c r="AT271" s="448"/>
      <c r="AU271" s="448"/>
      <c r="AV271" s="448"/>
      <c r="AW271" s="448"/>
      <c r="AX271" s="458"/>
      <c r="AY271" s="447"/>
      <c r="AZ271" s="448"/>
      <c r="BA271" s="448"/>
      <c r="BB271" s="448"/>
      <c r="BC271" s="448"/>
      <c r="BD271" s="448"/>
      <c r="BE271" s="448"/>
      <c r="BF271" s="448"/>
      <c r="BG271" s="448"/>
      <c r="BH271" s="448"/>
      <c r="BI271" s="448"/>
      <c r="BJ271" s="448"/>
      <c r="BK271" s="448"/>
      <c r="BL271" s="448"/>
      <c r="BM271" s="448"/>
      <c r="BN271" s="458"/>
    </row>
    <row r="272" spans="1:67" hidden="1" outlineLevel="1">
      <c r="B272" s="51" t="str">
        <f t="shared" ref="B272" si="521">$B$213&amp;""</f>
        <v>Middle</v>
      </c>
      <c r="C272" s="247">
        <f t="shared" si="504"/>
        <v>0</v>
      </c>
      <c r="D272" s="247">
        <f t="shared" si="505"/>
        <v>0</v>
      </c>
      <c r="E272" s="247">
        <f t="shared" si="506"/>
        <v>0</v>
      </c>
      <c r="F272" s="247">
        <f t="shared" si="507"/>
        <v>0</v>
      </c>
      <c r="G272" s="247">
        <f t="shared" si="508"/>
        <v>0</v>
      </c>
      <c r="H272" s="247">
        <f t="shared" si="509"/>
        <v>0</v>
      </c>
      <c r="I272" s="247">
        <f t="shared" si="510"/>
        <v>0</v>
      </c>
      <c r="J272" s="247">
        <f t="shared" si="511"/>
        <v>0</v>
      </c>
      <c r="K272" s="247">
        <f t="shared" si="512"/>
        <v>0</v>
      </c>
      <c r="L272" s="247">
        <f t="shared" si="513"/>
        <v>0</v>
      </c>
      <c r="M272" s="247">
        <f t="shared" si="514"/>
        <v>0</v>
      </c>
      <c r="N272" s="247">
        <f t="shared" si="515"/>
        <v>0</v>
      </c>
      <c r="O272" s="247">
        <f t="shared" si="516"/>
        <v>0</v>
      </c>
      <c r="P272" s="247">
        <f t="shared" si="517"/>
        <v>0</v>
      </c>
      <c r="Q272" s="247">
        <f t="shared" si="518"/>
        <v>0</v>
      </c>
      <c r="R272" s="436">
        <f t="shared" si="519"/>
        <v>0</v>
      </c>
      <c r="S272" s="447"/>
      <c r="T272" s="448"/>
      <c r="U272" s="448"/>
      <c r="V272" s="448"/>
      <c r="W272" s="448"/>
      <c r="X272" s="448"/>
      <c r="Y272" s="448"/>
      <c r="Z272" s="448"/>
      <c r="AA272" s="448"/>
      <c r="AB272" s="448"/>
      <c r="AC272" s="448"/>
      <c r="AD272" s="448"/>
      <c r="AE272" s="448"/>
      <c r="AF272" s="448"/>
      <c r="AG272" s="448"/>
      <c r="AH272" s="458"/>
      <c r="AI272" s="447"/>
      <c r="AJ272" s="448"/>
      <c r="AK272" s="448"/>
      <c r="AL272" s="448"/>
      <c r="AM272" s="448"/>
      <c r="AN272" s="448"/>
      <c r="AO272" s="448"/>
      <c r="AP272" s="448"/>
      <c r="AQ272" s="448"/>
      <c r="AR272" s="448"/>
      <c r="AS272" s="448"/>
      <c r="AT272" s="448"/>
      <c r="AU272" s="448"/>
      <c r="AV272" s="448"/>
      <c r="AW272" s="448"/>
      <c r="AX272" s="458"/>
      <c r="AY272" s="447"/>
      <c r="AZ272" s="448"/>
      <c r="BA272" s="448"/>
      <c r="BB272" s="448"/>
      <c r="BC272" s="448"/>
      <c r="BD272" s="448"/>
      <c r="BE272" s="448"/>
      <c r="BF272" s="448"/>
      <c r="BG272" s="448"/>
      <c r="BH272" s="448"/>
      <c r="BI272" s="448"/>
      <c r="BJ272" s="448"/>
      <c r="BK272" s="448"/>
      <c r="BL272" s="448"/>
      <c r="BM272" s="448"/>
      <c r="BN272" s="458"/>
    </row>
    <row r="273" spans="1:67" hidden="1" outlineLevel="1">
      <c r="B273" s="51" t="str">
        <f t="shared" ref="B273" si="522">$B$214&amp;""</f>
        <v>Late</v>
      </c>
      <c r="C273" s="247">
        <f t="shared" si="504"/>
        <v>0</v>
      </c>
      <c r="D273" s="247">
        <f t="shared" si="505"/>
        <v>0</v>
      </c>
      <c r="E273" s="247">
        <f t="shared" si="506"/>
        <v>0</v>
      </c>
      <c r="F273" s="247">
        <f t="shared" si="507"/>
        <v>0</v>
      </c>
      <c r="G273" s="247">
        <f t="shared" si="508"/>
        <v>0</v>
      </c>
      <c r="H273" s="247">
        <f t="shared" si="509"/>
        <v>0</v>
      </c>
      <c r="I273" s="247">
        <f t="shared" si="510"/>
        <v>0</v>
      </c>
      <c r="J273" s="247">
        <f t="shared" si="511"/>
        <v>0</v>
      </c>
      <c r="K273" s="247">
        <f t="shared" si="512"/>
        <v>0</v>
      </c>
      <c r="L273" s="247">
        <f t="shared" si="513"/>
        <v>0</v>
      </c>
      <c r="M273" s="247">
        <f t="shared" si="514"/>
        <v>0</v>
      </c>
      <c r="N273" s="247">
        <f t="shared" si="515"/>
        <v>0</v>
      </c>
      <c r="O273" s="247">
        <f t="shared" si="516"/>
        <v>0</v>
      </c>
      <c r="P273" s="247">
        <f t="shared" si="517"/>
        <v>0</v>
      </c>
      <c r="Q273" s="247">
        <f t="shared" si="518"/>
        <v>0</v>
      </c>
      <c r="R273" s="436">
        <f t="shared" si="519"/>
        <v>0</v>
      </c>
      <c r="S273" s="447"/>
      <c r="T273" s="448"/>
      <c r="U273" s="448"/>
      <c r="V273" s="448"/>
      <c r="W273" s="448"/>
      <c r="X273" s="448"/>
      <c r="Y273" s="448"/>
      <c r="Z273" s="448"/>
      <c r="AA273" s="448"/>
      <c r="AB273" s="448"/>
      <c r="AC273" s="448"/>
      <c r="AD273" s="448"/>
      <c r="AE273" s="448"/>
      <c r="AF273" s="448"/>
      <c r="AG273" s="448"/>
      <c r="AH273" s="458"/>
      <c r="AI273" s="447"/>
      <c r="AJ273" s="448"/>
      <c r="AK273" s="448"/>
      <c r="AL273" s="448"/>
      <c r="AM273" s="448"/>
      <c r="AN273" s="448"/>
      <c r="AO273" s="448"/>
      <c r="AP273" s="448"/>
      <c r="AQ273" s="448"/>
      <c r="AR273" s="448"/>
      <c r="AS273" s="448"/>
      <c r="AT273" s="448"/>
      <c r="AU273" s="448"/>
      <c r="AV273" s="448"/>
      <c r="AW273" s="448"/>
      <c r="AX273" s="458"/>
      <c r="AY273" s="447"/>
      <c r="AZ273" s="448"/>
      <c r="BA273" s="448"/>
      <c r="BB273" s="448"/>
      <c r="BC273" s="448"/>
      <c r="BD273" s="448"/>
      <c r="BE273" s="448"/>
      <c r="BF273" s="448"/>
      <c r="BG273" s="448"/>
      <c r="BH273" s="448"/>
      <c r="BI273" s="448"/>
      <c r="BJ273" s="448"/>
      <c r="BK273" s="448"/>
      <c r="BL273" s="448"/>
      <c r="BM273" s="448"/>
      <c r="BN273" s="458"/>
    </row>
    <row r="274" spans="1:67" hidden="1" outlineLevel="1">
      <c r="B274" s="51" t="s">
        <v>941</v>
      </c>
      <c r="C274" s="247">
        <f t="shared" ref="C274:C276" si="523">CHOOSE(d.Region,S274,AI274,AY274)</f>
        <v>0</v>
      </c>
      <c r="D274" s="247">
        <f t="shared" ref="D274:D276" si="524">CHOOSE(d.Region,T274,AJ274,AZ274)</f>
        <v>0</v>
      </c>
      <c r="E274" s="247">
        <f t="shared" ref="E274:E276" si="525">CHOOSE(d.Region,U274,AK274,BA274)</f>
        <v>0</v>
      </c>
      <c r="F274" s="247">
        <f t="shared" ref="F274:F276" si="526">CHOOSE(d.Region,V274,AL274,BB274)</f>
        <v>0</v>
      </c>
      <c r="G274" s="247">
        <f t="shared" ref="G274:G276" si="527">CHOOSE(d.Region,W274,AM274,BC274)</f>
        <v>0</v>
      </c>
      <c r="H274" s="247">
        <f t="shared" ref="H274:H276" si="528">CHOOSE(d.Region,X274,AN274,BD274)</f>
        <v>0</v>
      </c>
      <c r="I274" s="247">
        <f t="shared" ref="I274:I276" si="529">CHOOSE(d.Region,Y274,AO274,BE274)</f>
        <v>0</v>
      </c>
      <c r="J274" s="247">
        <f t="shared" ref="J274:J276" si="530">CHOOSE(d.Region,Z274,AP274,BF274)</f>
        <v>0</v>
      </c>
      <c r="K274" s="247">
        <f t="shared" ref="K274:K276" si="531">CHOOSE(d.Region,AA274,AQ274,BG274)</f>
        <v>0</v>
      </c>
      <c r="L274" s="247">
        <f t="shared" ref="L274:L276" si="532">CHOOSE(d.Region,AB274,AR274,BH274)</f>
        <v>0</v>
      </c>
      <c r="M274" s="247">
        <f t="shared" ref="M274:M276" si="533">CHOOSE(d.Region,AC274,AS274,BI274)</f>
        <v>0</v>
      </c>
      <c r="N274" s="247">
        <f t="shared" ref="N274:N276" si="534">CHOOSE(d.Region,AD274,AT274,BJ274)</f>
        <v>0</v>
      </c>
      <c r="O274" s="247">
        <f t="shared" ref="O274:O276" si="535">CHOOSE(d.Region,AE274,AU274,BK274)</f>
        <v>0</v>
      </c>
      <c r="P274" s="247">
        <f t="shared" ref="P274:P276" si="536">CHOOSE(d.Region,AF274,AV274,BL274)</f>
        <v>0</v>
      </c>
      <c r="Q274" s="247">
        <f t="shared" ref="Q274:Q276" si="537">CHOOSE(d.Region,AG274,AW274,BM274)</f>
        <v>0</v>
      </c>
      <c r="R274" s="436">
        <f t="shared" ref="R274:R276" si="538">CHOOSE(d.Region,AH274,AX274,BN274)</f>
        <v>0</v>
      </c>
      <c r="S274" s="468"/>
      <c r="T274" s="469"/>
      <c r="U274" s="469"/>
      <c r="V274" s="469"/>
      <c r="W274" s="469"/>
      <c r="X274" s="469"/>
      <c r="Y274" s="469"/>
      <c r="Z274" s="469"/>
      <c r="AA274" s="469"/>
      <c r="AB274" s="469"/>
      <c r="AC274" s="469"/>
      <c r="AD274" s="469"/>
      <c r="AE274" s="469"/>
      <c r="AF274" s="469"/>
      <c r="AG274" s="469"/>
      <c r="AH274" s="470"/>
      <c r="AI274" s="468"/>
      <c r="AJ274" s="469"/>
      <c r="AK274" s="469"/>
      <c r="AL274" s="469"/>
      <c r="AM274" s="469"/>
      <c r="AN274" s="469"/>
      <c r="AO274" s="469"/>
      <c r="AP274" s="469"/>
      <c r="AQ274" s="469"/>
      <c r="AR274" s="469"/>
      <c r="AS274" s="469"/>
      <c r="AT274" s="469"/>
      <c r="AU274" s="469"/>
      <c r="AV274" s="469"/>
      <c r="AW274" s="469"/>
      <c r="AX274" s="470"/>
      <c r="AY274" s="468"/>
      <c r="AZ274" s="469"/>
      <c r="BA274" s="469"/>
      <c r="BB274" s="469"/>
      <c r="BC274" s="469"/>
      <c r="BD274" s="469"/>
      <c r="BE274" s="469"/>
      <c r="BF274" s="469"/>
      <c r="BG274" s="469"/>
      <c r="BH274" s="469"/>
      <c r="BI274" s="469"/>
      <c r="BJ274" s="469"/>
      <c r="BK274" s="469"/>
      <c r="BL274" s="469"/>
      <c r="BM274" s="469"/>
      <c r="BN274" s="470"/>
    </row>
    <row r="275" spans="1:67" hidden="1" outlineLevel="1">
      <c r="B275" s="51" t="str">
        <f t="shared" ref="B275" si="539">$B$216&amp;""</f>
        <v>7mo with 0% mated</v>
      </c>
      <c r="C275" s="247">
        <f t="shared" si="523"/>
        <v>0</v>
      </c>
      <c r="D275" s="247">
        <f t="shared" si="524"/>
        <v>0</v>
      </c>
      <c r="E275" s="247">
        <f t="shared" si="525"/>
        <v>0</v>
      </c>
      <c r="F275" s="247">
        <f t="shared" si="526"/>
        <v>0</v>
      </c>
      <c r="G275" s="247">
        <f t="shared" si="527"/>
        <v>0</v>
      </c>
      <c r="H275" s="247">
        <f t="shared" si="528"/>
        <v>0</v>
      </c>
      <c r="I275" s="247">
        <f t="shared" si="529"/>
        <v>0</v>
      </c>
      <c r="J275" s="247">
        <f t="shared" si="530"/>
        <v>0</v>
      </c>
      <c r="K275" s="247">
        <f t="shared" si="531"/>
        <v>0</v>
      </c>
      <c r="L275" s="247">
        <f t="shared" si="532"/>
        <v>0</v>
      </c>
      <c r="M275" s="247">
        <f t="shared" si="533"/>
        <v>0</v>
      </c>
      <c r="N275" s="247">
        <f t="shared" si="534"/>
        <v>0</v>
      </c>
      <c r="O275" s="247">
        <f t="shared" si="535"/>
        <v>0</v>
      </c>
      <c r="P275" s="247">
        <f t="shared" si="536"/>
        <v>0</v>
      </c>
      <c r="Q275" s="247">
        <f t="shared" si="537"/>
        <v>0</v>
      </c>
      <c r="R275" s="436">
        <f t="shared" si="5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248"/>
    </row>
    <row r="276" spans="1:67" hidden="1" outlineLevel="1">
      <c r="B276" s="51" t="s">
        <v>1655</v>
      </c>
      <c r="C276" s="247">
        <f t="shared" si="523"/>
        <v>0</v>
      </c>
      <c r="D276" s="247">
        <f t="shared" si="524"/>
        <v>0</v>
      </c>
      <c r="E276" s="247">
        <f t="shared" si="525"/>
        <v>0</v>
      </c>
      <c r="F276" s="247">
        <f t="shared" si="526"/>
        <v>0</v>
      </c>
      <c r="G276" s="247">
        <f t="shared" si="527"/>
        <v>0</v>
      </c>
      <c r="H276" s="247">
        <f t="shared" si="528"/>
        <v>0</v>
      </c>
      <c r="I276" s="247">
        <f t="shared" si="529"/>
        <v>0</v>
      </c>
      <c r="J276" s="247">
        <f t="shared" si="530"/>
        <v>0</v>
      </c>
      <c r="K276" s="247">
        <f t="shared" si="531"/>
        <v>0</v>
      </c>
      <c r="L276" s="247">
        <f t="shared" si="532"/>
        <v>0</v>
      </c>
      <c r="M276" s="247">
        <f t="shared" si="533"/>
        <v>0</v>
      </c>
      <c r="N276" s="247">
        <f t="shared" si="534"/>
        <v>0</v>
      </c>
      <c r="O276" s="247">
        <f t="shared" si="535"/>
        <v>0</v>
      </c>
      <c r="P276" s="247">
        <f t="shared" si="536"/>
        <v>0</v>
      </c>
      <c r="Q276" s="247">
        <f t="shared" si="537"/>
        <v>0</v>
      </c>
      <c r="R276" s="436">
        <f t="shared" si="538"/>
        <v>0</v>
      </c>
      <c r="S276" s="471"/>
      <c r="T276" s="472"/>
      <c r="U276" s="472"/>
      <c r="V276" s="472"/>
      <c r="W276" s="472"/>
      <c r="X276" s="472"/>
      <c r="Y276" s="472"/>
      <c r="Z276" s="472"/>
      <c r="AA276" s="472"/>
      <c r="AB276" s="472"/>
      <c r="AC276" s="472"/>
      <c r="AD276" s="472"/>
      <c r="AE276" s="472"/>
      <c r="AF276" s="472"/>
      <c r="AG276" s="472"/>
      <c r="AH276" s="473"/>
      <c r="AI276" s="471"/>
      <c r="AJ276" s="472"/>
      <c r="AK276" s="472"/>
      <c r="AL276" s="472"/>
      <c r="AM276" s="472"/>
      <c r="AN276" s="472"/>
      <c r="AO276" s="472"/>
      <c r="AP276" s="472"/>
      <c r="AQ276" s="472"/>
      <c r="AR276" s="472"/>
      <c r="AS276" s="472"/>
      <c r="AT276" s="472"/>
      <c r="AU276" s="472"/>
      <c r="AV276" s="472"/>
      <c r="AW276" s="472"/>
      <c r="AX276" s="473"/>
      <c r="AY276" s="471"/>
      <c r="AZ276" s="472"/>
      <c r="BA276" s="472"/>
      <c r="BB276" s="472"/>
      <c r="BC276" s="472"/>
      <c r="BD276" s="472"/>
      <c r="BE276" s="472"/>
      <c r="BF276" s="472"/>
      <c r="BG276" s="472"/>
      <c r="BH276" s="472"/>
      <c r="BI276" s="472"/>
      <c r="BJ276" s="472"/>
      <c r="BK276" s="472"/>
      <c r="BL276" s="472"/>
      <c r="BM276" s="472"/>
      <c r="BN276" s="473"/>
      <c r="BO276" s="248"/>
    </row>
    <row r="277" spans="1:67" hidden="1" outlineLevel="1">
      <c r="B277" s="51" t="s">
        <v>1070</v>
      </c>
      <c r="C277" s="249">
        <f t="shared" ref="C277:C281" si="540">CHOOSE(d.Region,S277,AI277,AY277)</f>
        <v>0</v>
      </c>
      <c r="D277" s="249">
        <f t="shared" ref="D277:D281" si="541">CHOOSE(d.Region,T277,AJ277,AZ277)</f>
        <v>0</v>
      </c>
      <c r="E277" s="249">
        <f t="shared" ref="E277:E281" si="542">CHOOSE(d.Region,U277,AK277,BA277)</f>
        <v>0</v>
      </c>
      <c r="F277" s="249">
        <f t="shared" ref="F277:F281" si="543">CHOOSE(d.Region,V277,AL277,BB277)</f>
        <v>0</v>
      </c>
      <c r="G277" s="249">
        <f t="shared" ref="G277:G281" si="544">CHOOSE(d.Region,W277,AM277,BC277)</f>
        <v>0</v>
      </c>
      <c r="H277" s="249">
        <f t="shared" ref="H277:H281" si="545">CHOOSE(d.Region,X277,AN277,BD277)</f>
        <v>0</v>
      </c>
      <c r="I277" s="249">
        <f t="shared" ref="I277:I281" si="546">CHOOSE(d.Region,Y277,AO277,BE277)</f>
        <v>0</v>
      </c>
      <c r="J277" s="249">
        <f t="shared" ref="J277:J281" si="547">CHOOSE(d.Region,Z277,AP277,BF277)</f>
        <v>0</v>
      </c>
      <c r="K277" s="249">
        <f t="shared" ref="K277:K281" si="548">CHOOSE(d.Region,AA277,AQ277,BG277)</f>
        <v>0</v>
      </c>
      <c r="L277" s="249">
        <f t="shared" ref="L277:L281" si="549">CHOOSE(d.Region,AB277,AR277,BH277)</f>
        <v>0</v>
      </c>
      <c r="M277" s="249">
        <f t="shared" ref="M277:M281" si="550">CHOOSE(d.Region,AC277,AS277,BI277)</f>
        <v>0</v>
      </c>
      <c r="N277" s="249">
        <f t="shared" ref="N277:N281" si="551">CHOOSE(d.Region,AD277,AT277,BJ277)</f>
        <v>0</v>
      </c>
      <c r="O277" s="249">
        <f t="shared" ref="O277:O281" si="552">CHOOSE(d.Region,AE277,AU277,BK277)</f>
        <v>0</v>
      </c>
      <c r="P277" s="249">
        <f t="shared" ref="P277:P281" si="553">CHOOSE(d.Region,AF277,AV277,BL277)</f>
        <v>0</v>
      </c>
      <c r="Q277" s="249">
        <f t="shared" ref="Q277:Q281" si="554">CHOOSE(d.Region,AG277,AW277,BM277)</f>
        <v>0</v>
      </c>
      <c r="R277" s="437">
        <f t="shared" ref="R277:R281" si="555">CHOOSE(d.Region,AH277,AX277,BN277)</f>
        <v>0</v>
      </c>
      <c r="S277" s="471"/>
      <c r="T277" s="472"/>
      <c r="U277" s="472"/>
      <c r="V277" s="472"/>
      <c r="W277" s="472"/>
      <c r="X277" s="472"/>
      <c r="Y277" s="472"/>
      <c r="Z277" s="472"/>
      <c r="AA277" s="472"/>
      <c r="AB277" s="472"/>
      <c r="AC277" s="472"/>
      <c r="AD277" s="472"/>
      <c r="AE277" s="472"/>
      <c r="AF277" s="472"/>
      <c r="AG277" s="472"/>
      <c r="AH277" s="473"/>
      <c r="AI277" s="471"/>
      <c r="AJ277" s="472"/>
      <c r="AK277" s="472"/>
      <c r="AL277" s="472"/>
      <c r="AM277" s="472"/>
      <c r="AN277" s="472"/>
      <c r="AO277" s="472"/>
      <c r="AP277" s="472"/>
      <c r="AQ277" s="472"/>
      <c r="AR277" s="472"/>
      <c r="AS277" s="472"/>
      <c r="AT277" s="472"/>
      <c r="AU277" s="472"/>
      <c r="AV277" s="472"/>
      <c r="AW277" s="472"/>
      <c r="AX277" s="473"/>
      <c r="AY277" s="471"/>
      <c r="AZ277" s="472"/>
      <c r="BA277" s="472"/>
      <c r="BB277" s="472"/>
      <c r="BC277" s="472"/>
      <c r="BD277" s="472"/>
      <c r="BE277" s="472"/>
      <c r="BF277" s="472"/>
      <c r="BG277" s="472"/>
      <c r="BH277" s="472"/>
      <c r="BI277" s="472"/>
      <c r="BJ277" s="472"/>
      <c r="BK277" s="472"/>
      <c r="BL277" s="472"/>
      <c r="BM277" s="472"/>
      <c r="BN277" s="473"/>
      <c r="BO277" s="248"/>
    </row>
    <row r="278" spans="1:67" ht="24.75" hidden="1" outlineLevel="1">
      <c r="B278" s="50" t="str">
        <f>"Timing 3 - mid preg to Birth
"&amp;$B$211&amp;""</f>
        <v>Timing 3 - mid preg to Birth
Standard (7mo)</v>
      </c>
      <c r="C278" s="244">
        <f t="shared" si="540"/>
        <v>0</v>
      </c>
      <c r="D278" s="244">
        <f t="shared" si="541"/>
        <v>0</v>
      </c>
      <c r="E278" s="244">
        <f t="shared" si="542"/>
        <v>0</v>
      </c>
      <c r="F278" s="244">
        <f t="shared" si="543"/>
        <v>0</v>
      </c>
      <c r="G278" s="244">
        <f t="shared" si="544"/>
        <v>0</v>
      </c>
      <c r="H278" s="244">
        <f t="shared" si="545"/>
        <v>0</v>
      </c>
      <c r="I278" s="244">
        <f t="shared" si="546"/>
        <v>0</v>
      </c>
      <c r="J278" s="244">
        <f t="shared" si="547"/>
        <v>0</v>
      </c>
      <c r="K278" s="244">
        <f t="shared" si="548"/>
        <v>0</v>
      </c>
      <c r="L278" s="244">
        <f t="shared" si="549"/>
        <v>0</v>
      </c>
      <c r="M278" s="244">
        <f t="shared" si="550"/>
        <v>0</v>
      </c>
      <c r="N278" s="244">
        <f t="shared" si="551"/>
        <v>0</v>
      </c>
      <c r="O278" s="244">
        <f t="shared" si="552"/>
        <v>0</v>
      </c>
      <c r="P278" s="244">
        <f t="shared" si="553"/>
        <v>0</v>
      </c>
      <c r="Q278" s="244">
        <f t="shared" si="554"/>
        <v>0</v>
      </c>
      <c r="R278" s="435">
        <f t="shared" si="555"/>
        <v>0</v>
      </c>
      <c r="S278" s="446"/>
      <c r="T278" s="245"/>
      <c r="U278" s="245"/>
      <c r="V278" s="245"/>
      <c r="W278" s="245"/>
      <c r="X278" s="245"/>
      <c r="Y278" s="245"/>
      <c r="Z278" s="245"/>
      <c r="AA278" s="245"/>
      <c r="AB278" s="245"/>
      <c r="AC278" s="245"/>
      <c r="AD278" s="245"/>
      <c r="AE278" s="245"/>
      <c r="AF278" s="245"/>
      <c r="AG278" s="245"/>
      <c r="AH278" s="457"/>
      <c r="AI278" s="446"/>
      <c r="AJ278" s="245"/>
      <c r="AK278" s="245"/>
      <c r="AL278" s="245"/>
      <c r="AM278" s="245"/>
      <c r="AN278" s="245"/>
      <c r="AO278" s="245"/>
      <c r="AP278" s="245"/>
      <c r="AQ278" s="245"/>
      <c r="AR278" s="245"/>
      <c r="AS278" s="245"/>
      <c r="AT278" s="245"/>
      <c r="AU278" s="245"/>
      <c r="AV278" s="245"/>
      <c r="AW278" s="245"/>
      <c r="AX278" s="457"/>
      <c r="AY278" s="446"/>
      <c r="AZ278" s="245"/>
      <c r="BA278" s="245"/>
      <c r="BB278" s="245"/>
      <c r="BC278" s="245"/>
      <c r="BD278" s="245"/>
      <c r="BE278" s="245"/>
      <c r="BF278" s="245"/>
      <c r="BG278" s="245"/>
      <c r="BH278" s="245"/>
      <c r="BI278" s="245"/>
      <c r="BJ278" s="245"/>
      <c r="BK278" s="245"/>
      <c r="BL278" s="245"/>
      <c r="BM278" s="245"/>
      <c r="BN278" s="457"/>
      <c r="BO278" s="246" t="s">
        <v>1380</v>
      </c>
    </row>
    <row r="279" spans="1:67" hidden="1" outlineLevel="2">
      <c r="B279" s="51" t="str">
        <f t="shared" ref="B279" si="556">$B$212&amp;""</f>
        <v>Early</v>
      </c>
      <c r="C279" s="247">
        <f t="shared" si="540"/>
        <v>0</v>
      </c>
      <c r="D279" s="247">
        <f t="shared" si="541"/>
        <v>0</v>
      </c>
      <c r="E279" s="247">
        <f t="shared" si="542"/>
        <v>0</v>
      </c>
      <c r="F279" s="247">
        <f t="shared" si="543"/>
        <v>0</v>
      </c>
      <c r="G279" s="247">
        <f t="shared" si="544"/>
        <v>0</v>
      </c>
      <c r="H279" s="247">
        <f t="shared" si="545"/>
        <v>0</v>
      </c>
      <c r="I279" s="247">
        <f t="shared" si="546"/>
        <v>0</v>
      </c>
      <c r="J279" s="247">
        <f t="shared" si="547"/>
        <v>0</v>
      </c>
      <c r="K279" s="247">
        <f t="shared" si="548"/>
        <v>0</v>
      </c>
      <c r="L279" s="247">
        <f t="shared" si="549"/>
        <v>0</v>
      </c>
      <c r="M279" s="247">
        <f t="shared" si="550"/>
        <v>0</v>
      </c>
      <c r="N279" s="247">
        <f t="shared" si="551"/>
        <v>0</v>
      </c>
      <c r="O279" s="247">
        <f t="shared" si="552"/>
        <v>0</v>
      </c>
      <c r="P279" s="247">
        <f t="shared" si="553"/>
        <v>0</v>
      </c>
      <c r="Q279" s="247">
        <f t="shared" si="554"/>
        <v>0</v>
      </c>
      <c r="R279" s="436">
        <f t="shared" si="555"/>
        <v>0</v>
      </c>
      <c r="S279" s="447"/>
      <c r="T279" s="448"/>
      <c r="U279" s="448"/>
      <c r="V279" s="448"/>
      <c r="W279" s="448"/>
      <c r="X279" s="448"/>
      <c r="Y279" s="448"/>
      <c r="Z279" s="448"/>
      <c r="AA279" s="448"/>
      <c r="AB279" s="448"/>
      <c r="AC279" s="448"/>
      <c r="AD279" s="448"/>
      <c r="AE279" s="448"/>
      <c r="AF279" s="448"/>
      <c r="AG279" s="448"/>
      <c r="AH279" s="458"/>
      <c r="AI279" s="447"/>
      <c r="AJ279" s="448"/>
      <c r="AK279" s="448"/>
      <c r="AL279" s="448"/>
      <c r="AM279" s="448"/>
      <c r="AN279" s="448"/>
      <c r="AO279" s="448"/>
      <c r="AP279" s="448"/>
      <c r="AQ279" s="448"/>
      <c r="AR279" s="448"/>
      <c r="AS279" s="448"/>
      <c r="AT279" s="448"/>
      <c r="AU279" s="448"/>
      <c r="AV279" s="448"/>
      <c r="AW279" s="448"/>
      <c r="AX279" s="458"/>
      <c r="AY279" s="447"/>
      <c r="AZ279" s="448"/>
      <c r="BA279" s="448"/>
      <c r="BB279" s="448"/>
      <c r="BC279" s="448"/>
      <c r="BD279" s="448"/>
      <c r="BE279" s="448"/>
      <c r="BF279" s="448"/>
      <c r="BG279" s="448"/>
      <c r="BH279" s="448"/>
      <c r="BI279" s="448"/>
      <c r="BJ279" s="448"/>
      <c r="BK279" s="448"/>
      <c r="BL279" s="448"/>
      <c r="BM279" s="448"/>
      <c r="BN279" s="458"/>
    </row>
    <row r="280" spans="1:67" hidden="1" outlineLevel="2">
      <c r="B280" s="51" t="str">
        <f t="shared" ref="B280" si="557">$B$213&amp;""</f>
        <v>Middle</v>
      </c>
      <c r="C280" s="247">
        <f t="shared" si="540"/>
        <v>0</v>
      </c>
      <c r="D280" s="247">
        <f t="shared" si="541"/>
        <v>0</v>
      </c>
      <c r="E280" s="247">
        <f t="shared" si="542"/>
        <v>0</v>
      </c>
      <c r="F280" s="247">
        <f t="shared" si="543"/>
        <v>0</v>
      </c>
      <c r="G280" s="247">
        <f t="shared" si="544"/>
        <v>0</v>
      </c>
      <c r="H280" s="247">
        <f t="shared" si="545"/>
        <v>0</v>
      </c>
      <c r="I280" s="247">
        <f t="shared" si="546"/>
        <v>0</v>
      </c>
      <c r="J280" s="247">
        <f t="shared" si="547"/>
        <v>0</v>
      </c>
      <c r="K280" s="247">
        <f t="shared" si="548"/>
        <v>0</v>
      </c>
      <c r="L280" s="247">
        <f t="shared" si="549"/>
        <v>0</v>
      </c>
      <c r="M280" s="247">
        <f t="shared" si="550"/>
        <v>0</v>
      </c>
      <c r="N280" s="247">
        <f t="shared" si="551"/>
        <v>0</v>
      </c>
      <c r="O280" s="247">
        <f t="shared" si="552"/>
        <v>0</v>
      </c>
      <c r="P280" s="247">
        <f t="shared" si="553"/>
        <v>0</v>
      </c>
      <c r="Q280" s="247">
        <f t="shared" si="554"/>
        <v>0</v>
      </c>
      <c r="R280" s="436">
        <f t="shared" si="555"/>
        <v>0</v>
      </c>
      <c r="S280" s="447"/>
      <c r="T280" s="448"/>
      <c r="U280" s="448"/>
      <c r="V280" s="448"/>
      <c r="W280" s="448"/>
      <c r="X280" s="448"/>
      <c r="Y280" s="448"/>
      <c r="Z280" s="448"/>
      <c r="AA280" s="448"/>
      <c r="AB280" s="448"/>
      <c r="AC280" s="448"/>
      <c r="AD280" s="448"/>
      <c r="AE280" s="448"/>
      <c r="AF280" s="448"/>
      <c r="AG280" s="448"/>
      <c r="AH280" s="458"/>
      <c r="AI280" s="447"/>
      <c r="AJ280" s="448"/>
      <c r="AK280" s="448"/>
      <c r="AL280" s="448"/>
      <c r="AM280" s="448"/>
      <c r="AN280" s="448"/>
      <c r="AO280" s="448"/>
      <c r="AP280" s="448"/>
      <c r="AQ280" s="448"/>
      <c r="AR280" s="448"/>
      <c r="AS280" s="448"/>
      <c r="AT280" s="448"/>
      <c r="AU280" s="448"/>
      <c r="AV280" s="448"/>
      <c r="AW280" s="448"/>
      <c r="AX280" s="458"/>
      <c r="AY280" s="447"/>
      <c r="AZ280" s="448"/>
      <c r="BA280" s="448"/>
      <c r="BB280" s="448"/>
      <c r="BC280" s="448"/>
      <c r="BD280" s="448"/>
      <c r="BE280" s="448"/>
      <c r="BF280" s="448"/>
      <c r="BG280" s="448"/>
      <c r="BH280" s="448"/>
      <c r="BI280" s="448"/>
      <c r="BJ280" s="448"/>
      <c r="BK280" s="448"/>
      <c r="BL280" s="448"/>
      <c r="BM280" s="448"/>
      <c r="BN280" s="458"/>
    </row>
    <row r="281" spans="1:67" hidden="1" outlineLevel="2">
      <c r="B281" s="51" t="str">
        <f t="shared" ref="B281" si="558">$B$214&amp;""</f>
        <v>Late</v>
      </c>
      <c r="C281" s="247">
        <f t="shared" si="540"/>
        <v>0</v>
      </c>
      <c r="D281" s="247">
        <f t="shared" si="541"/>
        <v>0</v>
      </c>
      <c r="E281" s="247">
        <f t="shared" si="542"/>
        <v>0</v>
      </c>
      <c r="F281" s="247">
        <f t="shared" si="543"/>
        <v>0</v>
      </c>
      <c r="G281" s="247">
        <f t="shared" si="544"/>
        <v>0</v>
      </c>
      <c r="H281" s="247">
        <f t="shared" si="545"/>
        <v>0</v>
      </c>
      <c r="I281" s="247">
        <f t="shared" si="546"/>
        <v>0</v>
      </c>
      <c r="J281" s="247">
        <f t="shared" si="547"/>
        <v>0</v>
      </c>
      <c r="K281" s="247">
        <f t="shared" si="548"/>
        <v>0</v>
      </c>
      <c r="L281" s="247">
        <f t="shared" si="549"/>
        <v>0</v>
      </c>
      <c r="M281" s="247">
        <f t="shared" si="550"/>
        <v>0</v>
      </c>
      <c r="N281" s="247">
        <f t="shared" si="551"/>
        <v>0</v>
      </c>
      <c r="O281" s="247">
        <f t="shared" si="552"/>
        <v>0</v>
      </c>
      <c r="P281" s="247">
        <f t="shared" si="553"/>
        <v>0</v>
      </c>
      <c r="Q281" s="247">
        <f t="shared" si="554"/>
        <v>0</v>
      </c>
      <c r="R281" s="436">
        <f t="shared" si="555"/>
        <v>0</v>
      </c>
      <c r="S281" s="447"/>
      <c r="T281" s="448"/>
      <c r="U281" s="448"/>
      <c r="V281" s="448"/>
      <c r="W281" s="448"/>
      <c r="X281" s="448"/>
      <c r="Y281" s="448"/>
      <c r="Z281" s="448"/>
      <c r="AA281" s="448"/>
      <c r="AB281" s="448"/>
      <c r="AC281" s="448"/>
      <c r="AD281" s="448"/>
      <c r="AE281" s="448"/>
      <c r="AF281" s="448"/>
      <c r="AG281" s="448"/>
      <c r="AH281" s="458"/>
      <c r="AI281" s="447"/>
      <c r="AJ281" s="448"/>
      <c r="AK281" s="448"/>
      <c r="AL281" s="448"/>
      <c r="AM281" s="448"/>
      <c r="AN281" s="448"/>
      <c r="AO281" s="448"/>
      <c r="AP281" s="448"/>
      <c r="AQ281" s="448"/>
      <c r="AR281" s="448"/>
      <c r="AS281" s="448"/>
      <c r="AT281" s="448"/>
      <c r="AU281" s="448"/>
      <c r="AV281" s="448"/>
      <c r="AW281" s="448"/>
      <c r="AX281" s="458"/>
      <c r="AY281" s="447"/>
      <c r="AZ281" s="448"/>
      <c r="BA281" s="448"/>
      <c r="BB281" s="448"/>
      <c r="BC281" s="448"/>
      <c r="BD281" s="448"/>
      <c r="BE281" s="448"/>
      <c r="BF281" s="448"/>
      <c r="BG281" s="448"/>
      <c r="BH281" s="448"/>
      <c r="BI281" s="448"/>
      <c r="BJ281" s="448"/>
      <c r="BK281" s="448"/>
      <c r="BL281" s="448"/>
      <c r="BM281" s="448"/>
      <c r="BN281" s="458"/>
    </row>
    <row r="282" spans="1:67" hidden="1" outlineLevel="2">
      <c r="B282" s="51" t="s">
        <v>941</v>
      </c>
      <c r="C282" s="247">
        <f t="shared" ref="C282:C284" si="559">CHOOSE(d.Region,S282,AI282,AY282)</f>
        <v>0</v>
      </c>
      <c r="D282" s="247">
        <f t="shared" ref="D282:D284" si="560">CHOOSE(d.Region,T282,AJ282,AZ282)</f>
        <v>0</v>
      </c>
      <c r="E282" s="247">
        <f t="shared" ref="E282:E284" si="561">CHOOSE(d.Region,U282,AK282,BA282)</f>
        <v>0</v>
      </c>
      <c r="F282" s="247">
        <f t="shared" ref="F282:F284" si="562">CHOOSE(d.Region,V282,AL282,BB282)</f>
        <v>0</v>
      </c>
      <c r="G282" s="247">
        <f t="shared" ref="G282:G284" si="563">CHOOSE(d.Region,W282,AM282,BC282)</f>
        <v>0</v>
      </c>
      <c r="H282" s="247">
        <f t="shared" ref="H282:H284" si="564">CHOOSE(d.Region,X282,AN282,BD282)</f>
        <v>0</v>
      </c>
      <c r="I282" s="247">
        <f t="shared" ref="I282:I284" si="565">CHOOSE(d.Region,Y282,AO282,BE282)</f>
        <v>0</v>
      </c>
      <c r="J282" s="247">
        <f t="shared" ref="J282:J284" si="566">CHOOSE(d.Region,Z282,AP282,BF282)</f>
        <v>0</v>
      </c>
      <c r="K282" s="247">
        <f t="shared" ref="K282:K284" si="567">CHOOSE(d.Region,AA282,AQ282,BG282)</f>
        <v>0</v>
      </c>
      <c r="L282" s="247">
        <f t="shared" ref="L282:L284" si="568">CHOOSE(d.Region,AB282,AR282,BH282)</f>
        <v>0</v>
      </c>
      <c r="M282" s="247">
        <f t="shared" ref="M282:M284" si="569">CHOOSE(d.Region,AC282,AS282,BI282)</f>
        <v>0</v>
      </c>
      <c r="N282" s="247">
        <f t="shared" ref="N282:N284" si="570">CHOOSE(d.Region,AD282,AT282,BJ282)</f>
        <v>0</v>
      </c>
      <c r="O282" s="247">
        <f t="shared" ref="O282:O284" si="571">CHOOSE(d.Region,AE282,AU282,BK282)</f>
        <v>0</v>
      </c>
      <c r="P282" s="247">
        <f t="shared" ref="P282:P284" si="572">CHOOSE(d.Region,AF282,AV282,BL282)</f>
        <v>0</v>
      </c>
      <c r="Q282" s="247">
        <f t="shared" ref="Q282:Q284" si="573">CHOOSE(d.Region,AG282,AW282,BM282)</f>
        <v>0</v>
      </c>
      <c r="R282" s="436">
        <f t="shared" ref="R282:R284" si="574">CHOOSE(d.Region,AH282,AX282,BN282)</f>
        <v>0</v>
      </c>
      <c r="S282" s="468"/>
      <c r="T282" s="469"/>
      <c r="U282" s="469"/>
      <c r="V282" s="469"/>
      <c r="W282" s="469"/>
      <c r="X282" s="469"/>
      <c r="Y282" s="469"/>
      <c r="Z282" s="469"/>
      <c r="AA282" s="469"/>
      <c r="AB282" s="469"/>
      <c r="AC282" s="469"/>
      <c r="AD282" s="469"/>
      <c r="AE282" s="469"/>
      <c r="AF282" s="469"/>
      <c r="AG282" s="469"/>
      <c r="AH282" s="470"/>
      <c r="AI282" s="468"/>
      <c r="AJ282" s="469"/>
      <c r="AK282" s="469"/>
      <c r="AL282" s="469"/>
      <c r="AM282" s="469"/>
      <c r="AN282" s="469"/>
      <c r="AO282" s="469"/>
      <c r="AP282" s="469"/>
      <c r="AQ282" s="469"/>
      <c r="AR282" s="469"/>
      <c r="AS282" s="469"/>
      <c r="AT282" s="469"/>
      <c r="AU282" s="469"/>
      <c r="AV282" s="469"/>
      <c r="AW282" s="469"/>
      <c r="AX282" s="470"/>
      <c r="AY282" s="468"/>
      <c r="AZ282" s="469"/>
      <c r="BA282" s="469"/>
      <c r="BB282" s="469"/>
      <c r="BC282" s="469"/>
      <c r="BD282" s="469"/>
      <c r="BE282" s="469"/>
      <c r="BF282" s="469"/>
      <c r="BG282" s="469"/>
      <c r="BH282" s="469"/>
      <c r="BI282" s="469"/>
      <c r="BJ282" s="469"/>
      <c r="BK282" s="469"/>
      <c r="BL282" s="469"/>
      <c r="BM282" s="469"/>
      <c r="BN282" s="470"/>
    </row>
    <row r="283" spans="1:67" hidden="1" outlineLevel="2">
      <c r="B283" s="51" t="str">
        <f t="shared" ref="B283" si="575">$B$216&amp;""</f>
        <v>7mo with 0% mated</v>
      </c>
      <c r="C283" s="247">
        <f t="shared" si="559"/>
        <v>0</v>
      </c>
      <c r="D283" s="247">
        <f t="shared" si="560"/>
        <v>0</v>
      </c>
      <c r="E283" s="247">
        <f t="shared" si="561"/>
        <v>0</v>
      </c>
      <c r="F283" s="247">
        <f t="shared" si="562"/>
        <v>0</v>
      </c>
      <c r="G283" s="247">
        <f t="shared" si="563"/>
        <v>0</v>
      </c>
      <c r="H283" s="247">
        <f t="shared" si="564"/>
        <v>0</v>
      </c>
      <c r="I283" s="247">
        <f t="shared" si="565"/>
        <v>0</v>
      </c>
      <c r="J283" s="247">
        <f t="shared" si="566"/>
        <v>0</v>
      </c>
      <c r="K283" s="247">
        <f t="shared" si="567"/>
        <v>0</v>
      </c>
      <c r="L283" s="247">
        <f t="shared" si="568"/>
        <v>0</v>
      </c>
      <c r="M283" s="247">
        <f t="shared" si="569"/>
        <v>0</v>
      </c>
      <c r="N283" s="247">
        <f t="shared" si="570"/>
        <v>0</v>
      </c>
      <c r="O283" s="247">
        <f t="shared" si="571"/>
        <v>0</v>
      </c>
      <c r="P283" s="247">
        <f t="shared" si="572"/>
        <v>0</v>
      </c>
      <c r="Q283" s="247">
        <f t="shared" si="573"/>
        <v>0</v>
      </c>
      <c r="R283" s="436">
        <f t="shared" si="5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row>
    <row r="284" spans="1:67" hidden="1" outlineLevel="2">
      <c r="B284" s="51" t="s">
        <v>1655</v>
      </c>
      <c r="C284" s="247">
        <f t="shared" si="559"/>
        <v>0</v>
      </c>
      <c r="D284" s="247">
        <f t="shared" si="560"/>
        <v>0</v>
      </c>
      <c r="E284" s="247">
        <f t="shared" si="561"/>
        <v>0</v>
      </c>
      <c r="F284" s="247">
        <f t="shared" si="562"/>
        <v>0</v>
      </c>
      <c r="G284" s="247">
        <f t="shared" si="563"/>
        <v>0</v>
      </c>
      <c r="H284" s="247">
        <f t="shared" si="564"/>
        <v>0</v>
      </c>
      <c r="I284" s="247">
        <f t="shared" si="565"/>
        <v>0</v>
      </c>
      <c r="J284" s="247">
        <f t="shared" si="566"/>
        <v>0</v>
      </c>
      <c r="K284" s="247">
        <f t="shared" si="567"/>
        <v>0</v>
      </c>
      <c r="L284" s="247">
        <f t="shared" si="568"/>
        <v>0</v>
      </c>
      <c r="M284" s="247">
        <f t="shared" si="569"/>
        <v>0</v>
      </c>
      <c r="N284" s="247">
        <f t="shared" si="570"/>
        <v>0</v>
      </c>
      <c r="O284" s="247">
        <f t="shared" si="571"/>
        <v>0</v>
      </c>
      <c r="P284" s="247">
        <f t="shared" si="572"/>
        <v>0</v>
      </c>
      <c r="Q284" s="247">
        <f t="shared" si="573"/>
        <v>0</v>
      </c>
      <c r="R284" s="436">
        <f t="shared" si="574"/>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row>
    <row r="285" spans="1:67" hidden="1" outlineLevel="2">
      <c r="B285" s="51" t="s">
        <v>1070</v>
      </c>
      <c r="C285" s="249">
        <f t="shared" ref="C285:C308" si="576">CHOOSE(d.Region,S285,AI285,AY285)</f>
        <v>0</v>
      </c>
      <c r="D285" s="249">
        <f t="shared" ref="D285:D308" si="577">CHOOSE(d.Region,T285,AJ285,AZ285)</f>
        <v>0</v>
      </c>
      <c r="E285" s="249">
        <f t="shared" ref="E285:E308" si="578">CHOOSE(d.Region,U285,AK285,BA285)</f>
        <v>0</v>
      </c>
      <c r="F285" s="249">
        <f t="shared" ref="F285:F308" si="579">CHOOSE(d.Region,V285,AL285,BB285)</f>
        <v>0</v>
      </c>
      <c r="G285" s="249">
        <f t="shared" ref="G285:G308" si="580">CHOOSE(d.Region,W285,AM285,BC285)</f>
        <v>0</v>
      </c>
      <c r="H285" s="249">
        <f t="shared" ref="H285:H308" si="581">CHOOSE(d.Region,X285,AN285,BD285)</f>
        <v>0</v>
      </c>
      <c r="I285" s="249">
        <f t="shared" ref="I285:I308" si="582">CHOOSE(d.Region,Y285,AO285,BE285)</f>
        <v>0</v>
      </c>
      <c r="J285" s="249">
        <f t="shared" ref="J285:J308" si="583">CHOOSE(d.Region,Z285,AP285,BF285)</f>
        <v>0</v>
      </c>
      <c r="K285" s="249">
        <f t="shared" ref="K285:K308" si="584">CHOOSE(d.Region,AA285,AQ285,BG285)</f>
        <v>0</v>
      </c>
      <c r="L285" s="249">
        <f t="shared" ref="L285:L308" si="585">CHOOSE(d.Region,AB285,AR285,BH285)</f>
        <v>0</v>
      </c>
      <c r="M285" s="249">
        <f t="shared" ref="M285:M308" si="586">CHOOSE(d.Region,AC285,AS285,BI285)</f>
        <v>0</v>
      </c>
      <c r="N285" s="249">
        <f t="shared" ref="N285:N308" si="587">CHOOSE(d.Region,AD285,AT285,BJ285)</f>
        <v>0</v>
      </c>
      <c r="O285" s="249">
        <f t="shared" ref="O285:O308" si="588">CHOOSE(d.Region,AE285,AU285,BK285)</f>
        <v>0</v>
      </c>
      <c r="P285" s="249">
        <f t="shared" ref="P285:P308" si="589">CHOOSE(d.Region,AF285,AV285,BL285)</f>
        <v>0</v>
      </c>
      <c r="Q285" s="249">
        <f t="shared" ref="Q285:Q308" si="590">CHOOSE(d.Region,AG285,AW285,BM285)</f>
        <v>0</v>
      </c>
      <c r="R285" s="437">
        <f t="shared" ref="R285:R308" si="591">CHOOSE(d.Region,AH285,AX285,BN285)</f>
        <v>0</v>
      </c>
      <c r="S285" s="471"/>
      <c r="T285" s="472"/>
      <c r="U285" s="472"/>
      <c r="V285" s="472"/>
      <c r="W285" s="472"/>
      <c r="X285" s="472"/>
      <c r="Y285" s="472"/>
      <c r="Z285" s="472"/>
      <c r="AA285" s="472"/>
      <c r="AB285" s="472"/>
      <c r="AC285" s="472"/>
      <c r="AD285" s="472"/>
      <c r="AE285" s="472"/>
      <c r="AF285" s="472"/>
      <c r="AG285" s="472"/>
      <c r="AH285" s="473"/>
      <c r="AI285" s="471"/>
      <c r="AJ285" s="472"/>
      <c r="AK285" s="472"/>
      <c r="AL285" s="472"/>
      <c r="AM285" s="472"/>
      <c r="AN285" s="472"/>
      <c r="AO285" s="472"/>
      <c r="AP285" s="472"/>
      <c r="AQ285" s="472"/>
      <c r="AR285" s="472"/>
      <c r="AS285" s="472"/>
      <c r="AT285" s="472"/>
      <c r="AU285" s="472"/>
      <c r="AV285" s="472"/>
      <c r="AW285" s="472"/>
      <c r="AX285" s="473"/>
      <c r="AY285" s="471"/>
      <c r="AZ285" s="472"/>
      <c r="BA285" s="472"/>
      <c r="BB285" s="472"/>
      <c r="BC285" s="472"/>
      <c r="BD285" s="472"/>
      <c r="BE285" s="472"/>
      <c r="BF285" s="472"/>
      <c r="BG285" s="472"/>
      <c r="BH285" s="472"/>
      <c r="BI285" s="472"/>
      <c r="BJ285" s="472"/>
      <c r="BK285" s="472"/>
      <c r="BL285" s="472"/>
      <c r="BM285" s="472"/>
      <c r="BN285" s="473"/>
    </row>
    <row r="286" spans="1:67" ht="24.75" hidden="1" outlineLevel="2">
      <c r="A286" t="s">
        <v>1681</v>
      </c>
      <c r="B286" s="50" t="str">
        <f>"Timing 1 - Wean to Join
"&amp;$B$211&amp;""</f>
        <v>Timing 1 - Wean to Join
Standard (7mo)</v>
      </c>
      <c r="C286" s="244">
        <f t="shared" si="576"/>
        <v>0</v>
      </c>
      <c r="D286" s="244">
        <f t="shared" si="577"/>
        <v>0</v>
      </c>
      <c r="E286" s="244">
        <f t="shared" si="578"/>
        <v>0</v>
      </c>
      <c r="F286" s="244">
        <f t="shared" si="579"/>
        <v>0</v>
      </c>
      <c r="G286" s="244">
        <f t="shared" si="580"/>
        <v>0</v>
      </c>
      <c r="H286" s="244">
        <f t="shared" si="581"/>
        <v>0</v>
      </c>
      <c r="I286" s="244">
        <f t="shared" si="582"/>
        <v>0</v>
      </c>
      <c r="J286" s="244">
        <f t="shared" si="583"/>
        <v>0</v>
      </c>
      <c r="K286" s="244">
        <f t="shared" si="584"/>
        <v>0</v>
      </c>
      <c r="L286" s="244">
        <f t="shared" si="585"/>
        <v>0</v>
      </c>
      <c r="M286" s="244">
        <f t="shared" si="586"/>
        <v>0</v>
      </c>
      <c r="N286" s="244">
        <f t="shared" si="587"/>
        <v>0</v>
      </c>
      <c r="O286" s="244">
        <f t="shared" si="588"/>
        <v>0</v>
      </c>
      <c r="P286" s="244">
        <f t="shared" si="589"/>
        <v>0</v>
      </c>
      <c r="Q286" s="244">
        <f t="shared" si="590"/>
        <v>0</v>
      </c>
      <c r="R286" s="435">
        <f t="shared" si="591"/>
        <v>0</v>
      </c>
      <c r="S286" s="446"/>
      <c r="T286" s="245"/>
      <c r="U286" s="245"/>
      <c r="V286" s="245"/>
      <c r="W286" s="245"/>
      <c r="X286" s="245"/>
      <c r="Y286" s="245"/>
      <c r="Z286" s="245"/>
      <c r="AA286" s="245"/>
      <c r="AB286" s="245"/>
      <c r="AC286" s="245"/>
      <c r="AD286" s="245"/>
      <c r="AE286" s="245"/>
      <c r="AF286" s="245"/>
      <c r="AG286" s="245"/>
      <c r="AH286" s="457"/>
      <c r="AI286" s="446"/>
      <c r="AJ286" s="245"/>
      <c r="AK286" s="245"/>
      <c r="AL286" s="245"/>
      <c r="AM286" s="245"/>
      <c r="AN286" s="245"/>
      <c r="AO286" s="245"/>
      <c r="AP286" s="245"/>
      <c r="AQ286" s="245"/>
      <c r="AR286" s="245"/>
      <c r="AS286" s="245"/>
      <c r="AT286" s="245"/>
      <c r="AU286" s="245"/>
      <c r="AV286" s="245"/>
      <c r="AW286" s="245"/>
      <c r="AX286" s="457"/>
      <c r="AY286" s="446"/>
      <c r="AZ286" s="245"/>
      <c r="BA286" s="245"/>
      <c r="BB286" s="245"/>
      <c r="BC286" s="245"/>
      <c r="BD286" s="245"/>
      <c r="BE286" s="245"/>
      <c r="BF286" s="245"/>
      <c r="BG286" s="245"/>
      <c r="BH286" s="245"/>
      <c r="BI286" s="245"/>
      <c r="BJ286" s="245"/>
      <c r="BK286" s="245"/>
      <c r="BL286" s="245"/>
      <c r="BM286" s="245"/>
      <c r="BN286" s="457"/>
      <c r="BO286" s="246" t="s">
        <v>1380</v>
      </c>
    </row>
    <row r="287" spans="1:67" hidden="1" outlineLevel="2">
      <c r="B287" s="51" t="str">
        <f>$B$212&amp;""</f>
        <v>Early</v>
      </c>
      <c r="C287" s="247">
        <f t="shared" si="576"/>
        <v>0</v>
      </c>
      <c r="D287" s="247">
        <f t="shared" si="577"/>
        <v>0</v>
      </c>
      <c r="E287" s="247">
        <f t="shared" si="578"/>
        <v>0</v>
      </c>
      <c r="F287" s="247">
        <f t="shared" si="579"/>
        <v>0</v>
      </c>
      <c r="G287" s="247">
        <f t="shared" si="580"/>
        <v>0</v>
      </c>
      <c r="H287" s="247">
        <f t="shared" si="581"/>
        <v>0</v>
      </c>
      <c r="I287" s="247">
        <f t="shared" si="582"/>
        <v>0</v>
      </c>
      <c r="J287" s="247">
        <f t="shared" si="583"/>
        <v>0</v>
      </c>
      <c r="K287" s="247">
        <f t="shared" si="584"/>
        <v>0</v>
      </c>
      <c r="L287" s="247">
        <f t="shared" si="585"/>
        <v>0</v>
      </c>
      <c r="M287" s="247">
        <f t="shared" si="586"/>
        <v>0</v>
      </c>
      <c r="N287" s="247">
        <f t="shared" si="587"/>
        <v>0</v>
      </c>
      <c r="O287" s="247">
        <f t="shared" si="588"/>
        <v>0</v>
      </c>
      <c r="P287" s="247">
        <f t="shared" si="589"/>
        <v>0</v>
      </c>
      <c r="Q287" s="247">
        <f t="shared" si="590"/>
        <v>0</v>
      </c>
      <c r="R287" s="436">
        <f t="shared" si="591"/>
        <v>0</v>
      </c>
      <c r="S287" s="447"/>
      <c r="T287" s="448"/>
      <c r="U287" s="448"/>
      <c r="V287" s="448"/>
      <c r="W287" s="448"/>
      <c r="X287" s="448"/>
      <c r="Y287" s="448"/>
      <c r="Z287" s="448"/>
      <c r="AA287" s="448"/>
      <c r="AB287" s="448"/>
      <c r="AC287" s="448"/>
      <c r="AD287" s="448"/>
      <c r="AE287" s="448"/>
      <c r="AF287" s="448"/>
      <c r="AG287" s="448"/>
      <c r="AH287" s="458"/>
      <c r="AI287" s="447"/>
      <c r="AJ287" s="448"/>
      <c r="AK287" s="448"/>
      <c r="AL287" s="448"/>
      <c r="AM287" s="448"/>
      <c r="AN287" s="448"/>
      <c r="AO287" s="448"/>
      <c r="AP287" s="448"/>
      <c r="AQ287" s="448"/>
      <c r="AR287" s="448"/>
      <c r="AS287" s="448"/>
      <c r="AT287" s="448"/>
      <c r="AU287" s="448"/>
      <c r="AV287" s="448"/>
      <c r="AW287" s="448"/>
      <c r="AX287" s="458"/>
      <c r="AY287" s="447"/>
      <c r="AZ287" s="448"/>
      <c r="BA287" s="448"/>
      <c r="BB287" s="448"/>
      <c r="BC287" s="448"/>
      <c r="BD287" s="448"/>
      <c r="BE287" s="448"/>
      <c r="BF287" s="448"/>
      <c r="BG287" s="448"/>
      <c r="BH287" s="448"/>
      <c r="BI287" s="448"/>
      <c r="BJ287" s="448"/>
      <c r="BK287" s="448"/>
      <c r="BL287" s="448"/>
      <c r="BM287" s="448"/>
      <c r="BN287" s="458"/>
      <c r="BO287" s="248"/>
    </row>
    <row r="288" spans="1:67" hidden="1" outlineLevel="2">
      <c r="B288" s="51" t="str">
        <f>$B$213&amp;""</f>
        <v>Middle</v>
      </c>
      <c r="C288" s="247">
        <f t="shared" si="576"/>
        <v>0</v>
      </c>
      <c r="D288" s="247">
        <f t="shared" si="577"/>
        <v>0</v>
      </c>
      <c r="E288" s="247">
        <f t="shared" si="578"/>
        <v>0</v>
      </c>
      <c r="F288" s="247">
        <f t="shared" si="579"/>
        <v>0</v>
      </c>
      <c r="G288" s="247">
        <f t="shared" si="580"/>
        <v>0</v>
      </c>
      <c r="H288" s="247">
        <f t="shared" si="581"/>
        <v>0</v>
      </c>
      <c r="I288" s="247">
        <f t="shared" si="582"/>
        <v>0</v>
      </c>
      <c r="J288" s="247">
        <f t="shared" si="583"/>
        <v>0</v>
      </c>
      <c r="K288" s="247">
        <f t="shared" si="584"/>
        <v>0</v>
      </c>
      <c r="L288" s="247">
        <f t="shared" si="585"/>
        <v>0</v>
      </c>
      <c r="M288" s="247">
        <f t="shared" si="586"/>
        <v>0</v>
      </c>
      <c r="N288" s="247">
        <f t="shared" si="587"/>
        <v>0</v>
      </c>
      <c r="O288" s="247">
        <f t="shared" si="588"/>
        <v>0</v>
      </c>
      <c r="P288" s="247">
        <f t="shared" si="589"/>
        <v>0</v>
      </c>
      <c r="Q288" s="247">
        <f t="shared" si="590"/>
        <v>0</v>
      </c>
      <c r="R288" s="436">
        <f t="shared" si="591"/>
        <v>0</v>
      </c>
      <c r="S288" s="447"/>
      <c r="T288" s="448"/>
      <c r="U288" s="448"/>
      <c r="V288" s="448"/>
      <c r="W288" s="448"/>
      <c r="X288" s="448"/>
      <c r="Y288" s="448"/>
      <c r="Z288" s="448"/>
      <c r="AA288" s="448"/>
      <c r="AB288" s="448"/>
      <c r="AC288" s="448"/>
      <c r="AD288" s="448"/>
      <c r="AE288" s="448"/>
      <c r="AF288" s="448"/>
      <c r="AG288" s="448"/>
      <c r="AH288" s="458"/>
      <c r="AI288" s="447"/>
      <c r="AJ288" s="448"/>
      <c r="AK288" s="448"/>
      <c r="AL288" s="448"/>
      <c r="AM288" s="448"/>
      <c r="AN288" s="448"/>
      <c r="AO288" s="448"/>
      <c r="AP288" s="448"/>
      <c r="AQ288" s="448"/>
      <c r="AR288" s="448"/>
      <c r="AS288" s="448"/>
      <c r="AT288" s="448"/>
      <c r="AU288" s="448"/>
      <c r="AV288" s="448"/>
      <c r="AW288" s="448"/>
      <c r="AX288" s="458"/>
      <c r="AY288" s="447"/>
      <c r="AZ288" s="448"/>
      <c r="BA288" s="448"/>
      <c r="BB288" s="448"/>
      <c r="BC288" s="448"/>
      <c r="BD288" s="448"/>
      <c r="BE288" s="448"/>
      <c r="BF288" s="448"/>
      <c r="BG288" s="448"/>
      <c r="BH288" s="448"/>
      <c r="BI288" s="448"/>
      <c r="BJ288" s="448"/>
      <c r="BK288" s="448"/>
      <c r="BL288" s="448"/>
      <c r="BM288" s="448"/>
      <c r="BN288" s="458"/>
    </row>
    <row r="289" spans="2:67" hidden="1" outlineLevel="2">
      <c r="B289" s="51" t="str">
        <f>$B$214&amp;""</f>
        <v>Late</v>
      </c>
      <c r="C289" s="247">
        <f t="shared" si="576"/>
        <v>0</v>
      </c>
      <c r="D289" s="247">
        <f t="shared" si="577"/>
        <v>0</v>
      </c>
      <c r="E289" s="247">
        <f t="shared" si="578"/>
        <v>0</v>
      </c>
      <c r="F289" s="247">
        <f t="shared" si="579"/>
        <v>0</v>
      </c>
      <c r="G289" s="247">
        <f t="shared" si="580"/>
        <v>0</v>
      </c>
      <c r="H289" s="247">
        <f t="shared" si="581"/>
        <v>0</v>
      </c>
      <c r="I289" s="247">
        <f t="shared" si="582"/>
        <v>0</v>
      </c>
      <c r="J289" s="247">
        <f t="shared" si="583"/>
        <v>0</v>
      </c>
      <c r="K289" s="247">
        <f t="shared" si="584"/>
        <v>0</v>
      </c>
      <c r="L289" s="247">
        <f t="shared" si="585"/>
        <v>0</v>
      </c>
      <c r="M289" s="247">
        <f t="shared" si="586"/>
        <v>0</v>
      </c>
      <c r="N289" s="247">
        <f t="shared" si="587"/>
        <v>0</v>
      </c>
      <c r="O289" s="247">
        <f t="shared" si="588"/>
        <v>0</v>
      </c>
      <c r="P289" s="247">
        <f t="shared" si="589"/>
        <v>0</v>
      </c>
      <c r="Q289" s="247">
        <f t="shared" si="590"/>
        <v>0</v>
      </c>
      <c r="R289" s="436">
        <f t="shared" si="591"/>
        <v>0</v>
      </c>
      <c r="S289" s="447"/>
      <c r="T289" s="448"/>
      <c r="U289" s="448"/>
      <c r="V289" s="448"/>
      <c r="W289" s="448"/>
      <c r="X289" s="448"/>
      <c r="Y289" s="448"/>
      <c r="Z289" s="448"/>
      <c r="AA289" s="448"/>
      <c r="AB289" s="448"/>
      <c r="AC289" s="448"/>
      <c r="AD289" s="448"/>
      <c r="AE289" s="448"/>
      <c r="AF289" s="448"/>
      <c r="AG289" s="448"/>
      <c r="AH289" s="458"/>
      <c r="AI289" s="447"/>
      <c r="AJ289" s="448"/>
      <c r="AK289" s="448"/>
      <c r="AL289" s="448"/>
      <c r="AM289" s="448"/>
      <c r="AN289" s="448"/>
      <c r="AO289" s="448"/>
      <c r="AP289" s="448"/>
      <c r="AQ289" s="448"/>
      <c r="AR289" s="448"/>
      <c r="AS289" s="448"/>
      <c r="AT289" s="448"/>
      <c r="AU289" s="448"/>
      <c r="AV289" s="448"/>
      <c r="AW289" s="448"/>
      <c r="AX289" s="458"/>
      <c r="AY289" s="447"/>
      <c r="AZ289" s="448"/>
      <c r="BA289" s="448"/>
      <c r="BB289" s="448"/>
      <c r="BC289" s="448"/>
      <c r="BD289" s="448"/>
      <c r="BE289" s="448"/>
      <c r="BF289" s="448"/>
      <c r="BG289" s="448"/>
      <c r="BH289" s="448"/>
      <c r="BI289" s="448"/>
      <c r="BJ289" s="448"/>
      <c r="BK289" s="448"/>
      <c r="BL289" s="448"/>
      <c r="BM289" s="448"/>
      <c r="BN289" s="458"/>
    </row>
    <row r="290" spans="2:67" hidden="1" outlineLevel="2">
      <c r="B290" s="51" t="s">
        <v>1514</v>
      </c>
      <c r="C290" s="247">
        <f t="shared" si="576"/>
        <v>0</v>
      </c>
      <c r="D290" s="247">
        <f t="shared" si="577"/>
        <v>0</v>
      </c>
      <c r="E290" s="247">
        <f t="shared" si="578"/>
        <v>0</v>
      </c>
      <c r="F290" s="247">
        <f t="shared" si="579"/>
        <v>0</v>
      </c>
      <c r="G290" s="247">
        <f t="shared" si="580"/>
        <v>0</v>
      </c>
      <c r="H290" s="247">
        <f t="shared" si="581"/>
        <v>0</v>
      </c>
      <c r="I290" s="247">
        <f t="shared" si="582"/>
        <v>0</v>
      </c>
      <c r="J290" s="247">
        <f t="shared" si="583"/>
        <v>0</v>
      </c>
      <c r="K290" s="247">
        <f t="shared" si="584"/>
        <v>0</v>
      </c>
      <c r="L290" s="247">
        <f t="shared" si="585"/>
        <v>0</v>
      </c>
      <c r="M290" s="247">
        <f t="shared" si="586"/>
        <v>0</v>
      </c>
      <c r="N290" s="247">
        <f t="shared" si="587"/>
        <v>0</v>
      </c>
      <c r="O290" s="247">
        <f t="shared" si="588"/>
        <v>0</v>
      </c>
      <c r="P290" s="247">
        <f t="shared" si="589"/>
        <v>0</v>
      </c>
      <c r="Q290" s="247">
        <f t="shared" si="590"/>
        <v>0</v>
      </c>
      <c r="R290" s="436">
        <f t="shared" si="591"/>
        <v>0</v>
      </c>
      <c r="S290" s="468"/>
      <c r="T290" s="469"/>
      <c r="U290" s="469"/>
      <c r="V290" s="469"/>
      <c r="W290" s="469"/>
      <c r="X290" s="469"/>
      <c r="Y290" s="469"/>
      <c r="Z290" s="469"/>
      <c r="AA290" s="469"/>
      <c r="AB290" s="469"/>
      <c r="AC290" s="469"/>
      <c r="AD290" s="469"/>
      <c r="AE290" s="469"/>
      <c r="AF290" s="469"/>
      <c r="AG290" s="469"/>
      <c r="AH290" s="470"/>
      <c r="AI290" s="468"/>
      <c r="AJ290" s="469"/>
      <c r="AK290" s="469"/>
      <c r="AL290" s="469"/>
      <c r="AM290" s="469"/>
      <c r="AN290" s="469"/>
      <c r="AO290" s="469"/>
      <c r="AP290" s="469"/>
      <c r="AQ290" s="469"/>
      <c r="AR290" s="469"/>
      <c r="AS290" s="469"/>
      <c r="AT290" s="469"/>
      <c r="AU290" s="469"/>
      <c r="AV290" s="469"/>
      <c r="AW290" s="469"/>
      <c r="AX290" s="470"/>
      <c r="AY290" s="468"/>
      <c r="AZ290" s="469"/>
      <c r="BA290" s="469"/>
      <c r="BB290" s="469"/>
      <c r="BC290" s="469"/>
      <c r="BD290" s="469"/>
      <c r="BE290" s="469"/>
      <c r="BF290" s="469"/>
      <c r="BG290" s="469"/>
      <c r="BH290" s="469"/>
      <c r="BI290" s="469"/>
      <c r="BJ290" s="469"/>
      <c r="BK290" s="469"/>
      <c r="BL290" s="469"/>
      <c r="BM290" s="469"/>
      <c r="BN290" s="470"/>
    </row>
    <row r="291" spans="2:67" hidden="1" outlineLevel="1">
      <c r="B291" s="51" t="str">
        <f t="shared" ref="B291" si="592">$B$216&amp;""</f>
        <v>7mo with 0% mated</v>
      </c>
      <c r="C291" s="247">
        <f t="shared" si="576"/>
        <v>0</v>
      </c>
      <c r="D291" s="247">
        <f t="shared" si="577"/>
        <v>0</v>
      </c>
      <c r="E291" s="247">
        <f t="shared" si="578"/>
        <v>0</v>
      </c>
      <c r="F291" s="247">
        <f t="shared" si="579"/>
        <v>0</v>
      </c>
      <c r="G291" s="247">
        <f t="shared" si="580"/>
        <v>0</v>
      </c>
      <c r="H291" s="247">
        <f t="shared" si="581"/>
        <v>0</v>
      </c>
      <c r="I291" s="247">
        <f t="shared" si="582"/>
        <v>0</v>
      </c>
      <c r="J291" s="247">
        <f t="shared" si="583"/>
        <v>0</v>
      </c>
      <c r="K291" s="247">
        <f t="shared" si="584"/>
        <v>0</v>
      </c>
      <c r="L291" s="247">
        <f t="shared" si="585"/>
        <v>0</v>
      </c>
      <c r="M291" s="247">
        <f t="shared" si="586"/>
        <v>0</v>
      </c>
      <c r="N291" s="247">
        <f t="shared" si="587"/>
        <v>0</v>
      </c>
      <c r="O291" s="247">
        <f t="shared" si="588"/>
        <v>0</v>
      </c>
      <c r="P291" s="247">
        <f t="shared" si="589"/>
        <v>0</v>
      </c>
      <c r="Q291" s="247">
        <f t="shared" si="590"/>
        <v>0</v>
      </c>
      <c r="R291" s="436">
        <f t="shared" si="591"/>
        <v>0</v>
      </c>
      <c r="S291" s="468"/>
      <c r="T291" s="469"/>
      <c r="U291" s="469"/>
      <c r="V291" s="469"/>
      <c r="W291" s="469"/>
      <c r="X291" s="469"/>
      <c r="Y291" s="469"/>
      <c r="Z291" s="469"/>
      <c r="AA291" s="469"/>
      <c r="AB291" s="469"/>
      <c r="AC291" s="469"/>
      <c r="AD291" s="469"/>
      <c r="AE291" s="469"/>
      <c r="AF291" s="469"/>
      <c r="AG291" s="469"/>
      <c r="AH291" s="470"/>
      <c r="AI291" s="468"/>
      <c r="AJ291" s="469"/>
      <c r="AK291" s="469"/>
      <c r="AL291" s="469"/>
      <c r="AM291" s="469"/>
      <c r="AN291" s="469"/>
      <c r="AO291" s="469"/>
      <c r="AP291" s="469"/>
      <c r="AQ291" s="469"/>
      <c r="AR291" s="469"/>
      <c r="AS291" s="469"/>
      <c r="AT291" s="469"/>
      <c r="AU291" s="469"/>
      <c r="AV291" s="469"/>
      <c r="AW291" s="469"/>
      <c r="AX291" s="470"/>
      <c r="AY291" s="468"/>
      <c r="AZ291" s="469"/>
      <c r="BA291" s="469"/>
      <c r="BB291" s="469"/>
      <c r="BC291" s="469"/>
      <c r="BD291" s="469"/>
      <c r="BE291" s="469"/>
      <c r="BF291" s="469"/>
      <c r="BG291" s="469"/>
      <c r="BH291" s="469"/>
      <c r="BI291" s="469"/>
      <c r="BJ291" s="469"/>
      <c r="BK291" s="469"/>
      <c r="BL291" s="469"/>
      <c r="BM291" s="469"/>
      <c r="BN291" s="470"/>
      <c r="BO291" s="248"/>
    </row>
    <row r="292" spans="2:67" hidden="1" outlineLevel="1">
      <c r="B292" s="51" t="s">
        <v>1655</v>
      </c>
      <c r="C292" s="247">
        <f t="shared" si="576"/>
        <v>0</v>
      </c>
      <c r="D292" s="247">
        <f t="shared" si="577"/>
        <v>0</v>
      </c>
      <c r="E292" s="247">
        <f t="shared" si="578"/>
        <v>0</v>
      </c>
      <c r="F292" s="247">
        <f t="shared" si="579"/>
        <v>0</v>
      </c>
      <c r="G292" s="247">
        <f t="shared" si="580"/>
        <v>0</v>
      </c>
      <c r="H292" s="247">
        <f t="shared" si="581"/>
        <v>0</v>
      </c>
      <c r="I292" s="247">
        <f t="shared" si="582"/>
        <v>0</v>
      </c>
      <c r="J292" s="247">
        <f t="shared" si="583"/>
        <v>0</v>
      </c>
      <c r="K292" s="247">
        <f t="shared" si="584"/>
        <v>0</v>
      </c>
      <c r="L292" s="247">
        <f t="shared" si="585"/>
        <v>0</v>
      </c>
      <c r="M292" s="247">
        <f t="shared" si="586"/>
        <v>0</v>
      </c>
      <c r="N292" s="247">
        <f t="shared" si="587"/>
        <v>0</v>
      </c>
      <c r="O292" s="247">
        <f t="shared" si="588"/>
        <v>0</v>
      </c>
      <c r="P292" s="247">
        <f t="shared" si="589"/>
        <v>0</v>
      </c>
      <c r="Q292" s="247">
        <f t="shared" si="590"/>
        <v>0</v>
      </c>
      <c r="R292" s="436">
        <f t="shared" si="591"/>
        <v>0</v>
      </c>
      <c r="S292" s="468"/>
      <c r="T292" s="469"/>
      <c r="U292" s="469"/>
      <c r="V292" s="469"/>
      <c r="W292" s="469"/>
      <c r="X292" s="469"/>
      <c r="Y292" s="469"/>
      <c r="Z292" s="469"/>
      <c r="AA292" s="469"/>
      <c r="AB292" s="469"/>
      <c r="AC292" s="469"/>
      <c r="AD292" s="469"/>
      <c r="AE292" s="469"/>
      <c r="AF292" s="469"/>
      <c r="AG292" s="469"/>
      <c r="AH292" s="470"/>
      <c r="AI292" s="468"/>
      <c r="AJ292" s="469"/>
      <c r="AK292" s="469"/>
      <c r="AL292" s="469"/>
      <c r="AM292" s="469"/>
      <c r="AN292" s="469"/>
      <c r="AO292" s="469"/>
      <c r="AP292" s="469"/>
      <c r="AQ292" s="469"/>
      <c r="AR292" s="469"/>
      <c r="AS292" s="469"/>
      <c r="AT292" s="469"/>
      <c r="AU292" s="469"/>
      <c r="AV292" s="469"/>
      <c r="AW292" s="469"/>
      <c r="AX292" s="470"/>
      <c r="AY292" s="468"/>
      <c r="AZ292" s="469"/>
      <c r="BA292" s="469"/>
      <c r="BB292" s="469"/>
      <c r="BC292" s="469"/>
      <c r="BD292" s="469"/>
      <c r="BE292" s="469"/>
      <c r="BF292" s="469"/>
      <c r="BG292" s="469"/>
      <c r="BH292" s="469"/>
      <c r="BI292" s="469"/>
      <c r="BJ292" s="469"/>
      <c r="BK292" s="469"/>
      <c r="BL292" s="469"/>
      <c r="BM292" s="469"/>
      <c r="BN292" s="470"/>
      <c r="BO292" s="248"/>
    </row>
    <row r="293" spans="2:67" hidden="1" outlineLevel="1">
      <c r="B293" s="51" t="s">
        <v>1070</v>
      </c>
      <c r="C293" s="249">
        <f t="shared" si="576"/>
        <v>0</v>
      </c>
      <c r="D293" s="249">
        <f t="shared" si="577"/>
        <v>0</v>
      </c>
      <c r="E293" s="249">
        <f t="shared" si="578"/>
        <v>0</v>
      </c>
      <c r="F293" s="249">
        <f t="shared" si="579"/>
        <v>0</v>
      </c>
      <c r="G293" s="249">
        <f t="shared" si="580"/>
        <v>0</v>
      </c>
      <c r="H293" s="249">
        <f t="shared" si="581"/>
        <v>0</v>
      </c>
      <c r="I293" s="249">
        <f t="shared" si="582"/>
        <v>0</v>
      </c>
      <c r="J293" s="249">
        <f t="shared" si="583"/>
        <v>0</v>
      </c>
      <c r="K293" s="249">
        <f t="shared" si="584"/>
        <v>0</v>
      </c>
      <c r="L293" s="249">
        <f t="shared" si="585"/>
        <v>0</v>
      </c>
      <c r="M293" s="249">
        <f t="shared" si="586"/>
        <v>0</v>
      </c>
      <c r="N293" s="249">
        <f t="shared" si="587"/>
        <v>0</v>
      </c>
      <c r="O293" s="249">
        <f t="shared" si="588"/>
        <v>0</v>
      </c>
      <c r="P293" s="249">
        <f t="shared" si="589"/>
        <v>0</v>
      </c>
      <c r="Q293" s="249">
        <f t="shared" si="590"/>
        <v>0</v>
      </c>
      <c r="R293" s="437">
        <f t="shared" si="591"/>
        <v>0</v>
      </c>
      <c r="S293" s="468"/>
      <c r="T293" s="469"/>
      <c r="U293" s="469"/>
      <c r="V293" s="469"/>
      <c r="W293" s="469"/>
      <c r="X293" s="469"/>
      <c r="Y293" s="469"/>
      <c r="Z293" s="469"/>
      <c r="AA293" s="469"/>
      <c r="AB293" s="469"/>
      <c r="AC293" s="469"/>
      <c r="AD293" s="469"/>
      <c r="AE293" s="469"/>
      <c r="AF293" s="469"/>
      <c r="AG293" s="469"/>
      <c r="AH293" s="470"/>
      <c r="AI293" s="468"/>
      <c r="AJ293" s="469"/>
      <c r="AK293" s="469"/>
      <c r="AL293" s="469"/>
      <c r="AM293" s="469"/>
      <c r="AN293" s="469"/>
      <c r="AO293" s="469"/>
      <c r="AP293" s="469"/>
      <c r="AQ293" s="469"/>
      <c r="AR293" s="469"/>
      <c r="AS293" s="469"/>
      <c r="AT293" s="469"/>
      <c r="AU293" s="469"/>
      <c r="AV293" s="469"/>
      <c r="AW293" s="469"/>
      <c r="AX293" s="470"/>
      <c r="AY293" s="468"/>
      <c r="AZ293" s="469"/>
      <c r="BA293" s="469"/>
      <c r="BB293" s="469"/>
      <c r="BC293" s="469"/>
      <c r="BD293" s="469"/>
      <c r="BE293" s="469"/>
      <c r="BF293" s="469"/>
      <c r="BG293" s="469"/>
      <c r="BH293" s="469"/>
      <c r="BI293" s="469"/>
      <c r="BJ293" s="469"/>
      <c r="BK293" s="469"/>
      <c r="BL293" s="469"/>
      <c r="BM293" s="469"/>
      <c r="BN293" s="470"/>
      <c r="BO293" s="248"/>
    </row>
    <row r="294" spans="2:67" ht="24.75" hidden="1" outlineLevel="1">
      <c r="B294" s="50" t="str">
        <f>"Timing 2 - Join to mid preg
"&amp;$B$211&amp;""</f>
        <v>Timing 2 - Join to mid preg
Standard (7mo)</v>
      </c>
      <c r="C294" s="244">
        <f t="shared" si="576"/>
        <v>0</v>
      </c>
      <c r="D294" s="244">
        <f t="shared" si="577"/>
        <v>0</v>
      </c>
      <c r="E294" s="244">
        <f t="shared" si="578"/>
        <v>0</v>
      </c>
      <c r="F294" s="244">
        <f t="shared" si="579"/>
        <v>0</v>
      </c>
      <c r="G294" s="244">
        <f t="shared" si="580"/>
        <v>0</v>
      </c>
      <c r="H294" s="244">
        <f t="shared" si="581"/>
        <v>0</v>
      </c>
      <c r="I294" s="244">
        <f t="shared" si="582"/>
        <v>0</v>
      </c>
      <c r="J294" s="244">
        <f t="shared" si="583"/>
        <v>0</v>
      </c>
      <c r="K294" s="244">
        <f t="shared" si="584"/>
        <v>0</v>
      </c>
      <c r="L294" s="244">
        <f t="shared" si="585"/>
        <v>0</v>
      </c>
      <c r="M294" s="244">
        <f t="shared" si="586"/>
        <v>0</v>
      </c>
      <c r="N294" s="244">
        <f t="shared" si="587"/>
        <v>0</v>
      </c>
      <c r="O294" s="244">
        <f t="shared" si="588"/>
        <v>0</v>
      </c>
      <c r="P294" s="244">
        <f t="shared" si="589"/>
        <v>0</v>
      </c>
      <c r="Q294" s="244">
        <f t="shared" si="590"/>
        <v>0</v>
      </c>
      <c r="R294" s="435">
        <f t="shared" si="591"/>
        <v>0</v>
      </c>
      <c r="S294" s="446"/>
      <c r="T294" s="245"/>
      <c r="U294" s="245"/>
      <c r="V294" s="245"/>
      <c r="W294" s="245"/>
      <c r="X294" s="245"/>
      <c r="Y294" s="245"/>
      <c r="Z294" s="245"/>
      <c r="AA294" s="245"/>
      <c r="AB294" s="245"/>
      <c r="AC294" s="245"/>
      <c r="AD294" s="245"/>
      <c r="AE294" s="245"/>
      <c r="AF294" s="245"/>
      <c r="AG294" s="245"/>
      <c r="AH294" s="457"/>
      <c r="AI294" s="446"/>
      <c r="AJ294" s="245"/>
      <c r="AK294" s="245"/>
      <c r="AL294" s="245"/>
      <c r="AM294" s="245"/>
      <c r="AN294" s="245"/>
      <c r="AO294" s="245"/>
      <c r="AP294" s="245"/>
      <c r="AQ294" s="245"/>
      <c r="AR294" s="245"/>
      <c r="AS294" s="245"/>
      <c r="AT294" s="245"/>
      <c r="AU294" s="245"/>
      <c r="AV294" s="245"/>
      <c r="AW294" s="245"/>
      <c r="AX294" s="457"/>
      <c r="AY294" s="446"/>
      <c r="AZ294" s="245"/>
      <c r="BA294" s="245"/>
      <c r="BB294" s="245"/>
      <c r="BC294" s="245"/>
      <c r="BD294" s="245"/>
      <c r="BE294" s="245"/>
      <c r="BF294" s="245"/>
      <c r="BG294" s="245"/>
      <c r="BH294" s="245"/>
      <c r="BI294" s="245"/>
      <c r="BJ294" s="245"/>
      <c r="BK294" s="245"/>
      <c r="BL294" s="245"/>
      <c r="BM294" s="245"/>
      <c r="BN294" s="457"/>
      <c r="BO294" s="246" t="s">
        <v>1380</v>
      </c>
    </row>
    <row r="295" spans="2:67" hidden="1" outlineLevel="1">
      <c r="B295" s="51" t="str">
        <f t="shared" ref="B295" si="593">$B$212&amp;""</f>
        <v>Early</v>
      </c>
      <c r="C295" s="247">
        <f t="shared" si="576"/>
        <v>0</v>
      </c>
      <c r="D295" s="247">
        <f t="shared" si="577"/>
        <v>0</v>
      </c>
      <c r="E295" s="247">
        <f t="shared" si="578"/>
        <v>0</v>
      </c>
      <c r="F295" s="247">
        <f t="shared" si="579"/>
        <v>0</v>
      </c>
      <c r="G295" s="247">
        <f t="shared" si="580"/>
        <v>0</v>
      </c>
      <c r="H295" s="247">
        <f t="shared" si="581"/>
        <v>0</v>
      </c>
      <c r="I295" s="247">
        <f t="shared" si="582"/>
        <v>0</v>
      </c>
      <c r="J295" s="247">
        <f t="shared" si="583"/>
        <v>0</v>
      </c>
      <c r="K295" s="247">
        <f t="shared" si="584"/>
        <v>0</v>
      </c>
      <c r="L295" s="247">
        <f t="shared" si="585"/>
        <v>0</v>
      </c>
      <c r="M295" s="247">
        <f t="shared" si="586"/>
        <v>0</v>
      </c>
      <c r="N295" s="247">
        <f t="shared" si="587"/>
        <v>0</v>
      </c>
      <c r="O295" s="247">
        <f t="shared" si="588"/>
        <v>0</v>
      </c>
      <c r="P295" s="247">
        <f t="shared" si="589"/>
        <v>0</v>
      </c>
      <c r="Q295" s="247">
        <f t="shared" si="590"/>
        <v>0</v>
      </c>
      <c r="R295" s="436">
        <f t="shared" si="591"/>
        <v>0</v>
      </c>
      <c r="S295" s="447"/>
      <c r="T295" s="448"/>
      <c r="U295" s="448"/>
      <c r="V295" s="448"/>
      <c r="W295" s="448"/>
      <c r="X295" s="448"/>
      <c r="Y295" s="448"/>
      <c r="Z295" s="448"/>
      <c r="AA295" s="448"/>
      <c r="AB295" s="448"/>
      <c r="AC295" s="448"/>
      <c r="AD295" s="448"/>
      <c r="AE295" s="448"/>
      <c r="AF295" s="448"/>
      <c r="AG295" s="448"/>
      <c r="AH295" s="458"/>
      <c r="AI295" s="447"/>
      <c r="AJ295" s="448"/>
      <c r="AK295" s="448"/>
      <c r="AL295" s="448"/>
      <c r="AM295" s="448"/>
      <c r="AN295" s="448"/>
      <c r="AO295" s="448"/>
      <c r="AP295" s="448"/>
      <c r="AQ295" s="448"/>
      <c r="AR295" s="448"/>
      <c r="AS295" s="448"/>
      <c r="AT295" s="448"/>
      <c r="AU295" s="448"/>
      <c r="AV295" s="448"/>
      <c r="AW295" s="448"/>
      <c r="AX295" s="458"/>
      <c r="AY295" s="447"/>
      <c r="AZ295" s="448"/>
      <c r="BA295" s="448"/>
      <c r="BB295" s="448"/>
      <c r="BC295" s="448"/>
      <c r="BD295" s="448"/>
      <c r="BE295" s="448"/>
      <c r="BF295" s="448"/>
      <c r="BG295" s="448"/>
      <c r="BH295" s="448"/>
      <c r="BI295" s="448"/>
      <c r="BJ295" s="448"/>
      <c r="BK295" s="448"/>
      <c r="BL295" s="448"/>
      <c r="BM295" s="448"/>
      <c r="BN295" s="458"/>
    </row>
    <row r="296" spans="2:67" hidden="1" outlineLevel="1">
      <c r="B296" s="51" t="str">
        <f t="shared" ref="B296" si="594">$B$213&amp;""</f>
        <v>Middle</v>
      </c>
      <c r="C296" s="247">
        <f t="shared" si="576"/>
        <v>0</v>
      </c>
      <c r="D296" s="247">
        <f t="shared" si="577"/>
        <v>0</v>
      </c>
      <c r="E296" s="247">
        <f t="shared" si="578"/>
        <v>0</v>
      </c>
      <c r="F296" s="247">
        <f t="shared" si="579"/>
        <v>0</v>
      </c>
      <c r="G296" s="247">
        <f t="shared" si="580"/>
        <v>0</v>
      </c>
      <c r="H296" s="247">
        <f t="shared" si="581"/>
        <v>0</v>
      </c>
      <c r="I296" s="247">
        <f t="shared" si="582"/>
        <v>0</v>
      </c>
      <c r="J296" s="247">
        <f t="shared" si="583"/>
        <v>0</v>
      </c>
      <c r="K296" s="247">
        <f t="shared" si="584"/>
        <v>0</v>
      </c>
      <c r="L296" s="247">
        <f t="shared" si="585"/>
        <v>0</v>
      </c>
      <c r="M296" s="247">
        <f t="shared" si="586"/>
        <v>0</v>
      </c>
      <c r="N296" s="247">
        <f t="shared" si="587"/>
        <v>0</v>
      </c>
      <c r="O296" s="247">
        <f t="shared" si="588"/>
        <v>0</v>
      </c>
      <c r="P296" s="247">
        <f t="shared" si="589"/>
        <v>0</v>
      </c>
      <c r="Q296" s="247">
        <f t="shared" si="590"/>
        <v>0</v>
      </c>
      <c r="R296" s="436">
        <f t="shared" si="591"/>
        <v>0</v>
      </c>
      <c r="S296" s="447"/>
      <c r="T296" s="448"/>
      <c r="U296" s="448"/>
      <c r="V296" s="448"/>
      <c r="W296" s="448"/>
      <c r="X296" s="448"/>
      <c r="Y296" s="448"/>
      <c r="Z296" s="448"/>
      <c r="AA296" s="448"/>
      <c r="AB296" s="448"/>
      <c r="AC296" s="448"/>
      <c r="AD296" s="448"/>
      <c r="AE296" s="448"/>
      <c r="AF296" s="448"/>
      <c r="AG296" s="448"/>
      <c r="AH296" s="458"/>
      <c r="AI296" s="447"/>
      <c r="AJ296" s="448"/>
      <c r="AK296" s="448"/>
      <c r="AL296" s="448"/>
      <c r="AM296" s="448"/>
      <c r="AN296" s="448"/>
      <c r="AO296" s="448"/>
      <c r="AP296" s="448"/>
      <c r="AQ296" s="448"/>
      <c r="AR296" s="448"/>
      <c r="AS296" s="448"/>
      <c r="AT296" s="448"/>
      <c r="AU296" s="448"/>
      <c r="AV296" s="448"/>
      <c r="AW296" s="448"/>
      <c r="AX296" s="458"/>
      <c r="AY296" s="447"/>
      <c r="AZ296" s="448"/>
      <c r="BA296" s="448"/>
      <c r="BB296" s="448"/>
      <c r="BC296" s="448"/>
      <c r="BD296" s="448"/>
      <c r="BE296" s="448"/>
      <c r="BF296" s="448"/>
      <c r="BG296" s="448"/>
      <c r="BH296" s="448"/>
      <c r="BI296" s="448"/>
      <c r="BJ296" s="448"/>
      <c r="BK296" s="448"/>
      <c r="BL296" s="448"/>
      <c r="BM296" s="448"/>
      <c r="BN296" s="458"/>
    </row>
    <row r="297" spans="2:67" hidden="1" outlineLevel="1">
      <c r="B297" s="51" t="str">
        <f t="shared" ref="B297" si="595">$B$214&amp;""</f>
        <v>Late</v>
      </c>
      <c r="C297" s="247">
        <f t="shared" si="576"/>
        <v>0</v>
      </c>
      <c r="D297" s="247">
        <f t="shared" si="577"/>
        <v>0</v>
      </c>
      <c r="E297" s="247">
        <f t="shared" si="578"/>
        <v>0</v>
      </c>
      <c r="F297" s="247">
        <f t="shared" si="579"/>
        <v>0</v>
      </c>
      <c r="G297" s="247">
        <f t="shared" si="580"/>
        <v>0</v>
      </c>
      <c r="H297" s="247">
        <f t="shared" si="581"/>
        <v>0</v>
      </c>
      <c r="I297" s="247">
        <f t="shared" si="582"/>
        <v>0</v>
      </c>
      <c r="J297" s="247">
        <f t="shared" si="583"/>
        <v>0</v>
      </c>
      <c r="K297" s="247">
        <f t="shared" si="584"/>
        <v>0</v>
      </c>
      <c r="L297" s="247">
        <f t="shared" si="585"/>
        <v>0</v>
      </c>
      <c r="M297" s="247">
        <f t="shared" si="586"/>
        <v>0</v>
      </c>
      <c r="N297" s="247">
        <f t="shared" si="587"/>
        <v>0</v>
      </c>
      <c r="O297" s="247">
        <f t="shared" si="588"/>
        <v>0</v>
      </c>
      <c r="P297" s="247">
        <f t="shared" si="589"/>
        <v>0</v>
      </c>
      <c r="Q297" s="247">
        <f t="shared" si="590"/>
        <v>0</v>
      </c>
      <c r="R297" s="436">
        <f t="shared" si="591"/>
        <v>0</v>
      </c>
      <c r="S297" s="447"/>
      <c r="T297" s="448"/>
      <c r="U297" s="448"/>
      <c r="V297" s="448"/>
      <c r="W297" s="448"/>
      <c r="X297" s="448"/>
      <c r="Y297" s="448"/>
      <c r="Z297" s="448"/>
      <c r="AA297" s="448"/>
      <c r="AB297" s="448"/>
      <c r="AC297" s="448"/>
      <c r="AD297" s="448"/>
      <c r="AE297" s="448"/>
      <c r="AF297" s="448"/>
      <c r="AG297" s="448"/>
      <c r="AH297" s="458"/>
      <c r="AI297" s="447"/>
      <c r="AJ297" s="448"/>
      <c r="AK297" s="448"/>
      <c r="AL297" s="448"/>
      <c r="AM297" s="448"/>
      <c r="AN297" s="448"/>
      <c r="AO297" s="448"/>
      <c r="AP297" s="448"/>
      <c r="AQ297" s="448"/>
      <c r="AR297" s="448"/>
      <c r="AS297" s="448"/>
      <c r="AT297" s="448"/>
      <c r="AU297" s="448"/>
      <c r="AV297" s="448"/>
      <c r="AW297" s="448"/>
      <c r="AX297" s="458"/>
      <c r="AY297" s="447"/>
      <c r="AZ297" s="448"/>
      <c r="BA297" s="448"/>
      <c r="BB297" s="448"/>
      <c r="BC297" s="448"/>
      <c r="BD297" s="448"/>
      <c r="BE297" s="448"/>
      <c r="BF297" s="448"/>
      <c r="BG297" s="448"/>
      <c r="BH297" s="448"/>
      <c r="BI297" s="448"/>
      <c r="BJ297" s="448"/>
      <c r="BK297" s="448"/>
      <c r="BL297" s="448"/>
      <c r="BM297" s="448"/>
      <c r="BN297" s="458"/>
    </row>
    <row r="298" spans="2:67" hidden="1" outlineLevel="1">
      <c r="B298" s="51" t="s">
        <v>941</v>
      </c>
      <c r="C298" s="247">
        <f t="shared" si="576"/>
        <v>0</v>
      </c>
      <c r="D298" s="247">
        <f t="shared" si="577"/>
        <v>0</v>
      </c>
      <c r="E298" s="247">
        <f t="shared" si="578"/>
        <v>0</v>
      </c>
      <c r="F298" s="247">
        <f t="shared" si="579"/>
        <v>0</v>
      </c>
      <c r="G298" s="247">
        <f t="shared" si="580"/>
        <v>0</v>
      </c>
      <c r="H298" s="247">
        <f t="shared" si="581"/>
        <v>0</v>
      </c>
      <c r="I298" s="247">
        <f t="shared" si="582"/>
        <v>0</v>
      </c>
      <c r="J298" s="247">
        <f t="shared" si="583"/>
        <v>0</v>
      </c>
      <c r="K298" s="247">
        <f t="shared" si="584"/>
        <v>0</v>
      </c>
      <c r="L298" s="247">
        <f t="shared" si="585"/>
        <v>0</v>
      </c>
      <c r="M298" s="247">
        <f t="shared" si="586"/>
        <v>0</v>
      </c>
      <c r="N298" s="247">
        <f t="shared" si="587"/>
        <v>0</v>
      </c>
      <c r="O298" s="247">
        <f t="shared" si="588"/>
        <v>0</v>
      </c>
      <c r="P298" s="247">
        <f t="shared" si="589"/>
        <v>0</v>
      </c>
      <c r="Q298" s="247">
        <f t="shared" si="590"/>
        <v>0</v>
      </c>
      <c r="R298" s="436">
        <f t="shared" si="591"/>
        <v>0</v>
      </c>
      <c r="S298" s="468"/>
      <c r="T298" s="469"/>
      <c r="U298" s="469"/>
      <c r="V298" s="469"/>
      <c r="W298" s="469"/>
      <c r="X298" s="469"/>
      <c r="Y298" s="469"/>
      <c r="Z298" s="469"/>
      <c r="AA298" s="469"/>
      <c r="AB298" s="469"/>
      <c r="AC298" s="469"/>
      <c r="AD298" s="469"/>
      <c r="AE298" s="469"/>
      <c r="AF298" s="469"/>
      <c r="AG298" s="469"/>
      <c r="AH298" s="470"/>
      <c r="AI298" s="468"/>
      <c r="AJ298" s="469"/>
      <c r="AK298" s="469"/>
      <c r="AL298" s="469"/>
      <c r="AM298" s="469"/>
      <c r="AN298" s="469"/>
      <c r="AO298" s="469"/>
      <c r="AP298" s="469"/>
      <c r="AQ298" s="469"/>
      <c r="AR298" s="469"/>
      <c r="AS298" s="469"/>
      <c r="AT298" s="469"/>
      <c r="AU298" s="469"/>
      <c r="AV298" s="469"/>
      <c r="AW298" s="469"/>
      <c r="AX298" s="470"/>
      <c r="AY298" s="468"/>
      <c r="AZ298" s="469"/>
      <c r="BA298" s="469"/>
      <c r="BB298" s="469"/>
      <c r="BC298" s="469"/>
      <c r="BD298" s="469"/>
      <c r="BE298" s="469"/>
      <c r="BF298" s="469"/>
      <c r="BG298" s="469"/>
      <c r="BH298" s="469"/>
      <c r="BI298" s="469"/>
      <c r="BJ298" s="469"/>
      <c r="BK298" s="469"/>
      <c r="BL298" s="469"/>
      <c r="BM298" s="469"/>
      <c r="BN298" s="470"/>
    </row>
    <row r="299" spans="2:67" hidden="1" outlineLevel="1">
      <c r="B299" s="51" t="str">
        <f t="shared" ref="B299" si="596">$B$216&amp;""</f>
        <v>7mo with 0% mated</v>
      </c>
      <c r="C299" s="247">
        <f t="shared" si="576"/>
        <v>0</v>
      </c>
      <c r="D299" s="247">
        <f t="shared" si="577"/>
        <v>0</v>
      </c>
      <c r="E299" s="247">
        <f t="shared" si="578"/>
        <v>0</v>
      </c>
      <c r="F299" s="247">
        <f t="shared" si="579"/>
        <v>0</v>
      </c>
      <c r="G299" s="247">
        <f t="shared" si="580"/>
        <v>0</v>
      </c>
      <c r="H299" s="247">
        <f t="shared" si="581"/>
        <v>0</v>
      </c>
      <c r="I299" s="247">
        <f t="shared" si="582"/>
        <v>0</v>
      </c>
      <c r="J299" s="247">
        <f t="shared" si="583"/>
        <v>0</v>
      </c>
      <c r="K299" s="247">
        <f t="shared" si="584"/>
        <v>0</v>
      </c>
      <c r="L299" s="247">
        <f t="shared" si="585"/>
        <v>0</v>
      </c>
      <c r="M299" s="247">
        <f t="shared" si="586"/>
        <v>0</v>
      </c>
      <c r="N299" s="247">
        <f t="shared" si="587"/>
        <v>0</v>
      </c>
      <c r="O299" s="247">
        <f t="shared" si="588"/>
        <v>0</v>
      </c>
      <c r="P299" s="247">
        <f t="shared" si="589"/>
        <v>0</v>
      </c>
      <c r="Q299" s="247">
        <f t="shared" si="590"/>
        <v>0</v>
      </c>
      <c r="R299" s="436">
        <f t="shared" si="591"/>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248"/>
    </row>
    <row r="300" spans="2:67" hidden="1" outlineLevel="1">
      <c r="B300" s="51" t="s">
        <v>1655</v>
      </c>
      <c r="C300" s="247">
        <f t="shared" si="576"/>
        <v>0</v>
      </c>
      <c r="D300" s="247">
        <f t="shared" si="577"/>
        <v>0</v>
      </c>
      <c r="E300" s="247">
        <f t="shared" si="578"/>
        <v>0</v>
      </c>
      <c r="F300" s="247">
        <f t="shared" si="579"/>
        <v>0</v>
      </c>
      <c r="G300" s="247">
        <f t="shared" si="580"/>
        <v>0</v>
      </c>
      <c r="H300" s="247">
        <f t="shared" si="581"/>
        <v>0</v>
      </c>
      <c r="I300" s="247">
        <f t="shared" si="582"/>
        <v>0</v>
      </c>
      <c r="J300" s="247">
        <f t="shared" si="583"/>
        <v>0</v>
      </c>
      <c r="K300" s="247">
        <f t="shared" si="584"/>
        <v>0</v>
      </c>
      <c r="L300" s="247">
        <f t="shared" si="585"/>
        <v>0</v>
      </c>
      <c r="M300" s="247">
        <f t="shared" si="586"/>
        <v>0</v>
      </c>
      <c r="N300" s="247">
        <f t="shared" si="587"/>
        <v>0</v>
      </c>
      <c r="O300" s="247">
        <f t="shared" si="588"/>
        <v>0</v>
      </c>
      <c r="P300" s="247">
        <f t="shared" si="589"/>
        <v>0</v>
      </c>
      <c r="Q300" s="247">
        <f t="shared" si="590"/>
        <v>0</v>
      </c>
      <c r="R300" s="436">
        <f t="shared" si="591"/>
        <v>0</v>
      </c>
      <c r="S300" s="471"/>
      <c r="T300" s="472"/>
      <c r="U300" s="472"/>
      <c r="V300" s="472"/>
      <c r="W300" s="472"/>
      <c r="X300" s="472"/>
      <c r="Y300" s="472"/>
      <c r="Z300" s="472"/>
      <c r="AA300" s="472"/>
      <c r="AB300" s="472"/>
      <c r="AC300" s="472"/>
      <c r="AD300" s="472"/>
      <c r="AE300" s="472"/>
      <c r="AF300" s="472"/>
      <c r="AG300" s="472"/>
      <c r="AH300" s="473"/>
      <c r="AI300" s="471"/>
      <c r="AJ300" s="472"/>
      <c r="AK300" s="472"/>
      <c r="AL300" s="472"/>
      <c r="AM300" s="472"/>
      <c r="AN300" s="472"/>
      <c r="AO300" s="472"/>
      <c r="AP300" s="472"/>
      <c r="AQ300" s="472"/>
      <c r="AR300" s="472"/>
      <c r="AS300" s="472"/>
      <c r="AT300" s="472"/>
      <c r="AU300" s="472"/>
      <c r="AV300" s="472"/>
      <c r="AW300" s="472"/>
      <c r="AX300" s="473"/>
      <c r="AY300" s="471"/>
      <c r="AZ300" s="472"/>
      <c r="BA300" s="472"/>
      <c r="BB300" s="472"/>
      <c r="BC300" s="472"/>
      <c r="BD300" s="472"/>
      <c r="BE300" s="472"/>
      <c r="BF300" s="472"/>
      <c r="BG300" s="472"/>
      <c r="BH300" s="472"/>
      <c r="BI300" s="472"/>
      <c r="BJ300" s="472"/>
      <c r="BK300" s="472"/>
      <c r="BL300" s="472"/>
      <c r="BM300" s="472"/>
      <c r="BN300" s="473"/>
      <c r="BO300" s="248"/>
    </row>
    <row r="301" spans="2:67" hidden="1" outlineLevel="1">
      <c r="B301" s="51" t="s">
        <v>1070</v>
      </c>
      <c r="C301" s="249">
        <f t="shared" si="576"/>
        <v>0</v>
      </c>
      <c r="D301" s="249">
        <f t="shared" si="577"/>
        <v>0</v>
      </c>
      <c r="E301" s="249">
        <f t="shared" si="578"/>
        <v>0</v>
      </c>
      <c r="F301" s="249">
        <f t="shared" si="579"/>
        <v>0</v>
      </c>
      <c r="G301" s="249">
        <f t="shared" si="580"/>
        <v>0</v>
      </c>
      <c r="H301" s="249">
        <f t="shared" si="581"/>
        <v>0</v>
      </c>
      <c r="I301" s="249">
        <f t="shared" si="582"/>
        <v>0</v>
      </c>
      <c r="J301" s="249">
        <f t="shared" si="583"/>
        <v>0</v>
      </c>
      <c r="K301" s="249">
        <f t="shared" si="584"/>
        <v>0</v>
      </c>
      <c r="L301" s="249">
        <f t="shared" si="585"/>
        <v>0</v>
      </c>
      <c r="M301" s="249">
        <f t="shared" si="586"/>
        <v>0</v>
      </c>
      <c r="N301" s="249">
        <f t="shared" si="587"/>
        <v>0</v>
      </c>
      <c r="O301" s="249">
        <f t="shared" si="588"/>
        <v>0</v>
      </c>
      <c r="P301" s="249">
        <f t="shared" si="589"/>
        <v>0</v>
      </c>
      <c r="Q301" s="249">
        <f t="shared" si="590"/>
        <v>0</v>
      </c>
      <c r="R301" s="437">
        <f t="shared" si="591"/>
        <v>0</v>
      </c>
      <c r="S301" s="471"/>
      <c r="T301" s="472"/>
      <c r="U301" s="472"/>
      <c r="V301" s="472"/>
      <c r="W301" s="472"/>
      <c r="X301" s="472"/>
      <c r="Y301" s="472"/>
      <c r="Z301" s="472"/>
      <c r="AA301" s="472"/>
      <c r="AB301" s="472"/>
      <c r="AC301" s="472"/>
      <c r="AD301" s="472"/>
      <c r="AE301" s="472"/>
      <c r="AF301" s="472"/>
      <c r="AG301" s="472"/>
      <c r="AH301" s="473"/>
      <c r="AI301" s="471"/>
      <c r="AJ301" s="472"/>
      <c r="AK301" s="472"/>
      <c r="AL301" s="472"/>
      <c r="AM301" s="472"/>
      <c r="AN301" s="472"/>
      <c r="AO301" s="472"/>
      <c r="AP301" s="472"/>
      <c r="AQ301" s="472"/>
      <c r="AR301" s="472"/>
      <c r="AS301" s="472"/>
      <c r="AT301" s="472"/>
      <c r="AU301" s="472"/>
      <c r="AV301" s="472"/>
      <c r="AW301" s="472"/>
      <c r="AX301" s="473"/>
      <c r="AY301" s="471"/>
      <c r="AZ301" s="472"/>
      <c r="BA301" s="472"/>
      <c r="BB301" s="472"/>
      <c r="BC301" s="472"/>
      <c r="BD301" s="472"/>
      <c r="BE301" s="472"/>
      <c r="BF301" s="472"/>
      <c r="BG301" s="472"/>
      <c r="BH301" s="472"/>
      <c r="BI301" s="472"/>
      <c r="BJ301" s="472"/>
      <c r="BK301" s="472"/>
      <c r="BL301" s="472"/>
      <c r="BM301" s="472"/>
      <c r="BN301" s="473"/>
      <c r="BO301" s="248"/>
    </row>
    <row r="302" spans="2:67" ht="24.75" hidden="1" outlineLevel="1">
      <c r="B302" s="50" t="str">
        <f>"Timing 3 - mid preg to Birth
"&amp;$B$211&amp;""</f>
        <v>Timing 3 - mid preg to Birth
Standard (7mo)</v>
      </c>
      <c r="C302" s="244">
        <f t="shared" si="576"/>
        <v>0</v>
      </c>
      <c r="D302" s="244">
        <f t="shared" si="577"/>
        <v>0</v>
      </c>
      <c r="E302" s="244">
        <f t="shared" si="578"/>
        <v>0</v>
      </c>
      <c r="F302" s="244">
        <f t="shared" si="579"/>
        <v>0</v>
      </c>
      <c r="G302" s="244">
        <f t="shared" si="580"/>
        <v>0</v>
      </c>
      <c r="H302" s="244">
        <f t="shared" si="581"/>
        <v>0</v>
      </c>
      <c r="I302" s="244">
        <f t="shared" si="582"/>
        <v>0</v>
      </c>
      <c r="J302" s="244">
        <f t="shared" si="583"/>
        <v>0</v>
      </c>
      <c r="K302" s="244">
        <f t="shared" si="584"/>
        <v>0</v>
      </c>
      <c r="L302" s="244">
        <f t="shared" si="585"/>
        <v>0</v>
      </c>
      <c r="M302" s="244">
        <f t="shared" si="586"/>
        <v>0</v>
      </c>
      <c r="N302" s="244">
        <f t="shared" si="587"/>
        <v>0</v>
      </c>
      <c r="O302" s="244">
        <f t="shared" si="588"/>
        <v>0</v>
      </c>
      <c r="P302" s="244">
        <f t="shared" si="589"/>
        <v>0</v>
      </c>
      <c r="Q302" s="244">
        <f t="shared" si="590"/>
        <v>0</v>
      </c>
      <c r="R302" s="435">
        <f t="shared" si="591"/>
        <v>0</v>
      </c>
      <c r="S302" s="446"/>
      <c r="T302" s="245"/>
      <c r="U302" s="245"/>
      <c r="V302" s="245"/>
      <c r="W302" s="245"/>
      <c r="X302" s="245"/>
      <c r="Y302" s="245"/>
      <c r="Z302" s="245"/>
      <c r="AA302" s="245"/>
      <c r="AB302" s="245"/>
      <c r="AC302" s="245"/>
      <c r="AD302" s="245"/>
      <c r="AE302" s="245"/>
      <c r="AF302" s="245"/>
      <c r="AG302" s="245"/>
      <c r="AH302" s="457"/>
      <c r="AI302" s="446"/>
      <c r="AJ302" s="245"/>
      <c r="AK302" s="245"/>
      <c r="AL302" s="245"/>
      <c r="AM302" s="245"/>
      <c r="AN302" s="245"/>
      <c r="AO302" s="245"/>
      <c r="AP302" s="245"/>
      <c r="AQ302" s="245"/>
      <c r="AR302" s="245"/>
      <c r="AS302" s="245"/>
      <c r="AT302" s="245"/>
      <c r="AU302" s="245"/>
      <c r="AV302" s="245"/>
      <c r="AW302" s="245"/>
      <c r="AX302" s="457"/>
      <c r="AY302" s="446"/>
      <c r="AZ302" s="245"/>
      <c r="BA302" s="245"/>
      <c r="BB302" s="245"/>
      <c r="BC302" s="245"/>
      <c r="BD302" s="245"/>
      <c r="BE302" s="245"/>
      <c r="BF302" s="245"/>
      <c r="BG302" s="245"/>
      <c r="BH302" s="245"/>
      <c r="BI302" s="245"/>
      <c r="BJ302" s="245"/>
      <c r="BK302" s="245"/>
      <c r="BL302" s="245"/>
      <c r="BM302" s="245"/>
      <c r="BN302" s="457"/>
      <c r="BO302" s="246" t="s">
        <v>1380</v>
      </c>
    </row>
    <row r="303" spans="2:67" hidden="1" outlineLevel="2">
      <c r="B303" s="51" t="str">
        <f t="shared" ref="B303" si="597">$B$212&amp;""</f>
        <v>Early</v>
      </c>
      <c r="C303" s="247">
        <f t="shared" si="576"/>
        <v>0</v>
      </c>
      <c r="D303" s="247">
        <f t="shared" si="577"/>
        <v>0</v>
      </c>
      <c r="E303" s="247">
        <f t="shared" si="578"/>
        <v>0</v>
      </c>
      <c r="F303" s="247">
        <f t="shared" si="579"/>
        <v>0</v>
      </c>
      <c r="G303" s="247">
        <f t="shared" si="580"/>
        <v>0</v>
      </c>
      <c r="H303" s="247">
        <f t="shared" si="581"/>
        <v>0</v>
      </c>
      <c r="I303" s="247">
        <f t="shared" si="582"/>
        <v>0</v>
      </c>
      <c r="J303" s="247">
        <f t="shared" si="583"/>
        <v>0</v>
      </c>
      <c r="K303" s="247">
        <f t="shared" si="584"/>
        <v>0</v>
      </c>
      <c r="L303" s="247">
        <f t="shared" si="585"/>
        <v>0</v>
      </c>
      <c r="M303" s="247">
        <f t="shared" si="586"/>
        <v>0</v>
      </c>
      <c r="N303" s="247">
        <f t="shared" si="587"/>
        <v>0</v>
      </c>
      <c r="O303" s="247">
        <f t="shared" si="588"/>
        <v>0</v>
      </c>
      <c r="P303" s="247">
        <f t="shared" si="589"/>
        <v>0</v>
      </c>
      <c r="Q303" s="247">
        <f t="shared" si="590"/>
        <v>0</v>
      </c>
      <c r="R303" s="436">
        <f t="shared" si="591"/>
        <v>0</v>
      </c>
      <c r="S303" s="447"/>
      <c r="T303" s="448"/>
      <c r="U303" s="448"/>
      <c r="V303" s="448"/>
      <c r="W303" s="448"/>
      <c r="X303" s="448"/>
      <c r="Y303" s="448"/>
      <c r="Z303" s="448"/>
      <c r="AA303" s="448"/>
      <c r="AB303" s="448"/>
      <c r="AC303" s="448"/>
      <c r="AD303" s="448"/>
      <c r="AE303" s="448"/>
      <c r="AF303" s="448"/>
      <c r="AG303" s="448"/>
      <c r="AH303" s="458"/>
      <c r="AI303" s="447"/>
      <c r="AJ303" s="448"/>
      <c r="AK303" s="448"/>
      <c r="AL303" s="448"/>
      <c r="AM303" s="448"/>
      <c r="AN303" s="448"/>
      <c r="AO303" s="448"/>
      <c r="AP303" s="448"/>
      <c r="AQ303" s="448"/>
      <c r="AR303" s="448"/>
      <c r="AS303" s="448"/>
      <c r="AT303" s="448"/>
      <c r="AU303" s="448"/>
      <c r="AV303" s="448"/>
      <c r="AW303" s="448"/>
      <c r="AX303" s="458"/>
      <c r="AY303" s="447"/>
      <c r="AZ303" s="448"/>
      <c r="BA303" s="448"/>
      <c r="BB303" s="448"/>
      <c r="BC303" s="448"/>
      <c r="BD303" s="448"/>
      <c r="BE303" s="448"/>
      <c r="BF303" s="448"/>
      <c r="BG303" s="448"/>
      <c r="BH303" s="448"/>
      <c r="BI303" s="448"/>
      <c r="BJ303" s="448"/>
      <c r="BK303" s="448"/>
      <c r="BL303" s="448"/>
      <c r="BM303" s="448"/>
      <c r="BN303" s="458"/>
    </row>
    <row r="304" spans="2:67" hidden="1" outlineLevel="2">
      <c r="B304" s="51" t="str">
        <f t="shared" ref="B304" si="598">$B$213&amp;""</f>
        <v>Middle</v>
      </c>
      <c r="C304" s="247">
        <f t="shared" si="576"/>
        <v>0</v>
      </c>
      <c r="D304" s="247">
        <f t="shared" si="577"/>
        <v>0</v>
      </c>
      <c r="E304" s="247">
        <f t="shared" si="578"/>
        <v>0</v>
      </c>
      <c r="F304" s="247">
        <f t="shared" si="579"/>
        <v>0</v>
      </c>
      <c r="G304" s="247">
        <f t="shared" si="580"/>
        <v>0</v>
      </c>
      <c r="H304" s="247">
        <f t="shared" si="581"/>
        <v>0</v>
      </c>
      <c r="I304" s="247">
        <f t="shared" si="582"/>
        <v>0</v>
      </c>
      <c r="J304" s="247">
        <f t="shared" si="583"/>
        <v>0</v>
      </c>
      <c r="K304" s="247">
        <f t="shared" si="584"/>
        <v>0</v>
      </c>
      <c r="L304" s="247">
        <f t="shared" si="585"/>
        <v>0</v>
      </c>
      <c r="M304" s="247">
        <f t="shared" si="586"/>
        <v>0</v>
      </c>
      <c r="N304" s="247">
        <f t="shared" si="587"/>
        <v>0</v>
      </c>
      <c r="O304" s="247">
        <f t="shared" si="588"/>
        <v>0</v>
      </c>
      <c r="P304" s="247">
        <f t="shared" si="589"/>
        <v>0</v>
      </c>
      <c r="Q304" s="247">
        <f t="shared" si="590"/>
        <v>0</v>
      </c>
      <c r="R304" s="436">
        <f t="shared" si="591"/>
        <v>0</v>
      </c>
      <c r="S304" s="447"/>
      <c r="T304" s="448"/>
      <c r="U304" s="448"/>
      <c r="V304" s="448"/>
      <c r="W304" s="448"/>
      <c r="X304" s="448"/>
      <c r="Y304" s="448"/>
      <c r="Z304" s="448"/>
      <c r="AA304" s="448"/>
      <c r="AB304" s="448"/>
      <c r="AC304" s="448"/>
      <c r="AD304" s="448"/>
      <c r="AE304" s="448"/>
      <c r="AF304" s="448"/>
      <c r="AG304" s="448"/>
      <c r="AH304" s="458"/>
      <c r="AI304" s="447"/>
      <c r="AJ304" s="448"/>
      <c r="AK304" s="448"/>
      <c r="AL304" s="448"/>
      <c r="AM304" s="448"/>
      <c r="AN304" s="448"/>
      <c r="AO304" s="448"/>
      <c r="AP304" s="448"/>
      <c r="AQ304" s="448"/>
      <c r="AR304" s="448"/>
      <c r="AS304" s="448"/>
      <c r="AT304" s="448"/>
      <c r="AU304" s="448"/>
      <c r="AV304" s="448"/>
      <c r="AW304" s="448"/>
      <c r="AX304" s="458"/>
      <c r="AY304" s="447"/>
      <c r="AZ304" s="448"/>
      <c r="BA304" s="448"/>
      <c r="BB304" s="448"/>
      <c r="BC304" s="448"/>
      <c r="BD304" s="448"/>
      <c r="BE304" s="448"/>
      <c r="BF304" s="448"/>
      <c r="BG304" s="448"/>
      <c r="BH304" s="448"/>
      <c r="BI304" s="448"/>
      <c r="BJ304" s="448"/>
      <c r="BK304" s="448"/>
      <c r="BL304" s="448"/>
      <c r="BM304" s="448"/>
      <c r="BN304" s="458"/>
    </row>
    <row r="305" spans="1:67" hidden="1" outlineLevel="2">
      <c r="B305" s="51" t="str">
        <f t="shared" ref="B305" si="599">$B$214&amp;""</f>
        <v>Late</v>
      </c>
      <c r="C305" s="247">
        <f t="shared" si="576"/>
        <v>0</v>
      </c>
      <c r="D305" s="247">
        <f t="shared" si="577"/>
        <v>0</v>
      </c>
      <c r="E305" s="247">
        <f t="shared" si="578"/>
        <v>0</v>
      </c>
      <c r="F305" s="247">
        <f t="shared" si="579"/>
        <v>0</v>
      </c>
      <c r="G305" s="247">
        <f t="shared" si="580"/>
        <v>0</v>
      </c>
      <c r="H305" s="247">
        <f t="shared" si="581"/>
        <v>0</v>
      </c>
      <c r="I305" s="247">
        <f t="shared" si="582"/>
        <v>0</v>
      </c>
      <c r="J305" s="247">
        <f t="shared" si="583"/>
        <v>0</v>
      </c>
      <c r="K305" s="247">
        <f t="shared" si="584"/>
        <v>0</v>
      </c>
      <c r="L305" s="247">
        <f t="shared" si="585"/>
        <v>0</v>
      </c>
      <c r="M305" s="247">
        <f t="shared" si="586"/>
        <v>0</v>
      </c>
      <c r="N305" s="247">
        <f t="shared" si="587"/>
        <v>0</v>
      </c>
      <c r="O305" s="247">
        <f t="shared" si="588"/>
        <v>0</v>
      </c>
      <c r="P305" s="247">
        <f t="shared" si="589"/>
        <v>0</v>
      </c>
      <c r="Q305" s="247">
        <f t="shared" si="590"/>
        <v>0</v>
      </c>
      <c r="R305" s="436">
        <f t="shared" si="591"/>
        <v>0</v>
      </c>
      <c r="S305" s="447"/>
      <c r="T305" s="448"/>
      <c r="U305" s="448"/>
      <c r="V305" s="448"/>
      <c r="W305" s="448"/>
      <c r="X305" s="448"/>
      <c r="Y305" s="448"/>
      <c r="Z305" s="448"/>
      <c r="AA305" s="448"/>
      <c r="AB305" s="448"/>
      <c r="AC305" s="448"/>
      <c r="AD305" s="448"/>
      <c r="AE305" s="448"/>
      <c r="AF305" s="448"/>
      <c r="AG305" s="448"/>
      <c r="AH305" s="458"/>
      <c r="AI305" s="447"/>
      <c r="AJ305" s="448"/>
      <c r="AK305" s="448"/>
      <c r="AL305" s="448"/>
      <c r="AM305" s="448"/>
      <c r="AN305" s="448"/>
      <c r="AO305" s="448"/>
      <c r="AP305" s="448"/>
      <c r="AQ305" s="448"/>
      <c r="AR305" s="448"/>
      <c r="AS305" s="448"/>
      <c r="AT305" s="448"/>
      <c r="AU305" s="448"/>
      <c r="AV305" s="448"/>
      <c r="AW305" s="448"/>
      <c r="AX305" s="458"/>
      <c r="AY305" s="447"/>
      <c r="AZ305" s="448"/>
      <c r="BA305" s="448"/>
      <c r="BB305" s="448"/>
      <c r="BC305" s="448"/>
      <c r="BD305" s="448"/>
      <c r="BE305" s="448"/>
      <c r="BF305" s="448"/>
      <c r="BG305" s="448"/>
      <c r="BH305" s="448"/>
      <c r="BI305" s="448"/>
      <c r="BJ305" s="448"/>
      <c r="BK305" s="448"/>
      <c r="BL305" s="448"/>
      <c r="BM305" s="448"/>
      <c r="BN305" s="458"/>
    </row>
    <row r="306" spans="1:67" hidden="1" outlineLevel="2">
      <c r="B306" s="51" t="s">
        <v>941</v>
      </c>
      <c r="C306" s="247">
        <f t="shared" si="576"/>
        <v>0</v>
      </c>
      <c r="D306" s="247">
        <f t="shared" si="577"/>
        <v>0</v>
      </c>
      <c r="E306" s="247">
        <f t="shared" si="578"/>
        <v>0</v>
      </c>
      <c r="F306" s="247">
        <f t="shared" si="579"/>
        <v>0</v>
      </c>
      <c r="G306" s="247">
        <f t="shared" si="580"/>
        <v>0</v>
      </c>
      <c r="H306" s="247">
        <f t="shared" si="581"/>
        <v>0</v>
      </c>
      <c r="I306" s="247">
        <f t="shared" si="582"/>
        <v>0</v>
      </c>
      <c r="J306" s="247">
        <f t="shared" si="583"/>
        <v>0</v>
      </c>
      <c r="K306" s="247">
        <f t="shared" si="584"/>
        <v>0</v>
      </c>
      <c r="L306" s="247">
        <f t="shared" si="585"/>
        <v>0</v>
      </c>
      <c r="M306" s="247">
        <f t="shared" si="586"/>
        <v>0</v>
      </c>
      <c r="N306" s="247">
        <f t="shared" si="587"/>
        <v>0</v>
      </c>
      <c r="O306" s="247">
        <f t="shared" si="588"/>
        <v>0</v>
      </c>
      <c r="P306" s="247">
        <f t="shared" si="589"/>
        <v>0</v>
      </c>
      <c r="Q306" s="247">
        <f t="shared" si="590"/>
        <v>0</v>
      </c>
      <c r="R306" s="436">
        <f t="shared" si="591"/>
        <v>0</v>
      </c>
      <c r="S306" s="468"/>
      <c r="T306" s="469"/>
      <c r="U306" s="469"/>
      <c r="V306" s="469"/>
      <c r="W306" s="469"/>
      <c r="X306" s="469"/>
      <c r="Y306" s="469"/>
      <c r="Z306" s="469"/>
      <c r="AA306" s="469"/>
      <c r="AB306" s="469"/>
      <c r="AC306" s="469"/>
      <c r="AD306" s="469"/>
      <c r="AE306" s="469"/>
      <c r="AF306" s="469"/>
      <c r="AG306" s="469"/>
      <c r="AH306" s="470"/>
      <c r="AI306" s="468"/>
      <c r="AJ306" s="469"/>
      <c r="AK306" s="469"/>
      <c r="AL306" s="469"/>
      <c r="AM306" s="469"/>
      <c r="AN306" s="469"/>
      <c r="AO306" s="469"/>
      <c r="AP306" s="469"/>
      <c r="AQ306" s="469"/>
      <c r="AR306" s="469"/>
      <c r="AS306" s="469"/>
      <c r="AT306" s="469"/>
      <c r="AU306" s="469"/>
      <c r="AV306" s="469"/>
      <c r="AW306" s="469"/>
      <c r="AX306" s="470"/>
      <c r="AY306" s="468"/>
      <c r="AZ306" s="469"/>
      <c r="BA306" s="469"/>
      <c r="BB306" s="469"/>
      <c r="BC306" s="469"/>
      <c r="BD306" s="469"/>
      <c r="BE306" s="469"/>
      <c r="BF306" s="469"/>
      <c r="BG306" s="469"/>
      <c r="BH306" s="469"/>
      <c r="BI306" s="469"/>
      <c r="BJ306" s="469"/>
      <c r="BK306" s="469"/>
      <c r="BL306" s="469"/>
      <c r="BM306" s="469"/>
      <c r="BN306" s="470"/>
    </row>
    <row r="307" spans="1:67" hidden="1" outlineLevel="2">
      <c r="B307" s="51" t="str">
        <f t="shared" ref="B307" si="600">$B$216&amp;""</f>
        <v>7mo with 0% mated</v>
      </c>
      <c r="C307" s="247">
        <f t="shared" si="576"/>
        <v>0</v>
      </c>
      <c r="D307" s="247">
        <f t="shared" si="577"/>
        <v>0</v>
      </c>
      <c r="E307" s="247">
        <f t="shared" si="578"/>
        <v>0</v>
      </c>
      <c r="F307" s="247">
        <f t="shared" si="579"/>
        <v>0</v>
      </c>
      <c r="G307" s="247">
        <f t="shared" si="580"/>
        <v>0</v>
      </c>
      <c r="H307" s="247">
        <f t="shared" si="581"/>
        <v>0</v>
      </c>
      <c r="I307" s="247">
        <f t="shared" si="582"/>
        <v>0</v>
      </c>
      <c r="J307" s="247">
        <f t="shared" si="583"/>
        <v>0</v>
      </c>
      <c r="K307" s="247">
        <f t="shared" si="584"/>
        <v>0</v>
      </c>
      <c r="L307" s="247">
        <f t="shared" si="585"/>
        <v>0</v>
      </c>
      <c r="M307" s="247">
        <f t="shared" si="586"/>
        <v>0</v>
      </c>
      <c r="N307" s="247">
        <f t="shared" si="587"/>
        <v>0</v>
      </c>
      <c r="O307" s="247">
        <f t="shared" si="588"/>
        <v>0</v>
      </c>
      <c r="P307" s="247">
        <f t="shared" si="589"/>
        <v>0</v>
      </c>
      <c r="Q307" s="247">
        <f t="shared" si="590"/>
        <v>0</v>
      </c>
      <c r="R307" s="436">
        <f t="shared" si="591"/>
        <v>0</v>
      </c>
      <c r="S307" s="471"/>
      <c r="T307" s="472"/>
      <c r="U307" s="472"/>
      <c r="V307" s="472"/>
      <c r="W307" s="472"/>
      <c r="X307" s="472"/>
      <c r="Y307" s="472"/>
      <c r="Z307" s="472"/>
      <c r="AA307" s="472"/>
      <c r="AB307" s="472"/>
      <c r="AC307" s="472"/>
      <c r="AD307" s="472"/>
      <c r="AE307" s="472"/>
      <c r="AF307" s="472"/>
      <c r="AG307" s="472"/>
      <c r="AH307" s="473"/>
      <c r="AI307" s="471"/>
      <c r="AJ307" s="472"/>
      <c r="AK307" s="472"/>
      <c r="AL307" s="472"/>
      <c r="AM307" s="472"/>
      <c r="AN307" s="472"/>
      <c r="AO307" s="472"/>
      <c r="AP307" s="472"/>
      <c r="AQ307" s="472"/>
      <c r="AR307" s="472"/>
      <c r="AS307" s="472"/>
      <c r="AT307" s="472"/>
      <c r="AU307" s="472"/>
      <c r="AV307" s="472"/>
      <c r="AW307" s="472"/>
      <c r="AX307" s="473"/>
      <c r="AY307" s="471"/>
      <c r="AZ307" s="472"/>
      <c r="BA307" s="472"/>
      <c r="BB307" s="472"/>
      <c r="BC307" s="472"/>
      <c r="BD307" s="472"/>
      <c r="BE307" s="472"/>
      <c r="BF307" s="472"/>
      <c r="BG307" s="472"/>
      <c r="BH307" s="472"/>
      <c r="BI307" s="472"/>
      <c r="BJ307" s="472"/>
      <c r="BK307" s="472"/>
      <c r="BL307" s="472"/>
      <c r="BM307" s="472"/>
      <c r="BN307" s="473"/>
    </row>
    <row r="308" spans="1:67" hidden="1" outlineLevel="2">
      <c r="B308" s="51" t="s">
        <v>1655</v>
      </c>
      <c r="C308" s="247">
        <f t="shared" si="576"/>
        <v>0</v>
      </c>
      <c r="D308" s="247">
        <f t="shared" si="577"/>
        <v>0</v>
      </c>
      <c r="E308" s="247">
        <f t="shared" si="578"/>
        <v>0</v>
      </c>
      <c r="F308" s="247">
        <f t="shared" si="579"/>
        <v>0</v>
      </c>
      <c r="G308" s="247">
        <f t="shared" si="580"/>
        <v>0</v>
      </c>
      <c r="H308" s="247">
        <f t="shared" si="581"/>
        <v>0</v>
      </c>
      <c r="I308" s="247">
        <f t="shared" si="582"/>
        <v>0</v>
      </c>
      <c r="J308" s="247">
        <f t="shared" si="583"/>
        <v>0</v>
      </c>
      <c r="K308" s="247">
        <f t="shared" si="584"/>
        <v>0</v>
      </c>
      <c r="L308" s="247">
        <f t="shared" si="585"/>
        <v>0</v>
      </c>
      <c r="M308" s="247">
        <f t="shared" si="586"/>
        <v>0</v>
      </c>
      <c r="N308" s="247">
        <f t="shared" si="587"/>
        <v>0</v>
      </c>
      <c r="O308" s="247">
        <f t="shared" si="588"/>
        <v>0</v>
      </c>
      <c r="P308" s="247">
        <f t="shared" si="589"/>
        <v>0</v>
      </c>
      <c r="Q308" s="247">
        <f t="shared" si="590"/>
        <v>0</v>
      </c>
      <c r="R308" s="436">
        <f t="shared" si="591"/>
        <v>0</v>
      </c>
      <c r="S308" s="471"/>
      <c r="T308" s="472"/>
      <c r="U308" s="472"/>
      <c r="V308" s="472"/>
      <c r="W308" s="472"/>
      <c r="X308" s="472"/>
      <c r="Y308" s="472"/>
      <c r="Z308" s="472"/>
      <c r="AA308" s="472"/>
      <c r="AB308" s="472"/>
      <c r="AC308" s="472"/>
      <c r="AD308" s="472"/>
      <c r="AE308" s="472"/>
      <c r="AF308" s="472"/>
      <c r="AG308" s="472"/>
      <c r="AH308" s="473"/>
      <c r="AI308" s="471"/>
      <c r="AJ308" s="472"/>
      <c r="AK308" s="472"/>
      <c r="AL308" s="472"/>
      <c r="AM308" s="472"/>
      <c r="AN308" s="472"/>
      <c r="AO308" s="472"/>
      <c r="AP308" s="472"/>
      <c r="AQ308" s="472"/>
      <c r="AR308" s="472"/>
      <c r="AS308" s="472"/>
      <c r="AT308" s="472"/>
      <c r="AU308" s="472"/>
      <c r="AV308" s="472"/>
      <c r="AW308" s="472"/>
      <c r="AX308" s="473"/>
      <c r="AY308" s="471"/>
      <c r="AZ308" s="472"/>
      <c r="BA308" s="472"/>
      <c r="BB308" s="472"/>
      <c r="BC308" s="472"/>
      <c r="BD308" s="472"/>
      <c r="BE308" s="472"/>
      <c r="BF308" s="472"/>
      <c r="BG308" s="472"/>
      <c r="BH308" s="472"/>
      <c r="BI308" s="472"/>
      <c r="BJ308" s="472"/>
      <c r="BK308" s="472"/>
      <c r="BL308" s="472"/>
      <c r="BM308" s="472"/>
      <c r="BN308" s="473"/>
    </row>
    <row r="309" spans="1:67" hidden="1" outlineLevel="2">
      <c r="B309" s="51" t="s">
        <v>1070</v>
      </c>
      <c r="C309" s="249">
        <f t="shared" ref="C309" si="601">CHOOSE(d.Region,S309,AI309,AY309)</f>
        <v>0</v>
      </c>
      <c r="D309" s="249">
        <f t="shared" ref="D309" si="602">CHOOSE(d.Region,T309,AJ309,AZ309)</f>
        <v>0</v>
      </c>
      <c r="E309" s="249">
        <f t="shared" ref="E309" si="603">CHOOSE(d.Region,U309,AK309,BA309)</f>
        <v>0</v>
      </c>
      <c r="F309" s="249">
        <f t="shared" ref="F309" si="604">CHOOSE(d.Region,V309,AL309,BB309)</f>
        <v>0</v>
      </c>
      <c r="G309" s="249">
        <f t="shared" ref="G309" si="605">CHOOSE(d.Region,W309,AM309,BC309)</f>
        <v>0</v>
      </c>
      <c r="H309" s="249">
        <f t="shared" ref="H309" si="606">CHOOSE(d.Region,X309,AN309,BD309)</f>
        <v>0</v>
      </c>
      <c r="I309" s="249">
        <f t="shared" ref="I309" si="607">CHOOSE(d.Region,Y309,AO309,BE309)</f>
        <v>0</v>
      </c>
      <c r="J309" s="249">
        <f t="shared" ref="J309" si="608">CHOOSE(d.Region,Z309,AP309,BF309)</f>
        <v>0</v>
      </c>
      <c r="K309" s="249">
        <f t="shared" ref="K309" si="609">CHOOSE(d.Region,AA309,AQ309,BG309)</f>
        <v>0</v>
      </c>
      <c r="L309" s="249">
        <f t="shared" ref="L309" si="610">CHOOSE(d.Region,AB309,AR309,BH309)</f>
        <v>0</v>
      </c>
      <c r="M309" s="249">
        <f t="shared" ref="M309" si="611">CHOOSE(d.Region,AC309,AS309,BI309)</f>
        <v>0</v>
      </c>
      <c r="N309" s="249">
        <f t="shared" ref="N309" si="612">CHOOSE(d.Region,AD309,AT309,BJ309)</f>
        <v>0</v>
      </c>
      <c r="O309" s="249">
        <f t="shared" ref="O309" si="613">CHOOSE(d.Region,AE309,AU309,BK309)</f>
        <v>0</v>
      </c>
      <c r="P309" s="249">
        <f t="shared" ref="P309" si="614">CHOOSE(d.Region,AF309,AV309,BL309)</f>
        <v>0</v>
      </c>
      <c r="Q309" s="249">
        <f t="shared" ref="Q309" si="615">CHOOSE(d.Region,AG309,AW309,BM309)</f>
        <v>0</v>
      </c>
      <c r="R309" s="437">
        <f t="shared" ref="R309" si="616">CHOOSE(d.Region,AH309,AX309,BN309)</f>
        <v>0</v>
      </c>
      <c r="S309" s="471"/>
      <c r="T309" s="472"/>
      <c r="U309" s="472"/>
      <c r="V309" s="472"/>
      <c r="W309" s="472"/>
      <c r="X309" s="472"/>
      <c r="Y309" s="472"/>
      <c r="Z309" s="472"/>
      <c r="AA309" s="472"/>
      <c r="AB309" s="472"/>
      <c r="AC309" s="472"/>
      <c r="AD309" s="472"/>
      <c r="AE309" s="472"/>
      <c r="AF309" s="472"/>
      <c r="AG309" s="472"/>
      <c r="AH309" s="473"/>
      <c r="AI309" s="471"/>
      <c r="AJ309" s="472"/>
      <c r="AK309" s="472"/>
      <c r="AL309" s="472"/>
      <c r="AM309" s="472"/>
      <c r="AN309" s="472"/>
      <c r="AO309" s="472"/>
      <c r="AP309" s="472"/>
      <c r="AQ309" s="472"/>
      <c r="AR309" s="472"/>
      <c r="AS309" s="472"/>
      <c r="AT309" s="472"/>
      <c r="AU309" s="472"/>
      <c r="AV309" s="472"/>
      <c r="AW309" s="472"/>
      <c r="AX309" s="473"/>
      <c r="AY309" s="471"/>
      <c r="AZ309" s="472"/>
      <c r="BA309" s="472"/>
      <c r="BB309" s="472"/>
      <c r="BC309" s="472"/>
      <c r="BD309" s="472"/>
      <c r="BE309" s="472"/>
      <c r="BF309" s="472"/>
      <c r="BG309" s="472"/>
      <c r="BH309" s="472"/>
      <c r="BI309" s="472"/>
      <c r="BJ309" s="472"/>
      <c r="BK309" s="472"/>
      <c r="BL309" s="472"/>
      <c r="BM309" s="472"/>
      <c r="BN309" s="473"/>
    </row>
    <row r="310" spans="1:67" hidden="1" outlineLevel="1">
      <c r="B310" s="101"/>
      <c r="C310" s="101"/>
      <c r="D310" s="101"/>
      <c r="E310" s="101"/>
      <c r="F310" s="101"/>
      <c r="G310" s="101"/>
      <c r="H310" s="101"/>
      <c r="I310" s="101"/>
      <c r="J310" s="101"/>
      <c r="K310" s="101"/>
      <c r="L310" s="101"/>
      <c r="M310" s="101"/>
      <c r="N310" s="101"/>
      <c r="O310" s="101"/>
      <c r="P310" s="101"/>
      <c r="Q310" s="101"/>
      <c r="R310" s="101"/>
    </row>
    <row r="312" spans="1:67" collapsed="1">
      <c r="A312" s="601" t="s">
        <v>1089</v>
      </c>
      <c r="B312" s="241"/>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c r="BF312" s="117"/>
      <c r="BG312" s="117"/>
      <c r="BH312" s="117"/>
      <c r="BI312" s="117"/>
      <c r="BJ312" s="117"/>
      <c r="BK312" s="117"/>
      <c r="BL312" s="117"/>
      <c r="BM312" s="117"/>
      <c r="BN312" s="117"/>
    </row>
    <row r="313" spans="1:67" hidden="1" outlineLevel="1">
      <c r="A313" s="242"/>
      <c r="B313" s="241"/>
      <c r="C313" s="117" t="str">
        <f>d.RegionName</f>
        <v>EWW</v>
      </c>
      <c r="D313" s="117"/>
      <c r="E313" s="117"/>
      <c r="F313" s="117"/>
      <c r="G313" s="117"/>
      <c r="H313" s="117"/>
      <c r="I313" s="117"/>
      <c r="J313" s="117"/>
      <c r="K313" s="117"/>
      <c r="L313" s="117"/>
      <c r="M313" s="117"/>
      <c r="N313" s="117"/>
      <c r="O313" s="117"/>
      <c r="P313" s="117"/>
      <c r="Q313" s="117"/>
      <c r="R313" s="117"/>
      <c r="S313" s="438" t="s">
        <v>917</v>
      </c>
      <c r="T313" s="117"/>
      <c r="U313" s="117"/>
      <c r="V313" s="117"/>
      <c r="W313" s="117"/>
      <c r="X313" s="117"/>
      <c r="Y313" s="117"/>
      <c r="Z313" s="117"/>
      <c r="AA313" s="117"/>
      <c r="AB313" s="117"/>
      <c r="AC313" s="117"/>
      <c r="AD313" s="117"/>
      <c r="AE313" s="117"/>
      <c r="AF313" s="117"/>
      <c r="AG313" s="117"/>
      <c r="AH313" s="450"/>
      <c r="AI313" s="438" t="s">
        <v>1765</v>
      </c>
      <c r="AJ313" s="117"/>
      <c r="AK313" s="117"/>
      <c r="AL313" s="117"/>
      <c r="AM313" s="117"/>
      <c r="AN313" s="117"/>
      <c r="AO313" s="117"/>
      <c r="AP313" s="117"/>
      <c r="AQ313" s="117"/>
      <c r="AR313" s="117"/>
      <c r="AS313" s="117"/>
      <c r="AT313" s="117"/>
      <c r="AU313" s="117"/>
      <c r="AV313" s="117"/>
      <c r="AW313" s="117"/>
      <c r="AX313" s="450"/>
      <c r="AY313" s="438" t="s">
        <v>1766</v>
      </c>
      <c r="AZ313" s="117"/>
      <c r="BA313" s="117"/>
      <c r="BB313" s="117"/>
      <c r="BC313" s="117"/>
      <c r="BD313" s="117"/>
      <c r="BE313" s="117"/>
      <c r="BF313" s="117"/>
      <c r="BG313" s="117"/>
      <c r="BH313" s="117"/>
      <c r="BI313" s="117"/>
      <c r="BJ313" s="117"/>
      <c r="BK313" s="117"/>
      <c r="BL313" s="117"/>
      <c r="BM313" s="117"/>
      <c r="BN313" s="450"/>
    </row>
    <row r="314" spans="1:67" hidden="1" outlineLevel="1">
      <c r="A314" s="242"/>
      <c r="B314" s="241"/>
      <c r="C314" s="117" t="s">
        <v>1076</v>
      </c>
      <c r="D314" s="117"/>
      <c r="E314" s="117"/>
      <c r="F314" s="117"/>
      <c r="G314" s="117" t="s">
        <v>1077</v>
      </c>
      <c r="H314" s="117"/>
      <c r="I314" s="117"/>
      <c r="J314" s="117"/>
      <c r="K314" s="117" t="s">
        <v>1078</v>
      </c>
      <c r="L314" s="117"/>
      <c r="M314" s="117"/>
      <c r="N314" s="117"/>
      <c r="O314" s="117" t="s">
        <v>844</v>
      </c>
      <c r="P314" s="117"/>
      <c r="Q314" s="117"/>
      <c r="R314" s="117"/>
      <c r="S314" s="438" t="s">
        <v>1076</v>
      </c>
      <c r="T314" s="117"/>
      <c r="U314" s="117"/>
      <c r="V314" s="117"/>
      <c r="W314" s="117" t="s">
        <v>1077</v>
      </c>
      <c r="X314" s="117"/>
      <c r="Y314" s="117"/>
      <c r="Z314" s="117"/>
      <c r="AA314" s="117" t="s">
        <v>1078</v>
      </c>
      <c r="AB314" s="117"/>
      <c r="AC314" s="117"/>
      <c r="AD314" s="117"/>
      <c r="AE314" s="117" t="s">
        <v>844</v>
      </c>
      <c r="AF314" s="117"/>
      <c r="AG314" s="117"/>
      <c r="AH314" s="450"/>
      <c r="AI314" s="438" t="s">
        <v>1076</v>
      </c>
      <c r="AJ314" s="117"/>
      <c r="AK314" s="117"/>
      <c r="AL314" s="117"/>
      <c r="AM314" s="117" t="s">
        <v>1077</v>
      </c>
      <c r="AN314" s="117"/>
      <c r="AO314" s="117"/>
      <c r="AP314" s="117"/>
      <c r="AQ314" s="117" t="s">
        <v>1078</v>
      </c>
      <c r="AR314" s="117"/>
      <c r="AS314" s="117"/>
      <c r="AT314" s="117"/>
      <c r="AU314" s="117" t="s">
        <v>844</v>
      </c>
      <c r="AV314" s="117"/>
      <c r="AW314" s="117"/>
      <c r="AX314" s="450"/>
      <c r="AY314" s="438" t="s">
        <v>1076</v>
      </c>
      <c r="AZ314" s="117"/>
      <c r="BA314" s="117"/>
      <c r="BB314" s="117"/>
      <c r="BC314" s="117" t="s">
        <v>1077</v>
      </c>
      <c r="BD314" s="117"/>
      <c r="BE314" s="117"/>
      <c r="BF314" s="117"/>
      <c r="BG314" s="117" t="s">
        <v>1078</v>
      </c>
      <c r="BH314" s="117"/>
      <c r="BI314" s="117"/>
      <c r="BJ314" s="117"/>
      <c r="BK314" s="117" t="s">
        <v>844</v>
      </c>
      <c r="BL314" s="117"/>
      <c r="BM314" s="117"/>
      <c r="BN314" s="450"/>
    </row>
    <row r="315" spans="1:67" hidden="1" outlineLevel="1">
      <c r="A315" s="242"/>
      <c r="B315" s="241"/>
      <c r="C315" s="21" t="s">
        <v>1375</v>
      </c>
      <c r="D315" s="21" t="s">
        <v>1376</v>
      </c>
      <c r="E315" s="21" t="s">
        <v>1377</v>
      </c>
      <c r="F315" s="21" t="s">
        <v>1378</v>
      </c>
      <c r="G315" s="21" t="s">
        <v>1375</v>
      </c>
      <c r="H315" s="21" t="s">
        <v>1376</v>
      </c>
      <c r="I315" s="21" t="s">
        <v>1377</v>
      </c>
      <c r="J315" s="21" t="s">
        <v>1378</v>
      </c>
      <c r="K315" s="21" t="s">
        <v>1375</v>
      </c>
      <c r="L315" s="21" t="s">
        <v>1376</v>
      </c>
      <c r="M315" s="21" t="s">
        <v>1377</v>
      </c>
      <c r="N315" s="21" t="s">
        <v>1378</v>
      </c>
      <c r="O315" s="21" t="s">
        <v>1375</v>
      </c>
      <c r="P315" s="21" t="s">
        <v>1376</v>
      </c>
      <c r="Q315" s="21" t="s">
        <v>1377</v>
      </c>
      <c r="R315" s="21" t="s">
        <v>1378</v>
      </c>
      <c r="S315" s="438"/>
      <c r="T315" s="117"/>
      <c r="U315" s="117"/>
      <c r="V315" s="117"/>
      <c r="W315" s="117"/>
      <c r="X315" s="117"/>
      <c r="Y315" s="117"/>
      <c r="Z315" s="117"/>
      <c r="AA315" s="117"/>
      <c r="AB315" s="117"/>
      <c r="AC315" s="117"/>
      <c r="AD315" s="117"/>
      <c r="AE315" s="117"/>
      <c r="AF315" s="117"/>
      <c r="AG315" s="117"/>
      <c r="AH315" s="450"/>
      <c r="AI315" s="438"/>
      <c r="AJ315" s="117"/>
      <c r="AK315" s="117"/>
      <c r="AL315" s="117"/>
      <c r="AM315" s="117"/>
      <c r="AN315" s="117"/>
      <c r="AO315" s="117"/>
      <c r="AP315" s="117"/>
      <c r="AQ315" s="117"/>
      <c r="AR315" s="117"/>
      <c r="AS315" s="117"/>
      <c r="AT315" s="117"/>
      <c r="AU315" s="117"/>
      <c r="AV315" s="117"/>
      <c r="AW315" s="117"/>
      <c r="AX315" s="450"/>
      <c r="AY315" s="438"/>
      <c r="AZ315" s="117"/>
      <c r="BA315" s="117"/>
      <c r="BB315" s="117"/>
      <c r="BC315" s="117"/>
      <c r="BD315" s="117"/>
      <c r="BE315" s="117"/>
      <c r="BF315" s="117"/>
      <c r="BG315" s="117"/>
      <c r="BH315" s="117"/>
      <c r="BI315" s="117"/>
      <c r="BJ315" s="117"/>
      <c r="BK315" s="117"/>
      <c r="BL315" s="117"/>
      <c r="BM315" s="117"/>
      <c r="BN315" s="450"/>
    </row>
    <row r="316" spans="1:67" ht="24.75" hidden="1" outlineLevel="2">
      <c r="B316" s="50" t="str">
        <f>"Grazing Intensity 1
"&amp;$B$211&amp;": Ewe Lambs"</f>
        <v>Grazing Intensity 1
Standard (7mo): Ewe Lambs</v>
      </c>
      <c r="C316" s="244">
        <f t="shared" ref="C316:C369" si="617">CHOOSE(d.Region,S316,AI316,AY316)</f>
        <v>0</v>
      </c>
      <c r="D316" s="244">
        <f t="shared" ref="D316:D369" si="618">CHOOSE(d.Region,T316,AJ316,AZ316)</f>
        <v>0</v>
      </c>
      <c r="E316" s="244">
        <f t="shared" ref="E316:E369" si="619">CHOOSE(d.Region,U316,AK316,BA316)</f>
        <v>0</v>
      </c>
      <c r="F316" s="244">
        <f t="shared" ref="F316:F369" si="620">CHOOSE(d.Region,V316,AL316,BB316)</f>
        <v>0</v>
      </c>
      <c r="G316" s="244">
        <f t="shared" ref="G316:G369" si="621">CHOOSE(d.Region,W316,AM316,BC316)</f>
        <v>0</v>
      </c>
      <c r="H316" s="244">
        <f t="shared" ref="H316:H369" si="622">CHOOSE(d.Region,X316,AN316,BD316)</f>
        <v>0</v>
      </c>
      <c r="I316" s="244">
        <f t="shared" ref="I316:I369" si="623">CHOOSE(d.Region,Y316,AO316,BE316)</f>
        <v>0</v>
      </c>
      <c r="J316" s="244">
        <f t="shared" ref="J316:J369" si="624">CHOOSE(d.Region,Z316,AP316,BF316)</f>
        <v>0</v>
      </c>
      <c r="K316" s="244">
        <f t="shared" ref="K316:K369" si="625">CHOOSE(d.Region,AA316,AQ316,BG316)</f>
        <v>0</v>
      </c>
      <c r="L316" s="244">
        <f t="shared" ref="L316:L369" si="626">CHOOSE(d.Region,AB316,AR316,BH316)</f>
        <v>0</v>
      </c>
      <c r="M316" s="244">
        <f t="shared" ref="M316:M369" si="627">CHOOSE(d.Region,AC316,AS316,BI316)</f>
        <v>0</v>
      </c>
      <c r="N316" s="244">
        <f t="shared" ref="N316:N369" si="628">CHOOSE(d.Region,AD316,AT316,BJ316)</f>
        <v>0</v>
      </c>
      <c r="O316" s="244">
        <f t="shared" ref="O316:O369" si="629">CHOOSE(d.Region,AE316,AU316,BK316)</f>
        <v>0</v>
      </c>
      <c r="P316" s="244">
        <f t="shared" ref="P316:P369" si="630">CHOOSE(d.Region,AF316,AV316,BL316)</f>
        <v>0</v>
      </c>
      <c r="Q316" s="244">
        <f t="shared" ref="Q316:Q369" si="631">CHOOSE(d.Region,AG316,AW316,BM316)</f>
        <v>0</v>
      </c>
      <c r="R316" s="435">
        <f t="shared" ref="R316:R369" si="632">CHOOSE(d.Region,AH316,AX316,BN316)</f>
        <v>0</v>
      </c>
      <c r="S316" s="446"/>
      <c r="T316" s="245"/>
      <c r="U316" s="245"/>
      <c r="V316" s="245"/>
      <c r="W316" s="245"/>
      <c r="X316" s="245"/>
      <c r="Y316" s="245"/>
      <c r="Z316" s="245"/>
      <c r="AA316" s="245"/>
      <c r="AB316" s="245"/>
      <c r="AC316" s="245"/>
      <c r="AD316" s="245"/>
      <c r="AE316" s="245"/>
      <c r="AF316" s="245"/>
      <c r="AG316" s="245"/>
      <c r="AH316" s="457"/>
      <c r="AI316" s="446"/>
      <c r="AJ316" s="245"/>
      <c r="AK316" s="245"/>
      <c r="AL316" s="245"/>
      <c r="AM316" s="245"/>
      <c r="AN316" s="245"/>
      <c r="AO316" s="245"/>
      <c r="AP316" s="245"/>
      <c r="AQ316" s="245"/>
      <c r="AR316" s="245"/>
      <c r="AS316" s="245"/>
      <c r="AT316" s="245"/>
      <c r="AU316" s="245"/>
      <c r="AV316" s="245"/>
      <c r="AW316" s="245"/>
      <c r="AX316" s="457"/>
      <c r="AY316" s="446"/>
      <c r="AZ316" s="245"/>
      <c r="BA316" s="245"/>
      <c r="BB316" s="245"/>
      <c r="BC316" s="245"/>
      <c r="BD316" s="245"/>
      <c r="BE316" s="245"/>
      <c r="BF316" s="245"/>
      <c r="BG316" s="245"/>
      <c r="BH316" s="245"/>
      <c r="BI316" s="245"/>
      <c r="BJ316" s="245"/>
      <c r="BK316" s="245"/>
      <c r="BL316" s="245"/>
      <c r="BM316" s="245"/>
      <c r="BN316" s="457"/>
      <c r="BO316" s="246" t="s">
        <v>1055</v>
      </c>
    </row>
    <row r="317" spans="1:67" hidden="1" outlineLevel="2">
      <c r="B317" s="51" t="s">
        <v>1087</v>
      </c>
      <c r="C317" s="247">
        <f t="shared" si="617"/>
        <v>0</v>
      </c>
      <c r="D317" s="247">
        <f t="shared" si="618"/>
        <v>0</v>
      </c>
      <c r="E317" s="247">
        <f t="shared" si="619"/>
        <v>0</v>
      </c>
      <c r="F317" s="247">
        <f t="shared" si="620"/>
        <v>0</v>
      </c>
      <c r="G317" s="247">
        <f t="shared" si="621"/>
        <v>0</v>
      </c>
      <c r="H317" s="247">
        <f t="shared" si="622"/>
        <v>0</v>
      </c>
      <c r="I317" s="247">
        <f t="shared" si="623"/>
        <v>0</v>
      </c>
      <c r="J317" s="247">
        <f t="shared" si="624"/>
        <v>0</v>
      </c>
      <c r="K317" s="247">
        <f t="shared" si="625"/>
        <v>0</v>
      </c>
      <c r="L317" s="247">
        <f t="shared" si="626"/>
        <v>0</v>
      </c>
      <c r="M317" s="247">
        <f t="shared" si="627"/>
        <v>0</v>
      </c>
      <c r="N317" s="247">
        <f t="shared" si="628"/>
        <v>0</v>
      </c>
      <c r="O317" s="247">
        <f t="shared" si="629"/>
        <v>0</v>
      </c>
      <c r="P317" s="247">
        <f t="shared" si="630"/>
        <v>0</v>
      </c>
      <c r="Q317" s="247">
        <f t="shared" si="631"/>
        <v>0</v>
      </c>
      <c r="R317" s="436">
        <f t="shared" si="632"/>
        <v>0</v>
      </c>
      <c r="S317" s="447"/>
      <c r="T317" s="448"/>
      <c r="U317" s="448"/>
      <c r="V317" s="448"/>
      <c r="W317" s="448"/>
      <c r="X317" s="448"/>
      <c r="Y317" s="448"/>
      <c r="Z317" s="448"/>
      <c r="AA317" s="448"/>
      <c r="AB317" s="448"/>
      <c r="AC317" s="448"/>
      <c r="AD317" s="448"/>
      <c r="AE317" s="448"/>
      <c r="AF317" s="448"/>
      <c r="AG317" s="448"/>
      <c r="AH317" s="458"/>
      <c r="AI317" s="447"/>
      <c r="AJ317" s="448"/>
      <c r="AK317" s="448"/>
      <c r="AL317" s="448"/>
      <c r="AM317" s="448"/>
      <c r="AN317" s="448"/>
      <c r="AO317" s="448"/>
      <c r="AP317" s="448"/>
      <c r="AQ317" s="448"/>
      <c r="AR317" s="448"/>
      <c r="AS317" s="448"/>
      <c r="AT317" s="448"/>
      <c r="AU317" s="448"/>
      <c r="AV317" s="448"/>
      <c r="AW317" s="448"/>
      <c r="AX317" s="458"/>
      <c r="AY317" s="447"/>
      <c r="AZ317" s="448"/>
      <c r="BA317" s="448"/>
      <c r="BB317" s="448"/>
      <c r="BC317" s="448"/>
      <c r="BD317" s="448"/>
      <c r="BE317" s="448"/>
      <c r="BF317" s="448"/>
      <c r="BG317" s="448"/>
      <c r="BH317" s="448"/>
      <c r="BI317" s="448"/>
      <c r="BJ317" s="448"/>
      <c r="BK317" s="448"/>
      <c r="BL317" s="448"/>
      <c r="BM317" s="448"/>
      <c r="BN317" s="458"/>
      <c r="BO317" s="248"/>
    </row>
    <row r="318" spans="1:67" hidden="1" outlineLevel="2">
      <c r="B318" s="52" t="s">
        <v>1088</v>
      </c>
      <c r="C318" s="249">
        <f t="shared" si="617"/>
        <v>0</v>
      </c>
      <c r="D318" s="249">
        <f t="shared" si="618"/>
        <v>0</v>
      </c>
      <c r="E318" s="249">
        <f t="shared" si="619"/>
        <v>0</v>
      </c>
      <c r="F318" s="249">
        <f t="shared" si="620"/>
        <v>0</v>
      </c>
      <c r="G318" s="249">
        <f t="shared" si="621"/>
        <v>0</v>
      </c>
      <c r="H318" s="249">
        <f t="shared" si="622"/>
        <v>0</v>
      </c>
      <c r="I318" s="249">
        <f t="shared" si="623"/>
        <v>0</v>
      </c>
      <c r="J318" s="249">
        <f t="shared" si="624"/>
        <v>0</v>
      </c>
      <c r="K318" s="249">
        <f t="shared" si="625"/>
        <v>0</v>
      </c>
      <c r="L318" s="249">
        <f t="shared" si="626"/>
        <v>0</v>
      </c>
      <c r="M318" s="249">
        <f t="shared" si="627"/>
        <v>0</v>
      </c>
      <c r="N318" s="249">
        <f t="shared" si="628"/>
        <v>0</v>
      </c>
      <c r="O318" s="249">
        <f t="shared" si="629"/>
        <v>0</v>
      </c>
      <c r="P318" s="249">
        <f t="shared" si="630"/>
        <v>0</v>
      </c>
      <c r="Q318" s="249">
        <f t="shared" si="631"/>
        <v>0</v>
      </c>
      <c r="R318" s="437">
        <f t="shared" si="632"/>
        <v>0</v>
      </c>
      <c r="S318" s="449"/>
      <c r="T318" s="250"/>
      <c r="U318" s="250"/>
      <c r="V318" s="250"/>
      <c r="W318" s="250"/>
      <c r="X318" s="250"/>
      <c r="Y318" s="250"/>
      <c r="Z318" s="250"/>
      <c r="AA318" s="250"/>
      <c r="AB318" s="250"/>
      <c r="AC318" s="250"/>
      <c r="AD318" s="250"/>
      <c r="AE318" s="250"/>
      <c r="AF318" s="250"/>
      <c r="AG318" s="250"/>
      <c r="AH318" s="459"/>
      <c r="AI318" s="449"/>
      <c r="AJ318" s="250"/>
      <c r="AK318" s="250"/>
      <c r="AL318" s="250"/>
      <c r="AM318" s="250"/>
      <c r="AN318" s="250"/>
      <c r="AO318" s="250"/>
      <c r="AP318" s="250"/>
      <c r="AQ318" s="250"/>
      <c r="AR318" s="250"/>
      <c r="AS318" s="250"/>
      <c r="AT318" s="250"/>
      <c r="AU318" s="250"/>
      <c r="AV318" s="250"/>
      <c r="AW318" s="250"/>
      <c r="AX318" s="459"/>
      <c r="AY318" s="449"/>
      <c r="AZ318" s="250"/>
      <c r="BA318" s="250"/>
      <c r="BB318" s="250"/>
      <c r="BC318" s="250"/>
      <c r="BD318" s="250"/>
      <c r="BE318" s="250"/>
      <c r="BF318" s="250"/>
      <c r="BG318" s="250"/>
      <c r="BH318" s="250"/>
      <c r="BI318" s="250"/>
      <c r="BJ318" s="250"/>
      <c r="BK318" s="250"/>
      <c r="BL318" s="250"/>
      <c r="BM318" s="250"/>
      <c r="BN318" s="459"/>
      <c r="BO318" s="248"/>
    </row>
    <row r="319" spans="1:67" hidden="1" outlineLevel="2">
      <c r="B319" s="50" t="str">
        <f>$B$212&amp;": Ewe Lambs"</f>
        <v>Early: Ewe Lambs</v>
      </c>
      <c r="C319" s="244">
        <f t="shared" si="617"/>
        <v>0</v>
      </c>
      <c r="D319" s="244">
        <f t="shared" si="618"/>
        <v>0</v>
      </c>
      <c r="E319" s="244">
        <f t="shared" si="619"/>
        <v>0</v>
      </c>
      <c r="F319" s="244">
        <f t="shared" si="620"/>
        <v>0</v>
      </c>
      <c r="G319" s="244">
        <f t="shared" si="621"/>
        <v>0</v>
      </c>
      <c r="H319" s="244">
        <f t="shared" si="622"/>
        <v>0</v>
      </c>
      <c r="I319" s="244">
        <f t="shared" si="623"/>
        <v>0</v>
      </c>
      <c r="J319" s="244">
        <f t="shared" si="624"/>
        <v>0</v>
      </c>
      <c r="K319" s="244">
        <f t="shared" si="625"/>
        <v>0</v>
      </c>
      <c r="L319" s="244">
        <f t="shared" si="626"/>
        <v>0</v>
      </c>
      <c r="M319" s="244">
        <f t="shared" si="627"/>
        <v>0</v>
      </c>
      <c r="N319" s="244">
        <f t="shared" si="628"/>
        <v>0</v>
      </c>
      <c r="O319" s="244">
        <f t="shared" si="629"/>
        <v>0</v>
      </c>
      <c r="P319" s="244">
        <f t="shared" si="630"/>
        <v>0</v>
      </c>
      <c r="Q319" s="244">
        <f t="shared" si="631"/>
        <v>0</v>
      </c>
      <c r="R319" s="435">
        <f t="shared" si="632"/>
        <v>0</v>
      </c>
      <c r="S319" s="446"/>
      <c r="T319" s="245"/>
      <c r="U319" s="245"/>
      <c r="V319" s="245"/>
      <c r="W319" s="245"/>
      <c r="X319" s="245"/>
      <c r="Y319" s="245"/>
      <c r="Z319" s="245"/>
      <c r="AA319" s="245"/>
      <c r="AB319" s="245"/>
      <c r="AC319" s="245"/>
      <c r="AD319" s="245"/>
      <c r="AE319" s="245"/>
      <c r="AF319" s="245"/>
      <c r="AG319" s="245"/>
      <c r="AH319" s="457"/>
      <c r="AI319" s="446"/>
      <c r="AJ319" s="245"/>
      <c r="AK319" s="245"/>
      <c r="AL319" s="245"/>
      <c r="AM319" s="245"/>
      <c r="AN319" s="245"/>
      <c r="AO319" s="245"/>
      <c r="AP319" s="245"/>
      <c r="AQ319" s="245"/>
      <c r="AR319" s="245"/>
      <c r="AS319" s="245"/>
      <c r="AT319" s="245"/>
      <c r="AU319" s="245"/>
      <c r="AV319" s="245"/>
      <c r="AW319" s="245"/>
      <c r="AX319" s="457"/>
      <c r="AY319" s="446"/>
      <c r="AZ319" s="245"/>
      <c r="BA319" s="245"/>
      <c r="BB319" s="245"/>
      <c r="BC319" s="245"/>
      <c r="BD319" s="245"/>
      <c r="BE319" s="245"/>
      <c r="BF319" s="245"/>
      <c r="BG319" s="245"/>
      <c r="BH319" s="245"/>
      <c r="BI319" s="245"/>
      <c r="BJ319" s="245"/>
      <c r="BK319" s="245"/>
      <c r="BL319" s="245"/>
      <c r="BM319" s="245"/>
      <c r="BN319" s="457"/>
      <c r="BO319" s="246" t="s">
        <v>1055</v>
      </c>
    </row>
    <row r="320" spans="1:67" hidden="1" outlineLevel="2">
      <c r="B320" s="51" t="s">
        <v>1087</v>
      </c>
      <c r="C320" s="247">
        <f t="shared" si="617"/>
        <v>0</v>
      </c>
      <c r="D320" s="247">
        <f t="shared" si="618"/>
        <v>0</v>
      </c>
      <c r="E320" s="247">
        <f t="shared" si="619"/>
        <v>0</v>
      </c>
      <c r="F320" s="247">
        <f t="shared" si="620"/>
        <v>0</v>
      </c>
      <c r="G320" s="247">
        <f t="shared" si="621"/>
        <v>0</v>
      </c>
      <c r="H320" s="247">
        <f t="shared" si="622"/>
        <v>0</v>
      </c>
      <c r="I320" s="247">
        <f t="shared" si="623"/>
        <v>0</v>
      </c>
      <c r="J320" s="247">
        <f t="shared" si="624"/>
        <v>0</v>
      </c>
      <c r="K320" s="247">
        <f t="shared" si="625"/>
        <v>0</v>
      </c>
      <c r="L320" s="247">
        <f t="shared" si="626"/>
        <v>0</v>
      </c>
      <c r="M320" s="247">
        <f t="shared" si="627"/>
        <v>0</v>
      </c>
      <c r="N320" s="247">
        <f t="shared" si="628"/>
        <v>0</v>
      </c>
      <c r="O320" s="247">
        <f t="shared" si="629"/>
        <v>0</v>
      </c>
      <c r="P320" s="247">
        <f t="shared" si="630"/>
        <v>0</v>
      </c>
      <c r="Q320" s="247">
        <f t="shared" si="631"/>
        <v>0</v>
      </c>
      <c r="R320" s="436">
        <f t="shared" si="632"/>
        <v>0</v>
      </c>
      <c r="S320" s="447"/>
      <c r="T320" s="448"/>
      <c r="U320" s="448"/>
      <c r="V320" s="448"/>
      <c r="W320" s="448"/>
      <c r="X320" s="448"/>
      <c r="Y320" s="448"/>
      <c r="Z320" s="448"/>
      <c r="AA320" s="448"/>
      <c r="AB320" s="448"/>
      <c r="AC320" s="448"/>
      <c r="AD320" s="448"/>
      <c r="AE320" s="448"/>
      <c r="AF320" s="448"/>
      <c r="AG320" s="448"/>
      <c r="AH320" s="458"/>
      <c r="AI320" s="447"/>
      <c r="AJ320" s="448"/>
      <c r="AK320" s="448"/>
      <c r="AL320" s="448"/>
      <c r="AM320" s="448"/>
      <c r="AN320" s="448"/>
      <c r="AO320" s="448"/>
      <c r="AP320" s="448"/>
      <c r="AQ320" s="448"/>
      <c r="AR320" s="448"/>
      <c r="AS320" s="448"/>
      <c r="AT320" s="448"/>
      <c r="AU320" s="448"/>
      <c r="AV320" s="448"/>
      <c r="AW320" s="448"/>
      <c r="AX320" s="458"/>
      <c r="AY320" s="447"/>
      <c r="AZ320" s="448"/>
      <c r="BA320" s="448"/>
      <c r="BB320" s="448"/>
      <c r="BC320" s="448"/>
      <c r="BD320" s="448"/>
      <c r="BE320" s="448"/>
      <c r="BF320" s="448"/>
      <c r="BG320" s="448"/>
      <c r="BH320" s="448"/>
      <c r="BI320" s="448"/>
      <c r="BJ320" s="448"/>
      <c r="BK320" s="448"/>
      <c r="BL320" s="448"/>
      <c r="BM320" s="448"/>
      <c r="BN320" s="458"/>
      <c r="BO320" s="248"/>
    </row>
    <row r="321" spans="2:67" hidden="1" outlineLevel="2">
      <c r="B321" s="52" t="s">
        <v>1088</v>
      </c>
      <c r="C321" s="249">
        <f t="shared" si="617"/>
        <v>0</v>
      </c>
      <c r="D321" s="249">
        <f t="shared" si="618"/>
        <v>0</v>
      </c>
      <c r="E321" s="249">
        <f t="shared" si="619"/>
        <v>0</v>
      </c>
      <c r="F321" s="249">
        <f t="shared" si="620"/>
        <v>0</v>
      </c>
      <c r="G321" s="249">
        <f t="shared" si="621"/>
        <v>0</v>
      </c>
      <c r="H321" s="249">
        <f t="shared" si="622"/>
        <v>0</v>
      </c>
      <c r="I321" s="249">
        <f t="shared" si="623"/>
        <v>0</v>
      </c>
      <c r="J321" s="249">
        <f t="shared" si="624"/>
        <v>0</v>
      </c>
      <c r="K321" s="249">
        <f t="shared" si="625"/>
        <v>0</v>
      </c>
      <c r="L321" s="249">
        <f t="shared" si="626"/>
        <v>0</v>
      </c>
      <c r="M321" s="249">
        <f t="shared" si="627"/>
        <v>0</v>
      </c>
      <c r="N321" s="249">
        <f t="shared" si="628"/>
        <v>0</v>
      </c>
      <c r="O321" s="249">
        <f t="shared" si="629"/>
        <v>0</v>
      </c>
      <c r="P321" s="249">
        <f t="shared" si="630"/>
        <v>0</v>
      </c>
      <c r="Q321" s="249">
        <f t="shared" si="631"/>
        <v>0</v>
      </c>
      <c r="R321" s="437">
        <f t="shared" si="632"/>
        <v>0</v>
      </c>
      <c r="S321" s="449"/>
      <c r="T321" s="250"/>
      <c r="U321" s="250"/>
      <c r="V321" s="250"/>
      <c r="W321" s="250"/>
      <c r="X321" s="250"/>
      <c r="Y321" s="250"/>
      <c r="Z321" s="250"/>
      <c r="AA321" s="250"/>
      <c r="AB321" s="250"/>
      <c r="AC321" s="250"/>
      <c r="AD321" s="250"/>
      <c r="AE321" s="250"/>
      <c r="AF321" s="250"/>
      <c r="AG321" s="250"/>
      <c r="AH321" s="459"/>
      <c r="AI321" s="449"/>
      <c r="AJ321" s="250"/>
      <c r="AK321" s="250"/>
      <c r="AL321" s="250"/>
      <c r="AM321" s="250"/>
      <c r="AN321" s="250"/>
      <c r="AO321" s="250"/>
      <c r="AP321" s="250"/>
      <c r="AQ321" s="250"/>
      <c r="AR321" s="250"/>
      <c r="AS321" s="250"/>
      <c r="AT321" s="250"/>
      <c r="AU321" s="250"/>
      <c r="AV321" s="250"/>
      <c r="AW321" s="250"/>
      <c r="AX321" s="459"/>
      <c r="AY321" s="449"/>
      <c r="AZ321" s="250"/>
      <c r="BA321" s="250"/>
      <c r="BB321" s="250"/>
      <c r="BC321" s="250"/>
      <c r="BD321" s="250"/>
      <c r="BE321" s="250"/>
      <c r="BF321" s="250"/>
      <c r="BG321" s="250"/>
      <c r="BH321" s="250"/>
      <c r="BI321" s="250"/>
      <c r="BJ321" s="250"/>
      <c r="BK321" s="250"/>
      <c r="BL321" s="250"/>
      <c r="BM321" s="250"/>
      <c r="BN321" s="459"/>
      <c r="BO321" s="248"/>
    </row>
    <row r="322" spans="2:67" hidden="1" outlineLevel="2">
      <c r="B322" s="50" t="str">
        <f>$B$213&amp;": Ewe Lambs"</f>
        <v>Middle: Ewe Lambs</v>
      </c>
      <c r="C322" s="244">
        <f t="shared" si="617"/>
        <v>0</v>
      </c>
      <c r="D322" s="244">
        <f t="shared" si="618"/>
        <v>0</v>
      </c>
      <c r="E322" s="244">
        <f t="shared" si="619"/>
        <v>0</v>
      </c>
      <c r="F322" s="244">
        <f t="shared" si="620"/>
        <v>0</v>
      </c>
      <c r="G322" s="244">
        <f t="shared" si="621"/>
        <v>0</v>
      </c>
      <c r="H322" s="244">
        <f t="shared" si="622"/>
        <v>0</v>
      </c>
      <c r="I322" s="244">
        <f t="shared" si="623"/>
        <v>0</v>
      </c>
      <c r="J322" s="244">
        <f t="shared" si="624"/>
        <v>0</v>
      </c>
      <c r="K322" s="244">
        <f t="shared" si="625"/>
        <v>0</v>
      </c>
      <c r="L322" s="244">
        <f t="shared" si="626"/>
        <v>0</v>
      </c>
      <c r="M322" s="244">
        <f t="shared" si="627"/>
        <v>0</v>
      </c>
      <c r="N322" s="244">
        <f t="shared" si="628"/>
        <v>0</v>
      </c>
      <c r="O322" s="244">
        <f t="shared" si="629"/>
        <v>0</v>
      </c>
      <c r="P322" s="244">
        <f t="shared" si="630"/>
        <v>0</v>
      </c>
      <c r="Q322" s="244">
        <f t="shared" si="631"/>
        <v>0</v>
      </c>
      <c r="R322" s="435">
        <f t="shared" si="632"/>
        <v>0</v>
      </c>
      <c r="S322" s="446"/>
      <c r="T322" s="245"/>
      <c r="U322" s="245"/>
      <c r="V322" s="245"/>
      <c r="W322" s="245"/>
      <c r="X322" s="245"/>
      <c r="Y322" s="245"/>
      <c r="Z322" s="245"/>
      <c r="AA322" s="245"/>
      <c r="AB322" s="245"/>
      <c r="AC322" s="245"/>
      <c r="AD322" s="245"/>
      <c r="AE322" s="245"/>
      <c r="AF322" s="245"/>
      <c r="AG322" s="245"/>
      <c r="AH322" s="457"/>
      <c r="AI322" s="446"/>
      <c r="AJ322" s="245"/>
      <c r="AK322" s="245"/>
      <c r="AL322" s="245"/>
      <c r="AM322" s="245"/>
      <c r="AN322" s="245"/>
      <c r="AO322" s="245"/>
      <c r="AP322" s="245"/>
      <c r="AQ322" s="245"/>
      <c r="AR322" s="245"/>
      <c r="AS322" s="245"/>
      <c r="AT322" s="245"/>
      <c r="AU322" s="245"/>
      <c r="AV322" s="245"/>
      <c r="AW322" s="245"/>
      <c r="AX322" s="457"/>
      <c r="AY322" s="446"/>
      <c r="AZ322" s="245"/>
      <c r="BA322" s="245"/>
      <c r="BB322" s="245"/>
      <c r="BC322" s="245"/>
      <c r="BD322" s="245"/>
      <c r="BE322" s="245"/>
      <c r="BF322" s="245"/>
      <c r="BG322" s="245"/>
      <c r="BH322" s="245"/>
      <c r="BI322" s="245"/>
      <c r="BJ322" s="245"/>
      <c r="BK322" s="245"/>
      <c r="BL322" s="245"/>
      <c r="BM322" s="245"/>
      <c r="BN322" s="457"/>
      <c r="BO322" s="246" t="s">
        <v>1055</v>
      </c>
    </row>
    <row r="323" spans="2:67" hidden="1" outlineLevel="2">
      <c r="B323" s="51" t="s">
        <v>1087</v>
      </c>
      <c r="C323" s="247">
        <f t="shared" si="617"/>
        <v>0</v>
      </c>
      <c r="D323" s="247">
        <f t="shared" si="618"/>
        <v>0</v>
      </c>
      <c r="E323" s="247">
        <f t="shared" si="619"/>
        <v>0</v>
      </c>
      <c r="F323" s="247">
        <f t="shared" si="620"/>
        <v>0</v>
      </c>
      <c r="G323" s="247">
        <f t="shared" si="621"/>
        <v>0</v>
      </c>
      <c r="H323" s="247">
        <f t="shared" si="622"/>
        <v>0</v>
      </c>
      <c r="I323" s="247">
        <f t="shared" si="623"/>
        <v>0</v>
      </c>
      <c r="J323" s="247">
        <f t="shared" si="624"/>
        <v>0</v>
      </c>
      <c r="K323" s="247">
        <f t="shared" si="625"/>
        <v>0</v>
      </c>
      <c r="L323" s="247">
        <f t="shared" si="626"/>
        <v>0</v>
      </c>
      <c r="M323" s="247">
        <f t="shared" si="627"/>
        <v>0</v>
      </c>
      <c r="N323" s="247">
        <f t="shared" si="628"/>
        <v>0</v>
      </c>
      <c r="O323" s="247">
        <f t="shared" si="629"/>
        <v>0</v>
      </c>
      <c r="P323" s="247">
        <f t="shared" si="630"/>
        <v>0</v>
      </c>
      <c r="Q323" s="247">
        <f t="shared" si="631"/>
        <v>0</v>
      </c>
      <c r="R323" s="436">
        <f t="shared" si="632"/>
        <v>0</v>
      </c>
      <c r="S323" s="447"/>
      <c r="T323" s="448"/>
      <c r="U323" s="448"/>
      <c r="V323" s="448"/>
      <c r="W323" s="448"/>
      <c r="X323" s="448"/>
      <c r="Y323" s="448"/>
      <c r="Z323" s="448"/>
      <c r="AA323" s="448"/>
      <c r="AB323" s="448"/>
      <c r="AC323" s="448"/>
      <c r="AD323" s="448"/>
      <c r="AE323" s="448"/>
      <c r="AF323" s="448"/>
      <c r="AG323" s="448"/>
      <c r="AH323" s="458"/>
      <c r="AI323" s="447"/>
      <c r="AJ323" s="448"/>
      <c r="AK323" s="448"/>
      <c r="AL323" s="448"/>
      <c r="AM323" s="448"/>
      <c r="AN323" s="448"/>
      <c r="AO323" s="448"/>
      <c r="AP323" s="448"/>
      <c r="AQ323" s="448"/>
      <c r="AR323" s="448"/>
      <c r="AS323" s="448"/>
      <c r="AT323" s="448"/>
      <c r="AU323" s="448"/>
      <c r="AV323" s="448"/>
      <c r="AW323" s="448"/>
      <c r="AX323" s="458"/>
      <c r="AY323" s="447"/>
      <c r="AZ323" s="448"/>
      <c r="BA323" s="448"/>
      <c r="BB323" s="448"/>
      <c r="BC323" s="448"/>
      <c r="BD323" s="448"/>
      <c r="BE323" s="448"/>
      <c r="BF323" s="448"/>
      <c r="BG323" s="448"/>
      <c r="BH323" s="448"/>
      <c r="BI323" s="448"/>
      <c r="BJ323" s="448"/>
      <c r="BK323" s="448"/>
      <c r="BL323" s="448"/>
      <c r="BM323" s="448"/>
      <c r="BN323" s="458"/>
      <c r="BO323" s="248"/>
    </row>
    <row r="324" spans="2:67" hidden="1" outlineLevel="2">
      <c r="B324" s="52" t="s">
        <v>1088</v>
      </c>
      <c r="C324" s="249">
        <f t="shared" si="617"/>
        <v>0</v>
      </c>
      <c r="D324" s="249">
        <f t="shared" si="618"/>
        <v>0</v>
      </c>
      <c r="E324" s="249">
        <f t="shared" si="619"/>
        <v>0</v>
      </c>
      <c r="F324" s="249">
        <f t="shared" si="620"/>
        <v>0</v>
      </c>
      <c r="G324" s="249">
        <f t="shared" si="621"/>
        <v>0</v>
      </c>
      <c r="H324" s="249">
        <f t="shared" si="622"/>
        <v>0</v>
      </c>
      <c r="I324" s="249">
        <f t="shared" si="623"/>
        <v>0</v>
      </c>
      <c r="J324" s="249">
        <f t="shared" si="624"/>
        <v>0</v>
      </c>
      <c r="K324" s="249">
        <f t="shared" si="625"/>
        <v>0</v>
      </c>
      <c r="L324" s="249">
        <f t="shared" si="626"/>
        <v>0</v>
      </c>
      <c r="M324" s="249">
        <f t="shared" si="627"/>
        <v>0</v>
      </c>
      <c r="N324" s="249">
        <f t="shared" si="628"/>
        <v>0</v>
      </c>
      <c r="O324" s="249">
        <f t="shared" si="629"/>
        <v>0</v>
      </c>
      <c r="P324" s="249">
        <f t="shared" si="630"/>
        <v>0</v>
      </c>
      <c r="Q324" s="249">
        <f t="shared" si="631"/>
        <v>0</v>
      </c>
      <c r="R324" s="437">
        <f t="shared" si="632"/>
        <v>0</v>
      </c>
      <c r="S324" s="449"/>
      <c r="T324" s="250"/>
      <c r="U324" s="250"/>
      <c r="V324" s="250"/>
      <c r="W324" s="250"/>
      <c r="X324" s="250"/>
      <c r="Y324" s="250"/>
      <c r="Z324" s="250"/>
      <c r="AA324" s="250"/>
      <c r="AB324" s="250"/>
      <c r="AC324" s="250"/>
      <c r="AD324" s="250"/>
      <c r="AE324" s="250"/>
      <c r="AF324" s="250"/>
      <c r="AG324" s="250"/>
      <c r="AH324" s="459"/>
      <c r="AI324" s="449"/>
      <c r="AJ324" s="250"/>
      <c r="AK324" s="250"/>
      <c r="AL324" s="250"/>
      <c r="AM324" s="250"/>
      <c r="AN324" s="250"/>
      <c r="AO324" s="250"/>
      <c r="AP324" s="250"/>
      <c r="AQ324" s="250"/>
      <c r="AR324" s="250"/>
      <c r="AS324" s="250"/>
      <c r="AT324" s="250"/>
      <c r="AU324" s="250"/>
      <c r="AV324" s="250"/>
      <c r="AW324" s="250"/>
      <c r="AX324" s="459"/>
      <c r="AY324" s="449"/>
      <c r="AZ324" s="250"/>
      <c r="BA324" s="250"/>
      <c r="BB324" s="250"/>
      <c r="BC324" s="250"/>
      <c r="BD324" s="250"/>
      <c r="BE324" s="250"/>
      <c r="BF324" s="250"/>
      <c r="BG324" s="250"/>
      <c r="BH324" s="250"/>
      <c r="BI324" s="250"/>
      <c r="BJ324" s="250"/>
      <c r="BK324" s="250"/>
      <c r="BL324" s="250"/>
      <c r="BM324" s="250"/>
      <c r="BN324" s="459"/>
      <c r="BO324" s="248"/>
    </row>
    <row r="325" spans="2:67" hidden="1" outlineLevel="2">
      <c r="B325" s="50" t="str">
        <f>$B$214&amp;": Ewe Lambs"</f>
        <v>Late: Ewe Lambs</v>
      </c>
      <c r="C325" s="244">
        <f t="shared" si="617"/>
        <v>0</v>
      </c>
      <c r="D325" s="244">
        <f t="shared" si="618"/>
        <v>0</v>
      </c>
      <c r="E325" s="244">
        <f t="shared" si="619"/>
        <v>0</v>
      </c>
      <c r="F325" s="244">
        <f t="shared" si="620"/>
        <v>0</v>
      </c>
      <c r="G325" s="244">
        <f t="shared" si="621"/>
        <v>0</v>
      </c>
      <c r="H325" s="244">
        <f t="shared" si="622"/>
        <v>0</v>
      </c>
      <c r="I325" s="244">
        <f t="shared" si="623"/>
        <v>0</v>
      </c>
      <c r="J325" s="244">
        <f t="shared" si="624"/>
        <v>0</v>
      </c>
      <c r="K325" s="244">
        <f t="shared" si="625"/>
        <v>0</v>
      </c>
      <c r="L325" s="244">
        <f t="shared" si="626"/>
        <v>0</v>
      </c>
      <c r="M325" s="244">
        <f t="shared" si="627"/>
        <v>0</v>
      </c>
      <c r="N325" s="244">
        <f t="shared" si="628"/>
        <v>0</v>
      </c>
      <c r="O325" s="244">
        <f t="shared" si="629"/>
        <v>0</v>
      </c>
      <c r="P325" s="244">
        <f t="shared" si="630"/>
        <v>0</v>
      </c>
      <c r="Q325" s="244">
        <f t="shared" si="631"/>
        <v>0</v>
      </c>
      <c r="R325" s="435">
        <f t="shared" si="632"/>
        <v>0</v>
      </c>
      <c r="S325" s="446"/>
      <c r="T325" s="245"/>
      <c r="U325" s="245"/>
      <c r="V325" s="245"/>
      <c r="W325" s="245"/>
      <c r="X325" s="245"/>
      <c r="Y325" s="245"/>
      <c r="Z325" s="245"/>
      <c r="AA325" s="245"/>
      <c r="AB325" s="245"/>
      <c r="AC325" s="245"/>
      <c r="AD325" s="245"/>
      <c r="AE325" s="245"/>
      <c r="AF325" s="245"/>
      <c r="AG325" s="245"/>
      <c r="AH325" s="457"/>
      <c r="AI325" s="446"/>
      <c r="AJ325" s="245"/>
      <c r="AK325" s="245"/>
      <c r="AL325" s="245"/>
      <c r="AM325" s="245"/>
      <c r="AN325" s="245"/>
      <c r="AO325" s="245"/>
      <c r="AP325" s="245"/>
      <c r="AQ325" s="245"/>
      <c r="AR325" s="245"/>
      <c r="AS325" s="245"/>
      <c r="AT325" s="245"/>
      <c r="AU325" s="245"/>
      <c r="AV325" s="245"/>
      <c r="AW325" s="245"/>
      <c r="AX325" s="457"/>
      <c r="AY325" s="446"/>
      <c r="AZ325" s="245"/>
      <c r="BA325" s="245"/>
      <c r="BB325" s="245"/>
      <c r="BC325" s="245"/>
      <c r="BD325" s="245"/>
      <c r="BE325" s="245"/>
      <c r="BF325" s="245"/>
      <c r="BG325" s="245"/>
      <c r="BH325" s="245"/>
      <c r="BI325" s="245"/>
      <c r="BJ325" s="245"/>
      <c r="BK325" s="245"/>
      <c r="BL325" s="245"/>
      <c r="BM325" s="245"/>
      <c r="BN325" s="457"/>
      <c r="BO325" s="246" t="s">
        <v>1055</v>
      </c>
    </row>
    <row r="326" spans="2:67" hidden="1" outlineLevel="2">
      <c r="B326" s="51" t="s">
        <v>1087</v>
      </c>
      <c r="C326" s="247">
        <f t="shared" si="617"/>
        <v>0</v>
      </c>
      <c r="D326" s="247">
        <f t="shared" si="618"/>
        <v>0</v>
      </c>
      <c r="E326" s="247">
        <f t="shared" si="619"/>
        <v>0</v>
      </c>
      <c r="F326" s="247">
        <f t="shared" si="620"/>
        <v>0</v>
      </c>
      <c r="G326" s="247">
        <f t="shared" si="621"/>
        <v>0</v>
      </c>
      <c r="H326" s="247">
        <f t="shared" si="622"/>
        <v>0</v>
      </c>
      <c r="I326" s="247">
        <f t="shared" si="623"/>
        <v>0</v>
      </c>
      <c r="J326" s="247">
        <f t="shared" si="624"/>
        <v>0</v>
      </c>
      <c r="K326" s="247">
        <f t="shared" si="625"/>
        <v>0</v>
      </c>
      <c r="L326" s="247">
        <f t="shared" si="626"/>
        <v>0</v>
      </c>
      <c r="M326" s="247">
        <f t="shared" si="627"/>
        <v>0</v>
      </c>
      <c r="N326" s="247">
        <f t="shared" si="628"/>
        <v>0</v>
      </c>
      <c r="O326" s="247">
        <f t="shared" si="629"/>
        <v>0</v>
      </c>
      <c r="P326" s="247">
        <f t="shared" si="630"/>
        <v>0</v>
      </c>
      <c r="Q326" s="247">
        <f t="shared" si="631"/>
        <v>0</v>
      </c>
      <c r="R326" s="436">
        <f t="shared" si="632"/>
        <v>0</v>
      </c>
      <c r="S326" s="447"/>
      <c r="T326" s="448"/>
      <c r="U326" s="448"/>
      <c r="V326" s="448"/>
      <c r="W326" s="448"/>
      <c r="X326" s="448"/>
      <c r="Y326" s="448"/>
      <c r="Z326" s="448"/>
      <c r="AA326" s="448"/>
      <c r="AB326" s="448"/>
      <c r="AC326" s="448"/>
      <c r="AD326" s="448"/>
      <c r="AE326" s="448"/>
      <c r="AF326" s="448"/>
      <c r="AG326" s="448"/>
      <c r="AH326" s="458"/>
      <c r="AI326" s="447"/>
      <c r="AJ326" s="448"/>
      <c r="AK326" s="448"/>
      <c r="AL326" s="448"/>
      <c r="AM326" s="448"/>
      <c r="AN326" s="448"/>
      <c r="AO326" s="448"/>
      <c r="AP326" s="448"/>
      <c r="AQ326" s="448"/>
      <c r="AR326" s="448"/>
      <c r="AS326" s="448"/>
      <c r="AT326" s="448"/>
      <c r="AU326" s="448"/>
      <c r="AV326" s="448"/>
      <c r="AW326" s="448"/>
      <c r="AX326" s="458"/>
      <c r="AY326" s="447"/>
      <c r="AZ326" s="448"/>
      <c r="BA326" s="448"/>
      <c r="BB326" s="448"/>
      <c r="BC326" s="448"/>
      <c r="BD326" s="448"/>
      <c r="BE326" s="448"/>
      <c r="BF326" s="448"/>
      <c r="BG326" s="448"/>
      <c r="BH326" s="448"/>
      <c r="BI326" s="448"/>
      <c r="BJ326" s="448"/>
      <c r="BK326" s="448"/>
      <c r="BL326" s="448"/>
      <c r="BM326" s="448"/>
      <c r="BN326" s="458"/>
      <c r="BO326" s="248"/>
    </row>
    <row r="327" spans="2:67" hidden="1" outlineLevel="2">
      <c r="B327" s="52" t="s">
        <v>1088</v>
      </c>
      <c r="C327" s="249">
        <f t="shared" si="617"/>
        <v>0</v>
      </c>
      <c r="D327" s="249">
        <f t="shared" si="618"/>
        <v>0</v>
      </c>
      <c r="E327" s="249">
        <f t="shared" si="619"/>
        <v>0</v>
      </c>
      <c r="F327" s="249">
        <f t="shared" si="620"/>
        <v>0</v>
      </c>
      <c r="G327" s="249">
        <f t="shared" si="621"/>
        <v>0</v>
      </c>
      <c r="H327" s="249">
        <f t="shared" si="622"/>
        <v>0</v>
      </c>
      <c r="I327" s="249">
        <f t="shared" si="623"/>
        <v>0</v>
      </c>
      <c r="J327" s="249">
        <f t="shared" si="624"/>
        <v>0</v>
      </c>
      <c r="K327" s="249">
        <f t="shared" si="625"/>
        <v>0</v>
      </c>
      <c r="L327" s="249">
        <f t="shared" si="626"/>
        <v>0</v>
      </c>
      <c r="M327" s="249">
        <f t="shared" si="627"/>
        <v>0</v>
      </c>
      <c r="N327" s="249">
        <f t="shared" si="628"/>
        <v>0</v>
      </c>
      <c r="O327" s="249">
        <f t="shared" si="629"/>
        <v>0</v>
      </c>
      <c r="P327" s="249">
        <f t="shared" si="630"/>
        <v>0</v>
      </c>
      <c r="Q327" s="249">
        <f t="shared" si="631"/>
        <v>0</v>
      </c>
      <c r="R327" s="437">
        <f t="shared" si="632"/>
        <v>0</v>
      </c>
      <c r="S327" s="449"/>
      <c r="T327" s="250"/>
      <c r="U327" s="250"/>
      <c r="V327" s="250"/>
      <c r="W327" s="250"/>
      <c r="X327" s="250"/>
      <c r="Y327" s="250"/>
      <c r="Z327" s="250"/>
      <c r="AA327" s="250"/>
      <c r="AB327" s="250"/>
      <c r="AC327" s="250"/>
      <c r="AD327" s="250"/>
      <c r="AE327" s="250"/>
      <c r="AF327" s="250"/>
      <c r="AG327" s="250"/>
      <c r="AH327" s="459"/>
      <c r="AI327" s="449"/>
      <c r="AJ327" s="250"/>
      <c r="AK327" s="250"/>
      <c r="AL327" s="250"/>
      <c r="AM327" s="250"/>
      <c r="AN327" s="250"/>
      <c r="AO327" s="250"/>
      <c r="AP327" s="250"/>
      <c r="AQ327" s="250"/>
      <c r="AR327" s="250"/>
      <c r="AS327" s="250"/>
      <c r="AT327" s="250"/>
      <c r="AU327" s="250"/>
      <c r="AV327" s="250"/>
      <c r="AW327" s="250"/>
      <c r="AX327" s="459"/>
      <c r="AY327" s="449"/>
      <c r="AZ327" s="250"/>
      <c r="BA327" s="250"/>
      <c r="BB327" s="250"/>
      <c r="BC327" s="250"/>
      <c r="BD327" s="250"/>
      <c r="BE327" s="250"/>
      <c r="BF327" s="250"/>
      <c r="BG327" s="250"/>
      <c r="BH327" s="250"/>
      <c r="BI327" s="250"/>
      <c r="BJ327" s="250"/>
      <c r="BK327" s="250"/>
      <c r="BL327" s="250"/>
      <c r="BM327" s="250"/>
      <c r="BN327" s="459"/>
      <c r="BO327" s="248"/>
    </row>
    <row r="328" spans="2:67" hidden="1" outlineLevel="2">
      <c r="B328" s="50" t="str">
        <f>$B$215&amp;": Ewe Lambs"</f>
        <v>V. Late: Ewe Lambs</v>
      </c>
      <c r="C328" s="244">
        <f t="shared" ref="C328:C330" si="633">CHOOSE(d.Region,S328,AI328,AY328)</f>
        <v>0</v>
      </c>
      <c r="D328" s="244">
        <f t="shared" ref="D328:D330" si="634">CHOOSE(d.Region,T328,AJ328,AZ328)</f>
        <v>0</v>
      </c>
      <c r="E328" s="244">
        <f t="shared" ref="E328:E330" si="635">CHOOSE(d.Region,U328,AK328,BA328)</f>
        <v>0</v>
      </c>
      <c r="F328" s="244">
        <f t="shared" ref="F328:F330" si="636">CHOOSE(d.Region,V328,AL328,BB328)</f>
        <v>0</v>
      </c>
      <c r="G328" s="244">
        <f t="shared" ref="G328:G330" si="637">CHOOSE(d.Region,W328,AM328,BC328)</f>
        <v>0</v>
      </c>
      <c r="H328" s="244">
        <f t="shared" ref="H328:H330" si="638">CHOOSE(d.Region,X328,AN328,BD328)</f>
        <v>0</v>
      </c>
      <c r="I328" s="244">
        <f t="shared" ref="I328:I330" si="639">CHOOSE(d.Region,Y328,AO328,BE328)</f>
        <v>0</v>
      </c>
      <c r="J328" s="244">
        <f t="shared" ref="J328:J330" si="640">CHOOSE(d.Region,Z328,AP328,BF328)</f>
        <v>0</v>
      </c>
      <c r="K328" s="244">
        <f t="shared" ref="K328:K330" si="641">CHOOSE(d.Region,AA328,AQ328,BG328)</f>
        <v>0</v>
      </c>
      <c r="L328" s="244">
        <f t="shared" ref="L328:L330" si="642">CHOOSE(d.Region,AB328,AR328,BH328)</f>
        <v>0</v>
      </c>
      <c r="M328" s="244">
        <f t="shared" ref="M328:M330" si="643">CHOOSE(d.Region,AC328,AS328,BI328)</f>
        <v>0</v>
      </c>
      <c r="N328" s="244">
        <f t="shared" ref="N328:N330" si="644">CHOOSE(d.Region,AD328,AT328,BJ328)</f>
        <v>0</v>
      </c>
      <c r="O328" s="244">
        <f t="shared" ref="O328:O330" si="645">CHOOSE(d.Region,AE328,AU328,BK328)</f>
        <v>0</v>
      </c>
      <c r="P328" s="244">
        <f t="shared" ref="P328:P330" si="646">CHOOSE(d.Region,AF328,AV328,BL328)</f>
        <v>0</v>
      </c>
      <c r="Q328" s="244">
        <f t="shared" ref="Q328:Q330" si="647">CHOOSE(d.Region,AG328,AW328,BM328)</f>
        <v>0</v>
      </c>
      <c r="R328" s="435">
        <f t="shared" ref="R328:R330" si="648">CHOOSE(d.Region,AH328,AX328,BN328)</f>
        <v>0</v>
      </c>
      <c r="S328" s="446"/>
      <c r="T328" s="245"/>
      <c r="U328" s="245"/>
      <c r="V328" s="245"/>
      <c r="W328" s="245"/>
      <c r="X328" s="245"/>
      <c r="Y328" s="245"/>
      <c r="Z328" s="245"/>
      <c r="AA328" s="245"/>
      <c r="AB328" s="245"/>
      <c r="AC328" s="245"/>
      <c r="AD328" s="245"/>
      <c r="AE328" s="245"/>
      <c r="AF328" s="245"/>
      <c r="AG328" s="245"/>
      <c r="AH328" s="457"/>
      <c r="AI328" s="446"/>
      <c r="AJ328" s="245"/>
      <c r="AK328" s="245"/>
      <c r="AL328" s="245"/>
      <c r="AM328" s="245"/>
      <c r="AN328" s="245"/>
      <c r="AO328" s="245"/>
      <c r="AP328" s="245"/>
      <c r="AQ328" s="245"/>
      <c r="AR328" s="245"/>
      <c r="AS328" s="245"/>
      <c r="AT328" s="245"/>
      <c r="AU328" s="245"/>
      <c r="AV328" s="245"/>
      <c r="AW328" s="245"/>
      <c r="AX328" s="457"/>
      <c r="AY328" s="446"/>
      <c r="AZ328" s="245"/>
      <c r="BA328" s="245"/>
      <c r="BB328" s="245"/>
      <c r="BC328" s="245"/>
      <c r="BD328" s="245"/>
      <c r="BE328" s="245"/>
      <c r="BF328" s="245"/>
      <c r="BG328" s="245"/>
      <c r="BH328" s="245"/>
      <c r="BI328" s="245"/>
      <c r="BJ328" s="245"/>
      <c r="BK328" s="245"/>
      <c r="BL328" s="245"/>
      <c r="BM328" s="245"/>
      <c r="BN328" s="457"/>
      <c r="BO328" s="246" t="s">
        <v>1055</v>
      </c>
    </row>
    <row r="329" spans="2:67" hidden="1" outlineLevel="2">
      <c r="B329" s="51" t="s">
        <v>1087</v>
      </c>
      <c r="C329" s="247">
        <f t="shared" si="633"/>
        <v>0</v>
      </c>
      <c r="D329" s="247">
        <f t="shared" si="634"/>
        <v>0</v>
      </c>
      <c r="E329" s="247">
        <f t="shared" si="635"/>
        <v>0</v>
      </c>
      <c r="F329" s="247">
        <f t="shared" si="636"/>
        <v>0</v>
      </c>
      <c r="G329" s="247">
        <f t="shared" si="637"/>
        <v>0</v>
      </c>
      <c r="H329" s="247">
        <f t="shared" si="638"/>
        <v>0</v>
      </c>
      <c r="I329" s="247">
        <f t="shared" si="639"/>
        <v>0</v>
      </c>
      <c r="J329" s="247">
        <f t="shared" si="640"/>
        <v>0</v>
      </c>
      <c r="K329" s="247">
        <f t="shared" si="641"/>
        <v>0</v>
      </c>
      <c r="L329" s="247">
        <f t="shared" si="642"/>
        <v>0</v>
      </c>
      <c r="M329" s="247">
        <f t="shared" si="643"/>
        <v>0</v>
      </c>
      <c r="N329" s="247">
        <f t="shared" si="644"/>
        <v>0</v>
      </c>
      <c r="O329" s="247">
        <f t="shared" si="645"/>
        <v>0</v>
      </c>
      <c r="P329" s="247">
        <f t="shared" si="646"/>
        <v>0</v>
      </c>
      <c r="Q329" s="247">
        <f t="shared" si="647"/>
        <v>0</v>
      </c>
      <c r="R329" s="436">
        <f t="shared" si="648"/>
        <v>0</v>
      </c>
      <c r="S329" s="447"/>
      <c r="T329" s="448"/>
      <c r="U329" s="448"/>
      <c r="V329" s="448"/>
      <c r="W329" s="448"/>
      <c r="X329" s="448"/>
      <c r="Y329" s="448"/>
      <c r="Z329" s="448"/>
      <c r="AA329" s="448"/>
      <c r="AB329" s="448"/>
      <c r="AC329" s="448"/>
      <c r="AD329" s="448"/>
      <c r="AE329" s="448"/>
      <c r="AF329" s="448"/>
      <c r="AG329" s="448"/>
      <c r="AH329" s="458"/>
      <c r="AI329" s="447"/>
      <c r="AJ329" s="448"/>
      <c r="AK329" s="448"/>
      <c r="AL329" s="448"/>
      <c r="AM329" s="448"/>
      <c r="AN329" s="448"/>
      <c r="AO329" s="448"/>
      <c r="AP329" s="448"/>
      <c r="AQ329" s="448"/>
      <c r="AR329" s="448"/>
      <c r="AS329" s="448"/>
      <c r="AT329" s="448"/>
      <c r="AU329" s="448"/>
      <c r="AV329" s="448"/>
      <c r="AW329" s="448"/>
      <c r="AX329" s="458"/>
      <c r="AY329" s="447"/>
      <c r="AZ329" s="448"/>
      <c r="BA329" s="448"/>
      <c r="BB329" s="448"/>
      <c r="BC329" s="448"/>
      <c r="BD329" s="448"/>
      <c r="BE329" s="448"/>
      <c r="BF329" s="448"/>
      <c r="BG329" s="448"/>
      <c r="BH329" s="448"/>
      <c r="BI329" s="448"/>
      <c r="BJ329" s="448"/>
      <c r="BK329" s="448"/>
      <c r="BL329" s="448"/>
      <c r="BM329" s="448"/>
      <c r="BN329" s="458"/>
      <c r="BO329" s="248"/>
    </row>
    <row r="330" spans="2:67" hidden="1" outlineLevel="2">
      <c r="B330" s="52" t="s">
        <v>1088</v>
      </c>
      <c r="C330" s="249">
        <f t="shared" si="633"/>
        <v>0</v>
      </c>
      <c r="D330" s="249">
        <f t="shared" si="634"/>
        <v>0</v>
      </c>
      <c r="E330" s="249">
        <f t="shared" si="635"/>
        <v>0</v>
      </c>
      <c r="F330" s="249">
        <f t="shared" si="636"/>
        <v>0</v>
      </c>
      <c r="G330" s="249">
        <f t="shared" si="637"/>
        <v>0</v>
      </c>
      <c r="H330" s="249">
        <f t="shared" si="638"/>
        <v>0</v>
      </c>
      <c r="I330" s="249">
        <f t="shared" si="639"/>
        <v>0</v>
      </c>
      <c r="J330" s="249">
        <f t="shared" si="640"/>
        <v>0</v>
      </c>
      <c r="K330" s="249">
        <f t="shared" si="641"/>
        <v>0</v>
      </c>
      <c r="L330" s="249">
        <f t="shared" si="642"/>
        <v>0</v>
      </c>
      <c r="M330" s="249">
        <f t="shared" si="643"/>
        <v>0</v>
      </c>
      <c r="N330" s="249">
        <f t="shared" si="644"/>
        <v>0</v>
      </c>
      <c r="O330" s="249">
        <f t="shared" si="645"/>
        <v>0</v>
      </c>
      <c r="P330" s="249">
        <f t="shared" si="646"/>
        <v>0</v>
      </c>
      <c r="Q330" s="249">
        <f t="shared" si="647"/>
        <v>0</v>
      </c>
      <c r="R330" s="437">
        <f t="shared" si="648"/>
        <v>0</v>
      </c>
      <c r="S330" s="449"/>
      <c r="T330" s="250"/>
      <c r="U330" s="250"/>
      <c r="V330" s="250"/>
      <c r="W330" s="250"/>
      <c r="X330" s="250"/>
      <c r="Y330" s="250"/>
      <c r="Z330" s="250"/>
      <c r="AA330" s="250"/>
      <c r="AB330" s="250"/>
      <c r="AC330" s="250"/>
      <c r="AD330" s="250"/>
      <c r="AE330" s="250"/>
      <c r="AF330" s="250"/>
      <c r="AG330" s="250"/>
      <c r="AH330" s="459"/>
      <c r="AI330" s="449"/>
      <c r="AJ330" s="250"/>
      <c r="AK330" s="250"/>
      <c r="AL330" s="250"/>
      <c r="AM330" s="250"/>
      <c r="AN330" s="250"/>
      <c r="AO330" s="250"/>
      <c r="AP330" s="250"/>
      <c r="AQ330" s="250"/>
      <c r="AR330" s="250"/>
      <c r="AS330" s="250"/>
      <c r="AT330" s="250"/>
      <c r="AU330" s="250"/>
      <c r="AV330" s="250"/>
      <c r="AW330" s="250"/>
      <c r="AX330" s="459"/>
      <c r="AY330" s="449"/>
      <c r="AZ330" s="250"/>
      <c r="BA330" s="250"/>
      <c r="BB330" s="250"/>
      <c r="BC330" s="250"/>
      <c r="BD330" s="250"/>
      <c r="BE330" s="250"/>
      <c r="BF330" s="250"/>
      <c r="BG330" s="250"/>
      <c r="BH330" s="250"/>
      <c r="BI330" s="250"/>
      <c r="BJ330" s="250"/>
      <c r="BK330" s="250"/>
      <c r="BL330" s="250"/>
      <c r="BM330" s="250"/>
      <c r="BN330" s="459"/>
      <c r="BO330" s="248"/>
    </row>
    <row r="331" spans="2:67" hidden="1" outlineLevel="2">
      <c r="B331" s="50" t="str">
        <f>$B$216&amp;": Ewe Lambs"</f>
        <v>7mo with 0% mated: Ewe Lambs</v>
      </c>
      <c r="C331" s="244">
        <f t="shared" si="617"/>
        <v>0</v>
      </c>
      <c r="D331" s="244">
        <f t="shared" si="618"/>
        <v>0</v>
      </c>
      <c r="E331" s="244">
        <f t="shared" si="619"/>
        <v>0</v>
      </c>
      <c r="F331" s="244">
        <f t="shared" si="620"/>
        <v>0</v>
      </c>
      <c r="G331" s="244">
        <f t="shared" si="621"/>
        <v>0</v>
      </c>
      <c r="H331" s="244">
        <f t="shared" si="622"/>
        <v>0</v>
      </c>
      <c r="I331" s="244">
        <f t="shared" si="623"/>
        <v>0</v>
      </c>
      <c r="J331" s="244">
        <f t="shared" si="624"/>
        <v>0</v>
      </c>
      <c r="K331" s="244">
        <f t="shared" si="625"/>
        <v>0</v>
      </c>
      <c r="L331" s="244">
        <f t="shared" si="626"/>
        <v>0</v>
      </c>
      <c r="M331" s="244">
        <f t="shared" si="627"/>
        <v>0</v>
      </c>
      <c r="N331" s="244">
        <f t="shared" si="628"/>
        <v>0</v>
      </c>
      <c r="O331" s="244">
        <f t="shared" si="629"/>
        <v>0</v>
      </c>
      <c r="P331" s="244">
        <f t="shared" si="630"/>
        <v>0</v>
      </c>
      <c r="Q331" s="244">
        <f t="shared" si="631"/>
        <v>0</v>
      </c>
      <c r="R331" s="435">
        <f t="shared" si="632"/>
        <v>0</v>
      </c>
      <c r="S331" s="348">
        <f>S316</f>
        <v>0</v>
      </c>
      <c r="T331" s="348">
        <f t="shared" ref="T331:BN331" si="649">T316</f>
        <v>0</v>
      </c>
      <c r="U331" s="348">
        <f t="shared" si="649"/>
        <v>0</v>
      </c>
      <c r="V331" s="348">
        <f t="shared" si="649"/>
        <v>0</v>
      </c>
      <c r="W331" s="348">
        <f t="shared" si="649"/>
        <v>0</v>
      </c>
      <c r="X331" s="348">
        <f t="shared" si="649"/>
        <v>0</v>
      </c>
      <c r="Y331" s="348">
        <f t="shared" si="649"/>
        <v>0</v>
      </c>
      <c r="Z331" s="348">
        <f t="shared" si="649"/>
        <v>0</v>
      </c>
      <c r="AA331" s="348">
        <f t="shared" si="649"/>
        <v>0</v>
      </c>
      <c r="AB331" s="348">
        <f t="shared" si="649"/>
        <v>0</v>
      </c>
      <c r="AC331" s="348">
        <f t="shared" si="649"/>
        <v>0</v>
      </c>
      <c r="AD331" s="348">
        <f t="shared" si="649"/>
        <v>0</v>
      </c>
      <c r="AE331" s="348">
        <f t="shared" si="649"/>
        <v>0</v>
      </c>
      <c r="AF331" s="348">
        <f t="shared" si="649"/>
        <v>0</v>
      </c>
      <c r="AG331" s="348">
        <f t="shared" si="649"/>
        <v>0</v>
      </c>
      <c r="AH331" s="348">
        <f t="shared" si="649"/>
        <v>0</v>
      </c>
      <c r="AI331" s="348">
        <f t="shared" si="649"/>
        <v>0</v>
      </c>
      <c r="AJ331" s="348">
        <f t="shared" si="649"/>
        <v>0</v>
      </c>
      <c r="AK331" s="348">
        <f t="shared" si="649"/>
        <v>0</v>
      </c>
      <c r="AL331" s="348">
        <f t="shared" si="649"/>
        <v>0</v>
      </c>
      <c r="AM331" s="348">
        <f t="shared" si="649"/>
        <v>0</v>
      </c>
      <c r="AN331" s="348">
        <f t="shared" si="649"/>
        <v>0</v>
      </c>
      <c r="AO331" s="348">
        <f t="shared" si="649"/>
        <v>0</v>
      </c>
      <c r="AP331" s="348">
        <f t="shared" si="649"/>
        <v>0</v>
      </c>
      <c r="AQ331" s="348">
        <f t="shared" si="649"/>
        <v>0</v>
      </c>
      <c r="AR331" s="348">
        <f t="shared" si="649"/>
        <v>0</v>
      </c>
      <c r="AS331" s="348">
        <f t="shared" si="649"/>
        <v>0</v>
      </c>
      <c r="AT331" s="348">
        <f t="shared" si="649"/>
        <v>0</v>
      </c>
      <c r="AU331" s="348">
        <f t="shared" si="649"/>
        <v>0</v>
      </c>
      <c r="AV331" s="348">
        <f t="shared" si="649"/>
        <v>0</v>
      </c>
      <c r="AW331" s="348">
        <f t="shared" si="649"/>
        <v>0</v>
      </c>
      <c r="AX331" s="348">
        <f t="shared" si="649"/>
        <v>0</v>
      </c>
      <c r="AY331" s="348">
        <f t="shared" si="649"/>
        <v>0</v>
      </c>
      <c r="AZ331" s="348">
        <f t="shared" si="649"/>
        <v>0</v>
      </c>
      <c r="BA331" s="348">
        <f t="shared" si="649"/>
        <v>0</v>
      </c>
      <c r="BB331" s="348">
        <f t="shared" si="649"/>
        <v>0</v>
      </c>
      <c r="BC331" s="348">
        <f t="shared" si="649"/>
        <v>0</v>
      </c>
      <c r="BD331" s="348">
        <f t="shared" si="649"/>
        <v>0</v>
      </c>
      <c r="BE331" s="348">
        <f t="shared" si="649"/>
        <v>0</v>
      </c>
      <c r="BF331" s="348">
        <f t="shared" si="649"/>
        <v>0</v>
      </c>
      <c r="BG331" s="348">
        <f t="shared" si="649"/>
        <v>0</v>
      </c>
      <c r="BH331" s="348">
        <f t="shared" si="649"/>
        <v>0</v>
      </c>
      <c r="BI331" s="348">
        <f t="shared" si="649"/>
        <v>0</v>
      </c>
      <c r="BJ331" s="348">
        <f t="shared" si="649"/>
        <v>0</v>
      </c>
      <c r="BK331" s="348">
        <f t="shared" si="649"/>
        <v>0</v>
      </c>
      <c r="BL331" s="348">
        <f t="shared" si="649"/>
        <v>0</v>
      </c>
      <c r="BM331" s="348">
        <f t="shared" si="649"/>
        <v>0</v>
      </c>
      <c r="BN331" s="348">
        <f t="shared" si="649"/>
        <v>0</v>
      </c>
      <c r="BO331" s="246" t="s">
        <v>1055</v>
      </c>
    </row>
    <row r="332" spans="2:67" hidden="1" outlineLevel="2">
      <c r="B332" s="51" t="s">
        <v>1087</v>
      </c>
      <c r="C332" s="247">
        <f t="shared" si="617"/>
        <v>0</v>
      </c>
      <c r="D332" s="247">
        <f t="shared" si="618"/>
        <v>0</v>
      </c>
      <c r="E332" s="247">
        <f t="shared" si="619"/>
        <v>0</v>
      </c>
      <c r="F332" s="247">
        <f t="shared" si="620"/>
        <v>0</v>
      </c>
      <c r="G332" s="247">
        <f t="shared" si="621"/>
        <v>0</v>
      </c>
      <c r="H332" s="247">
        <f t="shared" si="622"/>
        <v>0</v>
      </c>
      <c r="I332" s="247">
        <f t="shared" si="623"/>
        <v>0</v>
      </c>
      <c r="J332" s="247">
        <f t="shared" si="624"/>
        <v>0</v>
      </c>
      <c r="K332" s="247">
        <f t="shared" si="625"/>
        <v>0</v>
      </c>
      <c r="L332" s="247">
        <f t="shared" si="626"/>
        <v>0</v>
      </c>
      <c r="M332" s="247">
        <f t="shared" si="627"/>
        <v>0</v>
      </c>
      <c r="N332" s="247">
        <f t="shared" si="628"/>
        <v>0</v>
      </c>
      <c r="O332" s="247">
        <f t="shared" si="629"/>
        <v>0</v>
      </c>
      <c r="P332" s="247">
        <f t="shared" si="630"/>
        <v>0</v>
      </c>
      <c r="Q332" s="247">
        <f t="shared" si="631"/>
        <v>0</v>
      </c>
      <c r="R332" s="436">
        <f t="shared" si="632"/>
        <v>0</v>
      </c>
      <c r="S332" s="348">
        <f t="shared" ref="S332:BN332" si="650">S317</f>
        <v>0</v>
      </c>
      <c r="T332" s="348">
        <f t="shared" si="650"/>
        <v>0</v>
      </c>
      <c r="U332" s="348">
        <f t="shared" si="650"/>
        <v>0</v>
      </c>
      <c r="V332" s="348">
        <f t="shared" si="650"/>
        <v>0</v>
      </c>
      <c r="W332" s="348">
        <f t="shared" si="650"/>
        <v>0</v>
      </c>
      <c r="X332" s="348">
        <f t="shared" si="650"/>
        <v>0</v>
      </c>
      <c r="Y332" s="348">
        <f t="shared" si="650"/>
        <v>0</v>
      </c>
      <c r="Z332" s="348">
        <f t="shared" si="650"/>
        <v>0</v>
      </c>
      <c r="AA332" s="348">
        <f t="shared" si="650"/>
        <v>0</v>
      </c>
      <c r="AB332" s="348">
        <f t="shared" si="650"/>
        <v>0</v>
      </c>
      <c r="AC332" s="348">
        <f t="shared" si="650"/>
        <v>0</v>
      </c>
      <c r="AD332" s="348">
        <f t="shared" si="650"/>
        <v>0</v>
      </c>
      <c r="AE332" s="348">
        <f t="shared" si="650"/>
        <v>0</v>
      </c>
      <c r="AF332" s="348">
        <f t="shared" si="650"/>
        <v>0</v>
      </c>
      <c r="AG332" s="348">
        <f t="shared" si="650"/>
        <v>0</v>
      </c>
      <c r="AH332" s="348">
        <f t="shared" si="650"/>
        <v>0</v>
      </c>
      <c r="AI332" s="348">
        <f t="shared" si="650"/>
        <v>0</v>
      </c>
      <c r="AJ332" s="348">
        <f t="shared" si="650"/>
        <v>0</v>
      </c>
      <c r="AK332" s="348">
        <f t="shared" si="650"/>
        <v>0</v>
      </c>
      <c r="AL332" s="348">
        <f t="shared" si="650"/>
        <v>0</v>
      </c>
      <c r="AM332" s="348">
        <f t="shared" si="650"/>
        <v>0</v>
      </c>
      <c r="AN332" s="348">
        <f t="shared" si="650"/>
        <v>0</v>
      </c>
      <c r="AO332" s="348">
        <f t="shared" si="650"/>
        <v>0</v>
      </c>
      <c r="AP332" s="348">
        <f t="shared" si="650"/>
        <v>0</v>
      </c>
      <c r="AQ332" s="348">
        <f t="shared" si="650"/>
        <v>0</v>
      </c>
      <c r="AR332" s="348">
        <f t="shared" si="650"/>
        <v>0</v>
      </c>
      <c r="AS332" s="348">
        <f t="shared" si="650"/>
        <v>0</v>
      </c>
      <c r="AT332" s="348">
        <f t="shared" si="650"/>
        <v>0</v>
      </c>
      <c r="AU332" s="348">
        <f t="shared" si="650"/>
        <v>0</v>
      </c>
      <c r="AV332" s="348">
        <f t="shared" si="650"/>
        <v>0</v>
      </c>
      <c r="AW332" s="348">
        <f t="shared" si="650"/>
        <v>0</v>
      </c>
      <c r="AX332" s="348">
        <f t="shared" si="650"/>
        <v>0</v>
      </c>
      <c r="AY332" s="348">
        <f t="shared" si="650"/>
        <v>0</v>
      </c>
      <c r="AZ332" s="348">
        <f t="shared" si="650"/>
        <v>0</v>
      </c>
      <c r="BA332" s="348">
        <f t="shared" si="650"/>
        <v>0</v>
      </c>
      <c r="BB332" s="348">
        <f t="shared" si="650"/>
        <v>0</v>
      </c>
      <c r="BC332" s="348">
        <f t="shared" si="650"/>
        <v>0</v>
      </c>
      <c r="BD332" s="348">
        <f t="shared" si="650"/>
        <v>0</v>
      </c>
      <c r="BE332" s="348">
        <f t="shared" si="650"/>
        <v>0</v>
      </c>
      <c r="BF332" s="348">
        <f t="shared" si="650"/>
        <v>0</v>
      </c>
      <c r="BG332" s="348">
        <f t="shared" si="650"/>
        <v>0</v>
      </c>
      <c r="BH332" s="348">
        <f t="shared" si="650"/>
        <v>0</v>
      </c>
      <c r="BI332" s="348">
        <f t="shared" si="650"/>
        <v>0</v>
      </c>
      <c r="BJ332" s="348">
        <f t="shared" si="650"/>
        <v>0</v>
      </c>
      <c r="BK332" s="348">
        <f t="shared" si="650"/>
        <v>0</v>
      </c>
      <c r="BL332" s="348">
        <f t="shared" si="650"/>
        <v>0</v>
      </c>
      <c r="BM332" s="348">
        <f t="shared" si="650"/>
        <v>0</v>
      </c>
      <c r="BN332" s="348">
        <f t="shared" si="650"/>
        <v>0</v>
      </c>
      <c r="BO332" s="248"/>
    </row>
    <row r="333" spans="2:67" hidden="1" outlineLevel="2">
      <c r="B333" s="52" t="s">
        <v>1088</v>
      </c>
      <c r="C333" s="249">
        <f t="shared" si="617"/>
        <v>0</v>
      </c>
      <c r="D333" s="249">
        <f t="shared" si="618"/>
        <v>0</v>
      </c>
      <c r="E333" s="249">
        <f t="shared" si="619"/>
        <v>0</v>
      </c>
      <c r="F333" s="249">
        <f t="shared" si="620"/>
        <v>0</v>
      </c>
      <c r="G333" s="249">
        <f t="shared" si="621"/>
        <v>0</v>
      </c>
      <c r="H333" s="249">
        <f t="shared" si="622"/>
        <v>0</v>
      </c>
      <c r="I333" s="249">
        <f t="shared" si="623"/>
        <v>0</v>
      </c>
      <c r="J333" s="249">
        <f t="shared" si="624"/>
        <v>0</v>
      </c>
      <c r="K333" s="249">
        <f t="shared" si="625"/>
        <v>0</v>
      </c>
      <c r="L333" s="249">
        <f t="shared" si="626"/>
        <v>0</v>
      </c>
      <c r="M333" s="249">
        <f t="shared" si="627"/>
        <v>0</v>
      </c>
      <c r="N333" s="249">
        <f t="shared" si="628"/>
        <v>0</v>
      </c>
      <c r="O333" s="249">
        <f t="shared" si="629"/>
        <v>0</v>
      </c>
      <c r="P333" s="249">
        <f t="shared" si="630"/>
        <v>0</v>
      </c>
      <c r="Q333" s="249">
        <f t="shared" si="631"/>
        <v>0</v>
      </c>
      <c r="R333" s="437">
        <f t="shared" si="632"/>
        <v>0</v>
      </c>
      <c r="S333" s="348">
        <f t="shared" ref="S333:BN333" si="651">S318</f>
        <v>0</v>
      </c>
      <c r="T333" s="348">
        <f t="shared" si="651"/>
        <v>0</v>
      </c>
      <c r="U333" s="348">
        <f t="shared" si="651"/>
        <v>0</v>
      </c>
      <c r="V333" s="348">
        <f t="shared" si="651"/>
        <v>0</v>
      </c>
      <c r="W333" s="348">
        <f t="shared" si="651"/>
        <v>0</v>
      </c>
      <c r="X333" s="348">
        <f t="shared" si="651"/>
        <v>0</v>
      </c>
      <c r="Y333" s="348">
        <f t="shared" si="651"/>
        <v>0</v>
      </c>
      <c r="Z333" s="348">
        <f t="shared" si="651"/>
        <v>0</v>
      </c>
      <c r="AA333" s="348">
        <f t="shared" si="651"/>
        <v>0</v>
      </c>
      <c r="AB333" s="348">
        <f t="shared" si="651"/>
        <v>0</v>
      </c>
      <c r="AC333" s="348">
        <f t="shared" si="651"/>
        <v>0</v>
      </c>
      <c r="AD333" s="348">
        <f t="shared" si="651"/>
        <v>0</v>
      </c>
      <c r="AE333" s="348">
        <f t="shared" si="651"/>
        <v>0</v>
      </c>
      <c r="AF333" s="348">
        <f t="shared" si="651"/>
        <v>0</v>
      </c>
      <c r="AG333" s="348">
        <f t="shared" si="651"/>
        <v>0</v>
      </c>
      <c r="AH333" s="348">
        <f t="shared" si="651"/>
        <v>0</v>
      </c>
      <c r="AI333" s="348">
        <f t="shared" si="651"/>
        <v>0</v>
      </c>
      <c r="AJ333" s="348">
        <f t="shared" si="651"/>
        <v>0</v>
      </c>
      <c r="AK333" s="348">
        <f t="shared" si="651"/>
        <v>0</v>
      </c>
      <c r="AL333" s="348">
        <f t="shared" si="651"/>
        <v>0</v>
      </c>
      <c r="AM333" s="348">
        <f t="shared" si="651"/>
        <v>0</v>
      </c>
      <c r="AN333" s="348">
        <f t="shared" si="651"/>
        <v>0</v>
      </c>
      <c r="AO333" s="348">
        <f t="shared" si="651"/>
        <v>0</v>
      </c>
      <c r="AP333" s="348">
        <f t="shared" si="651"/>
        <v>0</v>
      </c>
      <c r="AQ333" s="348">
        <f t="shared" si="651"/>
        <v>0</v>
      </c>
      <c r="AR333" s="348">
        <f t="shared" si="651"/>
        <v>0</v>
      </c>
      <c r="AS333" s="348">
        <f t="shared" si="651"/>
        <v>0</v>
      </c>
      <c r="AT333" s="348">
        <f t="shared" si="651"/>
        <v>0</v>
      </c>
      <c r="AU333" s="348">
        <f t="shared" si="651"/>
        <v>0</v>
      </c>
      <c r="AV333" s="348">
        <f t="shared" si="651"/>
        <v>0</v>
      </c>
      <c r="AW333" s="348">
        <f t="shared" si="651"/>
        <v>0</v>
      </c>
      <c r="AX333" s="348">
        <f t="shared" si="651"/>
        <v>0</v>
      </c>
      <c r="AY333" s="348">
        <f t="shared" si="651"/>
        <v>0</v>
      </c>
      <c r="AZ333" s="348">
        <f t="shared" si="651"/>
        <v>0</v>
      </c>
      <c r="BA333" s="348">
        <f t="shared" si="651"/>
        <v>0</v>
      </c>
      <c r="BB333" s="348">
        <f t="shared" si="651"/>
        <v>0</v>
      </c>
      <c r="BC333" s="348">
        <f t="shared" si="651"/>
        <v>0</v>
      </c>
      <c r="BD333" s="348">
        <f t="shared" si="651"/>
        <v>0</v>
      </c>
      <c r="BE333" s="348">
        <f t="shared" si="651"/>
        <v>0</v>
      </c>
      <c r="BF333" s="348">
        <f t="shared" si="651"/>
        <v>0</v>
      </c>
      <c r="BG333" s="348">
        <f t="shared" si="651"/>
        <v>0</v>
      </c>
      <c r="BH333" s="348">
        <f t="shared" si="651"/>
        <v>0</v>
      </c>
      <c r="BI333" s="348">
        <f t="shared" si="651"/>
        <v>0</v>
      </c>
      <c r="BJ333" s="348">
        <f t="shared" si="651"/>
        <v>0</v>
      </c>
      <c r="BK333" s="348">
        <f t="shared" si="651"/>
        <v>0</v>
      </c>
      <c r="BL333" s="348">
        <f t="shared" si="651"/>
        <v>0</v>
      </c>
      <c r="BM333" s="348">
        <f t="shared" si="651"/>
        <v>0</v>
      </c>
      <c r="BN333" s="348">
        <f t="shared" si="651"/>
        <v>0</v>
      </c>
      <c r="BO333" s="248"/>
    </row>
    <row r="334" spans="2:67" ht="24.75" hidden="1" outlineLevel="1">
      <c r="B334" s="50" t="str">
        <f>"Grazing Intensity 2
"&amp;$B$211&amp;": Ewe Lambs"</f>
        <v>Grazing Intensity 2
Standard (7mo): Ewe Lambs</v>
      </c>
      <c r="C334" s="244">
        <f t="shared" si="617"/>
        <v>0</v>
      </c>
      <c r="D334" s="244">
        <f t="shared" si="618"/>
        <v>0</v>
      </c>
      <c r="E334" s="244">
        <f t="shared" si="619"/>
        <v>0</v>
      </c>
      <c r="F334" s="244">
        <f t="shared" si="620"/>
        <v>0</v>
      </c>
      <c r="G334" s="244">
        <f t="shared" si="621"/>
        <v>0</v>
      </c>
      <c r="H334" s="244">
        <f t="shared" si="622"/>
        <v>0</v>
      </c>
      <c r="I334" s="244">
        <f t="shared" si="623"/>
        <v>0</v>
      </c>
      <c r="J334" s="244">
        <f t="shared" si="624"/>
        <v>0</v>
      </c>
      <c r="K334" s="244">
        <f t="shared" si="625"/>
        <v>0</v>
      </c>
      <c r="L334" s="244">
        <f t="shared" si="626"/>
        <v>0</v>
      </c>
      <c r="M334" s="244">
        <f t="shared" si="627"/>
        <v>0</v>
      </c>
      <c r="N334" s="244">
        <f t="shared" si="628"/>
        <v>0</v>
      </c>
      <c r="O334" s="244">
        <f t="shared" si="629"/>
        <v>0</v>
      </c>
      <c r="P334" s="244">
        <f t="shared" si="630"/>
        <v>0</v>
      </c>
      <c r="Q334" s="244">
        <f t="shared" si="631"/>
        <v>0</v>
      </c>
      <c r="R334" s="435">
        <f t="shared" si="632"/>
        <v>0</v>
      </c>
      <c r="S334" s="446"/>
      <c r="T334" s="245"/>
      <c r="U334" s="245"/>
      <c r="V334" s="245"/>
      <c r="W334" s="245"/>
      <c r="X334" s="245"/>
      <c r="Y334" s="245"/>
      <c r="Z334" s="245"/>
      <c r="AA334" s="245"/>
      <c r="AB334" s="245"/>
      <c r="AC334" s="245"/>
      <c r="AD334" s="245"/>
      <c r="AE334" s="245"/>
      <c r="AF334" s="245"/>
      <c r="AG334" s="245"/>
      <c r="AH334" s="457"/>
      <c r="AI334" s="446"/>
      <c r="AJ334" s="245"/>
      <c r="AK334" s="245"/>
      <c r="AL334" s="245"/>
      <c r="AM334" s="245"/>
      <c r="AN334" s="245"/>
      <c r="AO334" s="245"/>
      <c r="AP334" s="245"/>
      <c r="AQ334" s="245"/>
      <c r="AR334" s="245"/>
      <c r="AS334" s="245"/>
      <c r="AT334" s="245"/>
      <c r="AU334" s="245"/>
      <c r="AV334" s="245"/>
      <c r="AW334" s="245"/>
      <c r="AX334" s="457"/>
      <c r="AY334" s="446"/>
      <c r="AZ334" s="245"/>
      <c r="BA334" s="245"/>
      <c r="BB334" s="245"/>
      <c r="BC334" s="245"/>
      <c r="BD334" s="245"/>
      <c r="BE334" s="245"/>
      <c r="BF334" s="245"/>
      <c r="BG334" s="245"/>
      <c r="BH334" s="245"/>
      <c r="BI334" s="245"/>
      <c r="BJ334" s="245"/>
      <c r="BK334" s="245"/>
      <c r="BL334" s="245"/>
      <c r="BM334" s="245"/>
      <c r="BN334" s="457"/>
      <c r="BO334" s="246" t="s">
        <v>1055</v>
      </c>
    </row>
    <row r="335" spans="2:67" hidden="1" outlineLevel="1">
      <c r="B335" s="51" t="s">
        <v>1087</v>
      </c>
      <c r="C335" s="247">
        <f t="shared" si="617"/>
        <v>0</v>
      </c>
      <c r="D335" s="247">
        <f t="shared" si="618"/>
        <v>0</v>
      </c>
      <c r="E335" s="247">
        <f t="shared" si="619"/>
        <v>0</v>
      </c>
      <c r="F335" s="247">
        <f t="shared" si="620"/>
        <v>0</v>
      </c>
      <c r="G335" s="247">
        <f t="shared" si="621"/>
        <v>0</v>
      </c>
      <c r="H335" s="247">
        <f t="shared" si="622"/>
        <v>0</v>
      </c>
      <c r="I335" s="247">
        <f t="shared" si="623"/>
        <v>0</v>
      </c>
      <c r="J335" s="247">
        <f t="shared" si="624"/>
        <v>0</v>
      </c>
      <c r="K335" s="247">
        <f t="shared" si="625"/>
        <v>0</v>
      </c>
      <c r="L335" s="247">
        <f t="shared" si="626"/>
        <v>0</v>
      </c>
      <c r="M335" s="247">
        <f t="shared" si="627"/>
        <v>0</v>
      </c>
      <c r="N335" s="247">
        <f t="shared" si="628"/>
        <v>0</v>
      </c>
      <c r="O335" s="247">
        <f t="shared" si="629"/>
        <v>0</v>
      </c>
      <c r="P335" s="247">
        <f t="shared" si="630"/>
        <v>0</v>
      </c>
      <c r="Q335" s="247">
        <f t="shared" si="631"/>
        <v>0</v>
      </c>
      <c r="R335" s="436">
        <f t="shared" si="632"/>
        <v>0</v>
      </c>
      <c r="S335" s="447"/>
      <c r="T335" s="448"/>
      <c r="U335" s="448"/>
      <c r="V335" s="448"/>
      <c r="W335" s="448"/>
      <c r="X335" s="448"/>
      <c r="Y335" s="448"/>
      <c r="Z335" s="448"/>
      <c r="AA335" s="448"/>
      <c r="AB335" s="448"/>
      <c r="AC335" s="448"/>
      <c r="AD335" s="448"/>
      <c r="AE335" s="448"/>
      <c r="AF335" s="448"/>
      <c r="AG335" s="448"/>
      <c r="AH335" s="458"/>
      <c r="AI335" s="447"/>
      <c r="AJ335" s="448"/>
      <c r="AK335" s="448"/>
      <c r="AL335" s="448"/>
      <c r="AM335" s="448"/>
      <c r="AN335" s="448"/>
      <c r="AO335" s="448"/>
      <c r="AP335" s="448"/>
      <c r="AQ335" s="448"/>
      <c r="AR335" s="448"/>
      <c r="AS335" s="448"/>
      <c r="AT335" s="448"/>
      <c r="AU335" s="448"/>
      <c r="AV335" s="448"/>
      <c r="AW335" s="448"/>
      <c r="AX335" s="458"/>
      <c r="AY335" s="447"/>
      <c r="AZ335" s="448"/>
      <c r="BA335" s="448"/>
      <c r="BB335" s="448"/>
      <c r="BC335" s="448"/>
      <c r="BD335" s="448"/>
      <c r="BE335" s="448"/>
      <c r="BF335" s="448"/>
      <c r="BG335" s="448"/>
      <c r="BH335" s="448"/>
      <c r="BI335" s="448"/>
      <c r="BJ335" s="448"/>
      <c r="BK335" s="448"/>
      <c r="BL335" s="448"/>
      <c r="BM335" s="448"/>
      <c r="BN335" s="458"/>
      <c r="BO335" s="248"/>
    </row>
    <row r="336" spans="2:67" hidden="1" outlineLevel="1">
      <c r="B336" s="52" t="s">
        <v>1088</v>
      </c>
      <c r="C336" s="249">
        <f t="shared" si="617"/>
        <v>0</v>
      </c>
      <c r="D336" s="249">
        <f t="shared" si="618"/>
        <v>0</v>
      </c>
      <c r="E336" s="249">
        <f t="shared" si="619"/>
        <v>0</v>
      </c>
      <c r="F336" s="249">
        <f t="shared" si="620"/>
        <v>0</v>
      </c>
      <c r="G336" s="249">
        <f t="shared" si="621"/>
        <v>0</v>
      </c>
      <c r="H336" s="249">
        <f t="shared" si="622"/>
        <v>0</v>
      </c>
      <c r="I336" s="249">
        <f t="shared" si="623"/>
        <v>0</v>
      </c>
      <c r="J336" s="249">
        <f t="shared" si="624"/>
        <v>0</v>
      </c>
      <c r="K336" s="249">
        <f t="shared" si="625"/>
        <v>0</v>
      </c>
      <c r="L336" s="249">
        <f t="shared" si="626"/>
        <v>0</v>
      </c>
      <c r="M336" s="249">
        <f t="shared" si="627"/>
        <v>0</v>
      </c>
      <c r="N336" s="249">
        <f t="shared" si="628"/>
        <v>0</v>
      </c>
      <c r="O336" s="249">
        <f t="shared" si="629"/>
        <v>0</v>
      </c>
      <c r="P336" s="249">
        <f t="shared" si="630"/>
        <v>0</v>
      </c>
      <c r="Q336" s="249">
        <f t="shared" si="631"/>
        <v>0</v>
      </c>
      <c r="R336" s="437">
        <f t="shared" si="632"/>
        <v>0</v>
      </c>
      <c r="S336" s="449"/>
      <c r="T336" s="250"/>
      <c r="U336" s="250"/>
      <c r="V336" s="250"/>
      <c r="W336" s="250"/>
      <c r="X336" s="250"/>
      <c r="Y336" s="250"/>
      <c r="Z336" s="250"/>
      <c r="AA336" s="250"/>
      <c r="AB336" s="250"/>
      <c r="AC336" s="250"/>
      <c r="AD336" s="250"/>
      <c r="AE336" s="250"/>
      <c r="AF336" s="250"/>
      <c r="AG336" s="250"/>
      <c r="AH336" s="459"/>
      <c r="AI336" s="449"/>
      <c r="AJ336" s="250"/>
      <c r="AK336" s="250"/>
      <c r="AL336" s="250"/>
      <c r="AM336" s="250"/>
      <c r="AN336" s="250"/>
      <c r="AO336" s="250"/>
      <c r="AP336" s="250"/>
      <c r="AQ336" s="250"/>
      <c r="AR336" s="250"/>
      <c r="AS336" s="250"/>
      <c r="AT336" s="250"/>
      <c r="AU336" s="250"/>
      <c r="AV336" s="250"/>
      <c r="AW336" s="250"/>
      <c r="AX336" s="459"/>
      <c r="AY336" s="449"/>
      <c r="AZ336" s="250"/>
      <c r="BA336" s="250"/>
      <c r="BB336" s="250"/>
      <c r="BC336" s="250"/>
      <c r="BD336" s="250"/>
      <c r="BE336" s="250"/>
      <c r="BF336" s="250"/>
      <c r="BG336" s="250"/>
      <c r="BH336" s="250"/>
      <c r="BI336" s="250"/>
      <c r="BJ336" s="250"/>
      <c r="BK336" s="250"/>
      <c r="BL336" s="250"/>
      <c r="BM336" s="250"/>
      <c r="BN336" s="459"/>
      <c r="BO336" s="248"/>
    </row>
    <row r="337" spans="2:67" hidden="1" outlineLevel="1">
      <c r="B337" s="50" t="str">
        <f t="shared" ref="B337" si="652">$B$212&amp;": Ewe Lambs"</f>
        <v>Early: Ewe Lambs</v>
      </c>
      <c r="C337" s="244">
        <f t="shared" si="617"/>
        <v>0</v>
      </c>
      <c r="D337" s="244">
        <f t="shared" si="618"/>
        <v>0</v>
      </c>
      <c r="E337" s="244">
        <f t="shared" si="619"/>
        <v>0</v>
      </c>
      <c r="F337" s="244">
        <f t="shared" si="620"/>
        <v>0</v>
      </c>
      <c r="G337" s="244">
        <f t="shared" si="621"/>
        <v>0</v>
      </c>
      <c r="H337" s="244">
        <f t="shared" si="622"/>
        <v>0</v>
      </c>
      <c r="I337" s="244">
        <f t="shared" si="623"/>
        <v>0</v>
      </c>
      <c r="J337" s="244">
        <f t="shared" si="624"/>
        <v>0</v>
      </c>
      <c r="K337" s="244">
        <f t="shared" si="625"/>
        <v>0</v>
      </c>
      <c r="L337" s="244">
        <f t="shared" si="626"/>
        <v>0</v>
      </c>
      <c r="M337" s="244">
        <f t="shared" si="627"/>
        <v>0</v>
      </c>
      <c r="N337" s="244">
        <f t="shared" si="628"/>
        <v>0</v>
      </c>
      <c r="O337" s="244">
        <f t="shared" si="629"/>
        <v>0</v>
      </c>
      <c r="P337" s="244">
        <f t="shared" si="630"/>
        <v>0</v>
      </c>
      <c r="Q337" s="244">
        <f t="shared" si="631"/>
        <v>0</v>
      </c>
      <c r="R337" s="435">
        <f t="shared" si="632"/>
        <v>0</v>
      </c>
      <c r="S337" s="446"/>
      <c r="T337" s="245"/>
      <c r="U337" s="245"/>
      <c r="V337" s="245"/>
      <c r="W337" s="245"/>
      <c r="X337" s="245"/>
      <c r="Y337" s="245"/>
      <c r="Z337" s="245"/>
      <c r="AA337" s="245"/>
      <c r="AB337" s="245"/>
      <c r="AC337" s="245"/>
      <c r="AD337" s="245"/>
      <c r="AE337" s="245"/>
      <c r="AF337" s="245"/>
      <c r="AG337" s="245"/>
      <c r="AH337" s="457"/>
      <c r="AI337" s="446"/>
      <c r="AJ337" s="245"/>
      <c r="AK337" s="245"/>
      <c r="AL337" s="245"/>
      <c r="AM337" s="245"/>
      <c r="AN337" s="245"/>
      <c r="AO337" s="245"/>
      <c r="AP337" s="245"/>
      <c r="AQ337" s="245"/>
      <c r="AR337" s="245"/>
      <c r="AS337" s="245"/>
      <c r="AT337" s="245"/>
      <c r="AU337" s="245"/>
      <c r="AV337" s="245"/>
      <c r="AW337" s="245"/>
      <c r="AX337" s="457"/>
      <c r="AY337" s="446"/>
      <c r="AZ337" s="245"/>
      <c r="BA337" s="245"/>
      <c r="BB337" s="245"/>
      <c r="BC337" s="245"/>
      <c r="BD337" s="245"/>
      <c r="BE337" s="245"/>
      <c r="BF337" s="245"/>
      <c r="BG337" s="245"/>
      <c r="BH337" s="245"/>
      <c r="BI337" s="245"/>
      <c r="BJ337" s="245"/>
      <c r="BK337" s="245"/>
      <c r="BL337" s="245"/>
      <c r="BM337" s="245"/>
      <c r="BN337" s="457"/>
      <c r="BO337" s="246" t="s">
        <v>1055</v>
      </c>
    </row>
    <row r="338" spans="2:67" hidden="1" outlineLevel="1">
      <c r="B338" s="51" t="s">
        <v>1087</v>
      </c>
      <c r="C338" s="247">
        <f t="shared" si="617"/>
        <v>0</v>
      </c>
      <c r="D338" s="247">
        <f t="shared" si="618"/>
        <v>0</v>
      </c>
      <c r="E338" s="247">
        <f t="shared" si="619"/>
        <v>0</v>
      </c>
      <c r="F338" s="247">
        <f t="shared" si="620"/>
        <v>0</v>
      </c>
      <c r="G338" s="247">
        <f t="shared" si="621"/>
        <v>0</v>
      </c>
      <c r="H338" s="247">
        <f t="shared" si="622"/>
        <v>0</v>
      </c>
      <c r="I338" s="247">
        <f t="shared" si="623"/>
        <v>0</v>
      </c>
      <c r="J338" s="247">
        <f t="shared" si="624"/>
        <v>0</v>
      </c>
      <c r="K338" s="247">
        <f t="shared" si="625"/>
        <v>0</v>
      </c>
      <c r="L338" s="247">
        <f t="shared" si="626"/>
        <v>0</v>
      </c>
      <c r="M338" s="247">
        <f t="shared" si="627"/>
        <v>0</v>
      </c>
      <c r="N338" s="247">
        <f t="shared" si="628"/>
        <v>0</v>
      </c>
      <c r="O338" s="247">
        <f t="shared" si="629"/>
        <v>0</v>
      </c>
      <c r="P338" s="247">
        <f t="shared" si="630"/>
        <v>0</v>
      </c>
      <c r="Q338" s="247">
        <f t="shared" si="631"/>
        <v>0</v>
      </c>
      <c r="R338" s="436">
        <f t="shared" si="632"/>
        <v>0</v>
      </c>
      <c r="S338" s="447"/>
      <c r="T338" s="448"/>
      <c r="U338" s="448"/>
      <c r="V338" s="448"/>
      <c r="W338" s="448"/>
      <c r="X338" s="448"/>
      <c r="Y338" s="448"/>
      <c r="Z338" s="448"/>
      <c r="AA338" s="448"/>
      <c r="AB338" s="448"/>
      <c r="AC338" s="448"/>
      <c r="AD338" s="448"/>
      <c r="AE338" s="448"/>
      <c r="AF338" s="448"/>
      <c r="AG338" s="448"/>
      <c r="AH338" s="458"/>
      <c r="AI338" s="447"/>
      <c r="AJ338" s="448"/>
      <c r="AK338" s="448"/>
      <c r="AL338" s="448"/>
      <c r="AM338" s="448"/>
      <c r="AN338" s="448"/>
      <c r="AO338" s="448"/>
      <c r="AP338" s="448"/>
      <c r="AQ338" s="448"/>
      <c r="AR338" s="448"/>
      <c r="AS338" s="448"/>
      <c r="AT338" s="448"/>
      <c r="AU338" s="448"/>
      <c r="AV338" s="448"/>
      <c r="AW338" s="448"/>
      <c r="AX338" s="458"/>
      <c r="AY338" s="447"/>
      <c r="AZ338" s="448"/>
      <c r="BA338" s="448"/>
      <c r="BB338" s="448"/>
      <c r="BC338" s="448"/>
      <c r="BD338" s="448"/>
      <c r="BE338" s="448"/>
      <c r="BF338" s="448"/>
      <c r="BG338" s="448"/>
      <c r="BH338" s="448"/>
      <c r="BI338" s="448"/>
      <c r="BJ338" s="448"/>
      <c r="BK338" s="448"/>
      <c r="BL338" s="448"/>
      <c r="BM338" s="448"/>
      <c r="BN338" s="458"/>
      <c r="BO338" s="248"/>
    </row>
    <row r="339" spans="2:67" hidden="1" outlineLevel="1">
      <c r="B339" s="52" t="s">
        <v>1088</v>
      </c>
      <c r="C339" s="249">
        <f t="shared" si="617"/>
        <v>0</v>
      </c>
      <c r="D339" s="249">
        <f t="shared" si="618"/>
        <v>0</v>
      </c>
      <c r="E339" s="249">
        <f t="shared" si="619"/>
        <v>0</v>
      </c>
      <c r="F339" s="249">
        <f t="shared" si="620"/>
        <v>0</v>
      </c>
      <c r="G339" s="249">
        <f t="shared" si="621"/>
        <v>0</v>
      </c>
      <c r="H339" s="249">
        <f t="shared" si="622"/>
        <v>0</v>
      </c>
      <c r="I339" s="249">
        <f t="shared" si="623"/>
        <v>0</v>
      </c>
      <c r="J339" s="249">
        <f t="shared" si="624"/>
        <v>0</v>
      </c>
      <c r="K339" s="249">
        <f t="shared" si="625"/>
        <v>0</v>
      </c>
      <c r="L339" s="249">
        <f t="shared" si="626"/>
        <v>0</v>
      </c>
      <c r="M339" s="249">
        <f t="shared" si="627"/>
        <v>0</v>
      </c>
      <c r="N339" s="249">
        <f t="shared" si="628"/>
        <v>0</v>
      </c>
      <c r="O339" s="249">
        <f t="shared" si="629"/>
        <v>0</v>
      </c>
      <c r="P339" s="249">
        <f t="shared" si="630"/>
        <v>0</v>
      </c>
      <c r="Q339" s="249">
        <f t="shared" si="631"/>
        <v>0</v>
      </c>
      <c r="R339" s="437">
        <f t="shared" si="632"/>
        <v>0</v>
      </c>
      <c r="S339" s="449"/>
      <c r="T339" s="250"/>
      <c r="U339" s="250"/>
      <c r="V339" s="250"/>
      <c r="W339" s="250"/>
      <c r="X339" s="250"/>
      <c r="Y339" s="250"/>
      <c r="Z339" s="250"/>
      <c r="AA339" s="250"/>
      <c r="AB339" s="250"/>
      <c r="AC339" s="250"/>
      <c r="AD339" s="250"/>
      <c r="AE339" s="250"/>
      <c r="AF339" s="250"/>
      <c r="AG339" s="250"/>
      <c r="AH339" s="459"/>
      <c r="AI339" s="449"/>
      <c r="AJ339" s="250"/>
      <c r="AK339" s="250"/>
      <c r="AL339" s="250"/>
      <c r="AM339" s="250"/>
      <c r="AN339" s="250"/>
      <c r="AO339" s="250"/>
      <c r="AP339" s="250"/>
      <c r="AQ339" s="250"/>
      <c r="AR339" s="250"/>
      <c r="AS339" s="250"/>
      <c r="AT339" s="250"/>
      <c r="AU339" s="250"/>
      <c r="AV339" s="250"/>
      <c r="AW339" s="250"/>
      <c r="AX339" s="459"/>
      <c r="AY339" s="449"/>
      <c r="AZ339" s="250"/>
      <c r="BA339" s="250"/>
      <c r="BB339" s="250"/>
      <c r="BC339" s="250"/>
      <c r="BD339" s="250"/>
      <c r="BE339" s="250"/>
      <c r="BF339" s="250"/>
      <c r="BG339" s="250"/>
      <c r="BH339" s="250"/>
      <c r="BI339" s="250"/>
      <c r="BJ339" s="250"/>
      <c r="BK339" s="250"/>
      <c r="BL339" s="250"/>
      <c r="BM339" s="250"/>
      <c r="BN339" s="459"/>
      <c r="BO339" s="248"/>
    </row>
    <row r="340" spans="2:67" hidden="1" outlineLevel="1">
      <c r="B340" s="50" t="str">
        <f t="shared" ref="B340" si="653">$B$213&amp;": Ewe Lambs"</f>
        <v>Middle: Ewe Lambs</v>
      </c>
      <c r="C340" s="244">
        <f t="shared" si="617"/>
        <v>0</v>
      </c>
      <c r="D340" s="244">
        <f t="shared" si="618"/>
        <v>0</v>
      </c>
      <c r="E340" s="244">
        <f t="shared" si="619"/>
        <v>0</v>
      </c>
      <c r="F340" s="244">
        <f t="shared" si="620"/>
        <v>0</v>
      </c>
      <c r="G340" s="244">
        <f t="shared" si="621"/>
        <v>0</v>
      </c>
      <c r="H340" s="244">
        <f t="shared" si="622"/>
        <v>0</v>
      </c>
      <c r="I340" s="244">
        <f t="shared" si="623"/>
        <v>0</v>
      </c>
      <c r="J340" s="244">
        <f t="shared" si="624"/>
        <v>0</v>
      </c>
      <c r="K340" s="244">
        <f t="shared" si="625"/>
        <v>0</v>
      </c>
      <c r="L340" s="244">
        <f t="shared" si="626"/>
        <v>0</v>
      </c>
      <c r="M340" s="244">
        <f t="shared" si="627"/>
        <v>0</v>
      </c>
      <c r="N340" s="244">
        <f t="shared" si="628"/>
        <v>0</v>
      </c>
      <c r="O340" s="244">
        <f t="shared" si="629"/>
        <v>0</v>
      </c>
      <c r="P340" s="244">
        <f t="shared" si="630"/>
        <v>0</v>
      </c>
      <c r="Q340" s="244">
        <f t="shared" si="631"/>
        <v>0</v>
      </c>
      <c r="R340" s="435">
        <f t="shared" si="632"/>
        <v>0</v>
      </c>
      <c r="S340" s="446"/>
      <c r="T340" s="245"/>
      <c r="U340" s="245"/>
      <c r="V340" s="245"/>
      <c r="W340" s="245"/>
      <c r="X340" s="245"/>
      <c r="Y340" s="245"/>
      <c r="Z340" s="245"/>
      <c r="AA340" s="245"/>
      <c r="AB340" s="245"/>
      <c r="AC340" s="245"/>
      <c r="AD340" s="245"/>
      <c r="AE340" s="245"/>
      <c r="AF340" s="245"/>
      <c r="AG340" s="245"/>
      <c r="AH340" s="457"/>
      <c r="AI340" s="446"/>
      <c r="AJ340" s="245"/>
      <c r="AK340" s="245"/>
      <c r="AL340" s="245"/>
      <c r="AM340" s="245"/>
      <c r="AN340" s="245"/>
      <c r="AO340" s="245"/>
      <c r="AP340" s="245"/>
      <c r="AQ340" s="245"/>
      <c r="AR340" s="245"/>
      <c r="AS340" s="245"/>
      <c r="AT340" s="245"/>
      <c r="AU340" s="245"/>
      <c r="AV340" s="245"/>
      <c r="AW340" s="245"/>
      <c r="AX340" s="457"/>
      <c r="AY340" s="446"/>
      <c r="AZ340" s="245"/>
      <c r="BA340" s="245"/>
      <c r="BB340" s="245"/>
      <c r="BC340" s="245"/>
      <c r="BD340" s="245"/>
      <c r="BE340" s="245"/>
      <c r="BF340" s="245"/>
      <c r="BG340" s="245"/>
      <c r="BH340" s="245"/>
      <c r="BI340" s="245"/>
      <c r="BJ340" s="245"/>
      <c r="BK340" s="245"/>
      <c r="BL340" s="245"/>
      <c r="BM340" s="245"/>
      <c r="BN340" s="457"/>
      <c r="BO340" s="246" t="s">
        <v>1055</v>
      </c>
    </row>
    <row r="341" spans="2:67" hidden="1" outlineLevel="1">
      <c r="B341" s="51" t="s">
        <v>1087</v>
      </c>
      <c r="C341" s="247">
        <f t="shared" si="617"/>
        <v>0</v>
      </c>
      <c r="D341" s="247">
        <f t="shared" si="618"/>
        <v>0</v>
      </c>
      <c r="E341" s="247">
        <f t="shared" si="619"/>
        <v>0</v>
      </c>
      <c r="F341" s="247">
        <f t="shared" si="620"/>
        <v>0</v>
      </c>
      <c r="G341" s="247">
        <f t="shared" si="621"/>
        <v>0</v>
      </c>
      <c r="H341" s="247">
        <f t="shared" si="622"/>
        <v>0</v>
      </c>
      <c r="I341" s="247">
        <f t="shared" si="623"/>
        <v>0</v>
      </c>
      <c r="J341" s="247">
        <f t="shared" si="624"/>
        <v>0</v>
      </c>
      <c r="K341" s="247">
        <f t="shared" si="625"/>
        <v>0</v>
      </c>
      <c r="L341" s="247">
        <f t="shared" si="626"/>
        <v>0</v>
      </c>
      <c r="M341" s="247">
        <f t="shared" si="627"/>
        <v>0</v>
      </c>
      <c r="N341" s="247">
        <f t="shared" si="628"/>
        <v>0</v>
      </c>
      <c r="O341" s="247">
        <f t="shared" si="629"/>
        <v>0</v>
      </c>
      <c r="P341" s="247">
        <f t="shared" si="630"/>
        <v>0</v>
      </c>
      <c r="Q341" s="247">
        <f t="shared" si="631"/>
        <v>0</v>
      </c>
      <c r="R341" s="436">
        <f t="shared" si="632"/>
        <v>0</v>
      </c>
      <c r="S341" s="447"/>
      <c r="T341" s="448"/>
      <c r="U341" s="448"/>
      <c r="V341" s="448"/>
      <c r="W341" s="448"/>
      <c r="X341" s="448"/>
      <c r="Y341" s="448"/>
      <c r="Z341" s="448"/>
      <c r="AA341" s="448"/>
      <c r="AB341" s="448"/>
      <c r="AC341" s="448"/>
      <c r="AD341" s="448"/>
      <c r="AE341" s="448"/>
      <c r="AF341" s="448"/>
      <c r="AG341" s="448"/>
      <c r="AH341" s="458"/>
      <c r="AI341" s="447"/>
      <c r="AJ341" s="448"/>
      <c r="AK341" s="448"/>
      <c r="AL341" s="448"/>
      <c r="AM341" s="448"/>
      <c r="AN341" s="448"/>
      <c r="AO341" s="448"/>
      <c r="AP341" s="448"/>
      <c r="AQ341" s="448"/>
      <c r="AR341" s="448"/>
      <c r="AS341" s="448"/>
      <c r="AT341" s="448"/>
      <c r="AU341" s="448"/>
      <c r="AV341" s="448"/>
      <c r="AW341" s="448"/>
      <c r="AX341" s="458"/>
      <c r="AY341" s="447"/>
      <c r="AZ341" s="448"/>
      <c r="BA341" s="448"/>
      <c r="BB341" s="448"/>
      <c r="BC341" s="448"/>
      <c r="BD341" s="448"/>
      <c r="BE341" s="448"/>
      <c r="BF341" s="448"/>
      <c r="BG341" s="448"/>
      <c r="BH341" s="448"/>
      <c r="BI341" s="448"/>
      <c r="BJ341" s="448"/>
      <c r="BK341" s="448"/>
      <c r="BL341" s="448"/>
      <c r="BM341" s="448"/>
      <c r="BN341" s="458"/>
      <c r="BO341" s="248"/>
    </row>
    <row r="342" spans="2:67" hidden="1" outlineLevel="1">
      <c r="B342" s="52" t="s">
        <v>1088</v>
      </c>
      <c r="C342" s="249">
        <f t="shared" si="617"/>
        <v>0</v>
      </c>
      <c r="D342" s="249">
        <f t="shared" si="618"/>
        <v>0</v>
      </c>
      <c r="E342" s="249">
        <f t="shared" si="619"/>
        <v>0</v>
      </c>
      <c r="F342" s="249">
        <f t="shared" si="620"/>
        <v>0</v>
      </c>
      <c r="G342" s="249">
        <f t="shared" si="621"/>
        <v>0</v>
      </c>
      <c r="H342" s="249">
        <f t="shared" si="622"/>
        <v>0</v>
      </c>
      <c r="I342" s="249">
        <f t="shared" si="623"/>
        <v>0</v>
      </c>
      <c r="J342" s="249">
        <f t="shared" si="624"/>
        <v>0</v>
      </c>
      <c r="K342" s="249">
        <f t="shared" si="625"/>
        <v>0</v>
      </c>
      <c r="L342" s="249">
        <f t="shared" si="626"/>
        <v>0</v>
      </c>
      <c r="M342" s="249">
        <f t="shared" si="627"/>
        <v>0</v>
      </c>
      <c r="N342" s="249">
        <f t="shared" si="628"/>
        <v>0</v>
      </c>
      <c r="O342" s="249">
        <f t="shared" si="629"/>
        <v>0</v>
      </c>
      <c r="P342" s="249">
        <f t="shared" si="630"/>
        <v>0</v>
      </c>
      <c r="Q342" s="249">
        <f t="shared" si="631"/>
        <v>0</v>
      </c>
      <c r="R342" s="437">
        <f t="shared" si="632"/>
        <v>0</v>
      </c>
      <c r="S342" s="449"/>
      <c r="T342" s="250"/>
      <c r="U342" s="250"/>
      <c r="V342" s="250"/>
      <c r="W342" s="250"/>
      <c r="X342" s="250"/>
      <c r="Y342" s="250"/>
      <c r="Z342" s="250"/>
      <c r="AA342" s="250"/>
      <c r="AB342" s="250"/>
      <c r="AC342" s="250"/>
      <c r="AD342" s="250"/>
      <c r="AE342" s="250"/>
      <c r="AF342" s="250"/>
      <c r="AG342" s="250"/>
      <c r="AH342" s="459"/>
      <c r="AI342" s="449"/>
      <c r="AJ342" s="250"/>
      <c r="AK342" s="250"/>
      <c r="AL342" s="250"/>
      <c r="AM342" s="250"/>
      <c r="AN342" s="250"/>
      <c r="AO342" s="250"/>
      <c r="AP342" s="250"/>
      <c r="AQ342" s="250"/>
      <c r="AR342" s="250"/>
      <c r="AS342" s="250"/>
      <c r="AT342" s="250"/>
      <c r="AU342" s="250"/>
      <c r="AV342" s="250"/>
      <c r="AW342" s="250"/>
      <c r="AX342" s="459"/>
      <c r="AY342" s="449"/>
      <c r="AZ342" s="250"/>
      <c r="BA342" s="250"/>
      <c r="BB342" s="250"/>
      <c r="BC342" s="250"/>
      <c r="BD342" s="250"/>
      <c r="BE342" s="250"/>
      <c r="BF342" s="250"/>
      <c r="BG342" s="250"/>
      <c r="BH342" s="250"/>
      <c r="BI342" s="250"/>
      <c r="BJ342" s="250"/>
      <c r="BK342" s="250"/>
      <c r="BL342" s="250"/>
      <c r="BM342" s="250"/>
      <c r="BN342" s="459"/>
      <c r="BO342" s="248"/>
    </row>
    <row r="343" spans="2:67" hidden="1" outlineLevel="1">
      <c r="B343" s="50" t="str">
        <f t="shared" ref="B343" si="654">$B$214&amp;": Ewe Lambs"</f>
        <v>Late: Ewe Lambs</v>
      </c>
      <c r="C343" s="244">
        <f t="shared" si="617"/>
        <v>0</v>
      </c>
      <c r="D343" s="244">
        <f t="shared" si="618"/>
        <v>0</v>
      </c>
      <c r="E343" s="244">
        <f t="shared" si="619"/>
        <v>0</v>
      </c>
      <c r="F343" s="244">
        <f t="shared" si="620"/>
        <v>0</v>
      </c>
      <c r="G343" s="244">
        <f t="shared" si="621"/>
        <v>0</v>
      </c>
      <c r="H343" s="244">
        <f t="shared" si="622"/>
        <v>0</v>
      </c>
      <c r="I343" s="244">
        <f t="shared" si="623"/>
        <v>0</v>
      </c>
      <c r="J343" s="244">
        <f t="shared" si="624"/>
        <v>0</v>
      </c>
      <c r="K343" s="244">
        <f t="shared" si="625"/>
        <v>0</v>
      </c>
      <c r="L343" s="244">
        <f t="shared" si="626"/>
        <v>0</v>
      </c>
      <c r="M343" s="244">
        <f t="shared" si="627"/>
        <v>0</v>
      </c>
      <c r="N343" s="244">
        <f t="shared" si="628"/>
        <v>0</v>
      </c>
      <c r="O343" s="244">
        <f t="shared" si="629"/>
        <v>0</v>
      </c>
      <c r="P343" s="244">
        <f t="shared" si="630"/>
        <v>0</v>
      </c>
      <c r="Q343" s="244">
        <f t="shared" si="631"/>
        <v>0</v>
      </c>
      <c r="R343" s="435">
        <f t="shared" si="632"/>
        <v>0</v>
      </c>
      <c r="S343" s="446"/>
      <c r="T343" s="245"/>
      <c r="U343" s="245"/>
      <c r="V343" s="245"/>
      <c r="W343" s="245"/>
      <c r="X343" s="245"/>
      <c r="Y343" s="245"/>
      <c r="Z343" s="245"/>
      <c r="AA343" s="245"/>
      <c r="AB343" s="245"/>
      <c r="AC343" s="245"/>
      <c r="AD343" s="245"/>
      <c r="AE343" s="245"/>
      <c r="AF343" s="245"/>
      <c r="AG343" s="245"/>
      <c r="AH343" s="457"/>
      <c r="AI343" s="446"/>
      <c r="AJ343" s="245"/>
      <c r="AK343" s="245"/>
      <c r="AL343" s="245"/>
      <c r="AM343" s="245"/>
      <c r="AN343" s="245"/>
      <c r="AO343" s="245"/>
      <c r="AP343" s="245"/>
      <c r="AQ343" s="245"/>
      <c r="AR343" s="245"/>
      <c r="AS343" s="245"/>
      <c r="AT343" s="245"/>
      <c r="AU343" s="245"/>
      <c r="AV343" s="245"/>
      <c r="AW343" s="245"/>
      <c r="AX343" s="457"/>
      <c r="AY343" s="446"/>
      <c r="AZ343" s="245"/>
      <c r="BA343" s="245"/>
      <c r="BB343" s="245"/>
      <c r="BC343" s="245"/>
      <c r="BD343" s="245"/>
      <c r="BE343" s="245"/>
      <c r="BF343" s="245"/>
      <c r="BG343" s="245"/>
      <c r="BH343" s="245"/>
      <c r="BI343" s="245"/>
      <c r="BJ343" s="245"/>
      <c r="BK343" s="245"/>
      <c r="BL343" s="245"/>
      <c r="BM343" s="245"/>
      <c r="BN343" s="457"/>
      <c r="BO343" s="246" t="s">
        <v>1055</v>
      </c>
    </row>
    <row r="344" spans="2:67" hidden="1" outlineLevel="1">
      <c r="B344" s="51" t="s">
        <v>1087</v>
      </c>
      <c r="C344" s="247">
        <f t="shared" si="617"/>
        <v>0</v>
      </c>
      <c r="D344" s="247">
        <f t="shared" si="618"/>
        <v>0</v>
      </c>
      <c r="E344" s="247">
        <f t="shared" si="619"/>
        <v>0</v>
      </c>
      <c r="F344" s="247">
        <f t="shared" si="620"/>
        <v>0</v>
      </c>
      <c r="G344" s="247">
        <f t="shared" si="621"/>
        <v>0</v>
      </c>
      <c r="H344" s="247">
        <f t="shared" si="622"/>
        <v>0</v>
      </c>
      <c r="I344" s="247">
        <f t="shared" si="623"/>
        <v>0</v>
      </c>
      <c r="J344" s="247">
        <f t="shared" si="624"/>
        <v>0</v>
      </c>
      <c r="K344" s="247">
        <f t="shared" si="625"/>
        <v>0</v>
      </c>
      <c r="L344" s="247">
        <f t="shared" si="626"/>
        <v>0</v>
      </c>
      <c r="M344" s="247">
        <f t="shared" si="627"/>
        <v>0</v>
      </c>
      <c r="N344" s="247">
        <f t="shared" si="628"/>
        <v>0</v>
      </c>
      <c r="O344" s="247">
        <f t="shared" si="629"/>
        <v>0</v>
      </c>
      <c r="P344" s="247">
        <f t="shared" si="630"/>
        <v>0</v>
      </c>
      <c r="Q344" s="247">
        <f t="shared" si="631"/>
        <v>0</v>
      </c>
      <c r="R344" s="436">
        <f t="shared" si="632"/>
        <v>0</v>
      </c>
      <c r="S344" s="447"/>
      <c r="T344" s="448"/>
      <c r="U344" s="448"/>
      <c r="V344" s="448"/>
      <c r="W344" s="448"/>
      <c r="X344" s="448"/>
      <c r="Y344" s="448"/>
      <c r="Z344" s="448"/>
      <c r="AA344" s="448"/>
      <c r="AB344" s="448"/>
      <c r="AC344" s="448"/>
      <c r="AD344" s="448"/>
      <c r="AE344" s="448"/>
      <c r="AF344" s="448"/>
      <c r="AG344" s="448"/>
      <c r="AH344" s="458"/>
      <c r="AI344" s="447"/>
      <c r="AJ344" s="448"/>
      <c r="AK344" s="448"/>
      <c r="AL344" s="448"/>
      <c r="AM344" s="448"/>
      <c r="AN344" s="448"/>
      <c r="AO344" s="448"/>
      <c r="AP344" s="448"/>
      <c r="AQ344" s="448"/>
      <c r="AR344" s="448"/>
      <c r="AS344" s="448"/>
      <c r="AT344" s="448"/>
      <c r="AU344" s="448"/>
      <c r="AV344" s="448"/>
      <c r="AW344" s="448"/>
      <c r="AX344" s="458"/>
      <c r="AY344" s="447"/>
      <c r="AZ344" s="448"/>
      <c r="BA344" s="448"/>
      <c r="BB344" s="448"/>
      <c r="BC344" s="448"/>
      <c r="BD344" s="448"/>
      <c r="BE344" s="448"/>
      <c r="BF344" s="448"/>
      <c r="BG344" s="448"/>
      <c r="BH344" s="448"/>
      <c r="BI344" s="448"/>
      <c r="BJ344" s="448"/>
      <c r="BK344" s="448"/>
      <c r="BL344" s="448"/>
      <c r="BM344" s="448"/>
      <c r="BN344" s="458"/>
      <c r="BO344" s="248"/>
    </row>
    <row r="345" spans="2:67" hidden="1" outlineLevel="1">
      <c r="B345" s="52" t="s">
        <v>1088</v>
      </c>
      <c r="C345" s="249">
        <f t="shared" si="617"/>
        <v>0</v>
      </c>
      <c r="D345" s="249">
        <f t="shared" si="618"/>
        <v>0</v>
      </c>
      <c r="E345" s="249">
        <f t="shared" si="619"/>
        <v>0</v>
      </c>
      <c r="F345" s="249">
        <f t="shared" si="620"/>
        <v>0</v>
      </c>
      <c r="G345" s="249">
        <f t="shared" si="621"/>
        <v>0</v>
      </c>
      <c r="H345" s="249">
        <f t="shared" si="622"/>
        <v>0</v>
      </c>
      <c r="I345" s="249">
        <f t="shared" si="623"/>
        <v>0</v>
      </c>
      <c r="J345" s="249">
        <f t="shared" si="624"/>
        <v>0</v>
      </c>
      <c r="K345" s="249">
        <f t="shared" si="625"/>
        <v>0</v>
      </c>
      <c r="L345" s="249">
        <f t="shared" si="626"/>
        <v>0</v>
      </c>
      <c r="M345" s="249">
        <f t="shared" si="627"/>
        <v>0</v>
      </c>
      <c r="N345" s="249">
        <f t="shared" si="628"/>
        <v>0</v>
      </c>
      <c r="O345" s="249">
        <f t="shared" si="629"/>
        <v>0</v>
      </c>
      <c r="P345" s="249">
        <f t="shared" si="630"/>
        <v>0</v>
      </c>
      <c r="Q345" s="249">
        <f t="shared" si="631"/>
        <v>0</v>
      </c>
      <c r="R345" s="437">
        <f t="shared" si="632"/>
        <v>0</v>
      </c>
      <c r="S345" s="449"/>
      <c r="T345" s="250"/>
      <c r="U345" s="250"/>
      <c r="V345" s="250"/>
      <c r="W345" s="250"/>
      <c r="X345" s="250"/>
      <c r="Y345" s="250"/>
      <c r="Z345" s="250"/>
      <c r="AA345" s="250"/>
      <c r="AB345" s="250"/>
      <c r="AC345" s="250"/>
      <c r="AD345" s="250"/>
      <c r="AE345" s="250"/>
      <c r="AF345" s="250"/>
      <c r="AG345" s="250"/>
      <c r="AH345" s="459"/>
      <c r="AI345" s="449"/>
      <c r="AJ345" s="250"/>
      <c r="AK345" s="250"/>
      <c r="AL345" s="250"/>
      <c r="AM345" s="250"/>
      <c r="AN345" s="250"/>
      <c r="AO345" s="250"/>
      <c r="AP345" s="250"/>
      <c r="AQ345" s="250"/>
      <c r="AR345" s="250"/>
      <c r="AS345" s="250"/>
      <c r="AT345" s="250"/>
      <c r="AU345" s="250"/>
      <c r="AV345" s="250"/>
      <c r="AW345" s="250"/>
      <c r="AX345" s="459"/>
      <c r="AY345" s="449"/>
      <c r="AZ345" s="250"/>
      <c r="BA345" s="250"/>
      <c r="BB345" s="250"/>
      <c r="BC345" s="250"/>
      <c r="BD345" s="250"/>
      <c r="BE345" s="250"/>
      <c r="BF345" s="250"/>
      <c r="BG345" s="250"/>
      <c r="BH345" s="250"/>
      <c r="BI345" s="250"/>
      <c r="BJ345" s="250"/>
      <c r="BK345" s="250"/>
      <c r="BL345" s="250"/>
      <c r="BM345" s="250"/>
      <c r="BN345" s="459"/>
      <c r="BO345" s="248"/>
    </row>
    <row r="346" spans="2:67" hidden="1" outlineLevel="1">
      <c r="B346" s="50" t="str">
        <f>$B$215&amp;": Ewe Lambs"</f>
        <v>V. Late: Ewe Lambs</v>
      </c>
      <c r="C346" s="244">
        <f t="shared" ref="C346:C348" si="655">CHOOSE(d.Region,S346,AI346,AY346)</f>
        <v>0</v>
      </c>
      <c r="D346" s="244">
        <f t="shared" ref="D346:D348" si="656">CHOOSE(d.Region,T346,AJ346,AZ346)</f>
        <v>0</v>
      </c>
      <c r="E346" s="244">
        <f t="shared" ref="E346:E348" si="657">CHOOSE(d.Region,U346,AK346,BA346)</f>
        <v>0</v>
      </c>
      <c r="F346" s="244">
        <f t="shared" ref="F346:F348" si="658">CHOOSE(d.Region,V346,AL346,BB346)</f>
        <v>0</v>
      </c>
      <c r="G346" s="244">
        <f t="shared" ref="G346:G348" si="659">CHOOSE(d.Region,W346,AM346,BC346)</f>
        <v>0</v>
      </c>
      <c r="H346" s="244">
        <f t="shared" ref="H346:H348" si="660">CHOOSE(d.Region,X346,AN346,BD346)</f>
        <v>0</v>
      </c>
      <c r="I346" s="244">
        <f t="shared" ref="I346:I348" si="661">CHOOSE(d.Region,Y346,AO346,BE346)</f>
        <v>0</v>
      </c>
      <c r="J346" s="244">
        <f t="shared" ref="J346:J348" si="662">CHOOSE(d.Region,Z346,AP346,BF346)</f>
        <v>0</v>
      </c>
      <c r="K346" s="244">
        <f t="shared" ref="K346:K348" si="663">CHOOSE(d.Region,AA346,AQ346,BG346)</f>
        <v>0</v>
      </c>
      <c r="L346" s="244">
        <f t="shared" ref="L346:L348" si="664">CHOOSE(d.Region,AB346,AR346,BH346)</f>
        <v>0</v>
      </c>
      <c r="M346" s="244">
        <f t="shared" ref="M346:M348" si="665">CHOOSE(d.Region,AC346,AS346,BI346)</f>
        <v>0</v>
      </c>
      <c r="N346" s="244">
        <f t="shared" ref="N346:N348" si="666">CHOOSE(d.Region,AD346,AT346,BJ346)</f>
        <v>0</v>
      </c>
      <c r="O346" s="244">
        <f t="shared" ref="O346:O348" si="667">CHOOSE(d.Region,AE346,AU346,BK346)</f>
        <v>0</v>
      </c>
      <c r="P346" s="244">
        <f t="shared" ref="P346:P348" si="668">CHOOSE(d.Region,AF346,AV346,BL346)</f>
        <v>0</v>
      </c>
      <c r="Q346" s="244">
        <f t="shared" ref="Q346:Q348" si="669">CHOOSE(d.Region,AG346,AW346,BM346)</f>
        <v>0</v>
      </c>
      <c r="R346" s="435">
        <f t="shared" ref="R346:R348" si="670">CHOOSE(d.Region,AH346,AX346,BN346)</f>
        <v>0</v>
      </c>
      <c r="S346" s="446"/>
      <c r="T346" s="245"/>
      <c r="U346" s="245"/>
      <c r="V346" s="245"/>
      <c r="W346" s="245"/>
      <c r="X346" s="245"/>
      <c r="Y346" s="245"/>
      <c r="Z346" s="245"/>
      <c r="AA346" s="245"/>
      <c r="AB346" s="245"/>
      <c r="AC346" s="245"/>
      <c r="AD346" s="245"/>
      <c r="AE346" s="245"/>
      <c r="AF346" s="245"/>
      <c r="AG346" s="245"/>
      <c r="AH346" s="457"/>
      <c r="AI346" s="446"/>
      <c r="AJ346" s="245"/>
      <c r="AK346" s="245"/>
      <c r="AL346" s="245"/>
      <c r="AM346" s="245"/>
      <c r="AN346" s="245"/>
      <c r="AO346" s="245"/>
      <c r="AP346" s="245"/>
      <c r="AQ346" s="245"/>
      <c r="AR346" s="245"/>
      <c r="AS346" s="245"/>
      <c r="AT346" s="245"/>
      <c r="AU346" s="245"/>
      <c r="AV346" s="245"/>
      <c r="AW346" s="245"/>
      <c r="AX346" s="457"/>
      <c r="AY346" s="446"/>
      <c r="AZ346" s="245"/>
      <c r="BA346" s="245"/>
      <c r="BB346" s="245"/>
      <c r="BC346" s="245"/>
      <c r="BD346" s="245"/>
      <c r="BE346" s="245"/>
      <c r="BF346" s="245"/>
      <c r="BG346" s="245"/>
      <c r="BH346" s="245"/>
      <c r="BI346" s="245"/>
      <c r="BJ346" s="245"/>
      <c r="BK346" s="245"/>
      <c r="BL346" s="245"/>
      <c r="BM346" s="245"/>
      <c r="BN346" s="457"/>
      <c r="BO346" s="246" t="s">
        <v>1055</v>
      </c>
    </row>
    <row r="347" spans="2:67" hidden="1" outlineLevel="1">
      <c r="B347" s="51" t="s">
        <v>1087</v>
      </c>
      <c r="C347" s="247">
        <f t="shared" si="655"/>
        <v>0</v>
      </c>
      <c r="D347" s="247">
        <f t="shared" si="656"/>
        <v>0</v>
      </c>
      <c r="E347" s="247">
        <f t="shared" si="657"/>
        <v>0</v>
      </c>
      <c r="F347" s="247">
        <f t="shared" si="658"/>
        <v>0</v>
      </c>
      <c r="G347" s="247">
        <f t="shared" si="659"/>
        <v>0</v>
      </c>
      <c r="H347" s="247">
        <f t="shared" si="660"/>
        <v>0</v>
      </c>
      <c r="I347" s="247">
        <f t="shared" si="661"/>
        <v>0</v>
      </c>
      <c r="J347" s="247">
        <f t="shared" si="662"/>
        <v>0</v>
      </c>
      <c r="K347" s="247">
        <f t="shared" si="663"/>
        <v>0</v>
      </c>
      <c r="L347" s="247">
        <f t="shared" si="664"/>
        <v>0</v>
      </c>
      <c r="M347" s="247">
        <f t="shared" si="665"/>
        <v>0</v>
      </c>
      <c r="N347" s="247">
        <f t="shared" si="666"/>
        <v>0</v>
      </c>
      <c r="O347" s="247">
        <f t="shared" si="667"/>
        <v>0</v>
      </c>
      <c r="P347" s="247">
        <f t="shared" si="668"/>
        <v>0</v>
      </c>
      <c r="Q347" s="247">
        <f t="shared" si="669"/>
        <v>0</v>
      </c>
      <c r="R347" s="436">
        <f t="shared" si="670"/>
        <v>0</v>
      </c>
      <c r="S347" s="447"/>
      <c r="T347" s="448"/>
      <c r="U347" s="448"/>
      <c r="V347" s="448"/>
      <c r="W347" s="448"/>
      <c r="X347" s="448"/>
      <c r="Y347" s="448"/>
      <c r="Z347" s="448"/>
      <c r="AA347" s="448"/>
      <c r="AB347" s="448"/>
      <c r="AC347" s="448"/>
      <c r="AD347" s="448"/>
      <c r="AE347" s="448"/>
      <c r="AF347" s="448"/>
      <c r="AG347" s="448"/>
      <c r="AH347" s="458"/>
      <c r="AI347" s="447"/>
      <c r="AJ347" s="448"/>
      <c r="AK347" s="448"/>
      <c r="AL347" s="448"/>
      <c r="AM347" s="448"/>
      <c r="AN347" s="448"/>
      <c r="AO347" s="448"/>
      <c r="AP347" s="448"/>
      <c r="AQ347" s="448"/>
      <c r="AR347" s="448"/>
      <c r="AS347" s="448"/>
      <c r="AT347" s="448"/>
      <c r="AU347" s="448"/>
      <c r="AV347" s="448"/>
      <c r="AW347" s="448"/>
      <c r="AX347" s="458"/>
      <c r="AY347" s="447"/>
      <c r="AZ347" s="448"/>
      <c r="BA347" s="448"/>
      <c r="BB347" s="448"/>
      <c r="BC347" s="448"/>
      <c r="BD347" s="448"/>
      <c r="BE347" s="448"/>
      <c r="BF347" s="448"/>
      <c r="BG347" s="448"/>
      <c r="BH347" s="448"/>
      <c r="BI347" s="448"/>
      <c r="BJ347" s="448"/>
      <c r="BK347" s="448"/>
      <c r="BL347" s="448"/>
      <c r="BM347" s="448"/>
      <c r="BN347" s="458"/>
      <c r="BO347" s="248"/>
    </row>
    <row r="348" spans="2:67" hidden="1" outlineLevel="1">
      <c r="B348" s="52" t="s">
        <v>1088</v>
      </c>
      <c r="C348" s="249">
        <f t="shared" si="655"/>
        <v>0</v>
      </c>
      <c r="D348" s="249">
        <f t="shared" si="656"/>
        <v>0</v>
      </c>
      <c r="E348" s="249">
        <f t="shared" si="657"/>
        <v>0</v>
      </c>
      <c r="F348" s="249">
        <f t="shared" si="658"/>
        <v>0</v>
      </c>
      <c r="G348" s="249">
        <f t="shared" si="659"/>
        <v>0</v>
      </c>
      <c r="H348" s="249">
        <f t="shared" si="660"/>
        <v>0</v>
      </c>
      <c r="I348" s="249">
        <f t="shared" si="661"/>
        <v>0</v>
      </c>
      <c r="J348" s="249">
        <f t="shared" si="662"/>
        <v>0</v>
      </c>
      <c r="K348" s="249">
        <f t="shared" si="663"/>
        <v>0</v>
      </c>
      <c r="L348" s="249">
        <f t="shared" si="664"/>
        <v>0</v>
      </c>
      <c r="M348" s="249">
        <f t="shared" si="665"/>
        <v>0</v>
      </c>
      <c r="N348" s="249">
        <f t="shared" si="666"/>
        <v>0</v>
      </c>
      <c r="O348" s="249">
        <f t="shared" si="667"/>
        <v>0</v>
      </c>
      <c r="P348" s="249">
        <f t="shared" si="668"/>
        <v>0</v>
      </c>
      <c r="Q348" s="249">
        <f t="shared" si="669"/>
        <v>0</v>
      </c>
      <c r="R348" s="437">
        <f t="shared" si="670"/>
        <v>0</v>
      </c>
      <c r="S348" s="449"/>
      <c r="T348" s="250"/>
      <c r="U348" s="250"/>
      <c r="V348" s="250"/>
      <c r="W348" s="250"/>
      <c r="X348" s="250"/>
      <c r="Y348" s="250"/>
      <c r="Z348" s="250"/>
      <c r="AA348" s="250"/>
      <c r="AB348" s="250"/>
      <c r="AC348" s="250"/>
      <c r="AD348" s="250"/>
      <c r="AE348" s="250"/>
      <c r="AF348" s="250"/>
      <c r="AG348" s="250"/>
      <c r="AH348" s="459"/>
      <c r="AI348" s="449"/>
      <c r="AJ348" s="250"/>
      <c r="AK348" s="250"/>
      <c r="AL348" s="250"/>
      <c r="AM348" s="250"/>
      <c r="AN348" s="250"/>
      <c r="AO348" s="250"/>
      <c r="AP348" s="250"/>
      <c r="AQ348" s="250"/>
      <c r="AR348" s="250"/>
      <c r="AS348" s="250"/>
      <c r="AT348" s="250"/>
      <c r="AU348" s="250"/>
      <c r="AV348" s="250"/>
      <c r="AW348" s="250"/>
      <c r="AX348" s="459"/>
      <c r="AY348" s="449"/>
      <c r="AZ348" s="250"/>
      <c r="BA348" s="250"/>
      <c r="BB348" s="250"/>
      <c r="BC348" s="250"/>
      <c r="BD348" s="250"/>
      <c r="BE348" s="250"/>
      <c r="BF348" s="250"/>
      <c r="BG348" s="250"/>
      <c r="BH348" s="250"/>
      <c r="BI348" s="250"/>
      <c r="BJ348" s="250"/>
      <c r="BK348" s="250"/>
      <c r="BL348" s="250"/>
      <c r="BM348" s="250"/>
      <c r="BN348" s="459"/>
      <c r="BO348" s="248"/>
    </row>
    <row r="349" spans="2:67" hidden="1" outlineLevel="1">
      <c r="B349" s="50" t="str">
        <f t="shared" ref="B349" si="671">$B$216&amp;": Ewe Lambs"</f>
        <v>7mo with 0% mated: Ewe Lambs</v>
      </c>
      <c r="C349" s="244">
        <f t="shared" si="617"/>
        <v>0</v>
      </c>
      <c r="D349" s="244">
        <f t="shared" si="618"/>
        <v>0</v>
      </c>
      <c r="E349" s="244">
        <f t="shared" si="619"/>
        <v>0</v>
      </c>
      <c r="F349" s="244">
        <f t="shared" si="620"/>
        <v>0</v>
      </c>
      <c r="G349" s="244">
        <f t="shared" si="621"/>
        <v>0</v>
      </c>
      <c r="H349" s="244">
        <f t="shared" si="622"/>
        <v>0</v>
      </c>
      <c r="I349" s="244">
        <f t="shared" si="623"/>
        <v>0</v>
      </c>
      <c r="J349" s="244">
        <f t="shared" si="624"/>
        <v>0</v>
      </c>
      <c r="K349" s="244">
        <f t="shared" si="625"/>
        <v>0</v>
      </c>
      <c r="L349" s="244">
        <f t="shared" si="626"/>
        <v>0</v>
      </c>
      <c r="M349" s="244">
        <f t="shared" si="627"/>
        <v>0</v>
      </c>
      <c r="N349" s="244">
        <f t="shared" si="628"/>
        <v>0</v>
      </c>
      <c r="O349" s="244">
        <f t="shared" si="629"/>
        <v>0</v>
      </c>
      <c r="P349" s="244">
        <f t="shared" si="630"/>
        <v>0</v>
      </c>
      <c r="Q349" s="244">
        <f t="shared" si="631"/>
        <v>0</v>
      </c>
      <c r="R349" s="435">
        <f t="shared" si="632"/>
        <v>0</v>
      </c>
      <c r="S349" s="348">
        <f>S334</f>
        <v>0</v>
      </c>
      <c r="T349" s="348">
        <f t="shared" ref="T349:BN349" si="672">T334</f>
        <v>0</v>
      </c>
      <c r="U349" s="348">
        <f t="shared" si="672"/>
        <v>0</v>
      </c>
      <c r="V349" s="348">
        <f t="shared" si="672"/>
        <v>0</v>
      </c>
      <c r="W349" s="348">
        <f t="shared" si="672"/>
        <v>0</v>
      </c>
      <c r="X349" s="348">
        <f t="shared" si="672"/>
        <v>0</v>
      </c>
      <c r="Y349" s="348">
        <f t="shared" si="672"/>
        <v>0</v>
      </c>
      <c r="Z349" s="348">
        <f t="shared" si="672"/>
        <v>0</v>
      </c>
      <c r="AA349" s="348">
        <f t="shared" si="672"/>
        <v>0</v>
      </c>
      <c r="AB349" s="348">
        <f t="shared" si="672"/>
        <v>0</v>
      </c>
      <c r="AC349" s="348">
        <f t="shared" si="672"/>
        <v>0</v>
      </c>
      <c r="AD349" s="348">
        <f t="shared" si="672"/>
        <v>0</v>
      </c>
      <c r="AE349" s="348">
        <f t="shared" si="672"/>
        <v>0</v>
      </c>
      <c r="AF349" s="348">
        <f t="shared" si="672"/>
        <v>0</v>
      </c>
      <c r="AG349" s="348">
        <f>AG334</f>
        <v>0</v>
      </c>
      <c r="AH349" s="348">
        <f t="shared" si="672"/>
        <v>0</v>
      </c>
      <c r="AI349" s="348">
        <f t="shared" si="672"/>
        <v>0</v>
      </c>
      <c r="AJ349" s="348">
        <f t="shared" si="672"/>
        <v>0</v>
      </c>
      <c r="AK349" s="348">
        <f t="shared" si="672"/>
        <v>0</v>
      </c>
      <c r="AL349" s="348">
        <f t="shared" si="672"/>
        <v>0</v>
      </c>
      <c r="AM349" s="348">
        <f t="shared" si="672"/>
        <v>0</v>
      </c>
      <c r="AN349" s="348">
        <f t="shared" si="672"/>
        <v>0</v>
      </c>
      <c r="AO349" s="348">
        <f t="shared" si="672"/>
        <v>0</v>
      </c>
      <c r="AP349" s="348">
        <f t="shared" si="672"/>
        <v>0</v>
      </c>
      <c r="AQ349" s="348">
        <f t="shared" si="672"/>
        <v>0</v>
      </c>
      <c r="AR349" s="348">
        <f t="shared" si="672"/>
        <v>0</v>
      </c>
      <c r="AS349" s="348">
        <f t="shared" si="672"/>
        <v>0</v>
      </c>
      <c r="AT349" s="348">
        <f t="shared" si="672"/>
        <v>0</v>
      </c>
      <c r="AU349" s="348">
        <f t="shared" si="672"/>
        <v>0</v>
      </c>
      <c r="AV349" s="348">
        <f t="shared" si="672"/>
        <v>0</v>
      </c>
      <c r="AW349" s="348">
        <f t="shared" si="672"/>
        <v>0</v>
      </c>
      <c r="AX349" s="348">
        <f t="shared" si="672"/>
        <v>0</v>
      </c>
      <c r="AY349" s="348">
        <f t="shared" si="672"/>
        <v>0</v>
      </c>
      <c r="AZ349" s="348">
        <f t="shared" si="672"/>
        <v>0</v>
      </c>
      <c r="BA349" s="348">
        <f t="shared" si="672"/>
        <v>0</v>
      </c>
      <c r="BB349" s="348">
        <f t="shared" si="672"/>
        <v>0</v>
      </c>
      <c r="BC349" s="348">
        <f t="shared" si="672"/>
        <v>0</v>
      </c>
      <c r="BD349" s="348">
        <f t="shared" si="672"/>
        <v>0</v>
      </c>
      <c r="BE349" s="348">
        <f t="shared" si="672"/>
        <v>0</v>
      </c>
      <c r="BF349" s="348">
        <f t="shared" si="672"/>
        <v>0</v>
      </c>
      <c r="BG349" s="348">
        <f t="shared" si="672"/>
        <v>0</v>
      </c>
      <c r="BH349" s="348">
        <f t="shared" si="672"/>
        <v>0</v>
      </c>
      <c r="BI349" s="348">
        <f t="shared" si="672"/>
        <v>0</v>
      </c>
      <c r="BJ349" s="348">
        <f t="shared" si="672"/>
        <v>0</v>
      </c>
      <c r="BK349" s="348">
        <f t="shared" si="672"/>
        <v>0</v>
      </c>
      <c r="BL349" s="348">
        <f t="shared" si="672"/>
        <v>0</v>
      </c>
      <c r="BM349" s="348">
        <f t="shared" si="672"/>
        <v>0</v>
      </c>
      <c r="BN349" s="348">
        <f t="shared" si="672"/>
        <v>0</v>
      </c>
      <c r="BO349" s="246" t="s">
        <v>1055</v>
      </c>
    </row>
    <row r="350" spans="2:67" hidden="1" outlineLevel="1">
      <c r="B350" s="51" t="s">
        <v>1087</v>
      </c>
      <c r="C350" s="247">
        <f t="shared" si="617"/>
        <v>0</v>
      </c>
      <c r="D350" s="247">
        <f t="shared" si="618"/>
        <v>0</v>
      </c>
      <c r="E350" s="247">
        <f t="shared" si="619"/>
        <v>0</v>
      </c>
      <c r="F350" s="247">
        <f t="shared" si="620"/>
        <v>0</v>
      </c>
      <c r="G350" s="247">
        <f t="shared" si="621"/>
        <v>0</v>
      </c>
      <c r="H350" s="247">
        <f t="shared" si="622"/>
        <v>0</v>
      </c>
      <c r="I350" s="247">
        <f t="shared" si="623"/>
        <v>0</v>
      </c>
      <c r="J350" s="247">
        <f t="shared" si="624"/>
        <v>0</v>
      </c>
      <c r="K350" s="247">
        <f t="shared" si="625"/>
        <v>0</v>
      </c>
      <c r="L350" s="247">
        <f t="shared" si="626"/>
        <v>0</v>
      </c>
      <c r="M350" s="247">
        <f t="shared" si="627"/>
        <v>0</v>
      </c>
      <c r="N350" s="247">
        <f t="shared" si="628"/>
        <v>0</v>
      </c>
      <c r="O350" s="247">
        <f t="shared" si="629"/>
        <v>0</v>
      </c>
      <c r="P350" s="247">
        <f t="shared" si="630"/>
        <v>0</v>
      </c>
      <c r="Q350" s="247">
        <f t="shared" si="631"/>
        <v>0</v>
      </c>
      <c r="R350" s="436">
        <f t="shared" si="632"/>
        <v>0</v>
      </c>
      <c r="S350" s="348">
        <f t="shared" ref="S350:BN350" si="673">S335</f>
        <v>0</v>
      </c>
      <c r="T350" s="348">
        <f t="shared" si="673"/>
        <v>0</v>
      </c>
      <c r="U350" s="348">
        <f t="shared" si="673"/>
        <v>0</v>
      </c>
      <c r="V350" s="348">
        <f t="shared" si="673"/>
        <v>0</v>
      </c>
      <c r="W350" s="348">
        <f t="shared" si="673"/>
        <v>0</v>
      </c>
      <c r="X350" s="348">
        <f t="shared" si="673"/>
        <v>0</v>
      </c>
      <c r="Y350" s="348">
        <f t="shared" si="673"/>
        <v>0</v>
      </c>
      <c r="Z350" s="348">
        <f t="shared" si="673"/>
        <v>0</v>
      </c>
      <c r="AA350" s="348">
        <f t="shared" si="673"/>
        <v>0</v>
      </c>
      <c r="AB350" s="348">
        <f t="shared" si="673"/>
        <v>0</v>
      </c>
      <c r="AC350" s="348">
        <f t="shared" si="673"/>
        <v>0</v>
      </c>
      <c r="AD350" s="348">
        <f t="shared" si="673"/>
        <v>0</v>
      </c>
      <c r="AE350" s="348">
        <f t="shared" si="673"/>
        <v>0</v>
      </c>
      <c r="AF350" s="348">
        <f t="shared" si="673"/>
        <v>0</v>
      </c>
      <c r="AG350" s="348">
        <f t="shared" si="673"/>
        <v>0</v>
      </c>
      <c r="AH350" s="348">
        <f t="shared" si="673"/>
        <v>0</v>
      </c>
      <c r="AI350" s="348">
        <f t="shared" si="673"/>
        <v>0</v>
      </c>
      <c r="AJ350" s="348">
        <f t="shared" si="673"/>
        <v>0</v>
      </c>
      <c r="AK350" s="348">
        <f t="shared" si="673"/>
        <v>0</v>
      </c>
      <c r="AL350" s="348">
        <f t="shared" si="673"/>
        <v>0</v>
      </c>
      <c r="AM350" s="348">
        <f t="shared" si="673"/>
        <v>0</v>
      </c>
      <c r="AN350" s="348">
        <f t="shared" si="673"/>
        <v>0</v>
      </c>
      <c r="AO350" s="348">
        <f t="shared" si="673"/>
        <v>0</v>
      </c>
      <c r="AP350" s="348">
        <f t="shared" si="673"/>
        <v>0</v>
      </c>
      <c r="AQ350" s="348">
        <f t="shared" si="673"/>
        <v>0</v>
      </c>
      <c r="AR350" s="348">
        <f t="shared" si="673"/>
        <v>0</v>
      </c>
      <c r="AS350" s="348">
        <f t="shared" si="673"/>
        <v>0</v>
      </c>
      <c r="AT350" s="348">
        <f t="shared" si="673"/>
        <v>0</v>
      </c>
      <c r="AU350" s="348">
        <f t="shared" si="673"/>
        <v>0</v>
      </c>
      <c r="AV350" s="348">
        <f t="shared" si="673"/>
        <v>0</v>
      </c>
      <c r="AW350" s="348">
        <f t="shared" si="673"/>
        <v>0</v>
      </c>
      <c r="AX350" s="348">
        <f t="shared" si="673"/>
        <v>0</v>
      </c>
      <c r="AY350" s="348">
        <f t="shared" si="673"/>
        <v>0</v>
      </c>
      <c r="AZ350" s="348">
        <f t="shared" si="673"/>
        <v>0</v>
      </c>
      <c r="BA350" s="348">
        <f t="shared" si="673"/>
        <v>0</v>
      </c>
      <c r="BB350" s="348">
        <f t="shared" si="673"/>
        <v>0</v>
      </c>
      <c r="BC350" s="348">
        <f t="shared" si="673"/>
        <v>0</v>
      </c>
      <c r="BD350" s="348">
        <f t="shared" si="673"/>
        <v>0</v>
      </c>
      <c r="BE350" s="348">
        <f t="shared" si="673"/>
        <v>0</v>
      </c>
      <c r="BF350" s="348">
        <f t="shared" si="673"/>
        <v>0</v>
      </c>
      <c r="BG350" s="348">
        <f t="shared" si="673"/>
        <v>0</v>
      </c>
      <c r="BH350" s="348">
        <f t="shared" si="673"/>
        <v>0</v>
      </c>
      <c r="BI350" s="348">
        <f t="shared" si="673"/>
        <v>0</v>
      </c>
      <c r="BJ350" s="348">
        <f t="shared" si="673"/>
        <v>0</v>
      </c>
      <c r="BK350" s="348">
        <f t="shared" si="673"/>
        <v>0</v>
      </c>
      <c r="BL350" s="348">
        <f t="shared" si="673"/>
        <v>0</v>
      </c>
      <c r="BM350" s="348">
        <f t="shared" si="673"/>
        <v>0</v>
      </c>
      <c r="BN350" s="348">
        <f t="shared" si="673"/>
        <v>0</v>
      </c>
      <c r="BO350" s="248"/>
    </row>
    <row r="351" spans="2:67" hidden="1" outlineLevel="1">
      <c r="B351" s="52" t="s">
        <v>1088</v>
      </c>
      <c r="C351" s="249">
        <f t="shared" si="617"/>
        <v>0</v>
      </c>
      <c r="D351" s="249">
        <f t="shared" si="618"/>
        <v>0</v>
      </c>
      <c r="E351" s="249">
        <f t="shared" si="619"/>
        <v>0</v>
      </c>
      <c r="F351" s="249">
        <f t="shared" si="620"/>
        <v>0</v>
      </c>
      <c r="G351" s="249">
        <f t="shared" si="621"/>
        <v>0</v>
      </c>
      <c r="H351" s="249">
        <f t="shared" si="622"/>
        <v>0</v>
      </c>
      <c r="I351" s="249">
        <f t="shared" si="623"/>
        <v>0</v>
      </c>
      <c r="J351" s="249">
        <f t="shared" si="624"/>
        <v>0</v>
      </c>
      <c r="K351" s="249">
        <f t="shared" si="625"/>
        <v>0</v>
      </c>
      <c r="L351" s="249">
        <f t="shared" si="626"/>
        <v>0</v>
      </c>
      <c r="M351" s="249">
        <f t="shared" si="627"/>
        <v>0</v>
      </c>
      <c r="N351" s="249">
        <f t="shared" si="628"/>
        <v>0</v>
      </c>
      <c r="O351" s="249">
        <f t="shared" si="629"/>
        <v>0</v>
      </c>
      <c r="P351" s="249">
        <f t="shared" si="630"/>
        <v>0</v>
      </c>
      <c r="Q351" s="249">
        <f t="shared" si="631"/>
        <v>0</v>
      </c>
      <c r="R351" s="437">
        <f t="shared" si="632"/>
        <v>0</v>
      </c>
      <c r="S351" s="348">
        <f t="shared" ref="S351:BN351" si="674">S336</f>
        <v>0</v>
      </c>
      <c r="T351" s="348">
        <f t="shared" si="674"/>
        <v>0</v>
      </c>
      <c r="U351" s="348">
        <f t="shared" si="674"/>
        <v>0</v>
      </c>
      <c r="V351" s="348">
        <f t="shared" si="674"/>
        <v>0</v>
      </c>
      <c r="W351" s="348">
        <f t="shared" si="674"/>
        <v>0</v>
      </c>
      <c r="X351" s="348">
        <f t="shared" si="674"/>
        <v>0</v>
      </c>
      <c r="Y351" s="348">
        <f t="shared" si="674"/>
        <v>0</v>
      </c>
      <c r="Z351" s="348">
        <f t="shared" si="674"/>
        <v>0</v>
      </c>
      <c r="AA351" s="348">
        <f t="shared" si="674"/>
        <v>0</v>
      </c>
      <c r="AB351" s="348">
        <f t="shared" si="674"/>
        <v>0</v>
      </c>
      <c r="AC351" s="348">
        <f t="shared" si="674"/>
        <v>0</v>
      </c>
      <c r="AD351" s="348">
        <f t="shared" si="674"/>
        <v>0</v>
      </c>
      <c r="AE351" s="348">
        <f t="shared" si="674"/>
        <v>0</v>
      </c>
      <c r="AF351" s="348">
        <f t="shared" si="674"/>
        <v>0</v>
      </c>
      <c r="AG351" s="348">
        <f t="shared" si="674"/>
        <v>0</v>
      </c>
      <c r="AH351" s="348">
        <f t="shared" si="674"/>
        <v>0</v>
      </c>
      <c r="AI351" s="348">
        <f t="shared" si="674"/>
        <v>0</v>
      </c>
      <c r="AJ351" s="348">
        <f t="shared" si="674"/>
        <v>0</v>
      </c>
      <c r="AK351" s="348">
        <f t="shared" si="674"/>
        <v>0</v>
      </c>
      <c r="AL351" s="348">
        <f t="shared" si="674"/>
        <v>0</v>
      </c>
      <c r="AM351" s="348">
        <f t="shared" si="674"/>
        <v>0</v>
      </c>
      <c r="AN351" s="348">
        <f t="shared" si="674"/>
        <v>0</v>
      </c>
      <c r="AO351" s="348">
        <f t="shared" si="674"/>
        <v>0</v>
      </c>
      <c r="AP351" s="348">
        <f t="shared" si="674"/>
        <v>0</v>
      </c>
      <c r="AQ351" s="348">
        <f t="shared" si="674"/>
        <v>0</v>
      </c>
      <c r="AR351" s="348">
        <f t="shared" si="674"/>
        <v>0</v>
      </c>
      <c r="AS351" s="348">
        <f t="shared" si="674"/>
        <v>0</v>
      </c>
      <c r="AT351" s="348">
        <f t="shared" si="674"/>
        <v>0</v>
      </c>
      <c r="AU351" s="348">
        <f t="shared" si="674"/>
        <v>0</v>
      </c>
      <c r="AV351" s="348">
        <f t="shared" si="674"/>
        <v>0</v>
      </c>
      <c r="AW351" s="348">
        <f t="shared" si="674"/>
        <v>0</v>
      </c>
      <c r="AX351" s="348">
        <f t="shared" si="674"/>
        <v>0</v>
      </c>
      <c r="AY351" s="348">
        <f t="shared" si="674"/>
        <v>0</v>
      </c>
      <c r="AZ351" s="348">
        <f t="shared" si="674"/>
        <v>0</v>
      </c>
      <c r="BA351" s="348">
        <f t="shared" si="674"/>
        <v>0</v>
      </c>
      <c r="BB351" s="348">
        <f t="shared" si="674"/>
        <v>0</v>
      </c>
      <c r="BC351" s="348">
        <f t="shared" si="674"/>
        <v>0</v>
      </c>
      <c r="BD351" s="348">
        <f t="shared" si="674"/>
        <v>0</v>
      </c>
      <c r="BE351" s="348">
        <f t="shared" si="674"/>
        <v>0</v>
      </c>
      <c r="BF351" s="348">
        <f t="shared" si="674"/>
        <v>0</v>
      </c>
      <c r="BG351" s="348">
        <f t="shared" si="674"/>
        <v>0</v>
      </c>
      <c r="BH351" s="348">
        <f t="shared" si="674"/>
        <v>0</v>
      </c>
      <c r="BI351" s="348">
        <f t="shared" si="674"/>
        <v>0</v>
      </c>
      <c r="BJ351" s="348">
        <f t="shared" si="674"/>
        <v>0</v>
      </c>
      <c r="BK351" s="348">
        <f t="shared" si="674"/>
        <v>0</v>
      </c>
      <c r="BL351" s="348">
        <f t="shared" si="674"/>
        <v>0</v>
      </c>
      <c r="BM351" s="348">
        <f t="shared" si="674"/>
        <v>0</v>
      </c>
      <c r="BN351" s="348">
        <f t="shared" si="674"/>
        <v>0</v>
      </c>
      <c r="BO351" s="248"/>
    </row>
    <row r="352" spans="2:67" ht="24.75" hidden="1" outlineLevel="2">
      <c r="B352" s="50" t="str">
        <f>"Grazing Intensity 3
"&amp;$B$211&amp;": Ewe Lambs"</f>
        <v>Grazing Intensity 3
Standard (7mo): Ewe Lambs</v>
      </c>
      <c r="C352" s="244">
        <f t="shared" si="617"/>
        <v>0</v>
      </c>
      <c r="D352" s="244">
        <f t="shared" si="618"/>
        <v>0</v>
      </c>
      <c r="E352" s="244">
        <f t="shared" si="619"/>
        <v>0</v>
      </c>
      <c r="F352" s="244">
        <f t="shared" si="620"/>
        <v>0</v>
      </c>
      <c r="G352" s="244">
        <f t="shared" si="621"/>
        <v>0</v>
      </c>
      <c r="H352" s="244">
        <f t="shared" si="622"/>
        <v>0</v>
      </c>
      <c r="I352" s="244">
        <f t="shared" si="623"/>
        <v>0</v>
      </c>
      <c r="J352" s="244">
        <f t="shared" si="624"/>
        <v>0</v>
      </c>
      <c r="K352" s="244">
        <f t="shared" si="625"/>
        <v>0</v>
      </c>
      <c r="L352" s="244">
        <f t="shared" si="626"/>
        <v>0</v>
      </c>
      <c r="M352" s="244">
        <f t="shared" si="627"/>
        <v>0</v>
      </c>
      <c r="N352" s="244">
        <f t="shared" si="628"/>
        <v>0</v>
      </c>
      <c r="O352" s="244">
        <f t="shared" si="629"/>
        <v>0</v>
      </c>
      <c r="P352" s="244">
        <f t="shared" si="630"/>
        <v>0</v>
      </c>
      <c r="Q352" s="244">
        <f t="shared" si="631"/>
        <v>0</v>
      </c>
      <c r="R352" s="435">
        <f t="shared" si="632"/>
        <v>0</v>
      </c>
      <c r="S352" s="446"/>
      <c r="T352" s="245"/>
      <c r="U352" s="245"/>
      <c r="V352" s="245"/>
      <c r="W352" s="245"/>
      <c r="X352" s="245"/>
      <c r="Y352" s="245"/>
      <c r="Z352" s="245"/>
      <c r="AA352" s="245"/>
      <c r="AB352" s="245"/>
      <c r="AC352" s="245"/>
      <c r="AD352" s="245"/>
      <c r="AE352" s="245"/>
      <c r="AF352" s="245"/>
      <c r="AG352" s="245"/>
      <c r="AH352" s="457"/>
      <c r="AI352" s="446"/>
      <c r="AJ352" s="245"/>
      <c r="AK352" s="245"/>
      <c r="AL352" s="245"/>
      <c r="AM352" s="245"/>
      <c r="AN352" s="245"/>
      <c r="AO352" s="245"/>
      <c r="AP352" s="245"/>
      <c r="AQ352" s="245"/>
      <c r="AR352" s="245"/>
      <c r="AS352" s="245"/>
      <c r="AT352" s="245"/>
      <c r="AU352" s="245"/>
      <c r="AV352" s="245"/>
      <c r="AW352" s="245"/>
      <c r="AX352" s="457"/>
      <c r="AY352" s="446"/>
      <c r="AZ352" s="245"/>
      <c r="BA352" s="245"/>
      <c r="BB352" s="245"/>
      <c r="BC352" s="245"/>
      <c r="BD352" s="245"/>
      <c r="BE352" s="245"/>
      <c r="BF352" s="245"/>
      <c r="BG352" s="245"/>
      <c r="BH352" s="245"/>
      <c r="BI352" s="245"/>
      <c r="BJ352" s="245"/>
      <c r="BK352" s="245"/>
      <c r="BL352" s="245"/>
      <c r="BM352" s="245"/>
      <c r="BN352" s="457"/>
      <c r="BO352" s="246" t="s">
        <v>1055</v>
      </c>
    </row>
    <row r="353" spans="2:67" hidden="1" outlineLevel="2">
      <c r="B353" s="51" t="s">
        <v>1087</v>
      </c>
      <c r="C353" s="247">
        <f t="shared" si="617"/>
        <v>0</v>
      </c>
      <c r="D353" s="247">
        <f t="shared" si="618"/>
        <v>0</v>
      </c>
      <c r="E353" s="247">
        <f t="shared" si="619"/>
        <v>0</v>
      </c>
      <c r="F353" s="247">
        <f t="shared" si="620"/>
        <v>0</v>
      </c>
      <c r="G353" s="247">
        <f t="shared" si="621"/>
        <v>0</v>
      </c>
      <c r="H353" s="247">
        <f t="shared" si="622"/>
        <v>0</v>
      </c>
      <c r="I353" s="247">
        <f t="shared" si="623"/>
        <v>0</v>
      </c>
      <c r="J353" s="247">
        <f t="shared" si="624"/>
        <v>0</v>
      </c>
      <c r="K353" s="247">
        <f t="shared" si="625"/>
        <v>0</v>
      </c>
      <c r="L353" s="247">
        <f t="shared" si="626"/>
        <v>0</v>
      </c>
      <c r="M353" s="247">
        <f t="shared" si="627"/>
        <v>0</v>
      </c>
      <c r="N353" s="247">
        <f t="shared" si="628"/>
        <v>0</v>
      </c>
      <c r="O353" s="247">
        <f t="shared" si="629"/>
        <v>0</v>
      </c>
      <c r="P353" s="247">
        <f t="shared" si="630"/>
        <v>0</v>
      </c>
      <c r="Q353" s="247">
        <f t="shared" si="631"/>
        <v>0</v>
      </c>
      <c r="R353" s="436">
        <f t="shared" si="632"/>
        <v>0</v>
      </c>
      <c r="S353" s="447"/>
      <c r="T353" s="448"/>
      <c r="U353" s="448"/>
      <c r="V353" s="448"/>
      <c r="W353" s="448"/>
      <c r="X353" s="448"/>
      <c r="Y353" s="448"/>
      <c r="Z353" s="448"/>
      <c r="AA353" s="448"/>
      <c r="AB353" s="448"/>
      <c r="AC353" s="448"/>
      <c r="AD353" s="448"/>
      <c r="AE353" s="448"/>
      <c r="AF353" s="448"/>
      <c r="AG353" s="448"/>
      <c r="AH353" s="458"/>
      <c r="AI353" s="447"/>
      <c r="AJ353" s="448"/>
      <c r="AK353" s="448"/>
      <c r="AL353" s="448"/>
      <c r="AM353" s="448"/>
      <c r="AN353" s="448"/>
      <c r="AO353" s="448"/>
      <c r="AP353" s="448"/>
      <c r="AQ353" s="448"/>
      <c r="AR353" s="448"/>
      <c r="AS353" s="448"/>
      <c r="AT353" s="448"/>
      <c r="AU353" s="448"/>
      <c r="AV353" s="448"/>
      <c r="AW353" s="448"/>
      <c r="AX353" s="458"/>
      <c r="AY353" s="447"/>
      <c r="AZ353" s="448"/>
      <c r="BA353" s="448"/>
      <c r="BB353" s="448"/>
      <c r="BC353" s="448"/>
      <c r="BD353" s="448"/>
      <c r="BE353" s="448"/>
      <c r="BF353" s="448"/>
      <c r="BG353" s="448"/>
      <c r="BH353" s="448"/>
      <c r="BI353" s="448"/>
      <c r="BJ353" s="448"/>
      <c r="BK353" s="448"/>
      <c r="BL353" s="448"/>
      <c r="BM353" s="448"/>
      <c r="BN353" s="458"/>
      <c r="BO353" s="248"/>
    </row>
    <row r="354" spans="2:67" hidden="1" outlineLevel="2">
      <c r="B354" s="52" t="s">
        <v>1088</v>
      </c>
      <c r="C354" s="249">
        <f t="shared" si="617"/>
        <v>0</v>
      </c>
      <c r="D354" s="249">
        <f t="shared" si="618"/>
        <v>0</v>
      </c>
      <c r="E354" s="249">
        <f t="shared" si="619"/>
        <v>0</v>
      </c>
      <c r="F354" s="249">
        <f t="shared" si="620"/>
        <v>0</v>
      </c>
      <c r="G354" s="249">
        <f t="shared" si="621"/>
        <v>0</v>
      </c>
      <c r="H354" s="249">
        <f t="shared" si="622"/>
        <v>0</v>
      </c>
      <c r="I354" s="249">
        <f t="shared" si="623"/>
        <v>0</v>
      </c>
      <c r="J354" s="249">
        <f t="shared" si="624"/>
        <v>0</v>
      </c>
      <c r="K354" s="249">
        <f t="shared" si="625"/>
        <v>0</v>
      </c>
      <c r="L354" s="249">
        <f t="shared" si="626"/>
        <v>0</v>
      </c>
      <c r="M354" s="249">
        <f t="shared" si="627"/>
        <v>0</v>
      </c>
      <c r="N354" s="249">
        <f t="shared" si="628"/>
        <v>0</v>
      </c>
      <c r="O354" s="249">
        <f t="shared" si="629"/>
        <v>0</v>
      </c>
      <c r="P354" s="249">
        <f t="shared" si="630"/>
        <v>0</v>
      </c>
      <c r="Q354" s="249">
        <f t="shared" si="631"/>
        <v>0</v>
      </c>
      <c r="R354" s="437">
        <f t="shared" si="632"/>
        <v>0</v>
      </c>
      <c r="S354" s="449"/>
      <c r="T354" s="250"/>
      <c r="U354" s="250"/>
      <c r="V354" s="250"/>
      <c r="W354" s="250"/>
      <c r="X354" s="250"/>
      <c r="Y354" s="250"/>
      <c r="Z354" s="250"/>
      <c r="AA354" s="250"/>
      <c r="AB354" s="250"/>
      <c r="AC354" s="250"/>
      <c r="AD354" s="250"/>
      <c r="AE354" s="250"/>
      <c r="AF354" s="250"/>
      <c r="AG354" s="250"/>
      <c r="AH354" s="459"/>
      <c r="AI354" s="449"/>
      <c r="AJ354" s="250"/>
      <c r="AK354" s="250"/>
      <c r="AL354" s="250"/>
      <c r="AM354" s="250"/>
      <c r="AN354" s="250"/>
      <c r="AO354" s="250"/>
      <c r="AP354" s="250"/>
      <c r="AQ354" s="250"/>
      <c r="AR354" s="250"/>
      <c r="AS354" s="250"/>
      <c r="AT354" s="250"/>
      <c r="AU354" s="250"/>
      <c r="AV354" s="250"/>
      <c r="AW354" s="250"/>
      <c r="AX354" s="459"/>
      <c r="AY354" s="449"/>
      <c r="AZ354" s="250"/>
      <c r="BA354" s="250"/>
      <c r="BB354" s="250"/>
      <c r="BC354" s="250"/>
      <c r="BD354" s="250"/>
      <c r="BE354" s="250"/>
      <c r="BF354" s="250"/>
      <c r="BG354" s="250"/>
      <c r="BH354" s="250"/>
      <c r="BI354" s="250"/>
      <c r="BJ354" s="250"/>
      <c r="BK354" s="250"/>
      <c r="BL354" s="250"/>
      <c r="BM354" s="250"/>
      <c r="BN354" s="459"/>
      <c r="BO354" s="248"/>
    </row>
    <row r="355" spans="2:67" hidden="1" outlineLevel="2">
      <c r="B355" s="50" t="str">
        <f t="shared" ref="B355" si="675">$B$212&amp;": Ewe Lambs"</f>
        <v>Early: Ewe Lambs</v>
      </c>
      <c r="C355" s="244">
        <f t="shared" si="617"/>
        <v>0</v>
      </c>
      <c r="D355" s="244">
        <f t="shared" si="618"/>
        <v>0</v>
      </c>
      <c r="E355" s="244">
        <f t="shared" si="619"/>
        <v>0</v>
      </c>
      <c r="F355" s="244">
        <f t="shared" si="620"/>
        <v>0</v>
      </c>
      <c r="G355" s="244">
        <f t="shared" si="621"/>
        <v>0</v>
      </c>
      <c r="H355" s="244">
        <f t="shared" si="622"/>
        <v>0</v>
      </c>
      <c r="I355" s="244">
        <f t="shared" si="623"/>
        <v>0</v>
      </c>
      <c r="J355" s="244">
        <f t="shared" si="624"/>
        <v>0</v>
      </c>
      <c r="K355" s="244">
        <f t="shared" si="625"/>
        <v>0</v>
      </c>
      <c r="L355" s="244">
        <f t="shared" si="626"/>
        <v>0</v>
      </c>
      <c r="M355" s="244">
        <f t="shared" si="627"/>
        <v>0</v>
      </c>
      <c r="N355" s="244">
        <f t="shared" si="628"/>
        <v>0</v>
      </c>
      <c r="O355" s="244">
        <f t="shared" si="629"/>
        <v>0</v>
      </c>
      <c r="P355" s="244">
        <f t="shared" si="630"/>
        <v>0</v>
      </c>
      <c r="Q355" s="244">
        <f t="shared" si="631"/>
        <v>0</v>
      </c>
      <c r="R355" s="435">
        <f t="shared" si="632"/>
        <v>0</v>
      </c>
      <c r="S355" s="446"/>
      <c r="T355" s="245"/>
      <c r="U355" s="245"/>
      <c r="V355" s="245"/>
      <c r="W355" s="245"/>
      <c r="X355" s="245"/>
      <c r="Y355" s="245"/>
      <c r="Z355" s="245"/>
      <c r="AA355" s="245"/>
      <c r="AB355" s="245"/>
      <c r="AC355" s="245"/>
      <c r="AD355" s="245"/>
      <c r="AE355" s="245"/>
      <c r="AF355" s="245"/>
      <c r="AG355" s="245"/>
      <c r="AH355" s="457"/>
      <c r="AI355" s="446"/>
      <c r="AJ355" s="245"/>
      <c r="AK355" s="245"/>
      <c r="AL355" s="245"/>
      <c r="AM355" s="245"/>
      <c r="AN355" s="245"/>
      <c r="AO355" s="245"/>
      <c r="AP355" s="245"/>
      <c r="AQ355" s="245"/>
      <c r="AR355" s="245"/>
      <c r="AS355" s="245"/>
      <c r="AT355" s="245"/>
      <c r="AU355" s="245"/>
      <c r="AV355" s="245"/>
      <c r="AW355" s="245"/>
      <c r="AX355" s="457"/>
      <c r="AY355" s="446"/>
      <c r="AZ355" s="245"/>
      <c r="BA355" s="245"/>
      <c r="BB355" s="245"/>
      <c r="BC355" s="245"/>
      <c r="BD355" s="245"/>
      <c r="BE355" s="245"/>
      <c r="BF355" s="245"/>
      <c r="BG355" s="245"/>
      <c r="BH355" s="245"/>
      <c r="BI355" s="245"/>
      <c r="BJ355" s="245"/>
      <c r="BK355" s="245"/>
      <c r="BL355" s="245"/>
      <c r="BM355" s="245"/>
      <c r="BN355" s="457"/>
      <c r="BO355" s="246" t="s">
        <v>1055</v>
      </c>
    </row>
    <row r="356" spans="2:67" hidden="1" outlineLevel="2">
      <c r="B356" s="51" t="s">
        <v>1087</v>
      </c>
      <c r="C356" s="247">
        <f t="shared" si="617"/>
        <v>0</v>
      </c>
      <c r="D356" s="247">
        <f t="shared" si="618"/>
        <v>0</v>
      </c>
      <c r="E356" s="247">
        <f t="shared" si="619"/>
        <v>0</v>
      </c>
      <c r="F356" s="247">
        <f t="shared" si="620"/>
        <v>0</v>
      </c>
      <c r="G356" s="247">
        <f t="shared" si="621"/>
        <v>0</v>
      </c>
      <c r="H356" s="247">
        <f t="shared" si="622"/>
        <v>0</v>
      </c>
      <c r="I356" s="247">
        <f t="shared" si="623"/>
        <v>0</v>
      </c>
      <c r="J356" s="247">
        <f t="shared" si="624"/>
        <v>0</v>
      </c>
      <c r="K356" s="247">
        <f t="shared" si="625"/>
        <v>0</v>
      </c>
      <c r="L356" s="247">
        <f t="shared" si="626"/>
        <v>0</v>
      </c>
      <c r="M356" s="247">
        <f t="shared" si="627"/>
        <v>0</v>
      </c>
      <c r="N356" s="247">
        <f t="shared" si="628"/>
        <v>0</v>
      </c>
      <c r="O356" s="247">
        <f t="shared" si="629"/>
        <v>0</v>
      </c>
      <c r="P356" s="247">
        <f t="shared" si="630"/>
        <v>0</v>
      </c>
      <c r="Q356" s="247">
        <f t="shared" si="631"/>
        <v>0</v>
      </c>
      <c r="R356" s="436">
        <f t="shared" si="632"/>
        <v>0</v>
      </c>
      <c r="S356" s="447"/>
      <c r="T356" s="448"/>
      <c r="U356" s="448"/>
      <c r="V356" s="448"/>
      <c r="W356" s="448"/>
      <c r="X356" s="448"/>
      <c r="Y356" s="448"/>
      <c r="Z356" s="448"/>
      <c r="AA356" s="448"/>
      <c r="AB356" s="448"/>
      <c r="AC356" s="448"/>
      <c r="AD356" s="448"/>
      <c r="AE356" s="448"/>
      <c r="AF356" s="448"/>
      <c r="AG356" s="448"/>
      <c r="AH356" s="458"/>
      <c r="AI356" s="447"/>
      <c r="AJ356" s="448"/>
      <c r="AK356" s="448"/>
      <c r="AL356" s="448"/>
      <c r="AM356" s="448"/>
      <c r="AN356" s="448"/>
      <c r="AO356" s="448"/>
      <c r="AP356" s="448"/>
      <c r="AQ356" s="448"/>
      <c r="AR356" s="448"/>
      <c r="AS356" s="448"/>
      <c r="AT356" s="448"/>
      <c r="AU356" s="448"/>
      <c r="AV356" s="448"/>
      <c r="AW356" s="448"/>
      <c r="AX356" s="458"/>
      <c r="AY356" s="447"/>
      <c r="AZ356" s="448"/>
      <c r="BA356" s="448"/>
      <c r="BB356" s="448"/>
      <c r="BC356" s="448"/>
      <c r="BD356" s="448"/>
      <c r="BE356" s="448"/>
      <c r="BF356" s="448"/>
      <c r="BG356" s="448"/>
      <c r="BH356" s="448"/>
      <c r="BI356" s="448"/>
      <c r="BJ356" s="448"/>
      <c r="BK356" s="448"/>
      <c r="BL356" s="448"/>
      <c r="BM356" s="448"/>
      <c r="BN356" s="458"/>
      <c r="BO356" s="248"/>
    </row>
    <row r="357" spans="2:67" hidden="1" outlineLevel="2">
      <c r="B357" s="52" t="s">
        <v>1088</v>
      </c>
      <c r="C357" s="249">
        <f t="shared" si="617"/>
        <v>0</v>
      </c>
      <c r="D357" s="249">
        <f t="shared" si="618"/>
        <v>0</v>
      </c>
      <c r="E357" s="249">
        <f t="shared" si="619"/>
        <v>0</v>
      </c>
      <c r="F357" s="249">
        <f t="shared" si="620"/>
        <v>0</v>
      </c>
      <c r="G357" s="249">
        <f t="shared" si="621"/>
        <v>0</v>
      </c>
      <c r="H357" s="249">
        <f t="shared" si="622"/>
        <v>0</v>
      </c>
      <c r="I357" s="249">
        <f t="shared" si="623"/>
        <v>0</v>
      </c>
      <c r="J357" s="249">
        <f t="shared" si="624"/>
        <v>0</v>
      </c>
      <c r="K357" s="249">
        <f t="shared" si="625"/>
        <v>0</v>
      </c>
      <c r="L357" s="249">
        <f t="shared" si="626"/>
        <v>0</v>
      </c>
      <c r="M357" s="249">
        <f t="shared" si="627"/>
        <v>0</v>
      </c>
      <c r="N357" s="249">
        <f t="shared" si="628"/>
        <v>0</v>
      </c>
      <c r="O357" s="249">
        <f t="shared" si="629"/>
        <v>0</v>
      </c>
      <c r="P357" s="249">
        <f t="shared" si="630"/>
        <v>0</v>
      </c>
      <c r="Q357" s="249">
        <f t="shared" si="631"/>
        <v>0</v>
      </c>
      <c r="R357" s="437">
        <f t="shared" si="632"/>
        <v>0</v>
      </c>
      <c r="S357" s="449"/>
      <c r="T357" s="250"/>
      <c r="U357" s="250"/>
      <c r="V357" s="250"/>
      <c r="W357" s="250"/>
      <c r="X357" s="250"/>
      <c r="Y357" s="250"/>
      <c r="Z357" s="250"/>
      <c r="AA357" s="250"/>
      <c r="AB357" s="250"/>
      <c r="AC357" s="250"/>
      <c r="AD357" s="250"/>
      <c r="AE357" s="250"/>
      <c r="AF357" s="250"/>
      <c r="AG357" s="250"/>
      <c r="AH357" s="459"/>
      <c r="AI357" s="449"/>
      <c r="AJ357" s="250"/>
      <c r="AK357" s="250"/>
      <c r="AL357" s="250"/>
      <c r="AM357" s="250"/>
      <c r="AN357" s="250"/>
      <c r="AO357" s="250"/>
      <c r="AP357" s="250"/>
      <c r="AQ357" s="250"/>
      <c r="AR357" s="250"/>
      <c r="AS357" s="250"/>
      <c r="AT357" s="250"/>
      <c r="AU357" s="250"/>
      <c r="AV357" s="250"/>
      <c r="AW357" s="250"/>
      <c r="AX357" s="459"/>
      <c r="AY357" s="449"/>
      <c r="AZ357" s="250"/>
      <c r="BA357" s="250"/>
      <c r="BB357" s="250"/>
      <c r="BC357" s="250"/>
      <c r="BD357" s="250"/>
      <c r="BE357" s="250"/>
      <c r="BF357" s="250"/>
      <c r="BG357" s="250"/>
      <c r="BH357" s="250"/>
      <c r="BI357" s="250"/>
      <c r="BJ357" s="250"/>
      <c r="BK357" s="250"/>
      <c r="BL357" s="250"/>
      <c r="BM357" s="250"/>
      <c r="BN357" s="459"/>
      <c r="BO357" s="248"/>
    </row>
    <row r="358" spans="2:67" hidden="1" outlineLevel="2">
      <c r="B358" s="50" t="str">
        <f t="shared" ref="B358" si="676">$B$213&amp;": Ewe Lambs"</f>
        <v>Middle: Ewe Lambs</v>
      </c>
      <c r="C358" s="244">
        <f t="shared" si="617"/>
        <v>0</v>
      </c>
      <c r="D358" s="244">
        <f t="shared" si="618"/>
        <v>0</v>
      </c>
      <c r="E358" s="244">
        <f t="shared" si="619"/>
        <v>0</v>
      </c>
      <c r="F358" s="244">
        <f t="shared" si="620"/>
        <v>0</v>
      </c>
      <c r="G358" s="244">
        <f t="shared" si="621"/>
        <v>0</v>
      </c>
      <c r="H358" s="244">
        <f t="shared" si="622"/>
        <v>0</v>
      </c>
      <c r="I358" s="244">
        <f t="shared" si="623"/>
        <v>0</v>
      </c>
      <c r="J358" s="244">
        <f t="shared" si="624"/>
        <v>0</v>
      </c>
      <c r="K358" s="244">
        <f t="shared" si="625"/>
        <v>0</v>
      </c>
      <c r="L358" s="244">
        <f t="shared" si="626"/>
        <v>0</v>
      </c>
      <c r="M358" s="244">
        <f t="shared" si="627"/>
        <v>0</v>
      </c>
      <c r="N358" s="244">
        <f t="shared" si="628"/>
        <v>0</v>
      </c>
      <c r="O358" s="244">
        <f t="shared" si="629"/>
        <v>0</v>
      </c>
      <c r="P358" s="244">
        <f t="shared" si="630"/>
        <v>0</v>
      </c>
      <c r="Q358" s="244">
        <f t="shared" si="631"/>
        <v>0</v>
      </c>
      <c r="R358" s="435">
        <f t="shared" si="632"/>
        <v>0</v>
      </c>
      <c r="S358" s="446"/>
      <c r="T358" s="245"/>
      <c r="U358" s="245"/>
      <c r="V358" s="245"/>
      <c r="W358" s="245"/>
      <c r="X358" s="245"/>
      <c r="Y358" s="245"/>
      <c r="Z358" s="245"/>
      <c r="AA358" s="245"/>
      <c r="AB358" s="245"/>
      <c r="AC358" s="245"/>
      <c r="AD358" s="245"/>
      <c r="AE358" s="245"/>
      <c r="AF358" s="245"/>
      <c r="AG358" s="245"/>
      <c r="AH358" s="457"/>
      <c r="AI358" s="446"/>
      <c r="AJ358" s="245"/>
      <c r="AK358" s="245"/>
      <c r="AL358" s="245"/>
      <c r="AM358" s="245"/>
      <c r="AN358" s="245"/>
      <c r="AO358" s="245"/>
      <c r="AP358" s="245"/>
      <c r="AQ358" s="245"/>
      <c r="AR358" s="245"/>
      <c r="AS358" s="245"/>
      <c r="AT358" s="245"/>
      <c r="AU358" s="245"/>
      <c r="AV358" s="245"/>
      <c r="AW358" s="245"/>
      <c r="AX358" s="457"/>
      <c r="AY358" s="446"/>
      <c r="AZ358" s="245"/>
      <c r="BA358" s="245"/>
      <c r="BB358" s="245"/>
      <c r="BC358" s="245"/>
      <c r="BD358" s="245"/>
      <c r="BE358" s="245"/>
      <c r="BF358" s="245"/>
      <c r="BG358" s="245"/>
      <c r="BH358" s="245"/>
      <c r="BI358" s="245"/>
      <c r="BJ358" s="245"/>
      <c r="BK358" s="245"/>
      <c r="BL358" s="245"/>
      <c r="BM358" s="245"/>
      <c r="BN358" s="457"/>
      <c r="BO358" s="246" t="s">
        <v>1055</v>
      </c>
    </row>
    <row r="359" spans="2:67" hidden="1" outlineLevel="2">
      <c r="B359" s="51" t="s">
        <v>1087</v>
      </c>
      <c r="C359" s="247">
        <f t="shared" si="617"/>
        <v>0</v>
      </c>
      <c r="D359" s="247">
        <f t="shared" si="618"/>
        <v>0</v>
      </c>
      <c r="E359" s="247">
        <f t="shared" si="619"/>
        <v>0</v>
      </c>
      <c r="F359" s="247">
        <f t="shared" si="620"/>
        <v>0</v>
      </c>
      <c r="G359" s="247">
        <f t="shared" si="621"/>
        <v>0</v>
      </c>
      <c r="H359" s="247">
        <f t="shared" si="622"/>
        <v>0</v>
      </c>
      <c r="I359" s="247">
        <f t="shared" si="623"/>
        <v>0</v>
      </c>
      <c r="J359" s="247">
        <f t="shared" si="624"/>
        <v>0</v>
      </c>
      <c r="K359" s="247">
        <f t="shared" si="625"/>
        <v>0</v>
      </c>
      <c r="L359" s="247">
        <f t="shared" si="626"/>
        <v>0</v>
      </c>
      <c r="M359" s="247">
        <f t="shared" si="627"/>
        <v>0</v>
      </c>
      <c r="N359" s="247">
        <f t="shared" si="628"/>
        <v>0</v>
      </c>
      <c r="O359" s="247">
        <f t="shared" si="629"/>
        <v>0</v>
      </c>
      <c r="P359" s="247">
        <f t="shared" si="630"/>
        <v>0</v>
      </c>
      <c r="Q359" s="247">
        <f t="shared" si="631"/>
        <v>0</v>
      </c>
      <c r="R359" s="436">
        <f t="shared" si="632"/>
        <v>0</v>
      </c>
      <c r="S359" s="447"/>
      <c r="T359" s="448"/>
      <c r="U359" s="448"/>
      <c r="V359" s="448"/>
      <c r="W359" s="448"/>
      <c r="X359" s="448"/>
      <c r="Y359" s="448"/>
      <c r="Z359" s="448"/>
      <c r="AA359" s="448"/>
      <c r="AB359" s="448"/>
      <c r="AC359" s="448"/>
      <c r="AD359" s="448"/>
      <c r="AE359" s="448"/>
      <c r="AF359" s="448"/>
      <c r="AG359" s="448"/>
      <c r="AH359" s="458"/>
      <c r="AI359" s="447"/>
      <c r="AJ359" s="448"/>
      <c r="AK359" s="448"/>
      <c r="AL359" s="448"/>
      <c r="AM359" s="448"/>
      <c r="AN359" s="448"/>
      <c r="AO359" s="448"/>
      <c r="AP359" s="448"/>
      <c r="AQ359" s="448"/>
      <c r="AR359" s="448"/>
      <c r="AS359" s="448"/>
      <c r="AT359" s="448"/>
      <c r="AU359" s="448"/>
      <c r="AV359" s="448"/>
      <c r="AW359" s="448"/>
      <c r="AX359" s="458"/>
      <c r="AY359" s="447"/>
      <c r="AZ359" s="448"/>
      <c r="BA359" s="448"/>
      <c r="BB359" s="448"/>
      <c r="BC359" s="448"/>
      <c r="BD359" s="448"/>
      <c r="BE359" s="448"/>
      <c r="BF359" s="448"/>
      <c r="BG359" s="448"/>
      <c r="BH359" s="448"/>
      <c r="BI359" s="448"/>
      <c r="BJ359" s="448"/>
      <c r="BK359" s="448"/>
      <c r="BL359" s="448"/>
      <c r="BM359" s="448"/>
      <c r="BN359" s="458"/>
      <c r="BO359" s="248"/>
    </row>
    <row r="360" spans="2:67" hidden="1" outlineLevel="2">
      <c r="B360" s="52" t="s">
        <v>1088</v>
      </c>
      <c r="C360" s="249">
        <f t="shared" si="617"/>
        <v>0</v>
      </c>
      <c r="D360" s="249">
        <f t="shared" si="618"/>
        <v>0</v>
      </c>
      <c r="E360" s="249">
        <f t="shared" si="619"/>
        <v>0</v>
      </c>
      <c r="F360" s="249">
        <f t="shared" si="620"/>
        <v>0</v>
      </c>
      <c r="G360" s="249">
        <f t="shared" si="621"/>
        <v>0</v>
      </c>
      <c r="H360" s="249">
        <f t="shared" si="622"/>
        <v>0</v>
      </c>
      <c r="I360" s="249">
        <f t="shared" si="623"/>
        <v>0</v>
      </c>
      <c r="J360" s="249">
        <f t="shared" si="624"/>
        <v>0</v>
      </c>
      <c r="K360" s="249">
        <f t="shared" si="625"/>
        <v>0</v>
      </c>
      <c r="L360" s="249">
        <f t="shared" si="626"/>
        <v>0</v>
      </c>
      <c r="M360" s="249">
        <f t="shared" si="627"/>
        <v>0</v>
      </c>
      <c r="N360" s="249">
        <f t="shared" si="628"/>
        <v>0</v>
      </c>
      <c r="O360" s="249">
        <f t="shared" si="629"/>
        <v>0</v>
      </c>
      <c r="P360" s="249">
        <f t="shared" si="630"/>
        <v>0</v>
      </c>
      <c r="Q360" s="249">
        <f t="shared" si="631"/>
        <v>0</v>
      </c>
      <c r="R360" s="437">
        <f t="shared" si="632"/>
        <v>0</v>
      </c>
      <c r="S360" s="449"/>
      <c r="T360" s="250"/>
      <c r="U360" s="250"/>
      <c r="V360" s="250"/>
      <c r="W360" s="250"/>
      <c r="X360" s="250"/>
      <c r="Y360" s="250"/>
      <c r="Z360" s="250"/>
      <c r="AA360" s="250"/>
      <c r="AB360" s="250"/>
      <c r="AC360" s="250"/>
      <c r="AD360" s="250"/>
      <c r="AE360" s="250"/>
      <c r="AF360" s="250"/>
      <c r="AG360" s="250"/>
      <c r="AH360" s="459"/>
      <c r="AI360" s="449"/>
      <c r="AJ360" s="250"/>
      <c r="AK360" s="250"/>
      <c r="AL360" s="250"/>
      <c r="AM360" s="250"/>
      <c r="AN360" s="250"/>
      <c r="AO360" s="250"/>
      <c r="AP360" s="250"/>
      <c r="AQ360" s="250"/>
      <c r="AR360" s="250"/>
      <c r="AS360" s="250"/>
      <c r="AT360" s="250"/>
      <c r="AU360" s="250"/>
      <c r="AV360" s="250"/>
      <c r="AW360" s="250"/>
      <c r="AX360" s="459"/>
      <c r="AY360" s="449"/>
      <c r="AZ360" s="250"/>
      <c r="BA360" s="250"/>
      <c r="BB360" s="250"/>
      <c r="BC360" s="250"/>
      <c r="BD360" s="250"/>
      <c r="BE360" s="250"/>
      <c r="BF360" s="250"/>
      <c r="BG360" s="250"/>
      <c r="BH360" s="250"/>
      <c r="BI360" s="250"/>
      <c r="BJ360" s="250"/>
      <c r="BK360" s="250"/>
      <c r="BL360" s="250"/>
      <c r="BM360" s="250"/>
      <c r="BN360" s="459"/>
      <c r="BO360" s="248"/>
    </row>
    <row r="361" spans="2:67" hidden="1" outlineLevel="2">
      <c r="B361" s="50" t="str">
        <f t="shared" ref="B361" si="677">$B$214&amp;": Ewe Lambs"</f>
        <v>Late: Ewe Lambs</v>
      </c>
      <c r="C361" s="244">
        <f t="shared" si="617"/>
        <v>0</v>
      </c>
      <c r="D361" s="244">
        <f t="shared" si="618"/>
        <v>0</v>
      </c>
      <c r="E361" s="244">
        <f t="shared" si="619"/>
        <v>0</v>
      </c>
      <c r="F361" s="244">
        <f t="shared" si="620"/>
        <v>0</v>
      </c>
      <c r="G361" s="244">
        <f t="shared" si="621"/>
        <v>0</v>
      </c>
      <c r="H361" s="244">
        <f t="shared" si="622"/>
        <v>0</v>
      </c>
      <c r="I361" s="244">
        <f t="shared" si="623"/>
        <v>0</v>
      </c>
      <c r="J361" s="244">
        <f t="shared" si="624"/>
        <v>0</v>
      </c>
      <c r="K361" s="244">
        <f t="shared" si="625"/>
        <v>0</v>
      </c>
      <c r="L361" s="244">
        <f t="shared" si="626"/>
        <v>0</v>
      </c>
      <c r="M361" s="244">
        <f t="shared" si="627"/>
        <v>0</v>
      </c>
      <c r="N361" s="244">
        <f t="shared" si="628"/>
        <v>0</v>
      </c>
      <c r="O361" s="244">
        <f t="shared" si="629"/>
        <v>0</v>
      </c>
      <c r="P361" s="244">
        <f t="shared" si="630"/>
        <v>0</v>
      </c>
      <c r="Q361" s="244">
        <f t="shared" si="631"/>
        <v>0</v>
      </c>
      <c r="R361" s="435">
        <f t="shared" si="632"/>
        <v>0</v>
      </c>
      <c r="S361" s="446"/>
      <c r="T361" s="245"/>
      <c r="U361" s="245"/>
      <c r="V361" s="245"/>
      <c r="W361" s="245"/>
      <c r="X361" s="245"/>
      <c r="Y361" s="245"/>
      <c r="Z361" s="245"/>
      <c r="AA361" s="245"/>
      <c r="AB361" s="245"/>
      <c r="AC361" s="245"/>
      <c r="AD361" s="245"/>
      <c r="AE361" s="245"/>
      <c r="AF361" s="245"/>
      <c r="AG361" s="245"/>
      <c r="AH361" s="457"/>
      <c r="AI361" s="446"/>
      <c r="AJ361" s="245"/>
      <c r="AK361" s="245"/>
      <c r="AL361" s="245"/>
      <c r="AM361" s="245"/>
      <c r="AN361" s="245"/>
      <c r="AO361" s="245"/>
      <c r="AP361" s="245"/>
      <c r="AQ361" s="245"/>
      <c r="AR361" s="245"/>
      <c r="AS361" s="245"/>
      <c r="AT361" s="245"/>
      <c r="AU361" s="245"/>
      <c r="AV361" s="245"/>
      <c r="AW361" s="245"/>
      <c r="AX361" s="457"/>
      <c r="AY361" s="446"/>
      <c r="AZ361" s="245"/>
      <c r="BA361" s="245"/>
      <c r="BB361" s="245"/>
      <c r="BC361" s="245"/>
      <c r="BD361" s="245"/>
      <c r="BE361" s="245"/>
      <c r="BF361" s="245"/>
      <c r="BG361" s="245"/>
      <c r="BH361" s="245"/>
      <c r="BI361" s="245"/>
      <c r="BJ361" s="245"/>
      <c r="BK361" s="245"/>
      <c r="BL361" s="245"/>
      <c r="BM361" s="245"/>
      <c r="BN361" s="457"/>
      <c r="BO361" s="246" t="s">
        <v>1055</v>
      </c>
    </row>
    <row r="362" spans="2:67" hidden="1" outlineLevel="2">
      <c r="B362" s="51" t="s">
        <v>1087</v>
      </c>
      <c r="C362" s="247">
        <f t="shared" si="617"/>
        <v>0</v>
      </c>
      <c r="D362" s="247">
        <f t="shared" si="618"/>
        <v>0</v>
      </c>
      <c r="E362" s="247">
        <f t="shared" si="619"/>
        <v>0</v>
      </c>
      <c r="F362" s="247">
        <f t="shared" si="620"/>
        <v>0</v>
      </c>
      <c r="G362" s="247">
        <f t="shared" si="621"/>
        <v>0</v>
      </c>
      <c r="H362" s="247">
        <f t="shared" si="622"/>
        <v>0</v>
      </c>
      <c r="I362" s="247">
        <f t="shared" si="623"/>
        <v>0</v>
      </c>
      <c r="J362" s="247">
        <f t="shared" si="624"/>
        <v>0</v>
      </c>
      <c r="K362" s="247">
        <f t="shared" si="625"/>
        <v>0</v>
      </c>
      <c r="L362" s="247">
        <f t="shared" si="626"/>
        <v>0</v>
      </c>
      <c r="M362" s="247">
        <f t="shared" si="627"/>
        <v>0</v>
      </c>
      <c r="N362" s="247">
        <f t="shared" si="628"/>
        <v>0</v>
      </c>
      <c r="O362" s="247">
        <f t="shared" si="629"/>
        <v>0</v>
      </c>
      <c r="P362" s="247">
        <f t="shared" si="630"/>
        <v>0</v>
      </c>
      <c r="Q362" s="247">
        <f t="shared" si="631"/>
        <v>0</v>
      </c>
      <c r="R362" s="436">
        <f t="shared" si="632"/>
        <v>0</v>
      </c>
      <c r="S362" s="447"/>
      <c r="T362" s="448"/>
      <c r="U362" s="448"/>
      <c r="V362" s="448"/>
      <c r="W362" s="448"/>
      <c r="X362" s="448"/>
      <c r="Y362" s="448"/>
      <c r="Z362" s="448"/>
      <c r="AA362" s="448"/>
      <c r="AB362" s="448"/>
      <c r="AC362" s="448"/>
      <c r="AD362" s="448"/>
      <c r="AE362" s="448"/>
      <c r="AF362" s="448"/>
      <c r="AG362" s="448"/>
      <c r="AH362" s="458"/>
      <c r="AI362" s="447"/>
      <c r="AJ362" s="448"/>
      <c r="AK362" s="448"/>
      <c r="AL362" s="448"/>
      <c r="AM362" s="448"/>
      <c r="AN362" s="448"/>
      <c r="AO362" s="448"/>
      <c r="AP362" s="448"/>
      <c r="AQ362" s="448"/>
      <c r="AR362" s="448"/>
      <c r="AS362" s="448"/>
      <c r="AT362" s="448"/>
      <c r="AU362" s="448"/>
      <c r="AV362" s="448"/>
      <c r="AW362" s="448"/>
      <c r="AX362" s="458"/>
      <c r="AY362" s="447"/>
      <c r="AZ362" s="448"/>
      <c r="BA362" s="448"/>
      <c r="BB362" s="448"/>
      <c r="BC362" s="448"/>
      <c r="BD362" s="448"/>
      <c r="BE362" s="448"/>
      <c r="BF362" s="448"/>
      <c r="BG362" s="448"/>
      <c r="BH362" s="448"/>
      <c r="BI362" s="448"/>
      <c r="BJ362" s="448"/>
      <c r="BK362" s="448"/>
      <c r="BL362" s="448"/>
      <c r="BM362" s="448"/>
      <c r="BN362" s="458"/>
      <c r="BO362" s="248"/>
    </row>
    <row r="363" spans="2:67" hidden="1" outlineLevel="2">
      <c r="B363" s="52" t="s">
        <v>1088</v>
      </c>
      <c r="C363" s="249">
        <f t="shared" si="617"/>
        <v>0</v>
      </c>
      <c r="D363" s="249">
        <f t="shared" si="618"/>
        <v>0</v>
      </c>
      <c r="E363" s="249">
        <f t="shared" si="619"/>
        <v>0</v>
      </c>
      <c r="F363" s="249">
        <f t="shared" si="620"/>
        <v>0</v>
      </c>
      <c r="G363" s="249">
        <f t="shared" si="621"/>
        <v>0</v>
      </c>
      <c r="H363" s="249">
        <f t="shared" si="622"/>
        <v>0</v>
      </c>
      <c r="I363" s="249">
        <f t="shared" si="623"/>
        <v>0</v>
      </c>
      <c r="J363" s="249">
        <f t="shared" si="624"/>
        <v>0</v>
      </c>
      <c r="K363" s="249">
        <f t="shared" si="625"/>
        <v>0</v>
      </c>
      <c r="L363" s="249">
        <f t="shared" si="626"/>
        <v>0</v>
      </c>
      <c r="M363" s="249">
        <f t="shared" si="627"/>
        <v>0</v>
      </c>
      <c r="N363" s="249">
        <f t="shared" si="628"/>
        <v>0</v>
      </c>
      <c r="O363" s="249">
        <f t="shared" si="629"/>
        <v>0</v>
      </c>
      <c r="P363" s="249">
        <f t="shared" si="630"/>
        <v>0</v>
      </c>
      <c r="Q363" s="249">
        <f t="shared" si="631"/>
        <v>0</v>
      </c>
      <c r="R363" s="437">
        <f t="shared" si="632"/>
        <v>0</v>
      </c>
      <c r="S363" s="449"/>
      <c r="T363" s="250"/>
      <c r="U363" s="250"/>
      <c r="V363" s="250"/>
      <c r="W363" s="250"/>
      <c r="X363" s="250"/>
      <c r="Y363" s="250"/>
      <c r="Z363" s="250"/>
      <c r="AA363" s="250"/>
      <c r="AB363" s="250"/>
      <c r="AC363" s="250"/>
      <c r="AD363" s="250"/>
      <c r="AE363" s="250"/>
      <c r="AF363" s="250"/>
      <c r="AG363" s="250"/>
      <c r="AH363" s="459"/>
      <c r="AI363" s="449"/>
      <c r="AJ363" s="250"/>
      <c r="AK363" s="250"/>
      <c r="AL363" s="250"/>
      <c r="AM363" s="250"/>
      <c r="AN363" s="250"/>
      <c r="AO363" s="250"/>
      <c r="AP363" s="250"/>
      <c r="AQ363" s="250"/>
      <c r="AR363" s="250"/>
      <c r="AS363" s="250"/>
      <c r="AT363" s="250"/>
      <c r="AU363" s="250"/>
      <c r="AV363" s="250"/>
      <c r="AW363" s="250"/>
      <c r="AX363" s="459"/>
      <c r="AY363" s="449"/>
      <c r="AZ363" s="250"/>
      <c r="BA363" s="250"/>
      <c r="BB363" s="250"/>
      <c r="BC363" s="250"/>
      <c r="BD363" s="250"/>
      <c r="BE363" s="250"/>
      <c r="BF363" s="250"/>
      <c r="BG363" s="250"/>
      <c r="BH363" s="250"/>
      <c r="BI363" s="250"/>
      <c r="BJ363" s="250"/>
      <c r="BK363" s="250"/>
      <c r="BL363" s="250"/>
      <c r="BM363" s="250"/>
      <c r="BN363" s="459"/>
      <c r="BO363" s="248"/>
    </row>
    <row r="364" spans="2:67" hidden="1" outlineLevel="2">
      <c r="B364" s="50" t="str">
        <f>$B$215&amp;": Ewe Lambs"</f>
        <v>V. Late: Ewe Lambs</v>
      </c>
      <c r="C364" s="244">
        <f t="shared" ref="C364:C366" si="678">CHOOSE(d.Region,S364,AI364,AY364)</f>
        <v>0</v>
      </c>
      <c r="D364" s="244">
        <f t="shared" ref="D364:D366" si="679">CHOOSE(d.Region,T364,AJ364,AZ364)</f>
        <v>0</v>
      </c>
      <c r="E364" s="244">
        <f t="shared" ref="E364:E366" si="680">CHOOSE(d.Region,U364,AK364,BA364)</f>
        <v>0</v>
      </c>
      <c r="F364" s="244">
        <f t="shared" ref="F364:F366" si="681">CHOOSE(d.Region,V364,AL364,BB364)</f>
        <v>0</v>
      </c>
      <c r="G364" s="244">
        <f t="shared" ref="G364:G366" si="682">CHOOSE(d.Region,W364,AM364,BC364)</f>
        <v>0</v>
      </c>
      <c r="H364" s="244">
        <f t="shared" ref="H364:H366" si="683">CHOOSE(d.Region,X364,AN364,BD364)</f>
        <v>0</v>
      </c>
      <c r="I364" s="244">
        <f t="shared" ref="I364:I366" si="684">CHOOSE(d.Region,Y364,AO364,BE364)</f>
        <v>0</v>
      </c>
      <c r="J364" s="244">
        <f t="shared" ref="J364:J366" si="685">CHOOSE(d.Region,Z364,AP364,BF364)</f>
        <v>0</v>
      </c>
      <c r="K364" s="244">
        <f t="shared" ref="K364:K366" si="686">CHOOSE(d.Region,AA364,AQ364,BG364)</f>
        <v>0</v>
      </c>
      <c r="L364" s="244">
        <f t="shared" ref="L364:L366" si="687">CHOOSE(d.Region,AB364,AR364,BH364)</f>
        <v>0</v>
      </c>
      <c r="M364" s="244">
        <f t="shared" ref="M364:M366" si="688">CHOOSE(d.Region,AC364,AS364,BI364)</f>
        <v>0</v>
      </c>
      <c r="N364" s="244">
        <f t="shared" ref="N364:N366" si="689">CHOOSE(d.Region,AD364,AT364,BJ364)</f>
        <v>0</v>
      </c>
      <c r="O364" s="244">
        <f t="shared" ref="O364:O366" si="690">CHOOSE(d.Region,AE364,AU364,BK364)</f>
        <v>0</v>
      </c>
      <c r="P364" s="244">
        <f t="shared" ref="P364:P366" si="691">CHOOSE(d.Region,AF364,AV364,BL364)</f>
        <v>0</v>
      </c>
      <c r="Q364" s="244">
        <f t="shared" ref="Q364:Q366" si="692">CHOOSE(d.Region,AG364,AW364,BM364)</f>
        <v>0</v>
      </c>
      <c r="R364" s="435">
        <f t="shared" ref="R364:R366" si="693">CHOOSE(d.Region,AH364,AX364,BN364)</f>
        <v>0</v>
      </c>
      <c r="S364" s="446"/>
      <c r="T364" s="245"/>
      <c r="U364" s="245"/>
      <c r="V364" s="245"/>
      <c r="W364" s="245"/>
      <c r="X364" s="245"/>
      <c r="Y364" s="245"/>
      <c r="Z364" s="245"/>
      <c r="AA364" s="245"/>
      <c r="AB364" s="245"/>
      <c r="AC364" s="245"/>
      <c r="AD364" s="245"/>
      <c r="AE364" s="245"/>
      <c r="AF364" s="245"/>
      <c r="AG364" s="245"/>
      <c r="AH364" s="457"/>
      <c r="AI364" s="446"/>
      <c r="AJ364" s="245"/>
      <c r="AK364" s="245"/>
      <c r="AL364" s="245"/>
      <c r="AM364" s="245"/>
      <c r="AN364" s="245"/>
      <c r="AO364" s="245"/>
      <c r="AP364" s="245"/>
      <c r="AQ364" s="245"/>
      <c r="AR364" s="245"/>
      <c r="AS364" s="245"/>
      <c r="AT364" s="245"/>
      <c r="AU364" s="245"/>
      <c r="AV364" s="245"/>
      <c r="AW364" s="245"/>
      <c r="AX364" s="457"/>
      <c r="AY364" s="446"/>
      <c r="AZ364" s="245"/>
      <c r="BA364" s="245"/>
      <c r="BB364" s="245"/>
      <c r="BC364" s="245"/>
      <c r="BD364" s="245"/>
      <c r="BE364" s="245"/>
      <c r="BF364" s="245"/>
      <c r="BG364" s="245"/>
      <c r="BH364" s="245"/>
      <c r="BI364" s="245"/>
      <c r="BJ364" s="245"/>
      <c r="BK364" s="245"/>
      <c r="BL364" s="245"/>
      <c r="BM364" s="245"/>
      <c r="BN364" s="457"/>
      <c r="BO364" s="246" t="s">
        <v>1055</v>
      </c>
    </row>
    <row r="365" spans="2:67" hidden="1" outlineLevel="2">
      <c r="B365" s="51" t="s">
        <v>1087</v>
      </c>
      <c r="C365" s="247">
        <f t="shared" si="678"/>
        <v>0</v>
      </c>
      <c r="D365" s="247">
        <f t="shared" si="679"/>
        <v>0</v>
      </c>
      <c r="E365" s="247">
        <f t="shared" si="680"/>
        <v>0</v>
      </c>
      <c r="F365" s="247">
        <f t="shared" si="681"/>
        <v>0</v>
      </c>
      <c r="G365" s="247">
        <f t="shared" si="682"/>
        <v>0</v>
      </c>
      <c r="H365" s="247">
        <f t="shared" si="683"/>
        <v>0</v>
      </c>
      <c r="I365" s="247">
        <f t="shared" si="684"/>
        <v>0</v>
      </c>
      <c r="J365" s="247">
        <f t="shared" si="685"/>
        <v>0</v>
      </c>
      <c r="K365" s="247">
        <f t="shared" si="686"/>
        <v>0</v>
      </c>
      <c r="L365" s="247">
        <f t="shared" si="687"/>
        <v>0</v>
      </c>
      <c r="M365" s="247">
        <f t="shared" si="688"/>
        <v>0</v>
      </c>
      <c r="N365" s="247">
        <f t="shared" si="689"/>
        <v>0</v>
      </c>
      <c r="O365" s="247">
        <f t="shared" si="690"/>
        <v>0</v>
      </c>
      <c r="P365" s="247">
        <f t="shared" si="691"/>
        <v>0</v>
      </c>
      <c r="Q365" s="247">
        <f t="shared" si="692"/>
        <v>0</v>
      </c>
      <c r="R365" s="436">
        <f t="shared" si="693"/>
        <v>0</v>
      </c>
      <c r="S365" s="447"/>
      <c r="T365" s="448"/>
      <c r="U365" s="448"/>
      <c r="V365" s="448"/>
      <c r="W365" s="448"/>
      <c r="X365" s="448"/>
      <c r="Y365" s="448"/>
      <c r="Z365" s="448"/>
      <c r="AA365" s="448"/>
      <c r="AB365" s="448"/>
      <c r="AC365" s="448"/>
      <c r="AD365" s="448"/>
      <c r="AE365" s="448"/>
      <c r="AF365" s="448"/>
      <c r="AG365" s="448"/>
      <c r="AH365" s="458"/>
      <c r="AI365" s="447"/>
      <c r="AJ365" s="448"/>
      <c r="AK365" s="448"/>
      <c r="AL365" s="448"/>
      <c r="AM365" s="448"/>
      <c r="AN365" s="448"/>
      <c r="AO365" s="448"/>
      <c r="AP365" s="448"/>
      <c r="AQ365" s="448"/>
      <c r="AR365" s="448"/>
      <c r="AS365" s="448"/>
      <c r="AT365" s="448"/>
      <c r="AU365" s="448"/>
      <c r="AV365" s="448"/>
      <c r="AW365" s="448"/>
      <c r="AX365" s="458"/>
      <c r="AY365" s="447"/>
      <c r="AZ365" s="448"/>
      <c r="BA365" s="448"/>
      <c r="BB365" s="448"/>
      <c r="BC365" s="448"/>
      <c r="BD365" s="448"/>
      <c r="BE365" s="448"/>
      <c r="BF365" s="448"/>
      <c r="BG365" s="448"/>
      <c r="BH365" s="448"/>
      <c r="BI365" s="448"/>
      <c r="BJ365" s="448"/>
      <c r="BK365" s="448"/>
      <c r="BL365" s="448"/>
      <c r="BM365" s="448"/>
      <c r="BN365" s="458"/>
      <c r="BO365" s="248"/>
    </row>
    <row r="366" spans="2:67" hidden="1" outlineLevel="2">
      <c r="B366" s="52" t="s">
        <v>1088</v>
      </c>
      <c r="C366" s="249">
        <f t="shared" si="678"/>
        <v>0</v>
      </c>
      <c r="D366" s="249">
        <f t="shared" si="679"/>
        <v>0</v>
      </c>
      <c r="E366" s="249">
        <f t="shared" si="680"/>
        <v>0</v>
      </c>
      <c r="F366" s="249">
        <f t="shared" si="681"/>
        <v>0</v>
      </c>
      <c r="G366" s="249">
        <f t="shared" si="682"/>
        <v>0</v>
      </c>
      <c r="H366" s="249">
        <f t="shared" si="683"/>
        <v>0</v>
      </c>
      <c r="I366" s="249">
        <f t="shared" si="684"/>
        <v>0</v>
      </c>
      <c r="J366" s="249">
        <f t="shared" si="685"/>
        <v>0</v>
      </c>
      <c r="K366" s="249">
        <f t="shared" si="686"/>
        <v>0</v>
      </c>
      <c r="L366" s="249">
        <f t="shared" si="687"/>
        <v>0</v>
      </c>
      <c r="M366" s="249">
        <f t="shared" si="688"/>
        <v>0</v>
      </c>
      <c r="N366" s="249">
        <f t="shared" si="689"/>
        <v>0</v>
      </c>
      <c r="O366" s="249">
        <f t="shared" si="690"/>
        <v>0</v>
      </c>
      <c r="P366" s="249">
        <f t="shared" si="691"/>
        <v>0</v>
      </c>
      <c r="Q366" s="249">
        <f t="shared" si="692"/>
        <v>0</v>
      </c>
      <c r="R366" s="437">
        <f t="shared" si="693"/>
        <v>0</v>
      </c>
      <c r="S366" s="449"/>
      <c r="T366" s="250"/>
      <c r="U366" s="250"/>
      <c r="V366" s="250"/>
      <c r="W366" s="250"/>
      <c r="X366" s="250"/>
      <c r="Y366" s="250"/>
      <c r="Z366" s="250"/>
      <c r="AA366" s="250"/>
      <c r="AB366" s="250"/>
      <c r="AC366" s="250"/>
      <c r="AD366" s="250"/>
      <c r="AE366" s="250"/>
      <c r="AF366" s="250"/>
      <c r="AG366" s="250"/>
      <c r="AH366" s="459"/>
      <c r="AI366" s="449"/>
      <c r="AJ366" s="250"/>
      <c r="AK366" s="250"/>
      <c r="AL366" s="250"/>
      <c r="AM366" s="250"/>
      <c r="AN366" s="250"/>
      <c r="AO366" s="250"/>
      <c r="AP366" s="250"/>
      <c r="AQ366" s="250"/>
      <c r="AR366" s="250"/>
      <c r="AS366" s="250"/>
      <c r="AT366" s="250"/>
      <c r="AU366" s="250"/>
      <c r="AV366" s="250"/>
      <c r="AW366" s="250"/>
      <c r="AX366" s="459"/>
      <c r="AY366" s="449"/>
      <c r="AZ366" s="250"/>
      <c r="BA366" s="250"/>
      <c r="BB366" s="250"/>
      <c r="BC366" s="250"/>
      <c r="BD366" s="250"/>
      <c r="BE366" s="250"/>
      <c r="BF366" s="250"/>
      <c r="BG366" s="250"/>
      <c r="BH366" s="250"/>
      <c r="BI366" s="250"/>
      <c r="BJ366" s="250"/>
      <c r="BK366" s="250"/>
      <c r="BL366" s="250"/>
      <c r="BM366" s="250"/>
      <c r="BN366" s="459"/>
      <c r="BO366" s="248"/>
    </row>
    <row r="367" spans="2:67" hidden="1" outlineLevel="2">
      <c r="B367" s="50" t="str">
        <f t="shared" ref="B367" si="694">$B$216&amp;": Ewe Lambs"</f>
        <v>7mo with 0% mated: Ewe Lambs</v>
      </c>
      <c r="C367" s="244">
        <f t="shared" si="617"/>
        <v>0</v>
      </c>
      <c r="D367" s="244">
        <f t="shared" si="618"/>
        <v>0</v>
      </c>
      <c r="E367" s="244">
        <f t="shared" si="619"/>
        <v>0</v>
      </c>
      <c r="F367" s="244">
        <f t="shared" si="620"/>
        <v>0</v>
      </c>
      <c r="G367" s="244">
        <f t="shared" si="621"/>
        <v>0</v>
      </c>
      <c r="H367" s="244">
        <f t="shared" si="622"/>
        <v>0</v>
      </c>
      <c r="I367" s="244">
        <f t="shared" si="623"/>
        <v>0</v>
      </c>
      <c r="J367" s="244">
        <f t="shared" si="624"/>
        <v>0</v>
      </c>
      <c r="K367" s="244">
        <f t="shared" si="625"/>
        <v>0</v>
      </c>
      <c r="L367" s="244">
        <f t="shared" si="626"/>
        <v>0</v>
      </c>
      <c r="M367" s="244">
        <f t="shared" si="627"/>
        <v>0</v>
      </c>
      <c r="N367" s="244">
        <f t="shared" si="628"/>
        <v>0</v>
      </c>
      <c r="O367" s="244">
        <f t="shared" si="629"/>
        <v>0</v>
      </c>
      <c r="P367" s="244">
        <f t="shared" si="630"/>
        <v>0</v>
      </c>
      <c r="Q367" s="244">
        <f t="shared" si="631"/>
        <v>0</v>
      </c>
      <c r="R367" s="435">
        <f t="shared" si="632"/>
        <v>0</v>
      </c>
      <c r="S367" s="348">
        <f>S352</f>
        <v>0</v>
      </c>
      <c r="T367" s="348">
        <f t="shared" ref="T367:BN367" si="695">T352</f>
        <v>0</v>
      </c>
      <c r="U367" s="348">
        <f t="shared" si="695"/>
        <v>0</v>
      </c>
      <c r="V367" s="348">
        <f t="shared" si="695"/>
        <v>0</v>
      </c>
      <c r="W367" s="348">
        <f t="shared" si="695"/>
        <v>0</v>
      </c>
      <c r="X367" s="348">
        <f t="shared" si="695"/>
        <v>0</v>
      </c>
      <c r="Y367" s="348">
        <f t="shared" si="695"/>
        <v>0</v>
      </c>
      <c r="Z367" s="348">
        <f t="shared" si="695"/>
        <v>0</v>
      </c>
      <c r="AA367" s="348">
        <f t="shared" si="695"/>
        <v>0</v>
      </c>
      <c r="AB367" s="348">
        <f t="shared" si="695"/>
        <v>0</v>
      </c>
      <c r="AC367" s="348">
        <f t="shared" si="695"/>
        <v>0</v>
      </c>
      <c r="AD367" s="348">
        <f t="shared" si="695"/>
        <v>0</v>
      </c>
      <c r="AE367" s="348">
        <f t="shared" si="695"/>
        <v>0</v>
      </c>
      <c r="AF367" s="348">
        <f t="shared" si="695"/>
        <v>0</v>
      </c>
      <c r="AG367" s="348">
        <f t="shared" si="695"/>
        <v>0</v>
      </c>
      <c r="AH367" s="348">
        <f t="shared" si="695"/>
        <v>0</v>
      </c>
      <c r="AI367" s="348">
        <f t="shared" si="695"/>
        <v>0</v>
      </c>
      <c r="AJ367" s="348">
        <f t="shared" si="695"/>
        <v>0</v>
      </c>
      <c r="AK367" s="348">
        <f t="shared" si="695"/>
        <v>0</v>
      </c>
      <c r="AL367" s="348">
        <f t="shared" si="695"/>
        <v>0</v>
      </c>
      <c r="AM367" s="348">
        <f t="shared" si="695"/>
        <v>0</v>
      </c>
      <c r="AN367" s="348">
        <f t="shared" si="695"/>
        <v>0</v>
      </c>
      <c r="AO367" s="348">
        <f t="shared" si="695"/>
        <v>0</v>
      </c>
      <c r="AP367" s="348">
        <f t="shared" si="695"/>
        <v>0</v>
      </c>
      <c r="AQ367" s="348">
        <f t="shared" si="695"/>
        <v>0</v>
      </c>
      <c r="AR367" s="348">
        <f t="shared" si="695"/>
        <v>0</v>
      </c>
      <c r="AS367" s="348">
        <f t="shared" si="695"/>
        <v>0</v>
      </c>
      <c r="AT367" s="348">
        <f t="shared" si="695"/>
        <v>0</v>
      </c>
      <c r="AU367" s="348">
        <f t="shared" si="695"/>
        <v>0</v>
      </c>
      <c r="AV367" s="348">
        <f t="shared" si="695"/>
        <v>0</v>
      </c>
      <c r="AW367" s="348">
        <f t="shared" si="695"/>
        <v>0</v>
      </c>
      <c r="AX367" s="348">
        <f t="shared" si="695"/>
        <v>0</v>
      </c>
      <c r="AY367" s="348">
        <f t="shared" si="695"/>
        <v>0</v>
      </c>
      <c r="AZ367" s="348">
        <f t="shared" si="695"/>
        <v>0</v>
      </c>
      <c r="BA367" s="348">
        <f t="shared" si="695"/>
        <v>0</v>
      </c>
      <c r="BB367" s="348">
        <f t="shared" si="695"/>
        <v>0</v>
      </c>
      <c r="BC367" s="348">
        <f t="shared" si="695"/>
        <v>0</v>
      </c>
      <c r="BD367" s="348">
        <f t="shared" si="695"/>
        <v>0</v>
      </c>
      <c r="BE367" s="348">
        <f t="shared" si="695"/>
        <v>0</v>
      </c>
      <c r="BF367" s="348">
        <f t="shared" si="695"/>
        <v>0</v>
      </c>
      <c r="BG367" s="348">
        <f t="shared" si="695"/>
        <v>0</v>
      </c>
      <c r="BH367" s="348">
        <f t="shared" si="695"/>
        <v>0</v>
      </c>
      <c r="BI367" s="348">
        <f t="shared" si="695"/>
        <v>0</v>
      </c>
      <c r="BJ367" s="348">
        <f t="shared" si="695"/>
        <v>0</v>
      </c>
      <c r="BK367" s="348">
        <f t="shared" si="695"/>
        <v>0</v>
      </c>
      <c r="BL367" s="348">
        <f t="shared" si="695"/>
        <v>0</v>
      </c>
      <c r="BM367" s="348">
        <f t="shared" si="695"/>
        <v>0</v>
      </c>
      <c r="BN367" s="348">
        <f t="shared" si="695"/>
        <v>0</v>
      </c>
      <c r="BO367" s="246" t="s">
        <v>1055</v>
      </c>
    </row>
    <row r="368" spans="2:67" hidden="1" outlineLevel="2">
      <c r="B368" s="51" t="s">
        <v>1087</v>
      </c>
      <c r="C368" s="247">
        <f t="shared" si="617"/>
        <v>0</v>
      </c>
      <c r="D368" s="247">
        <f t="shared" si="618"/>
        <v>0</v>
      </c>
      <c r="E368" s="247">
        <f t="shared" si="619"/>
        <v>0</v>
      </c>
      <c r="F368" s="247">
        <f t="shared" si="620"/>
        <v>0</v>
      </c>
      <c r="G368" s="247">
        <f t="shared" si="621"/>
        <v>0</v>
      </c>
      <c r="H368" s="247">
        <f t="shared" si="622"/>
        <v>0</v>
      </c>
      <c r="I368" s="247">
        <f t="shared" si="623"/>
        <v>0</v>
      </c>
      <c r="J368" s="247">
        <f t="shared" si="624"/>
        <v>0</v>
      </c>
      <c r="K368" s="247">
        <f t="shared" si="625"/>
        <v>0</v>
      </c>
      <c r="L368" s="247">
        <f t="shared" si="626"/>
        <v>0</v>
      </c>
      <c r="M368" s="247">
        <f t="shared" si="627"/>
        <v>0</v>
      </c>
      <c r="N368" s="247">
        <f t="shared" si="628"/>
        <v>0</v>
      </c>
      <c r="O368" s="247">
        <f t="shared" si="629"/>
        <v>0</v>
      </c>
      <c r="P368" s="247">
        <f t="shared" si="630"/>
        <v>0</v>
      </c>
      <c r="Q368" s="247">
        <f t="shared" si="631"/>
        <v>0</v>
      </c>
      <c r="R368" s="436">
        <f t="shared" si="632"/>
        <v>0</v>
      </c>
      <c r="S368" s="348">
        <f t="shared" ref="S368:BN368" si="696">S353</f>
        <v>0</v>
      </c>
      <c r="T368" s="348">
        <f t="shared" si="696"/>
        <v>0</v>
      </c>
      <c r="U368" s="348">
        <f t="shared" si="696"/>
        <v>0</v>
      </c>
      <c r="V368" s="348">
        <f t="shared" si="696"/>
        <v>0</v>
      </c>
      <c r="W368" s="348">
        <f t="shared" si="696"/>
        <v>0</v>
      </c>
      <c r="X368" s="348">
        <f t="shared" si="696"/>
        <v>0</v>
      </c>
      <c r="Y368" s="348">
        <f t="shared" si="696"/>
        <v>0</v>
      </c>
      <c r="Z368" s="348">
        <f t="shared" si="696"/>
        <v>0</v>
      </c>
      <c r="AA368" s="348">
        <f t="shared" si="696"/>
        <v>0</v>
      </c>
      <c r="AB368" s="348">
        <f t="shared" si="696"/>
        <v>0</v>
      </c>
      <c r="AC368" s="348">
        <f t="shared" si="696"/>
        <v>0</v>
      </c>
      <c r="AD368" s="348">
        <f t="shared" si="696"/>
        <v>0</v>
      </c>
      <c r="AE368" s="348">
        <f t="shared" si="696"/>
        <v>0</v>
      </c>
      <c r="AF368" s="348">
        <f t="shared" si="696"/>
        <v>0</v>
      </c>
      <c r="AG368" s="348">
        <f t="shared" si="696"/>
        <v>0</v>
      </c>
      <c r="AH368" s="348">
        <f t="shared" si="696"/>
        <v>0</v>
      </c>
      <c r="AI368" s="348">
        <f t="shared" si="696"/>
        <v>0</v>
      </c>
      <c r="AJ368" s="348">
        <f t="shared" si="696"/>
        <v>0</v>
      </c>
      <c r="AK368" s="348">
        <f t="shared" si="696"/>
        <v>0</v>
      </c>
      <c r="AL368" s="348">
        <f t="shared" si="696"/>
        <v>0</v>
      </c>
      <c r="AM368" s="348">
        <f t="shared" si="696"/>
        <v>0</v>
      </c>
      <c r="AN368" s="348">
        <f t="shared" si="696"/>
        <v>0</v>
      </c>
      <c r="AO368" s="348">
        <f t="shared" si="696"/>
        <v>0</v>
      </c>
      <c r="AP368" s="348">
        <f t="shared" si="696"/>
        <v>0</v>
      </c>
      <c r="AQ368" s="348">
        <f t="shared" si="696"/>
        <v>0</v>
      </c>
      <c r="AR368" s="348">
        <f t="shared" si="696"/>
        <v>0</v>
      </c>
      <c r="AS368" s="348">
        <f t="shared" si="696"/>
        <v>0</v>
      </c>
      <c r="AT368" s="348">
        <f t="shared" si="696"/>
        <v>0</v>
      </c>
      <c r="AU368" s="348">
        <f t="shared" si="696"/>
        <v>0</v>
      </c>
      <c r="AV368" s="348">
        <f t="shared" si="696"/>
        <v>0</v>
      </c>
      <c r="AW368" s="348">
        <f t="shared" si="696"/>
        <v>0</v>
      </c>
      <c r="AX368" s="348">
        <f t="shared" si="696"/>
        <v>0</v>
      </c>
      <c r="AY368" s="348">
        <f t="shared" si="696"/>
        <v>0</v>
      </c>
      <c r="AZ368" s="348">
        <f t="shared" si="696"/>
        <v>0</v>
      </c>
      <c r="BA368" s="348">
        <f t="shared" si="696"/>
        <v>0</v>
      </c>
      <c r="BB368" s="348">
        <f t="shared" si="696"/>
        <v>0</v>
      </c>
      <c r="BC368" s="348">
        <f t="shared" si="696"/>
        <v>0</v>
      </c>
      <c r="BD368" s="348">
        <f t="shared" si="696"/>
        <v>0</v>
      </c>
      <c r="BE368" s="348">
        <f t="shared" si="696"/>
        <v>0</v>
      </c>
      <c r="BF368" s="348">
        <f t="shared" si="696"/>
        <v>0</v>
      </c>
      <c r="BG368" s="348">
        <f t="shared" si="696"/>
        <v>0</v>
      </c>
      <c r="BH368" s="348">
        <f t="shared" si="696"/>
        <v>0</v>
      </c>
      <c r="BI368" s="348">
        <f t="shared" si="696"/>
        <v>0</v>
      </c>
      <c r="BJ368" s="348">
        <f t="shared" si="696"/>
        <v>0</v>
      </c>
      <c r="BK368" s="348">
        <f t="shared" si="696"/>
        <v>0</v>
      </c>
      <c r="BL368" s="348">
        <f t="shared" si="696"/>
        <v>0</v>
      </c>
      <c r="BM368" s="348">
        <f t="shared" si="696"/>
        <v>0</v>
      </c>
      <c r="BN368" s="348">
        <f t="shared" si="696"/>
        <v>0</v>
      </c>
      <c r="BO368" s="248"/>
    </row>
    <row r="369" spans="1:122" hidden="1" outlineLevel="2">
      <c r="B369" s="52" t="s">
        <v>1088</v>
      </c>
      <c r="C369" s="249">
        <f t="shared" si="617"/>
        <v>0</v>
      </c>
      <c r="D369" s="249">
        <f t="shared" si="618"/>
        <v>0</v>
      </c>
      <c r="E369" s="249">
        <f t="shared" si="619"/>
        <v>0</v>
      </c>
      <c r="F369" s="249">
        <f t="shared" si="620"/>
        <v>0</v>
      </c>
      <c r="G369" s="249">
        <f t="shared" si="621"/>
        <v>0</v>
      </c>
      <c r="H369" s="249">
        <f t="shared" si="622"/>
        <v>0</v>
      </c>
      <c r="I369" s="249">
        <f t="shared" si="623"/>
        <v>0</v>
      </c>
      <c r="J369" s="249">
        <f t="shared" si="624"/>
        <v>0</v>
      </c>
      <c r="K369" s="249">
        <f t="shared" si="625"/>
        <v>0</v>
      </c>
      <c r="L369" s="249">
        <f t="shared" si="626"/>
        <v>0</v>
      </c>
      <c r="M369" s="249">
        <f t="shared" si="627"/>
        <v>0</v>
      </c>
      <c r="N369" s="249">
        <f t="shared" si="628"/>
        <v>0</v>
      </c>
      <c r="O369" s="249">
        <f t="shared" si="629"/>
        <v>0</v>
      </c>
      <c r="P369" s="249">
        <f t="shared" si="630"/>
        <v>0</v>
      </c>
      <c r="Q369" s="249">
        <f t="shared" si="631"/>
        <v>0</v>
      </c>
      <c r="R369" s="437">
        <f t="shared" si="632"/>
        <v>0</v>
      </c>
      <c r="S369" s="348">
        <f t="shared" ref="S369:BN369" si="697">S354</f>
        <v>0</v>
      </c>
      <c r="T369" s="348">
        <f t="shared" si="697"/>
        <v>0</v>
      </c>
      <c r="U369" s="348">
        <f t="shared" si="697"/>
        <v>0</v>
      </c>
      <c r="V369" s="348">
        <f t="shared" si="697"/>
        <v>0</v>
      </c>
      <c r="W369" s="348">
        <f t="shared" si="697"/>
        <v>0</v>
      </c>
      <c r="X369" s="348">
        <f t="shared" si="697"/>
        <v>0</v>
      </c>
      <c r="Y369" s="348">
        <f t="shared" si="697"/>
        <v>0</v>
      </c>
      <c r="Z369" s="348">
        <f t="shared" si="697"/>
        <v>0</v>
      </c>
      <c r="AA369" s="348">
        <f t="shared" si="697"/>
        <v>0</v>
      </c>
      <c r="AB369" s="348">
        <f t="shared" si="697"/>
        <v>0</v>
      </c>
      <c r="AC369" s="348">
        <f t="shared" si="697"/>
        <v>0</v>
      </c>
      <c r="AD369" s="348">
        <f t="shared" si="697"/>
        <v>0</v>
      </c>
      <c r="AE369" s="348">
        <f t="shared" si="697"/>
        <v>0</v>
      </c>
      <c r="AF369" s="348">
        <f t="shared" si="697"/>
        <v>0</v>
      </c>
      <c r="AG369" s="348">
        <f t="shared" si="697"/>
        <v>0</v>
      </c>
      <c r="AH369" s="348">
        <f t="shared" si="697"/>
        <v>0</v>
      </c>
      <c r="AI369" s="348">
        <f t="shared" si="697"/>
        <v>0</v>
      </c>
      <c r="AJ369" s="348">
        <f t="shared" si="697"/>
        <v>0</v>
      </c>
      <c r="AK369" s="348">
        <f t="shared" si="697"/>
        <v>0</v>
      </c>
      <c r="AL369" s="348">
        <f t="shared" si="697"/>
        <v>0</v>
      </c>
      <c r="AM369" s="348">
        <f t="shared" si="697"/>
        <v>0</v>
      </c>
      <c r="AN369" s="348">
        <f t="shared" si="697"/>
        <v>0</v>
      </c>
      <c r="AO369" s="348">
        <f t="shared" si="697"/>
        <v>0</v>
      </c>
      <c r="AP369" s="348">
        <f t="shared" si="697"/>
        <v>0</v>
      </c>
      <c r="AQ369" s="348">
        <f t="shared" si="697"/>
        <v>0</v>
      </c>
      <c r="AR369" s="348">
        <f t="shared" si="697"/>
        <v>0</v>
      </c>
      <c r="AS369" s="348">
        <f t="shared" si="697"/>
        <v>0</v>
      </c>
      <c r="AT369" s="348">
        <f t="shared" si="697"/>
        <v>0</v>
      </c>
      <c r="AU369" s="348">
        <f t="shared" si="697"/>
        <v>0</v>
      </c>
      <c r="AV369" s="348">
        <f t="shared" si="697"/>
        <v>0</v>
      </c>
      <c r="AW369" s="348">
        <f t="shared" si="697"/>
        <v>0</v>
      </c>
      <c r="AX369" s="348">
        <f t="shared" si="697"/>
        <v>0</v>
      </c>
      <c r="AY369" s="348">
        <f t="shared" si="697"/>
        <v>0</v>
      </c>
      <c r="AZ369" s="348">
        <f t="shared" si="697"/>
        <v>0</v>
      </c>
      <c r="BA369" s="348">
        <f t="shared" si="697"/>
        <v>0</v>
      </c>
      <c r="BB369" s="348">
        <f t="shared" si="697"/>
        <v>0</v>
      </c>
      <c r="BC369" s="348">
        <f t="shared" si="697"/>
        <v>0</v>
      </c>
      <c r="BD369" s="348">
        <f t="shared" si="697"/>
        <v>0</v>
      </c>
      <c r="BE369" s="348">
        <f t="shared" si="697"/>
        <v>0</v>
      </c>
      <c r="BF369" s="348">
        <f t="shared" si="697"/>
        <v>0</v>
      </c>
      <c r="BG369" s="348">
        <f t="shared" si="697"/>
        <v>0</v>
      </c>
      <c r="BH369" s="348">
        <f t="shared" si="697"/>
        <v>0</v>
      </c>
      <c r="BI369" s="348">
        <f t="shared" si="697"/>
        <v>0</v>
      </c>
      <c r="BJ369" s="348">
        <f t="shared" si="697"/>
        <v>0</v>
      </c>
      <c r="BK369" s="348">
        <f t="shared" si="697"/>
        <v>0</v>
      </c>
      <c r="BL369" s="348">
        <f t="shared" si="697"/>
        <v>0</v>
      </c>
      <c r="BM369" s="348">
        <f t="shared" si="697"/>
        <v>0</v>
      </c>
      <c r="BN369" s="348">
        <f t="shared" si="697"/>
        <v>0</v>
      </c>
      <c r="BO369" s="248"/>
    </row>
    <row r="370" spans="1:122" hidden="1" outlineLevel="1"/>
    <row r="372" spans="1:122" collapsed="1">
      <c r="A372" s="16" t="s">
        <v>1121</v>
      </c>
    </row>
    <row r="373" spans="1:122" ht="86.25" hidden="1" outlineLevel="1">
      <c r="B373" s="301" t="s">
        <v>1126</v>
      </c>
      <c r="C373" s="125" t="s">
        <v>1047</v>
      </c>
      <c r="D373" s="125" t="s">
        <v>1046</v>
      </c>
      <c r="E373" s="125" t="s">
        <v>1045</v>
      </c>
      <c r="F373" s="125" t="s">
        <v>1044</v>
      </c>
      <c r="G373" s="125" t="s">
        <v>1045</v>
      </c>
      <c r="H373" s="125" t="s">
        <v>1044</v>
      </c>
      <c r="I373" s="125" t="s">
        <v>1043</v>
      </c>
      <c r="J373" s="125"/>
      <c r="K373" s="125"/>
      <c r="L373" s="125"/>
      <c r="M373" s="125"/>
      <c r="N373" s="248"/>
      <c r="O373" s="248"/>
      <c r="P373" s="285" t="s">
        <v>523</v>
      </c>
      <c r="Q373" s="285" t="s">
        <v>523</v>
      </c>
      <c r="R373" s="285" t="s">
        <v>523</v>
      </c>
      <c r="S373" s="285" t="s">
        <v>523</v>
      </c>
      <c r="T373" s="285" t="s">
        <v>523</v>
      </c>
      <c r="U373" s="285" t="s">
        <v>523</v>
      </c>
      <c r="V373" s="285" t="s">
        <v>523</v>
      </c>
      <c r="W373" s="285" t="s">
        <v>523</v>
      </c>
      <c r="X373" s="285" t="s">
        <v>523</v>
      </c>
      <c r="Y373" s="285" t="s">
        <v>523</v>
      </c>
      <c r="Z373" s="285" t="s">
        <v>523</v>
      </c>
      <c r="AA373" s="285" t="s">
        <v>523</v>
      </c>
      <c r="AB373" s="285" t="s">
        <v>523</v>
      </c>
      <c r="AC373" s="285" t="s">
        <v>523</v>
      </c>
      <c r="AD373" s="285" t="s">
        <v>523</v>
      </c>
      <c r="AE373" s="285" t="s">
        <v>523</v>
      </c>
      <c r="AF373" s="285" t="s">
        <v>523</v>
      </c>
      <c r="AG373" s="285" t="s">
        <v>523</v>
      </c>
      <c r="AH373" s="285" t="s">
        <v>523</v>
      </c>
      <c r="AI373" s="285" t="s">
        <v>523</v>
      </c>
      <c r="AJ373" s="285" t="s">
        <v>523</v>
      </c>
      <c r="AK373" s="285" t="s">
        <v>523</v>
      </c>
      <c r="AL373" s="285" t="s">
        <v>523</v>
      </c>
      <c r="AM373" s="285" t="s">
        <v>523</v>
      </c>
      <c r="AN373" s="285" t="s">
        <v>523</v>
      </c>
      <c r="AO373" s="285" t="s">
        <v>523</v>
      </c>
      <c r="AP373" s="285" t="s">
        <v>523</v>
      </c>
      <c r="AQ373" s="285" t="s">
        <v>523</v>
      </c>
      <c r="AR373" s="285" t="s">
        <v>523</v>
      </c>
      <c r="AS373" s="285" t="s">
        <v>523</v>
      </c>
      <c r="AT373" s="285" t="s">
        <v>523</v>
      </c>
      <c r="AU373" s="285" t="s">
        <v>523</v>
      </c>
      <c r="AV373" s="285" t="s">
        <v>523</v>
      </c>
      <c r="AW373" s="285" t="s">
        <v>523</v>
      </c>
      <c r="AX373" s="285" t="s">
        <v>523</v>
      </c>
      <c r="AY373" s="285" t="s">
        <v>523</v>
      </c>
      <c r="AZ373" s="285" t="s">
        <v>523</v>
      </c>
      <c r="BA373" s="285" t="s">
        <v>523</v>
      </c>
      <c r="BB373" s="285" t="s">
        <v>523</v>
      </c>
      <c r="BC373" s="285" t="s">
        <v>523</v>
      </c>
      <c r="BD373" s="285" t="s">
        <v>523</v>
      </c>
      <c r="BE373" s="285" t="s">
        <v>523</v>
      </c>
      <c r="BF373" s="285" t="s">
        <v>523</v>
      </c>
      <c r="BG373" s="285" t="s">
        <v>523</v>
      </c>
      <c r="BH373" s="285" t="s">
        <v>523</v>
      </c>
      <c r="BI373" s="285" t="s">
        <v>523</v>
      </c>
      <c r="BJ373" s="285" t="s">
        <v>523</v>
      </c>
      <c r="BK373" s="285" t="s">
        <v>523</v>
      </c>
      <c r="BL373" s="285" t="s">
        <v>523</v>
      </c>
      <c r="BM373" s="285" t="s">
        <v>523</v>
      </c>
      <c r="BN373" s="285" t="s">
        <v>523</v>
      </c>
      <c r="BO373" s="285" t="s">
        <v>523</v>
      </c>
      <c r="BP373" s="285" t="s">
        <v>523</v>
      </c>
      <c r="BQ373" s="285" t="s">
        <v>523</v>
      </c>
      <c r="BR373" s="285" t="s">
        <v>523</v>
      </c>
      <c r="BS373" s="285" t="s">
        <v>523</v>
      </c>
      <c r="BT373" s="285" t="s">
        <v>523</v>
      </c>
      <c r="BU373" s="285" t="s">
        <v>523</v>
      </c>
      <c r="BV373" s="285" t="s">
        <v>523</v>
      </c>
      <c r="BW373" s="285" t="s">
        <v>523</v>
      </c>
      <c r="BX373" s="285" t="s">
        <v>523</v>
      </c>
      <c r="BY373" s="285" t="s">
        <v>523</v>
      </c>
      <c r="BZ373" s="285" t="s">
        <v>523</v>
      </c>
      <c r="CA373" s="285" t="s">
        <v>523</v>
      </c>
      <c r="CB373" s="285" t="s">
        <v>523</v>
      </c>
      <c r="CC373" s="285" t="s">
        <v>523</v>
      </c>
      <c r="CD373" s="285" t="s">
        <v>523</v>
      </c>
      <c r="CE373" s="285" t="s">
        <v>523</v>
      </c>
      <c r="CF373" s="285" t="s">
        <v>523</v>
      </c>
      <c r="CG373" s="285" t="s">
        <v>523</v>
      </c>
      <c r="CH373" s="285" t="s">
        <v>523</v>
      </c>
      <c r="CI373" s="285" t="s">
        <v>523</v>
      </c>
      <c r="CJ373" s="285" t="s">
        <v>523</v>
      </c>
      <c r="CK373" s="285" t="s">
        <v>523</v>
      </c>
      <c r="CL373" s="285" t="s">
        <v>523</v>
      </c>
      <c r="CM373" s="285" t="s">
        <v>523</v>
      </c>
      <c r="CN373" s="285" t="s">
        <v>523</v>
      </c>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row>
    <row r="374" spans="1:122" hidden="1" outlineLevel="1">
      <c r="A374">
        <v>10</v>
      </c>
      <c r="B374">
        <v>1</v>
      </c>
      <c r="C374" s="12">
        <v>-0.5</v>
      </c>
      <c r="D374" s="12">
        <v>-0.5</v>
      </c>
      <c r="E374" s="12">
        <v>-0.5</v>
      </c>
      <c r="F374" s="12">
        <v>-0.5</v>
      </c>
      <c r="G374">
        <f>E374</f>
        <v>-0.5</v>
      </c>
      <c r="H374">
        <f t="shared" ref="H374:H377" si="698">F374</f>
        <v>-0.5</v>
      </c>
      <c r="I374" s="12">
        <v>-0.5</v>
      </c>
      <c r="J374" s="12"/>
      <c r="K374" s="12"/>
      <c r="L374" s="12"/>
      <c r="M374" s="12"/>
      <c r="N374" s="248"/>
      <c r="O374" s="248"/>
      <c r="P374" s="271" t="str">
        <f>"Yearling "&amp;$B$211</f>
        <v>Yearling Standard (7mo)</v>
      </c>
      <c r="Q374" s="271"/>
      <c r="R374" s="271"/>
      <c r="S374" s="271"/>
      <c r="T374" s="271"/>
      <c r="U374" s="271"/>
      <c r="V374" s="271"/>
      <c r="W374" s="271" t="str">
        <f>"Yearling "&amp;$B$212</f>
        <v>Yearling Early</v>
      </c>
      <c r="X374" s="271"/>
      <c r="Y374" s="271"/>
      <c r="Z374" s="271"/>
      <c r="AA374" s="271"/>
      <c r="AB374" s="271"/>
      <c r="AC374" s="271"/>
      <c r="AD374" s="271" t="str">
        <f>"Yearling "&amp;$B$213</f>
        <v>Yearling Middle</v>
      </c>
      <c r="AE374" s="271"/>
      <c r="AF374" s="271"/>
      <c r="AG374" s="271"/>
      <c r="AH374" s="271"/>
      <c r="AI374" s="271"/>
      <c r="AJ374" s="271"/>
      <c r="AK374" s="271" t="str">
        <f>"Yearling "&amp;$B$214</f>
        <v>Yearling Late</v>
      </c>
      <c r="AL374" s="271"/>
      <c r="AM374" s="271"/>
      <c r="AN374" s="271"/>
      <c r="AO374" s="271"/>
      <c r="AP374" s="271"/>
      <c r="AQ374" s="271"/>
      <c r="AR374" s="271" t="str">
        <f>"Yearling "&amp;$B$215</f>
        <v>Yearling V. Late</v>
      </c>
      <c r="AS374" s="271"/>
      <c r="AT374" s="271"/>
      <c r="AU374" s="271"/>
      <c r="AV374" s="271"/>
      <c r="AW374" s="271"/>
      <c r="AX374" s="271"/>
      <c r="AY374" s="271" t="str">
        <f>"Yearling "&amp;$B$216</f>
        <v>Yearling 7mo with 0% mated</v>
      </c>
      <c r="AZ374" s="271"/>
      <c r="BA374" s="271"/>
      <c r="BB374" s="271"/>
      <c r="BC374" s="271"/>
      <c r="BD374" s="271"/>
      <c r="BE374" s="271"/>
      <c r="BF374" s="248" t="s">
        <v>1094</v>
      </c>
      <c r="BG374" s="248"/>
      <c r="BH374" s="248"/>
      <c r="BI374" s="248"/>
      <c r="BJ374" s="248"/>
      <c r="BK374" s="248"/>
      <c r="BL374" s="248"/>
      <c r="BM374" s="248" t="s">
        <v>1095</v>
      </c>
      <c r="BN374" s="248"/>
      <c r="BO374" s="248"/>
      <c r="BP374" s="248"/>
      <c r="BQ374" s="248"/>
      <c r="BR374" s="248"/>
      <c r="BS374" s="248"/>
      <c r="BT374" s="248" t="s">
        <v>1096</v>
      </c>
      <c r="BU374" s="248"/>
      <c r="BV374" s="248"/>
      <c r="BW374" s="248"/>
      <c r="BX374" s="248"/>
      <c r="BY374" s="248"/>
      <c r="BZ374" s="248"/>
      <c r="CA374" s="248" t="s">
        <v>1097</v>
      </c>
      <c r="CB374" s="248"/>
      <c r="CC374" s="248"/>
      <c r="CD374" s="248"/>
      <c r="CE374" s="248"/>
      <c r="CF374" s="248"/>
      <c r="CG374" s="248"/>
      <c r="CH374" s="248" t="s">
        <v>1098</v>
      </c>
      <c r="CI374" s="248"/>
      <c r="CJ374" s="248"/>
      <c r="CK374" s="248"/>
      <c r="CL374" s="248"/>
      <c r="CM374" s="248"/>
      <c r="CN374" s="248"/>
    </row>
    <row r="375" spans="1:122" hidden="1" outlineLevel="1">
      <c r="B375">
        <v>2</v>
      </c>
      <c r="C375" s="12">
        <v>0</v>
      </c>
      <c r="D375" s="12">
        <v>0</v>
      </c>
      <c r="E375" s="12">
        <v>0</v>
      </c>
      <c r="F375" s="12">
        <v>0</v>
      </c>
      <c r="G375">
        <f t="shared" ref="G375:G377" si="699">E375</f>
        <v>0</v>
      </c>
      <c r="H375">
        <f t="shared" si="698"/>
        <v>0</v>
      </c>
      <c r="I375" s="12">
        <v>0</v>
      </c>
      <c r="J375" s="12"/>
      <c r="K375" s="12"/>
      <c r="L375" s="12"/>
      <c r="M375" s="12"/>
      <c r="N375" s="248"/>
      <c r="O375" s="268" t="s">
        <v>1115</v>
      </c>
      <c r="P375" s="273">
        <v>1</v>
      </c>
      <c r="Q375" s="273">
        <v>1</v>
      </c>
      <c r="R375" s="273">
        <v>1</v>
      </c>
      <c r="S375" s="273">
        <v>1</v>
      </c>
      <c r="T375" s="273"/>
      <c r="U375" s="273"/>
      <c r="V375" s="273"/>
      <c r="W375" s="273">
        <v>2</v>
      </c>
      <c r="X375" s="273">
        <v>2</v>
      </c>
      <c r="Y375" s="273">
        <v>2</v>
      </c>
      <c r="Z375" s="273">
        <v>2</v>
      </c>
      <c r="AA375" s="273"/>
      <c r="AB375" s="273"/>
      <c r="AC375" s="273"/>
      <c r="AD375" s="273">
        <v>3</v>
      </c>
      <c r="AE375" s="273">
        <v>3</v>
      </c>
      <c r="AF375" s="273">
        <v>3</v>
      </c>
      <c r="AG375" s="273">
        <v>3</v>
      </c>
      <c r="AH375" s="273"/>
      <c r="AI375" s="273"/>
      <c r="AJ375" s="273"/>
      <c r="AK375" s="273">
        <v>4</v>
      </c>
      <c r="AL375" s="273">
        <v>4</v>
      </c>
      <c r="AM375" s="273">
        <v>4</v>
      </c>
      <c r="AN375" s="273">
        <v>4</v>
      </c>
      <c r="AO375" s="273"/>
      <c r="AP375" s="273"/>
      <c r="AQ375" s="273"/>
      <c r="AR375" s="273">
        <v>5</v>
      </c>
      <c r="AS375" s="273">
        <v>5</v>
      </c>
      <c r="AT375" s="273">
        <v>5</v>
      </c>
      <c r="AU375" s="273">
        <v>5</v>
      </c>
      <c r="AV375" s="273"/>
      <c r="AW375" s="273"/>
      <c r="AX375" s="273"/>
      <c r="AY375" s="273">
        <v>6</v>
      </c>
      <c r="AZ375" s="273">
        <v>6</v>
      </c>
      <c r="BA375" s="273">
        <v>6</v>
      </c>
      <c r="BB375" s="273">
        <v>6</v>
      </c>
      <c r="BC375" s="273"/>
      <c r="BD375" s="273"/>
      <c r="BE375" s="273"/>
      <c r="BF375" s="273">
        <v>1</v>
      </c>
      <c r="BG375" s="273">
        <v>1</v>
      </c>
      <c r="BH375" s="273">
        <v>1</v>
      </c>
      <c r="BI375" s="273"/>
      <c r="BJ375" s="273"/>
      <c r="BK375" s="273"/>
      <c r="BL375" s="273"/>
      <c r="BM375" s="273">
        <v>1</v>
      </c>
      <c r="BN375" s="273">
        <v>1</v>
      </c>
      <c r="BO375" s="273">
        <v>1</v>
      </c>
      <c r="BP375" s="273"/>
      <c r="BQ375" s="273"/>
      <c r="BR375" s="273"/>
      <c r="BS375" s="273"/>
      <c r="BT375" s="273">
        <v>1</v>
      </c>
      <c r="BU375" s="273">
        <v>1</v>
      </c>
      <c r="BV375" s="273">
        <v>1</v>
      </c>
      <c r="BW375" s="273"/>
      <c r="BX375" s="273"/>
      <c r="BY375" s="273"/>
      <c r="BZ375" s="273"/>
      <c r="CA375" s="273">
        <v>1</v>
      </c>
      <c r="CB375" s="273">
        <v>1</v>
      </c>
      <c r="CC375" s="273">
        <v>1</v>
      </c>
      <c r="CD375" s="273"/>
      <c r="CE375" s="273"/>
      <c r="CF375" s="273"/>
      <c r="CG375" s="273"/>
      <c r="CH375" s="273">
        <v>1</v>
      </c>
      <c r="CI375" s="273">
        <v>1</v>
      </c>
      <c r="CJ375" s="273">
        <v>1</v>
      </c>
      <c r="CK375" s="273"/>
      <c r="CL375" s="273"/>
      <c r="CM375" s="273"/>
      <c r="CN375" s="273"/>
    </row>
    <row r="376" spans="1:122" hidden="1" outlineLevel="1">
      <c r="B376">
        <v>3</v>
      </c>
      <c r="C376" s="12">
        <v>0.5</v>
      </c>
      <c r="D376" s="12">
        <v>0.5</v>
      </c>
      <c r="E376" s="12">
        <v>0.5</v>
      </c>
      <c r="F376" s="12">
        <v>0.5</v>
      </c>
      <c r="G376">
        <f t="shared" si="699"/>
        <v>0.5</v>
      </c>
      <c r="H376">
        <f t="shared" si="698"/>
        <v>0.5</v>
      </c>
      <c r="I376" s="12">
        <v>0.5</v>
      </c>
      <c r="J376" s="12"/>
      <c r="K376" s="12"/>
      <c r="L376" s="12"/>
      <c r="M376" s="12"/>
      <c r="N376" s="248"/>
      <c r="O376" s="268" t="s">
        <v>1116</v>
      </c>
      <c r="P376" s="273">
        <v>2</v>
      </c>
      <c r="Q376" s="273">
        <v>3</v>
      </c>
      <c r="R376" s="273">
        <v>4</v>
      </c>
      <c r="S376" s="273">
        <v>5</v>
      </c>
      <c r="T376" s="273"/>
      <c r="U376" s="273"/>
      <c r="V376" s="273"/>
      <c r="W376" s="273">
        <v>2</v>
      </c>
      <c r="X376" s="273">
        <v>3</v>
      </c>
      <c r="Y376" s="273">
        <v>4</v>
      </c>
      <c r="Z376" s="273">
        <v>5</v>
      </c>
      <c r="AA376" s="273"/>
      <c r="AB376" s="273"/>
      <c r="AC376" s="273"/>
      <c r="AD376" s="273">
        <v>2</v>
      </c>
      <c r="AE376" s="273">
        <v>3</v>
      </c>
      <c r="AF376" s="273">
        <v>4</v>
      </c>
      <c r="AG376" s="273">
        <v>5</v>
      </c>
      <c r="AH376" s="273"/>
      <c r="AI376" s="273"/>
      <c r="AJ376" s="273"/>
      <c r="AK376" s="273">
        <v>2</v>
      </c>
      <c r="AL376" s="273">
        <v>3</v>
      </c>
      <c r="AM376" s="273">
        <v>4</v>
      </c>
      <c r="AN376" s="273">
        <v>5</v>
      </c>
      <c r="AO376" s="273"/>
      <c r="AP376" s="273"/>
      <c r="AQ376" s="273"/>
      <c r="AR376" s="273">
        <v>2</v>
      </c>
      <c r="AS376" s="273">
        <v>3</v>
      </c>
      <c r="AT376" s="273">
        <v>4</v>
      </c>
      <c r="AU376" s="273">
        <v>5</v>
      </c>
      <c r="AV376" s="273"/>
      <c r="AW376" s="273"/>
      <c r="AX376" s="273"/>
      <c r="AY376" s="273">
        <v>2</v>
      </c>
      <c r="AZ376" s="273">
        <v>3</v>
      </c>
      <c r="BA376" s="273">
        <v>4</v>
      </c>
      <c r="BB376" s="273">
        <v>5</v>
      </c>
      <c r="BC376" s="273"/>
      <c r="BD376" s="273"/>
      <c r="BE376" s="273"/>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row>
    <row r="377" spans="1:122" hidden="1" outlineLevel="1">
      <c r="B377">
        <v>4</v>
      </c>
      <c r="C377" s="12">
        <v>0</v>
      </c>
      <c r="D377" s="12">
        <v>0</v>
      </c>
      <c r="E377" s="12">
        <v>0</v>
      </c>
      <c r="F377" s="12">
        <v>0</v>
      </c>
      <c r="G377">
        <f t="shared" si="699"/>
        <v>0</v>
      </c>
      <c r="H377">
        <f t="shared" si="698"/>
        <v>0</v>
      </c>
      <c r="I377" s="12">
        <v>0</v>
      </c>
      <c r="J377" s="12"/>
      <c r="K377" s="12"/>
      <c r="L377" s="12"/>
      <c r="M377" s="12"/>
      <c r="N377" s="248"/>
      <c r="O377" s="248"/>
      <c r="P377" s="286">
        <f>INDEX(i.Periods,P$376,1+d.TOL+3*(P$375-1))</f>
        <v>57</v>
      </c>
      <c r="Q377" s="286">
        <f>INDEX(i.Periods,Q$376,1+d.TOL+3*(Q$375-1))</f>
        <v>62</v>
      </c>
      <c r="R377" s="286">
        <f>INDEX(i.Periods,R$376,1+d.TOL+3*(R$375-1))</f>
        <v>70</v>
      </c>
      <c r="S377" s="286">
        <f>INDEX(i.Periods,S$376,1+d.TOL+3*(S$375-1))</f>
        <v>77</v>
      </c>
      <c r="T377" s="286"/>
      <c r="U377" s="286"/>
      <c r="V377" s="286"/>
      <c r="W377" s="286">
        <f>INDEX(i.Periods,W$376,1+d.TOL+3*(W$375-1))</f>
        <v>59</v>
      </c>
      <c r="X377" s="286">
        <f>INDEX(i.Periods,X$376,1+d.TOL+3*(X$375-1))</f>
        <v>64</v>
      </c>
      <c r="Y377" s="286">
        <f>INDEX(i.Periods,Y$376,1+d.TOL+3*(Y$375-1))</f>
        <v>72</v>
      </c>
      <c r="Z377" s="286">
        <f>INDEX(i.Periods,Z$376,1+d.TOL+3*(Z$375-1))</f>
        <v>79</v>
      </c>
      <c r="AA377" s="286"/>
      <c r="AB377" s="286"/>
      <c r="AC377" s="286"/>
      <c r="AD377" s="286">
        <f>INDEX(i.Periods,AD$376,1+d.TOL+3*(AD$375-1))</f>
        <v>62</v>
      </c>
      <c r="AE377" s="286">
        <f>INDEX(i.Periods,AE$376,1+d.TOL+3*(AE$375-1))</f>
        <v>67</v>
      </c>
      <c r="AF377" s="286">
        <f>INDEX(i.Periods,AF$376,1+d.TOL+3*(AF$375-1))</f>
        <v>75</v>
      </c>
      <c r="AG377" s="286">
        <f>INDEX(i.Periods,AG$376,1+d.TOL+3*(AG$375-1))</f>
        <v>82</v>
      </c>
      <c r="AH377" s="286"/>
      <c r="AI377" s="286"/>
      <c r="AJ377" s="286"/>
      <c r="AK377" s="286">
        <f>INDEX(i.Periods,AK$376,1+d.TOL+3*(AK$375-1))</f>
        <v>64</v>
      </c>
      <c r="AL377" s="286">
        <f>INDEX(i.Periods,AL$376,1+d.TOL+3*(AL$375-1))</f>
        <v>69</v>
      </c>
      <c r="AM377" s="286">
        <f>INDEX(i.Periods,AM$376,1+d.TOL+3*(AM$375-1))</f>
        <v>77</v>
      </c>
      <c r="AN377" s="286">
        <f>INDEX(i.Periods,AN$376,1+d.TOL+3*(AN$375-1))</f>
        <v>84</v>
      </c>
      <c r="AO377" s="286"/>
      <c r="AP377" s="286"/>
      <c r="AQ377" s="286"/>
      <c r="AR377" s="286">
        <f>INDEX(i.Periods,AR$376,1+d.TOL+3*(AR$375-1))</f>
        <v>65</v>
      </c>
      <c r="AS377" s="286">
        <f>INDEX(i.Periods,AS$376,1+d.TOL+3*(AS$375-1))</f>
        <v>70</v>
      </c>
      <c r="AT377" s="286">
        <f>INDEX(i.Periods,AT$376,1+d.TOL+3*(AT$375-1))</f>
        <v>78</v>
      </c>
      <c r="AU377" s="286">
        <f>INDEX(i.Periods,AU$376,1+d.TOL+3*(AU$375-1))</f>
        <v>85</v>
      </c>
      <c r="AV377" s="286"/>
      <c r="AW377" s="286"/>
      <c r="AX377" s="286"/>
      <c r="AY377" s="286">
        <f>INDEX(i.Periods,AY$376,1+d.TOL+3*(AY$375-1))</f>
        <v>57</v>
      </c>
      <c r="AZ377" s="286">
        <f>INDEX(i.Periods,AZ$376,1+d.TOL+3*(AZ$375-1))</f>
        <v>62</v>
      </c>
      <c r="BA377" s="286">
        <f>INDEX(i.Periods,BA$376,1+d.TOL+3*(BA$375-1))</f>
        <v>70</v>
      </c>
      <c r="BB377" s="286">
        <f>INDEX(i.Periods,BB$376,1+d.TOL+3*(BB$375-1))</f>
        <v>77</v>
      </c>
      <c r="BC377" s="286"/>
      <c r="BD377" s="286"/>
      <c r="BE377" s="286"/>
      <c r="BF377" s="287">
        <f>P377+52</f>
        <v>109</v>
      </c>
      <c r="BG377" s="287">
        <f>R377+52</f>
        <v>122</v>
      </c>
      <c r="BH377" s="287">
        <f>S377+52</f>
        <v>129</v>
      </c>
      <c r="BI377" s="273"/>
      <c r="BJ377" s="273"/>
      <c r="BK377" s="273"/>
      <c r="BL377" s="273"/>
      <c r="BM377" s="288">
        <f>BF377+52</f>
        <v>161</v>
      </c>
      <c r="BN377" s="288">
        <f>BG377+52</f>
        <v>174</v>
      </c>
      <c r="BO377" s="288">
        <f>BH377+52</f>
        <v>181</v>
      </c>
      <c r="BP377" s="273"/>
      <c r="BQ377" s="273"/>
      <c r="BR377" s="273"/>
      <c r="BS377" s="273"/>
      <c r="BT377" s="288">
        <f>BM377+52</f>
        <v>213</v>
      </c>
      <c r="BU377" s="288">
        <f>BN377+52</f>
        <v>226</v>
      </c>
      <c r="BV377" s="288">
        <f>BO377+52</f>
        <v>233</v>
      </c>
      <c r="BW377" s="273"/>
      <c r="BX377" s="273"/>
      <c r="BY377" s="273"/>
      <c r="BZ377" s="273"/>
      <c r="CA377" s="288">
        <f>BT377+52</f>
        <v>265</v>
      </c>
      <c r="CB377" s="288">
        <f>BU377+52</f>
        <v>278</v>
      </c>
      <c r="CC377" s="288">
        <f>BV377+52</f>
        <v>285</v>
      </c>
      <c r="CD377" s="273"/>
      <c r="CE377" s="273"/>
      <c r="CF377" s="273"/>
      <c r="CG377" s="273"/>
      <c r="CH377" s="288">
        <f>CA377+52</f>
        <v>317</v>
      </c>
      <c r="CI377" s="288">
        <f>CB377+52</f>
        <v>330</v>
      </c>
      <c r="CJ377" s="288">
        <f>CC377+52</f>
        <v>337</v>
      </c>
      <c r="CK377" s="273"/>
      <c r="CL377" s="273"/>
      <c r="CM377" s="273"/>
      <c r="CN377" s="273"/>
    </row>
    <row r="378" spans="1:122" hidden="1" outlineLevel="1">
      <c r="B378" s="248"/>
      <c r="C378" s="289" t="s">
        <v>1052</v>
      </c>
      <c r="D378" s="289" t="s">
        <v>1051</v>
      </c>
      <c r="E378" s="289" t="s">
        <v>1050</v>
      </c>
      <c r="F378" s="289" t="s">
        <v>1049</v>
      </c>
      <c r="G378" s="289" t="s">
        <v>1050</v>
      </c>
      <c r="H378" s="289" t="s">
        <v>1049</v>
      </c>
      <c r="I378" s="289" t="s">
        <v>1048</v>
      </c>
      <c r="J378" s="289"/>
      <c r="K378" s="289"/>
      <c r="L378" s="289"/>
      <c r="M378" s="289"/>
      <c r="N378" s="248"/>
      <c r="O378" s="248"/>
      <c r="P378" s="287" t="str">
        <f>Q377&amp;":"&amp;R377</f>
        <v>62:70</v>
      </c>
      <c r="Q378" s="287" t="str">
        <f>R377&amp;":"&amp;S377</f>
        <v>70:77</v>
      </c>
      <c r="R378" s="290" t="str">
        <f>Q378</f>
        <v>70:77</v>
      </c>
      <c r="S378" s="290" t="str">
        <f>R378</f>
        <v>70:77</v>
      </c>
      <c r="T378" s="290" t="str">
        <f>S378</f>
        <v>70:77</v>
      </c>
      <c r="U378" s="290" t="str">
        <f>T378</f>
        <v>70:77</v>
      </c>
      <c r="V378" s="290" t="str">
        <f>U378</f>
        <v>70:77</v>
      </c>
      <c r="W378" s="287" t="str">
        <f>X377&amp;":"&amp;Y377</f>
        <v>64:72</v>
      </c>
      <c r="X378" s="287" t="str">
        <f>Y377&amp;":"&amp;Z377</f>
        <v>72:79</v>
      </c>
      <c r="Y378" s="290" t="str">
        <f>X378</f>
        <v>72:79</v>
      </c>
      <c r="Z378" s="290" t="str">
        <f>Y378</f>
        <v>72:79</v>
      </c>
      <c r="AA378" s="290" t="str">
        <f>Z378</f>
        <v>72:79</v>
      </c>
      <c r="AB378" s="290" t="str">
        <f>AA378</f>
        <v>72:79</v>
      </c>
      <c r="AC378" s="290" t="str">
        <f>AB378</f>
        <v>72:79</v>
      </c>
      <c r="AD378" s="287" t="str">
        <f>AE377&amp;":"&amp;AF377</f>
        <v>67:75</v>
      </c>
      <c r="AE378" s="287" t="str">
        <f>AF377&amp;":"&amp;AG377</f>
        <v>75:82</v>
      </c>
      <c r="AF378" s="290" t="str">
        <f t="shared" ref="AF378:AJ378" si="700">AE378</f>
        <v>75:82</v>
      </c>
      <c r="AG378" s="290" t="str">
        <f t="shared" si="700"/>
        <v>75:82</v>
      </c>
      <c r="AH378" s="290" t="str">
        <f t="shared" si="700"/>
        <v>75:82</v>
      </c>
      <c r="AI378" s="290" t="str">
        <f t="shared" si="700"/>
        <v>75:82</v>
      </c>
      <c r="AJ378" s="290" t="str">
        <f t="shared" si="700"/>
        <v>75:82</v>
      </c>
      <c r="AK378" s="287" t="str">
        <f>AL377&amp;":"&amp;AM377</f>
        <v>69:77</v>
      </c>
      <c r="AL378" s="287" t="str">
        <f>AM377&amp;":"&amp;AN377</f>
        <v>77:84</v>
      </c>
      <c r="AM378" s="290" t="str">
        <f t="shared" ref="AM378:AQ378" si="701">AL378</f>
        <v>77:84</v>
      </c>
      <c r="AN378" s="290" t="str">
        <f t="shared" si="701"/>
        <v>77:84</v>
      </c>
      <c r="AO378" s="290" t="str">
        <f t="shared" si="701"/>
        <v>77:84</v>
      </c>
      <c r="AP378" s="290" t="str">
        <f t="shared" si="701"/>
        <v>77:84</v>
      </c>
      <c r="AQ378" s="290" t="str">
        <f t="shared" si="701"/>
        <v>77:84</v>
      </c>
      <c r="AR378" s="287" t="str">
        <f>AS377&amp;":"&amp;AT377</f>
        <v>70:78</v>
      </c>
      <c r="AS378" s="287" t="str">
        <f>AT377&amp;":"&amp;AU377</f>
        <v>78:85</v>
      </c>
      <c r="AT378" s="290" t="str">
        <f t="shared" ref="AT378" si="702">AS378</f>
        <v>78:85</v>
      </c>
      <c r="AU378" s="290" t="str">
        <f t="shared" ref="AU378" si="703">AT378</f>
        <v>78:85</v>
      </c>
      <c r="AV378" s="290" t="str">
        <f t="shared" ref="AV378" si="704">AU378</f>
        <v>78:85</v>
      </c>
      <c r="AW378" s="290" t="str">
        <f t="shared" ref="AW378" si="705">AV378</f>
        <v>78:85</v>
      </c>
      <c r="AX378" s="290" t="str">
        <f t="shared" ref="AX378" si="706">AW378</f>
        <v>78:85</v>
      </c>
      <c r="AY378" s="287" t="str">
        <f>AZ377&amp;":"&amp;BA377</f>
        <v>62:70</v>
      </c>
      <c r="AZ378" s="287" t="str">
        <f>BA377&amp;":"&amp;BB377</f>
        <v>70:77</v>
      </c>
      <c r="BA378" s="290" t="str">
        <f t="shared" ref="BA378:BE378" si="707">AZ378</f>
        <v>70:77</v>
      </c>
      <c r="BB378" s="290" t="str">
        <f t="shared" si="707"/>
        <v>70:77</v>
      </c>
      <c r="BC378" s="290" t="str">
        <f t="shared" si="707"/>
        <v>70:77</v>
      </c>
      <c r="BD378" s="290" t="str">
        <f t="shared" si="707"/>
        <v>70:77</v>
      </c>
      <c r="BE378" s="290" t="str">
        <f t="shared" si="707"/>
        <v>70:77</v>
      </c>
      <c r="BF378" s="288" t="str">
        <f>BF377&amp;":"&amp;BG377</f>
        <v>109:122</v>
      </c>
      <c r="BG378" s="288" t="str">
        <f>BG377&amp;":"&amp;BH377</f>
        <v>122:129</v>
      </c>
      <c r="BH378" s="290" t="str">
        <f t="shared" ref="BH378:BL378" si="708">BG378</f>
        <v>122:129</v>
      </c>
      <c r="BI378" s="290" t="str">
        <f t="shared" si="708"/>
        <v>122:129</v>
      </c>
      <c r="BJ378" s="290" t="str">
        <f t="shared" si="708"/>
        <v>122:129</v>
      </c>
      <c r="BK378" s="290" t="str">
        <f t="shared" si="708"/>
        <v>122:129</v>
      </c>
      <c r="BL378" s="290" t="str">
        <f t="shared" si="708"/>
        <v>122:129</v>
      </c>
      <c r="BM378" s="288" t="str">
        <f>BM377&amp;":"&amp;BN377</f>
        <v>161:174</v>
      </c>
      <c r="BN378" s="288" t="str">
        <f>BN377&amp;":"&amp;BO377</f>
        <v>174:181</v>
      </c>
      <c r="BO378" s="290" t="str">
        <f t="shared" ref="BO378:BS378" si="709">BN378</f>
        <v>174:181</v>
      </c>
      <c r="BP378" s="290" t="str">
        <f t="shared" si="709"/>
        <v>174:181</v>
      </c>
      <c r="BQ378" s="290" t="str">
        <f t="shared" si="709"/>
        <v>174:181</v>
      </c>
      <c r="BR378" s="290" t="str">
        <f t="shared" si="709"/>
        <v>174:181</v>
      </c>
      <c r="BS378" s="290" t="str">
        <f t="shared" si="709"/>
        <v>174:181</v>
      </c>
      <c r="BT378" s="288" t="str">
        <f>BT377&amp;":"&amp;BU377</f>
        <v>213:226</v>
      </c>
      <c r="BU378" s="288" t="str">
        <f>BU377&amp;":"&amp;BV377</f>
        <v>226:233</v>
      </c>
      <c r="BV378" s="290" t="str">
        <f t="shared" ref="BV378:BZ378" si="710">BU378</f>
        <v>226:233</v>
      </c>
      <c r="BW378" s="290" t="str">
        <f t="shared" si="710"/>
        <v>226:233</v>
      </c>
      <c r="BX378" s="290" t="str">
        <f t="shared" si="710"/>
        <v>226:233</v>
      </c>
      <c r="BY378" s="290" t="str">
        <f t="shared" si="710"/>
        <v>226:233</v>
      </c>
      <c r="BZ378" s="290" t="str">
        <f t="shared" si="710"/>
        <v>226:233</v>
      </c>
      <c r="CA378" s="288" t="str">
        <f>CA377&amp;":"&amp;CB377</f>
        <v>265:278</v>
      </c>
      <c r="CB378" s="288" t="str">
        <f>CB377&amp;":"&amp;CC377</f>
        <v>278:285</v>
      </c>
      <c r="CC378" s="290" t="str">
        <f t="shared" ref="CC378:CG378" si="711">CB378</f>
        <v>278:285</v>
      </c>
      <c r="CD378" s="290" t="str">
        <f t="shared" si="711"/>
        <v>278:285</v>
      </c>
      <c r="CE378" s="290" t="str">
        <f t="shared" si="711"/>
        <v>278:285</v>
      </c>
      <c r="CF378" s="290" t="str">
        <f t="shared" si="711"/>
        <v>278:285</v>
      </c>
      <c r="CG378" s="290" t="str">
        <f t="shared" si="711"/>
        <v>278:285</v>
      </c>
      <c r="CH378" s="288" t="str">
        <f>CH377&amp;":"&amp;CI377</f>
        <v>317:330</v>
      </c>
      <c r="CI378" s="288" t="str">
        <f>CI377&amp;":"&amp;CJ377</f>
        <v>330:337</v>
      </c>
      <c r="CJ378" s="290" t="str">
        <f t="shared" ref="CJ378:CN378" si="712">CI378</f>
        <v>330:337</v>
      </c>
      <c r="CK378" s="290" t="str">
        <f t="shared" si="712"/>
        <v>330:337</v>
      </c>
      <c r="CL378" s="290" t="str">
        <f t="shared" si="712"/>
        <v>330:337</v>
      </c>
      <c r="CM378" s="290" t="str">
        <f t="shared" si="712"/>
        <v>330:337</v>
      </c>
      <c r="CN378" s="290" t="str">
        <f t="shared" si="712"/>
        <v>330:337</v>
      </c>
    </row>
    <row r="379" spans="1:122" hidden="1" outlineLevel="1">
      <c r="A379" s="21"/>
      <c r="B379" s="248" t="s">
        <v>1117</v>
      </c>
      <c r="C379" s="291" t="s">
        <v>6</v>
      </c>
      <c r="D379" s="291" t="str">
        <f>C379</f>
        <v>0:1</v>
      </c>
      <c r="E379" s="292" t="s">
        <v>8</v>
      </c>
      <c r="F379" s="292" t="s">
        <v>163</v>
      </c>
      <c r="G379" s="292" t="s">
        <v>178</v>
      </c>
      <c r="H379" s="292" t="s">
        <v>238</v>
      </c>
      <c r="I379" s="292" t="s">
        <v>240</v>
      </c>
      <c r="J379" s="292"/>
      <c r="K379" s="292"/>
      <c r="L379" s="292"/>
      <c r="M379" s="292"/>
      <c r="N379" s="293"/>
      <c r="O379" s="293"/>
      <c r="P379" s="294" t="str">
        <f>C379</f>
        <v>0:1</v>
      </c>
      <c r="Q379" s="294" t="str">
        <f>D379</f>
        <v>0:1</v>
      </c>
      <c r="R379" s="295" t="str">
        <f>LEFT(E379,FIND(":",E379)-1)+i.TOLoffset_r2*(d.TOL-1)&amp;":"&amp;RIGHT(E379,LEN(E379)-FIND(":",E379))+i.TOLoffset_r2*(d.TOL-1)</f>
        <v>50:51</v>
      </c>
      <c r="S379" s="295" t="str">
        <f>LEFT(F379,FIND(":",F379)-1)+i.TOLoffset_r2*(d.TOL-1)&amp;":"&amp;RIGHT(F379,LEN(F379)-FIND(":",F379))+i.TOLoffset_r2*(d.TOL-1)</f>
        <v>51:52</v>
      </c>
      <c r="T379" s="295" t="str">
        <f>LEFT(G379,FIND(":",G379)-1)+i.TOLoffset_r2*(d.TOL-1)&amp;":"&amp;RIGHT(G379,LEN(G379)-FIND(":",G379))+i.TOLoffset_r2*(d.TOL-1)</f>
        <v>52:53</v>
      </c>
      <c r="U379" s="295" t="str">
        <f>LEFT(H379,FIND(":",H379)-1)+i.TOLoffset_r2*(d.TOL-1)&amp;":"&amp;RIGHT(H379,LEN(H379)-FIND(":",H379))+i.TOLoffset_r2*(d.TOL-1)</f>
        <v>53:54</v>
      </c>
      <c r="V379" s="295" t="str">
        <f>LEFT(I379,FIND(":",I379)-1)+i.TOLoffset_r2*(d.TOL-1)&amp;":"&amp;RIGHT(I379,LEN(I379)-FIND(":",I379))+i.TOLoffset_r2*(d.TOL-1)</f>
        <v>54:55</v>
      </c>
      <c r="W379" s="296" t="str">
        <f>P379</f>
        <v>0:1</v>
      </c>
      <c r="X379" s="296" t="str">
        <f t="shared" ref="X379" si="713">Q379</f>
        <v>0:1</v>
      </c>
      <c r="Y379" s="296" t="str">
        <f t="shared" ref="Y379" si="714">R379</f>
        <v>50:51</v>
      </c>
      <c r="Z379" s="296" t="str">
        <f t="shared" ref="Z379" si="715">S379</f>
        <v>51:52</v>
      </c>
      <c r="AA379" s="296" t="str">
        <f t="shared" ref="AA379" si="716">T379</f>
        <v>52:53</v>
      </c>
      <c r="AB379" s="296" t="str">
        <f t="shared" ref="AB379" si="717">U379</f>
        <v>53:54</v>
      </c>
      <c r="AC379" s="296" t="str">
        <f t="shared" ref="AC379" si="718">V379</f>
        <v>54:55</v>
      </c>
      <c r="AD379" s="296" t="str">
        <f t="shared" ref="AD379" si="719">W379</f>
        <v>0:1</v>
      </c>
      <c r="AE379" s="296" t="str">
        <f t="shared" ref="AE379" si="720">X379</f>
        <v>0:1</v>
      </c>
      <c r="AF379" s="296" t="str">
        <f t="shared" ref="AF379" si="721">Y379</f>
        <v>50:51</v>
      </c>
      <c r="AG379" s="296" t="str">
        <f t="shared" ref="AG379" si="722">Z379</f>
        <v>51:52</v>
      </c>
      <c r="AH379" s="296" t="str">
        <f t="shared" ref="AH379" si="723">AA379</f>
        <v>52:53</v>
      </c>
      <c r="AI379" s="296" t="str">
        <f t="shared" ref="AI379" si="724">AB379</f>
        <v>53:54</v>
      </c>
      <c r="AJ379" s="296" t="str">
        <f t="shared" ref="AJ379" si="725">AC379</f>
        <v>54:55</v>
      </c>
      <c r="AK379" s="296" t="str">
        <f t="shared" ref="AK379" si="726">AD379</f>
        <v>0:1</v>
      </c>
      <c r="AL379" s="296" t="str">
        <f t="shared" ref="AL379" si="727">AE379</f>
        <v>0:1</v>
      </c>
      <c r="AM379" s="296" t="str">
        <f t="shared" ref="AM379" si="728">AF379</f>
        <v>50:51</v>
      </c>
      <c r="AN379" s="296" t="str">
        <f t="shared" ref="AN379" si="729">AG379</f>
        <v>51:52</v>
      </c>
      <c r="AO379" s="296" t="str">
        <f t="shared" ref="AO379" si="730">AH379</f>
        <v>52:53</v>
      </c>
      <c r="AP379" s="296" t="str">
        <f t="shared" ref="AP379" si="731">AI379</f>
        <v>53:54</v>
      </c>
      <c r="AQ379" s="296" t="str">
        <f t="shared" ref="AQ379" si="732">AJ379</f>
        <v>54:55</v>
      </c>
      <c r="AR379" s="296" t="str">
        <f t="shared" ref="AR379:BE379" si="733">AD379</f>
        <v>0:1</v>
      </c>
      <c r="AS379" s="296" t="str">
        <f t="shared" si="733"/>
        <v>0:1</v>
      </c>
      <c r="AT379" s="296" t="str">
        <f t="shared" si="733"/>
        <v>50:51</v>
      </c>
      <c r="AU379" s="296" t="str">
        <f t="shared" si="733"/>
        <v>51:52</v>
      </c>
      <c r="AV379" s="296" t="str">
        <f t="shared" si="733"/>
        <v>52:53</v>
      </c>
      <c r="AW379" s="296" t="str">
        <f t="shared" si="733"/>
        <v>53:54</v>
      </c>
      <c r="AX379" s="296" t="str">
        <f t="shared" si="733"/>
        <v>54:55</v>
      </c>
      <c r="AY379" s="296" t="str">
        <f t="shared" si="733"/>
        <v>0:1</v>
      </c>
      <c r="AZ379" s="296" t="str">
        <f t="shared" si="733"/>
        <v>0:1</v>
      </c>
      <c r="BA379" s="296" t="str">
        <f t="shared" si="733"/>
        <v>50:51</v>
      </c>
      <c r="BB379" s="296" t="str">
        <f t="shared" si="733"/>
        <v>51:52</v>
      </c>
      <c r="BC379" s="296" t="str">
        <f t="shared" si="733"/>
        <v>52:53</v>
      </c>
      <c r="BD379" s="296" t="str">
        <f t="shared" si="733"/>
        <v>53:54</v>
      </c>
      <c r="BE379" s="296" t="str">
        <f t="shared" si="733"/>
        <v>54:55</v>
      </c>
      <c r="BF379" s="296" t="str">
        <f t="shared" ref="BF379" si="734">AY379</f>
        <v>0:1</v>
      </c>
      <c r="BG379" s="296" t="str">
        <f t="shared" ref="BG379" si="735">AZ379</f>
        <v>0:1</v>
      </c>
      <c r="BH379" s="296" t="str">
        <f t="shared" ref="BH379" si="736">BA379</f>
        <v>50:51</v>
      </c>
      <c r="BI379" s="296" t="str">
        <f t="shared" ref="BI379" si="737">BB379</f>
        <v>51:52</v>
      </c>
      <c r="BJ379" s="296" t="str">
        <f t="shared" ref="BJ379" si="738">BC379</f>
        <v>52:53</v>
      </c>
      <c r="BK379" s="296" t="str">
        <f t="shared" ref="BK379" si="739">BD379</f>
        <v>53:54</v>
      </c>
      <c r="BL379" s="296" t="str">
        <f t="shared" ref="BL379" si="740">BE379</f>
        <v>54:55</v>
      </c>
      <c r="BM379" s="296" t="str">
        <f t="shared" ref="BM379" si="741">BF379</f>
        <v>0:1</v>
      </c>
      <c r="BN379" s="296" t="str">
        <f t="shared" ref="BN379" si="742">BG379</f>
        <v>0:1</v>
      </c>
      <c r="BO379" s="296" t="str">
        <f t="shared" ref="BO379" si="743">BH379</f>
        <v>50:51</v>
      </c>
      <c r="BP379" s="296" t="str">
        <f t="shared" ref="BP379" si="744">BI379</f>
        <v>51:52</v>
      </c>
      <c r="BQ379" s="296" t="str">
        <f t="shared" ref="BQ379" si="745">BJ379</f>
        <v>52:53</v>
      </c>
      <c r="BR379" s="296" t="str">
        <f t="shared" ref="BR379" si="746">BK379</f>
        <v>53:54</v>
      </c>
      <c r="BS379" s="296" t="str">
        <f t="shared" ref="BS379" si="747">BL379</f>
        <v>54:55</v>
      </c>
      <c r="BT379" s="296" t="str">
        <f t="shared" ref="BT379" si="748">BM379</f>
        <v>0:1</v>
      </c>
      <c r="BU379" s="296" t="str">
        <f t="shared" ref="BU379" si="749">BN379</f>
        <v>0:1</v>
      </c>
      <c r="BV379" s="296" t="str">
        <f t="shared" ref="BV379" si="750">BO379</f>
        <v>50:51</v>
      </c>
      <c r="BW379" s="296" t="str">
        <f t="shared" ref="BW379" si="751">BP379</f>
        <v>51:52</v>
      </c>
      <c r="BX379" s="296" t="str">
        <f t="shared" ref="BX379" si="752">BQ379</f>
        <v>52:53</v>
      </c>
      <c r="BY379" s="296" t="str">
        <f t="shared" ref="BY379" si="753">BR379</f>
        <v>53:54</v>
      </c>
      <c r="BZ379" s="296" t="str">
        <f t="shared" ref="BZ379" si="754">BS379</f>
        <v>54:55</v>
      </c>
      <c r="CA379" s="296" t="str">
        <f t="shared" ref="CA379" si="755">BT379</f>
        <v>0:1</v>
      </c>
      <c r="CB379" s="296" t="str">
        <f t="shared" ref="CB379" si="756">BU379</f>
        <v>0:1</v>
      </c>
      <c r="CC379" s="296" t="str">
        <f t="shared" ref="CC379" si="757">BV379</f>
        <v>50:51</v>
      </c>
      <c r="CD379" s="296" t="str">
        <f t="shared" ref="CD379" si="758">BW379</f>
        <v>51:52</v>
      </c>
      <c r="CE379" s="296" t="str">
        <f t="shared" ref="CE379" si="759">BX379</f>
        <v>52:53</v>
      </c>
      <c r="CF379" s="296" t="str">
        <f t="shared" ref="CF379" si="760">BY379</f>
        <v>53:54</v>
      </c>
      <c r="CG379" s="296" t="str">
        <f t="shared" ref="CG379" si="761">BZ379</f>
        <v>54:55</v>
      </c>
      <c r="CH379" s="296" t="str">
        <f t="shared" ref="CH379" si="762">CA379</f>
        <v>0:1</v>
      </c>
      <c r="CI379" s="296" t="str">
        <f t="shared" ref="CI379" si="763">CB379</f>
        <v>0:1</v>
      </c>
      <c r="CJ379" s="296" t="str">
        <f t="shared" ref="CJ379" si="764">CC379</f>
        <v>50:51</v>
      </c>
      <c r="CK379" s="296" t="str">
        <f t="shared" ref="CK379" si="765">CD379</f>
        <v>51:52</v>
      </c>
      <c r="CL379" s="296" t="str">
        <f t="shared" ref="CL379" si="766">CE379</f>
        <v>52:53</v>
      </c>
      <c r="CM379" s="296" t="str">
        <f t="shared" ref="CM379" si="767">CF379</f>
        <v>53:54</v>
      </c>
      <c r="CN379" s="296" t="str">
        <f t="shared" ref="CN379" si="768">CG379</f>
        <v>54:55</v>
      </c>
    </row>
    <row r="380" spans="1:122" ht="66.75" hidden="1" outlineLevel="1">
      <c r="A380" s="21"/>
      <c r="B380" s="248"/>
      <c r="C380" s="285"/>
      <c r="D380" s="285"/>
      <c r="E380" s="285"/>
      <c r="F380" s="285"/>
      <c r="G380" s="285"/>
      <c r="H380" s="285"/>
      <c r="I380" s="285"/>
      <c r="J380" s="285"/>
      <c r="K380" s="285"/>
      <c r="L380" s="285"/>
      <c r="M380" s="285"/>
      <c r="N380" s="285"/>
      <c r="O380" s="285"/>
      <c r="P380" s="297" t="str">
        <f t="shared" ref="P380:Q380" si="769">P379&amp;", "&amp;P$378</f>
        <v>0:1, 62:70</v>
      </c>
      <c r="Q380" s="297" t="str">
        <f t="shared" si="769"/>
        <v>0:1, 70:77</v>
      </c>
      <c r="R380" s="297" t="str">
        <f>R379&amp;", "&amp;R$378</f>
        <v>50:51, 70:77</v>
      </c>
      <c r="S380" s="297" t="str">
        <f>S379&amp;", "&amp;S$378</f>
        <v>51:52, 70:77</v>
      </c>
      <c r="T380" s="297" t="str">
        <f>T379&amp;", "&amp;T$378</f>
        <v>52:53, 70:77</v>
      </c>
      <c r="U380" s="297" t="str">
        <f>U379&amp;", "&amp;U$378</f>
        <v>53:54, 70:77</v>
      </c>
      <c r="V380" s="297" t="str">
        <f>V379&amp;", "&amp;V$378</f>
        <v>54:55, 70:77</v>
      </c>
      <c r="W380" s="297" t="str">
        <f t="shared" ref="W380" si="770">W379&amp;", "&amp;W$378</f>
        <v>0:1, 64:72</v>
      </c>
      <c r="X380" s="297" t="str">
        <f t="shared" ref="X380" si="771">X379&amp;", "&amp;X$378</f>
        <v>0:1, 72:79</v>
      </c>
      <c r="Y380" s="297" t="str">
        <f t="shared" ref="Y380" si="772">Y379&amp;", "&amp;Y$378</f>
        <v>50:51, 72:79</v>
      </c>
      <c r="Z380" s="297" t="str">
        <f t="shared" ref="Z380" si="773">Z379&amp;", "&amp;Z$378</f>
        <v>51:52, 72:79</v>
      </c>
      <c r="AA380" s="297" t="str">
        <f t="shared" ref="AA380" si="774">AA379&amp;", "&amp;AA$378</f>
        <v>52:53, 72:79</v>
      </c>
      <c r="AB380" s="297" t="str">
        <f t="shared" ref="AB380" si="775">AB379&amp;", "&amp;AB$378</f>
        <v>53:54, 72:79</v>
      </c>
      <c r="AC380" s="297" t="str">
        <f t="shared" ref="AC380" si="776">AC379&amp;", "&amp;AC$378</f>
        <v>54:55, 72:79</v>
      </c>
      <c r="AD380" s="297" t="str">
        <f t="shared" ref="AD380" si="777">AD379&amp;", "&amp;AD$378</f>
        <v>0:1, 67:75</v>
      </c>
      <c r="AE380" s="297" t="str">
        <f t="shared" ref="AE380" si="778">AE379&amp;", "&amp;AE$378</f>
        <v>0:1, 75:82</v>
      </c>
      <c r="AF380" s="297" t="str">
        <f t="shared" ref="AF380" si="779">AF379&amp;", "&amp;AF$378</f>
        <v>50:51, 75:82</v>
      </c>
      <c r="AG380" s="297" t="str">
        <f t="shared" ref="AG380" si="780">AG379&amp;", "&amp;AG$378</f>
        <v>51:52, 75:82</v>
      </c>
      <c r="AH380" s="297" t="str">
        <f t="shared" ref="AH380" si="781">AH379&amp;", "&amp;AH$378</f>
        <v>52:53, 75:82</v>
      </c>
      <c r="AI380" s="297" t="str">
        <f t="shared" ref="AI380" si="782">AI379&amp;", "&amp;AI$378</f>
        <v>53:54, 75:82</v>
      </c>
      <c r="AJ380" s="297" t="str">
        <f t="shared" ref="AJ380" si="783">AJ379&amp;", "&amp;AJ$378</f>
        <v>54:55, 75:82</v>
      </c>
      <c r="AK380" s="297" t="str">
        <f t="shared" ref="AK380" si="784">AK379&amp;", "&amp;AK$378</f>
        <v>0:1, 69:77</v>
      </c>
      <c r="AL380" s="297" t="str">
        <f t="shared" ref="AL380" si="785">AL379&amp;", "&amp;AL$378</f>
        <v>0:1, 77:84</v>
      </c>
      <c r="AM380" s="297" t="str">
        <f t="shared" ref="AM380" si="786">AM379&amp;", "&amp;AM$378</f>
        <v>50:51, 77:84</v>
      </c>
      <c r="AN380" s="297" t="str">
        <f t="shared" ref="AN380" si="787">AN379&amp;", "&amp;AN$378</f>
        <v>51:52, 77:84</v>
      </c>
      <c r="AO380" s="297" t="str">
        <f t="shared" ref="AO380" si="788">AO379&amp;", "&amp;AO$378</f>
        <v>52:53, 77:84</v>
      </c>
      <c r="AP380" s="297" t="str">
        <f t="shared" ref="AP380" si="789">AP379&amp;", "&amp;AP$378</f>
        <v>53:54, 77:84</v>
      </c>
      <c r="AQ380" s="297" t="str">
        <f t="shared" ref="AQ380:AX380" si="790">AQ379&amp;", "&amp;AQ$378</f>
        <v>54:55, 77:84</v>
      </c>
      <c r="AR380" s="297" t="str">
        <f t="shared" si="790"/>
        <v>0:1, 70:78</v>
      </c>
      <c r="AS380" s="297" t="str">
        <f t="shared" si="790"/>
        <v>0:1, 78:85</v>
      </c>
      <c r="AT380" s="297" t="str">
        <f t="shared" si="790"/>
        <v>50:51, 78:85</v>
      </c>
      <c r="AU380" s="297" t="str">
        <f t="shared" si="790"/>
        <v>51:52, 78:85</v>
      </c>
      <c r="AV380" s="297" t="str">
        <f t="shared" si="790"/>
        <v>52:53, 78:85</v>
      </c>
      <c r="AW380" s="297" t="str">
        <f t="shared" si="790"/>
        <v>53:54, 78:85</v>
      </c>
      <c r="AX380" s="297" t="str">
        <f t="shared" si="790"/>
        <v>54:55, 78:85</v>
      </c>
      <c r="AY380" s="297" t="str">
        <f t="shared" ref="AY380" si="791">AY379&amp;", "&amp;AY$378</f>
        <v>0:1, 62:70</v>
      </c>
      <c r="AZ380" s="297" t="str">
        <f t="shared" ref="AZ380" si="792">AZ379&amp;", "&amp;AZ$378</f>
        <v>0:1, 70:77</v>
      </c>
      <c r="BA380" s="297" t="str">
        <f t="shared" ref="BA380" si="793">BA379&amp;", "&amp;BA$378</f>
        <v>50:51, 70:77</v>
      </c>
      <c r="BB380" s="297" t="str">
        <f t="shared" ref="BB380" si="794">BB379&amp;", "&amp;BB$378</f>
        <v>51:52, 70:77</v>
      </c>
      <c r="BC380" s="297" t="str">
        <f t="shared" ref="BC380" si="795">BC379&amp;", "&amp;BC$378</f>
        <v>52:53, 70:77</v>
      </c>
      <c r="BD380" s="297" t="str">
        <f t="shared" ref="BD380" si="796">BD379&amp;", "&amp;BD$378</f>
        <v>53:54, 70:77</v>
      </c>
      <c r="BE380" s="297" t="str">
        <f t="shared" ref="BE380" si="797">BE379&amp;", "&amp;BE$378</f>
        <v>54:55, 70:77</v>
      </c>
      <c r="BF380" s="297" t="str">
        <f t="shared" ref="BF380:CG380" si="798">BF379&amp;", "&amp;BF$378</f>
        <v>0:1, 109:122</v>
      </c>
      <c r="BG380" s="297" t="str">
        <f t="shared" si="798"/>
        <v>0:1, 122:129</v>
      </c>
      <c r="BH380" s="297" t="str">
        <f t="shared" si="798"/>
        <v>50:51, 122:129</v>
      </c>
      <c r="BI380" s="297" t="str">
        <f t="shared" si="798"/>
        <v>51:52, 122:129</v>
      </c>
      <c r="BJ380" s="297" t="str">
        <f t="shared" si="798"/>
        <v>52:53, 122:129</v>
      </c>
      <c r="BK380" s="297" t="str">
        <f t="shared" si="798"/>
        <v>53:54, 122:129</v>
      </c>
      <c r="BL380" s="297" t="str">
        <f t="shared" si="798"/>
        <v>54:55, 122:129</v>
      </c>
      <c r="BM380" s="297" t="str">
        <f t="shared" si="798"/>
        <v>0:1, 161:174</v>
      </c>
      <c r="BN380" s="297" t="str">
        <f t="shared" si="798"/>
        <v>0:1, 174:181</v>
      </c>
      <c r="BO380" s="297" t="str">
        <f t="shared" si="798"/>
        <v>50:51, 174:181</v>
      </c>
      <c r="BP380" s="297" t="str">
        <f t="shared" si="798"/>
        <v>51:52, 174:181</v>
      </c>
      <c r="BQ380" s="297" t="str">
        <f t="shared" si="798"/>
        <v>52:53, 174:181</v>
      </c>
      <c r="BR380" s="297" t="str">
        <f t="shared" si="798"/>
        <v>53:54, 174:181</v>
      </c>
      <c r="BS380" s="297" t="str">
        <f t="shared" si="798"/>
        <v>54:55, 174:181</v>
      </c>
      <c r="BT380" s="297" t="str">
        <f t="shared" si="798"/>
        <v>0:1, 213:226</v>
      </c>
      <c r="BU380" s="297" t="str">
        <f t="shared" si="798"/>
        <v>0:1, 226:233</v>
      </c>
      <c r="BV380" s="297" t="str">
        <f t="shared" si="798"/>
        <v>50:51, 226:233</v>
      </c>
      <c r="BW380" s="297" t="str">
        <f t="shared" si="798"/>
        <v>51:52, 226:233</v>
      </c>
      <c r="BX380" s="297" t="str">
        <f t="shared" si="798"/>
        <v>52:53, 226:233</v>
      </c>
      <c r="BY380" s="297" t="str">
        <f t="shared" si="798"/>
        <v>53:54, 226:233</v>
      </c>
      <c r="BZ380" s="297" t="str">
        <f t="shared" si="798"/>
        <v>54:55, 226:233</v>
      </c>
      <c r="CA380" s="297" t="str">
        <f t="shared" si="798"/>
        <v>0:1, 265:278</v>
      </c>
      <c r="CB380" s="297" t="str">
        <f t="shared" si="798"/>
        <v>0:1, 278:285</v>
      </c>
      <c r="CC380" s="297" t="str">
        <f t="shared" si="798"/>
        <v>50:51, 278:285</v>
      </c>
      <c r="CD380" s="297" t="str">
        <f t="shared" si="798"/>
        <v>51:52, 278:285</v>
      </c>
      <c r="CE380" s="297" t="str">
        <f t="shared" si="798"/>
        <v>52:53, 278:285</v>
      </c>
      <c r="CF380" s="297" t="str">
        <f t="shared" si="798"/>
        <v>53:54, 278:285</v>
      </c>
      <c r="CG380" s="297" t="str">
        <f t="shared" si="798"/>
        <v>54:55, 278:285</v>
      </c>
      <c r="CH380" s="297" t="str">
        <f t="shared" ref="CH380" si="799">CH379&amp;", "&amp;CH$378</f>
        <v>0:1, 317:330</v>
      </c>
      <c r="CI380" s="297" t="str">
        <f t="shared" ref="CI380" si="800">CI379&amp;", "&amp;CI$378</f>
        <v>0:1, 330:337</v>
      </c>
      <c r="CJ380" s="297" t="str">
        <f t="shared" ref="CJ380" si="801">CJ379&amp;", "&amp;CJ$378</f>
        <v>50:51, 330:337</v>
      </c>
      <c r="CK380" s="297" t="str">
        <f t="shared" ref="CK380" si="802">CK379&amp;", "&amp;CK$378</f>
        <v>51:52, 330:337</v>
      </c>
      <c r="CL380" s="297" t="str">
        <f t="shared" ref="CL380" si="803">CL379&amp;", "&amp;CL$378</f>
        <v>52:53, 330:337</v>
      </c>
      <c r="CM380" s="297" t="str">
        <f t="shared" ref="CM380" si="804">CM379&amp;", "&amp;CM$378</f>
        <v>53:54, 330:337</v>
      </c>
      <c r="CN380" s="297" t="str">
        <f t="shared" ref="CN380" si="805">CN379&amp;", "&amp;CN$378</f>
        <v>54:55, 330:337</v>
      </c>
    </row>
    <row r="381" spans="1:122" hidden="1" outlineLevel="1">
      <c r="B381" s="303" t="s">
        <v>1125</v>
      </c>
      <c r="C381" s="305">
        <v>3</v>
      </c>
      <c r="D381" s="305">
        <v>3</v>
      </c>
      <c r="E381" s="305">
        <v>3</v>
      </c>
      <c r="F381" s="305">
        <v>3</v>
      </c>
      <c r="G381" s="305">
        <v>1</v>
      </c>
      <c r="H381" s="305">
        <v>3</v>
      </c>
      <c r="I381" s="305">
        <v>3</v>
      </c>
      <c r="J381" s="305"/>
      <c r="K381" s="305"/>
      <c r="L381" s="305"/>
      <c r="M381" s="305"/>
      <c r="N381" s="298"/>
      <c r="O381" s="298"/>
      <c r="P381" s="296" t="str">
        <f>P379</f>
        <v>0:1</v>
      </c>
      <c r="Q381" s="296" t="str">
        <f>Q379</f>
        <v>0:1</v>
      </c>
      <c r="R381" s="299" t="str">
        <f>LEFT(R379,FIND(":",R379)-1)+i.BMToffset_r2&amp;":"&amp;RIGHT(R379,LEN(R379)-FIND(":",R379))+i.BMToffset_r2</f>
        <v>194:195</v>
      </c>
      <c r="S381" s="299" t="str">
        <f>LEFT(S379,FIND(":",S379)-1)+i.BMToffset_r2&amp;":"&amp;RIGHT(S379,LEN(S379)-FIND(":",S379))+i.BMToffset_r2</f>
        <v>195:196</v>
      </c>
      <c r="T381" s="299" t="str">
        <f>LEFT(T379,FIND(":",T379)-1)+i.BMToffset_r2&amp;":"&amp;RIGHT(T379,LEN(T379)-FIND(":",T379))+i.BMToffset_r2</f>
        <v>196:197</v>
      </c>
      <c r="U381" s="299" t="str">
        <f>LEFT(U379,FIND(":",U379)-1)+i.BMToffset_r2&amp;":"&amp;RIGHT(U379,LEN(U379)-FIND(":",U379))+i.BMToffset_r2</f>
        <v>197:198</v>
      </c>
      <c r="V381" s="299" t="str">
        <f>LEFT(V379,FIND(":",V379)-1)+i.BMToffset_r2&amp;":"&amp;RIGHT(V379,LEN(V379)-FIND(":",V379))+i.BMToffset_r2</f>
        <v>198:199</v>
      </c>
      <c r="W381" s="296" t="str">
        <f>P381</f>
        <v>0:1</v>
      </c>
      <c r="X381" s="296" t="str">
        <f t="shared" ref="X381:CN381" si="806">Q381</f>
        <v>0:1</v>
      </c>
      <c r="Y381" s="296" t="str">
        <f t="shared" si="806"/>
        <v>194:195</v>
      </c>
      <c r="Z381" s="296" t="str">
        <f t="shared" si="806"/>
        <v>195:196</v>
      </c>
      <c r="AA381" s="296" t="str">
        <f t="shared" si="806"/>
        <v>196:197</v>
      </c>
      <c r="AB381" s="296" t="str">
        <f t="shared" si="806"/>
        <v>197:198</v>
      </c>
      <c r="AC381" s="296" t="str">
        <f t="shared" si="806"/>
        <v>198:199</v>
      </c>
      <c r="AD381" s="296" t="str">
        <f t="shared" si="806"/>
        <v>0:1</v>
      </c>
      <c r="AE381" s="296" t="str">
        <f t="shared" si="806"/>
        <v>0:1</v>
      </c>
      <c r="AF381" s="296" t="str">
        <f t="shared" si="806"/>
        <v>194:195</v>
      </c>
      <c r="AG381" s="296" t="str">
        <f t="shared" si="806"/>
        <v>195:196</v>
      </c>
      <c r="AH381" s="296" t="str">
        <f t="shared" si="806"/>
        <v>196:197</v>
      </c>
      <c r="AI381" s="296" t="str">
        <f t="shared" si="806"/>
        <v>197:198</v>
      </c>
      <c r="AJ381" s="296" t="str">
        <f t="shared" si="806"/>
        <v>198:199</v>
      </c>
      <c r="AK381" s="296" t="str">
        <f t="shared" si="806"/>
        <v>0:1</v>
      </c>
      <c r="AL381" s="296" t="str">
        <f t="shared" si="806"/>
        <v>0:1</v>
      </c>
      <c r="AM381" s="296" t="str">
        <f t="shared" si="806"/>
        <v>194:195</v>
      </c>
      <c r="AN381" s="296" t="str">
        <f t="shared" si="806"/>
        <v>195:196</v>
      </c>
      <c r="AO381" s="296" t="str">
        <f t="shared" si="806"/>
        <v>196:197</v>
      </c>
      <c r="AP381" s="296" t="str">
        <f t="shared" si="806"/>
        <v>197:198</v>
      </c>
      <c r="AQ381" s="296" t="str">
        <f t="shared" si="806"/>
        <v>198:199</v>
      </c>
      <c r="AR381" s="296" t="str">
        <f t="shared" ref="AR381:BE381" si="807">AD381</f>
        <v>0:1</v>
      </c>
      <c r="AS381" s="296" t="str">
        <f t="shared" si="807"/>
        <v>0:1</v>
      </c>
      <c r="AT381" s="296" t="str">
        <f t="shared" si="807"/>
        <v>194:195</v>
      </c>
      <c r="AU381" s="296" t="str">
        <f t="shared" si="807"/>
        <v>195:196</v>
      </c>
      <c r="AV381" s="296" t="str">
        <f t="shared" si="807"/>
        <v>196:197</v>
      </c>
      <c r="AW381" s="296" t="str">
        <f t="shared" si="807"/>
        <v>197:198</v>
      </c>
      <c r="AX381" s="296" t="str">
        <f t="shared" si="807"/>
        <v>198:199</v>
      </c>
      <c r="AY381" s="296" t="str">
        <f t="shared" si="807"/>
        <v>0:1</v>
      </c>
      <c r="AZ381" s="296" t="str">
        <f t="shared" si="807"/>
        <v>0:1</v>
      </c>
      <c r="BA381" s="296" t="str">
        <f t="shared" si="807"/>
        <v>194:195</v>
      </c>
      <c r="BB381" s="296" t="str">
        <f t="shared" si="807"/>
        <v>195:196</v>
      </c>
      <c r="BC381" s="296" t="str">
        <f t="shared" si="807"/>
        <v>196:197</v>
      </c>
      <c r="BD381" s="296" t="str">
        <f t="shared" si="807"/>
        <v>197:198</v>
      </c>
      <c r="BE381" s="296" t="str">
        <f t="shared" si="807"/>
        <v>198:199</v>
      </c>
      <c r="BF381" s="296" t="str">
        <f t="shared" si="806"/>
        <v>0:1</v>
      </c>
      <c r="BG381" s="296" t="str">
        <f t="shared" si="806"/>
        <v>0:1</v>
      </c>
      <c r="BH381" s="296" t="str">
        <f t="shared" si="806"/>
        <v>194:195</v>
      </c>
      <c r="BI381" s="296" t="str">
        <f t="shared" si="806"/>
        <v>195:196</v>
      </c>
      <c r="BJ381" s="296" t="str">
        <f t="shared" si="806"/>
        <v>196:197</v>
      </c>
      <c r="BK381" s="296" t="str">
        <f t="shared" si="806"/>
        <v>197:198</v>
      </c>
      <c r="BL381" s="296" t="str">
        <f t="shared" si="806"/>
        <v>198:199</v>
      </c>
      <c r="BM381" s="296" t="str">
        <f t="shared" si="806"/>
        <v>0:1</v>
      </c>
      <c r="BN381" s="296" t="str">
        <f t="shared" si="806"/>
        <v>0:1</v>
      </c>
      <c r="BO381" s="296" t="str">
        <f t="shared" si="806"/>
        <v>194:195</v>
      </c>
      <c r="BP381" s="296" t="str">
        <f t="shared" si="806"/>
        <v>195:196</v>
      </c>
      <c r="BQ381" s="296" t="str">
        <f t="shared" si="806"/>
        <v>196:197</v>
      </c>
      <c r="BR381" s="296" t="str">
        <f t="shared" si="806"/>
        <v>197:198</v>
      </c>
      <c r="BS381" s="296" t="str">
        <f t="shared" si="806"/>
        <v>198:199</v>
      </c>
      <c r="BT381" s="296" t="str">
        <f t="shared" si="806"/>
        <v>0:1</v>
      </c>
      <c r="BU381" s="296" t="str">
        <f t="shared" si="806"/>
        <v>0:1</v>
      </c>
      <c r="BV381" s="296" t="str">
        <f t="shared" si="806"/>
        <v>194:195</v>
      </c>
      <c r="BW381" s="296" t="str">
        <f t="shared" si="806"/>
        <v>195:196</v>
      </c>
      <c r="BX381" s="296" t="str">
        <f t="shared" si="806"/>
        <v>196:197</v>
      </c>
      <c r="BY381" s="296" t="str">
        <f t="shared" si="806"/>
        <v>197:198</v>
      </c>
      <c r="BZ381" s="296" t="str">
        <f t="shared" si="806"/>
        <v>198:199</v>
      </c>
      <c r="CA381" s="296" t="str">
        <f t="shared" si="806"/>
        <v>0:1</v>
      </c>
      <c r="CB381" s="296" t="str">
        <f t="shared" si="806"/>
        <v>0:1</v>
      </c>
      <c r="CC381" s="296" t="str">
        <f t="shared" si="806"/>
        <v>194:195</v>
      </c>
      <c r="CD381" s="296" t="str">
        <f t="shared" si="806"/>
        <v>195:196</v>
      </c>
      <c r="CE381" s="296" t="str">
        <f t="shared" si="806"/>
        <v>196:197</v>
      </c>
      <c r="CF381" s="296" t="str">
        <f t="shared" si="806"/>
        <v>197:198</v>
      </c>
      <c r="CG381" s="296" t="str">
        <f t="shared" si="806"/>
        <v>198:199</v>
      </c>
      <c r="CH381" s="296" t="str">
        <f t="shared" si="806"/>
        <v>0:1</v>
      </c>
      <c r="CI381" s="296" t="str">
        <f t="shared" si="806"/>
        <v>0:1</v>
      </c>
      <c r="CJ381" s="296" t="str">
        <f t="shared" si="806"/>
        <v>194:195</v>
      </c>
      <c r="CK381" s="296" t="str">
        <f t="shared" si="806"/>
        <v>195:196</v>
      </c>
      <c r="CL381" s="296" t="str">
        <f t="shared" si="806"/>
        <v>196:197</v>
      </c>
      <c r="CM381" s="296" t="str">
        <f t="shared" si="806"/>
        <v>197:198</v>
      </c>
      <c r="CN381" s="296" t="str">
        <f t="shared" si="806"/>
        <v>198:199</v>
      </c>
    </row>
    <row r="382" spans="1:122" ht="78" hidden="1" outlineLevel="1">
      <c r="B382" s="303" t="s">
        <v>1054</v>
      </c>
      <c r="C382" s="304" t="s">
        <v>922</v>
      </c>
      <c r="D382" s="307">
        <v>0</v>
      </c>
      <c r="E382" s="307">
        <v>1</v>
      </c>
      <c r="F382" s="307">
        <v>1</v>
      </c>
      <c r="G382" s="307">
        <v>2</v>
      </c>
      <c r="H382" s="307">
        <v>2</v>
      </c>
      <c r="I382" s="307">
        <v>2</v>
      </c>
      <c r="J382" s="307">
        <v>3</v>
      </c>
      <c r="K382" s="307">
        <v>3</v>
      </c>
      <c r="L382" s="307">
        <v>3</v>
      </c>
      <c r="M382" s="307">
        <v>3</v>
      </c>
      <c r="N382" s="307"/>
      <c r="O382" s="285"/>
      <c r="P382" s="300" t="str">
        <f t="shared" ref="P382" si="808">P381&amp;", "&amp;P$378</f>
        <v>0:1, 62:70</v>
      </c>
      <c r="Q382" s="300" t="str">
        <f t="shared" ref="Q382" si="809">Q381&amp;", "&amp;Q$378</f>
        <v>0:1, 70:77</v>
      </c>
      <c r="R382" s="300" t="str">
        <f t="shared" ref="R382" si="810">R381&amp;", "&amp;R$378</f>
        <v>194:195, 70:77</v>
      </c>
      <c r="S382" s="300" t="str">
        <f t="shared" ref="S382" si="811">S381&amp;", "&amp;S$378</f>
        <v>195:196, 70:77</v>
      </c>
      <c r="T382" s="300" t="str">
        <f t="shared" ref="T382" si="812">T381&amp;", "&amp;T$378</f>
        <v>196:197, 70:77</v>
      </c>
      <c r="U382" s="300" t="str">
        <f t="shared" ref="U382" si="813">U381&amp;", "&amp;U$378</f>
        <v>197:198, 70:77</v>
      </c>
      <c r="V382" s="300" t="str">
        <f t="shared" ref="V382" si="814">V381&amp;", "&amp;V$378</f>
        <v>198:199, 70:77</v>
      </c>
      <c r="W382" s="300" t="str">
        <f t="shared" ref="W382" si="815">W381&amp;", "&amp;W$378</f>
        <v>0:1, 64:72</v>
      </c>
      <c r="X382" s="300" t="str">
        <f t="shared" ref="X382" si="816">X381&amp;", "&amp;X$378</f>
        <v>0:1, 72:79</v>
      </c>
      <c r="Y382" s="300" t="str">
        <f t="shared" ref="Y382" si="817">Y381&amp;", "&amp;Y$378</f>
        <v>194:195, 72:79</v>
      </c>
      <c r="Z382" s="300" t="str">
        <f t="shared" ref="Z382" si="818">Z381&amp;", "&amp;Z$378</f>
        <v>195:196, 72:79</v>
      </c>
      <c r="AA382" s="300" t="str">
        <f t="shared" ref="AA382" si="819">AA381&amp;", "&amp;AA$378</f>
        <v>196:197, 72:79</v>
      </c>
      <c r="AB382" s="300" t="str">
        <f t="shared" ref="AB382" si="820">AB381&amp;", "&amp;AB$378</f>
        <v>197:198, 72:79</v>
      </c>
      <c r="AC382" s="300" t="str">
        <f t="shared" ref="AC382" si="821">AC381&amp;", "&amp;AC$378</f>
        <v>198:199, 72:79</v>
      </c>
      <c r="AD382" s="300" t="str">
        <f t="shared" ref="AD382" si="822">AD381&amp;", "&amp;AD$378</f>
        <v>0:1, 67:75</v>
      </c>
      <c r="AE382" s="300" t="str">
        <f t="shared" ref="AE382" si="823">AE381&amp;", "&amp;AE$378</f>
        <v>0:1, 75:82</v>
      </c>
      <c r="AF382" s="300" t="str">
        <f t="shared" ref="AF382" si="824">AF381&amp;", "&amp;AF$378</f>
        <v>194:195, 75:82</v>
      </c>
      <c r="AG382" s="300" t="str">
        <f t="shared" ref="AG382" si="825">AG381&amp;", "&amp;AG$378</f>
        <v>195:196, 75:82</v>
      </c>
      <c r="AH382" s="300" t="str">
        <f t="shared" ref="AH382" si="826">AH381&amp;", "&amp;AH$378</f>
        <v>196:197, 75:82</v>
      </c>
      <c r="AI382" s="300" t="str">
        <f t="shared" ref="AI382" si="827">AI381&amp;", "&amp;AI$378</f>
        <v>197:198, 75:82</v>
      </c>
      <c r="AJ382" s="300" t="str">
        <f t="shared" ref="AJ382" si="828">AJ381&amp;", "&amp;AJ$378</f>
        <v>198:199, 75:82</v>
      </c>
      <c r="AK382" s="300" t="str">
        <f t="shared" ref="AK382" si="829">AK381&amp;", "&amp;AK$378</f>
        <v>0:1, 69:77</v>
      </c>
      <c r="AL382" s="300" t="str">
        <f t="shared" ref="AL382" si="830">AL381&amp;", "&amp;AL$378</f>
        <v>0:1, 77:84</v>
      </c>
      <c r="AM382" s="300" t="str">
        <f t="shared" ref="AM382" si="831">AM381&amp;", "&amp;AM$378</f>
        <v>194:195, 77:84</v>
      </c>
      <c r="AN382" s="300" t="str">
        <f t="shared" ref="AN382" si="832">AN381&amp;", "&amp;AN$378</f>
        <v>195:196, 77:84</v>
      </c>
      <c r="AO382" s="300" t="str">
        <f t="shared" ref="AO382" si="833">AO381&amp;", "&amp;AO$378</f>
        <v>196:197, 77:84</v>
      </c>
      <c r="AP382" s="300" t="str">
        <f t="shared" ref="AP382" si="834">AP381&amp;", "&amp;AP$378</f>
        <v>197:198, 77:84</v>
      </c>
      <c r="AQ382" s="300" t="str">
        <f t="shared" ref="AQ382:AX382" si="835">AQ381&amp;", "&amp;AQ$378</f>
        <v>198:199, 77:84</v>
      </c>
      <c r="AR382" s="300" t="str">
        <f t="shared" si="835"/>
        <v>0:1, 70:78</v>
      </c>
      <c r="AS382" s="300" t="str">
        <f t="shared" si="835"/>
        <v>0:1, 78:85</v>
      </c>
      <c r="AT382" s="300" t="str">
        <f t="shared" si="835"/>
        <v>194:195, 78:85</v>
      </c>
      <c r="AU382" s="300" t="str">
        <f t="shared" si="835"/>
        <v>195:196, 78:85</v>
      </c>
      <c r="AV382" s="300" t="str">
        <f t="shared" si="835"/>
        <v>196:197, 78:85</v>
      </c>
      <c r="AW382" s="300" t="str">
        <f t="shared" si="835"/>
        <v>197:198, 78:85</v>
      </c>
      <c r="AX382" s="300" t="str">
        <f t="shared" si="835"/>
        <v>198:199, 78:85</v>
      </c>
      <c r="AY382" s="300" t="str">
        <f t="shared" ref="AY382" si="836">AY381&amp;", "&amp;AY$378</f>
        <v>0:1, 62:70</v>
      </c>
      <c r="AZ382" s="300" t="str">
        <f t="shared" ref="AZ382" si="837">AZ381&amp;", "&amp;AZ$378</f>
        <v>0:1, 70:77</v>
      </c>
      <c r="BA382" s="300" t="str">
        <f t="shared" ref="BA382" si="838">BA381&amp;", "&amp;BA$378</f>
        <v>194:195, 70:77</v>
      </c>
      <c r="BB382" s="300" t="str">
        <f t="shared" ref="BB382" si="839">BB381&amp;", "&amp;BB$378</f>
        <v>195:196, 70:77</v>
      </c>
      <c r="BC382" s="300" t="str">
        <f t="shared" ref="BC382" si="840">BC381&amp;", "&amp;BC$378</f>
        <v>196:197, 70:77</v>
      </c>
      <c r="BD382" s="300" t="str">
        <f t="shared" ref="BD382" si="841">BD381&amp;", "&amp;BD$378</f>
        <v>197:198, 70:77</v>
      </c>
      <c r="BE382" s="300" t="str">
        <f t="shared" ref="BE382" si="842">BE381&amp;", "&amp;BE$378</f>
        <v>198:199, 70:77</v>
      </c>
      <c r="BF382" s="300" t="str">
        <f t="shared" ref="BF382" si="843">BF381&amp;", "&amp;BF$378</f>
        <v>0:1, 109:122</v>
      </c>
      <c r="BG382" s="300" t="str">
        <f t="shared" ref="BG382" si="844">BG381&amp;", "&amp;BG$378</f>
        <v>0:1, 122:129</v>
      </c>
      <c r="BH382" s="300" t="str">
        <f t="shared" ref="BH382" si="845">BH381&amp;", "&amp;BH$378</f>
        <v>194:195, 122:129</v>
      </c>
      <c r="BI382" s="300" t="str">
        <f t="shared" ref="BI382" si="846">BI381&amp;", "&amp;BI$378</f>
        <v>195:196, 122:129</v>
      </c>
      <c r="BJ382" s="300" t="str">
        <f t="shared" ref="BJ382" si="847">BJ381&amp;", "&amp;BJ$378</f>
        <v>196:197, 122:129</v>
      </c>
      <c r="BK382" s="300" t="str">
        <f t="shared" ref="BK382" si="848">BK381&amp;", "&amp;BK$378</f>
        <v>197:198, 122:129</v>
      </c>
      <c r="BL382" s="300" t="str">
        <f t="shared" ref="BL382" si="849">BL381&amp;", "&amp;BL$378</f>
        <v>198:199, 122:129</v>
      </c>
      <c r="BM382" s="300" t="str">
        <f t="shared" ref="BM382" si="850">BM381&amp;", "&amp;BM$378</f>
        <v>0:1, 161:174</v>
      </c>
      <c r="BN382" s="300" t="str">
        <f t="shared" ref="BN382" si="851">BN381&amp;", "&amp;BN$378</f>
        <v>0:1, 174:181</v>
      </c>
      <c r="BO382" s="300" t="str">
        <f t="shared" ref="BO382" si="852">BO381&amp;", "&amp;BO$378</f>
        <v>194:195, 174:181</v>
      </c>
      <c r="BP382" s="300" t="str">
        <f t="shared" ref="BP382" si="853">BP381&amp;", "&amp;BP$378</f>
        <v>195:196, 174:181</v>
      </c>
      <c r="BQ382" s="300" t="str">
        <f t="shared" ref="BQ382" si="854">BQ381&amp;", "&amp;BQ$378</f>
        <v>196:197, 174:181</v>
      </c>
      <c r="BR382" s="300" t="str">
        <f t="shared" ref="BR382" si="855">BR381&amp;", "&amp;BR$378</f>
        <v>197:198, 174:181</v>
      </c>
      <c r="BS382" s="300" t="str">
        <f t="shared" ref="BS382" si="856">BS381&amp;", "&amp;BS$378</f>
        <v>198:199, 174:181</v>
      </c>
      <c r="BT382" s="300" t="str">
        <f t="shared" ref="BT382" si="857">BT381&amp;", "&amp;BT$378</f>
        <v>0:1, 213:226</v>
      </c>
      <c r="BU382" s="300" t="str">
        <f t="shared" ref="BU382" si="858">BU381&amp;", "&amp;BU$378</f>
        <v>0:1, 226:233</v>
      </c>
      <c r="BV382" s="300" t="str">
        <f t="shared" ref="BV382" si="859">BV381&amp;", "&amp;BV$378</f>
        <v>194:195, 226:233</v>
      </c>
      <c r="BW382" s="300" t="str">
        <f t="shared" ref="BW382" si="860">BW381&amp;", "&amp;BW$378</f>
        <v>195:196, 226:233</v>
      </c>
      <c r="BX382" s="300" t="str">
        <f t="shared" ref="BX382" si="861">BX381&amp;", "&amp;BX$378</f>
        <v>196:197, 226:233</v>
      </c>
      <c r="BY382" s="300" t="str">
        <f t="shared" ref="BY382" si="862">BY381&amp;", "&amp;BY$378</f>
        <v>197:198, 226:233</v>
      </c>
      <c r="BZ382" s="300" t="str">
        <f t="shared" ref="BZ382" si="863">BZ381&amp;", "&amp;BZ$378</f>
        <v>198:199, 226:233</v>
      </c>
      <c r="CA382" s="300" t="str">
        <f t="shared" ref="CA382" si="864">CA381&amp;", "&amp;CA$378</f>
        <v>0:1, 265:278</v>
      </c>
      <c r="CB382" s="300" t="str">
        <f t="shared" ref="CB382" si="865">CB381&amp;", "&amp;CB$378</f>
        <v>0:1, 278:285</v>
      </c>
      <c r="CC382" s="300" t="str">
        <f t="shared" ref="CC382" si="866">CC381&amp;", "&amp;CC$378</f>
        <v>194:195, 278:285</v>
      </c>
      <c r="CD382" s="300" t="str">
        <f t="shared" ref="CD382" si="867">CD381&amp;", "&amp;CD$378</f>
        <v>195:196, 278:285</v>
      </c>
      <c r="CE382" s="300" t="str">
        <f t="shared" ref="CE382" si="868">CE381&amp;", "&amp;CE$378</f>
        <v>196:197, 278:285</v>
      </c>
      <c r="CF382" s="300" t="str">
        <f t="shared" ref="CF382" si="869">CF381&amp;", "&amp;CF$378</f>
        <v>197:198, 278:285</v>
      </c>
      <c r="CG382" s="300" t="str">
        <f t="shared" ref="CG382" si="870">CG381&amp;", "&amp;CG$378</f>
        <v>198:199, 278:285</v>
      </c>
      <c r="CH382" s="300" t="str">
        <f t="shared" ref="CH382" si="871">CH381&amp;", "&amp;CH$378</f>
        <v>0:1, 317:330</v>
      </c>
      <c r="CI382" s="300" t="str">
        <f t="shared" ref="CI382" si="872">CI381&amp;", "&amp;CI$378</f>
        <v>0:1, 330:337</v>
      </c>
      <c r="CJ382" s="300" t="str">
        <f t="shared" ref="CJ382" si="873">CJ381&amp;", "&amp;CJ$378</f>
        <v>194:195, 330:337</v>
      </c>
      <c r="CK382" s="300" t="str">
        <f t="shared" ref="CK382" si="874">CK381&amp;", "&amp;CK$378</f>
        <v>195:196, 330:337</v>
      </c>
      <c r="CL382" s="300" t="str">
        <f t="shared" ref="CL382" si="875">CL381&amp;", "&amp;CL$378</f>
        <v>196:197, 330:337</v>
      </c>
      <c r="CM382" s="300" t="str">
        <f t="shared" ref="CM382" si="876">CM381&amp;", "&amp;CM$378</f>
        <v>197:198, 330:337</v>
      </c>
      <c r="CN382" s="300" t="str">
        <f t="shared" ref="CN382" si="877">CN381&amp;", "&amp;CN$378</f>
        <v>198:199, 330:337</v>
      </c>
    </row>
    <row r="383" spans="1:122" hidden="1" outlineLevel="1">
      <c r="A383" s="31" t="s">
        <v>1053</v>
      </c>
      <c r="C383" s="125" t="s">
        <v>1047</v>
      </c>
      <c r="D383" s="125" t="s">
        <v>1603</v>
      </c>
      <c r="E383" s="125" t="s">
        <v>1604</v>
      </c>
      <c r="F383" s="125" t="s">
        <v>1044</v>
      </c>
      <c r="G383" s="125" t="s">
        <v>1604</v>
      </c>
      <c r="H383" s="125" t="s">
        <v>1044</v>
      </c>
      <c r="I383" s="125" t="s">
        <v>1043</v>
      </c>
      <c r="J383" s="125" t="s">
        <v>1604</v>
      </c>
      <c r="K383" s="125" t="s">
        <v>1044</v>
      </c>
      <c r="L383" s="125" t="s">
        <v>1601</v>
      </c>
      <c r="M383" s="125" t="s">
        <v>1602</v>
      </c>
      <c r="P383" s="125" t="s">
        <v>1047</v>
      </c>
      <c r="Q383" s="125" t="s">
        <v>1603</v>
      </c>
      <c r="R383" s="125" t="s">
        <v>1604</v>
      </c>
      <c r="S383" s="125" t="s">
        <v>1044</v>
      </c>
      <c r="T383" s="125" t="s">
        <v>1604</v>
      </c>
      <c r="U383" s="125" t="s">
        <v>1044</v>
      </c>
      <c r="V383" s="125" t="s">
        <v>1043</v>
      </c>
      <c r="W383" s="125" t="s">
        <v>1604</v>
      </c>
      <c r="X383" s="125" t="s">
        <v>1044</v>
      </c>
      <c r="Y383" s="125" t="s">
        <v>1601</v>
      </c>
      <c r="Z383" s="125" t="s">
        <v>1602</v>
      </c>
    </row>
    <row r="384" spans="1:122" hidden="1" outlineLevel="1">
      <c r="A384" s="21">
        <v>0</v>
      </c>
      <c r="B384" t="str">
        <f t="shared" ref="B384:B447" si="878">"EP"&amp;$C384&amp;IF($A384=0," LPAll"&amp;$D384,"")&amp;IF($A384=1," LPD"&amp;$E384&amp;" LPS"&amp;$F384,"")&amp;IF($A384=2," LPD"&amp;$G384&amp;" LPS"&amp;$H384&amp;" LPM"&amp;$I384,"")</f>
        <v>EP1 LPAll1</v>
      </c>
      <c r="C384" s="308">
        <f>IF($A384&lt;&gt;$A383,1,MOD(C383-1+(COUNTIFS(D$382:$N$382,$A384)=COUNTIFS(D384:$N384,1)),C$381)+1)</f>
        <v>1</v>
      </c>
      <c r="D384" s="306">
        <f>IF($A384&lt;&gt;D$382,0,IF($A384&lt;&gt;$A383,1,MOD(D383-1+(COUNTIFS(E$382:$N$382,$A384)=COUNTIFS(E384:$N384,1)),D$381)+1))</f>
        <v>1</v>
      </c>
      <c r="E384" s="306">
        <f>IF($A384&lt;&gt;E$382,0,IF($A384&lt;&gt;$A383,1,MOD(E383-1+(COUNTIFS(F$382:$N$382,$A384)=COUNTIFS(F384:$N384,1)),E$381)+1))</f>
        <v>0</v>
      </c>
      <c r="F384" s="306">
        <f>IF($A384&lt;&gt;F$382,0,IF($A384&lt;&gt;$A383,1,MOD(F383-1+(COUNTIFS(G$382:$N$382,$A384)=COUNTIFS(G384:$N384,1)),F$381)+1))</f>
        <v>0</v>
      </c>
      <c r="G384" s="306">
        <f>IF($A384&lt;&gt;G$382,0,IF($A384&lt;&gt;$A383,1,MOD(G383-1+(COUNTIFS(H$382:$N$382,$A384)=COUNTIFS(H384:$N384,1)),G$381)+1))</f>
        <v>0</v>
      </c>
      <c r="H384" s="306">
        <f>IF($A384&lt;&gt;H$382,0,IF($A384&lt;&gt;$A383,1,MOD(H383-1+(COUNTIFS(I$382:$N$382,$A384)=COUNTIFS(I384:$N384,1)),H$381)+1))</f>
        <v>0</v>
      </c>
      <c r="I384" s="306">
        <f>IF($A384&lt;&gt;I$382,0,IF($A384&lt;&gt;$A383,1,MOD(I383-1+(COUNTIFS(N$382:$N$382,$A384)=COUNTIFS(N384:$N384,1)),I$381)+1))</f>
        <v>0</v>
      </c>
      <c r="J384" s="306"/>
      <c r="K384" s="306"/>
      <c r="L384" s="306"/>
      <c r="M384" s="306"/>
      <c r="O384">
        <v>1</v>
      </c>
      <c r="P384" s="115">
        <f t="shared" ref="P384:P415" si="879">IF(C384=0,0,INDEX(C$374:C$377,C384,1))</f>
        <v>-0.5</v>
      </c>
      <c r="Q384" s="115">
        <f t="shared" ref="Q384:Q415" si="880">IF(D384=0,0,INDEX(D$374:D$377,D384,1))</f>
        <v>-0.5</v>
      </c>
      <c r="R384" s="115">
        <f t="shared" ref="R384:R415" si="881">IF(E384=0,0,INDEX(E$374:E$377,E384,1))</f>
        <v>0</v>
      </c>
      <c r="S384" s="115">
        <f t="shared" ref="S384:S415" si="882">IF(F384=0,0,INDEX(F$374:F$377,F384,1))</f>
        <v>0</v>
      </c>
      <c r="T384" s="115">
        <f t="shared" ref="T384:T415" si="883">IF(G384=0,0,INDEX(G$374:G$377,G384,1))</f>
        <v>0</v>
      </c>
      <c r="U384" s="115">
        <f t="shared" ref="U384:U415" si="884">IF(H384=0,0,INDEX(H$374:H$377,H384,1))</f>
        <v>0</v>
      </c>
      <c r="V384" s="115">
        <f t="shared" ref="V384:V415" si="885">IF(I384=0,0,INDEX(I$374:I$377,I384,1))</f>
        <v>0</v>
      </c>
      <c r="W384" s="115"/>
      <c r="X384" s="115"/>
      <c r="Y384" s="115"/>
      <c r="Z384" s="115"/>
    </row>
    <row r="385" spans="1:26" hidden="1" outlineLevel="1">
      <c r="A385">
        <f t="shared" ref="A385:A399" ca="1" si="886">OFFSET(A385,-1,0)</f>
        <v>0</v>
      </c>
      <c r="B385" t="str">
        <f t="shared" ca="1" si="878"/>
        <v>EP1 LPAll2</v>
      </c>
      <c r="C385" s="308">
        <f ca="1">IF($A385&lt;&gt;$A384,1,MOD(C384-1+(COUNTIFS(D$382:$N$382,$A385)=COUNTIFS(D385:$N385,1)),C$381)+1)</f>
        <v>1</v>
      </c>
      <c r="D385" s="306">
        <f ca="1">IF($A385&lt;&gt;D$382,0,IF($A385&lt;&gt;$A384,1,MOD(D384-1+(COUNTIFS(E$382:$N$382,$A385)=COUNTIFS(E385:$N385,1)),D$381)+1))</f>
        <v>2</v>
      </c>
      <c r="E385" s="306">
        <f ca="1">IF($A385&lt;&gt;E$382,0,IF($A385&lt;&gt;$A384,1,MOD(E384-1+(COUNTIFS(F$382:$N$382,$A385)=COUNTIFS(F385:$N385,1)),E$381)+1))</f>
        <v>0</v>
      </c>
      <c r="F385" s="306">
        <f ca="1">IF($A385&lt;&gt;F$382,0,IF($A385&lt;&gt;$A384,1,MOD(F384-1+(COUNTIFS(G$382:$N$382,$A385)=COUNTIFS(G385:$N385,1)),F$381)+1))</f>
        <v>0</v>
      </c>
      <c r="G385" s="306">
        <f ca="1">IF($A385&lt;&gt;G$382,0,IF($A385&lt;&gt;$A384,1,MOD(G384-1+(COUNTIFS(H$382:$N$382,$A385)=COUNTIFS(H385:$N385,1)),G$381)+1))</f>
        <v>0</v>
      </c>
      <c r="H385" s="306">
        <f ca="1">IF($A385&lt;&gt;H$382,0,IF($A385&lt;&gt;$A384,1,MOD(H384-1+(COUNTIFS(I$382:$N$382,$A385)=COUNTIFS(I385:$N385,1)),H$381)+1))</f>
        <v>0</v>
      </c>
      <c r="I385" s="306">
        <f ca="1">IF($A385&lt;&gt;I$382,0,IF($A385&lt;&gt;$A384,1,MOD(I384-1+(COUNTIFS(N$382:$N$382,$A385)=COUNTIFS(N385:$N385,1)),I$381)+1))</f>
        <v>0</v>
      </c>
      <c r="J385" s="306"/>
      <c r="K385" s="306"/>
      <c r="L385" s="306"/>
      <c r="M385" s="306"/>
      <c r="O385">
        <v>2</v>
      </c>
      <c r="P385" s="115">
        <f t="shared" ca="1" si="879"/>
        <v>-0.5</v>
      </c>
      <c r="Q385" s="115">
        <f t="shared" ca="1" si="880"/>
        <v>0</v>
      </c>
      <c r="R385" s="115">
        <f t="shared" ca="1" si="881"/>
        <v>0</v>
      </c>
      <c r="S385" s="115">
        <f t="shared" ca="1" si="882"/>
        <v>0</v>
      </c>
      <c r="T385" s="115">
        <f t="shared" ca="1" si="883"/>
        <v>0</v>
      </c>
      <c r="U385" s="115">
        <f t="shared" ca="1" si="884"/>
        <v>0</v>
      </c>
      <c r="V385" s="115">
        <f t="shared" ca="1" si="885"/>
        <v>0</v>
      </c>
      <c r="W385" s="115"/>
      <c r="X385" s="115"/>
      <c r="Y385" s="115"/>
      <c r="Z385" s="115"/>
    </row>
    <row r="386" spans="1:26" hidden="1" outlineLevel="1">
      <c r="A386">
        <f t="shared" ca="1" si="886"/>
        <v>0</v>
      </c>
      <c r="B386" t="str">
        <f t="shared" ca="1" si="878"/>
        <v>EP1 LPAll3</v>
      </c>
      <c r="C386" s="308">
        <f ca="1">IF($A386&lt;&gt;$A385,1,MOD(C385-1+(COUNTIFS(D$382:$N$382,$A386)=COUNTIFS(D386:$N386,1)),C$381)+1)</f>
        <v>1</v>
      </c>
      <c r="D386" s="306">
        <f ca="1">IF($A386&lt;&gt;D$382,0,IF($A386&lt;&gt;$A385,1,MOD(D385-1+(COUNTIFS(E$382:$N$382,$A386)=COUNTIFS(E386:$N386,1)),D$381)+1))</f>
        <v>3</v>
      </c>
      <c r="E386" s="306">
        <f ca="1">IF($A386&lt;&gt;E$382,0,IF($A386&lt;&gt;$A385,1,MOD(E385-1+(COUNTIFS(F$382:$N$382,$A386)=COUNTIFS(F386:$N386,1)),E$381)+1))</f>
        <v>0</v>
      </c>
      <c r="F386" s="306">
        <f ca="1">IF($A386&lt;&gt;F$382,0,IF($A386&lt;&gt;$A385,1,MOD(F385-1+(COUNTIFS(G$382:$N$382,$A386)=COUNTIFS(G386:$N386,1)),F$381)+1))</f>
        <v>0</v>
      </c>
      <c r="G386" s="306">
        <f ca="1">IF($A386&lt;&gt;G$382,0,IF($A386&lt;&gt;$A385,1,MOD(G385-1+(COUNTIFS(H$382:$N$382,$A386)=COUNTIFS(H386:$N386,1)),G$381)+1))</f>
        <v>0</v>
      </c>
      <c r="H386" s="306">
        <f ca="1">IF($A386&lt;&gt;H$382,0,IF($A386&lt;&gt;$A385,1,MOD(H385-1+(COUNTIFS(I$382:$N$382,$A386)=COUNTIFS(I386:$N386,1)),H$381)+1))</f>
        <v>0</v>
      </c>
      <c r="I386" s="306">
        <f ca="1">IF($A386&lt;&gt;I$382,0,IF($A386&lt;&gt;$A385,1,MOD(I385-1+(COUNTIFS(N$382:$N$382,$A386)=COUNTIFS(N386:$N386,1)),I$381)+1))</f>
        <v>0</v>
      </c>
      <c r="J386" s="306"/>
      <c r="K386" s="306"/>
      <c r="L386" s="306"/>
      <c r="M386" s="306"/>
      <c r="O386">
        <v>3</v>
      </c>
      <c r="P386" s="115">
        <f t="shared" ca="1" si="879"/>
        <v>-0.5</v>
      </c>
      <c r="Q386" s="115">
        <f t="shared" ca="1" si="880"/>
        <v>0.5</v>
      </c>
      <c r="R386" s="115">
        <f t="shared" ca="1" si="881"/>
        <v>0</v>
      </c>
      <c r="S386" s="115">
        <f t="shared" ca="1" si="882"/>
        <v>0</v>
      </c>
      <c r="T386" s="115">
        <f t="shared" ca="1" si="883"/>
        <v>0</v>
      </c>
      <c r="U386" s="115">
        <f t="shared" ca="1" si="884"/>
        <v>0</v>
      </c>
      <c r="V386" s="115">
        <f t="shared" ca="1" si="885"/>
        <v>0</v>
      </c>
      <c r="W386" s="115"/>
      <c r="X386" s="115"/>
      <c r="Y386" s="115"/>
      <c r="Z386" s="115"/>
    </row>
    <row r="387" spans="1:26" hidden="1" outlineLevel="1">
      <c r="A387">
        <f t="shared" ca="1" si="886"/>
        <v>0</v>
      </c>
      <c r="B387" t="str">
        <f t="shared" ca="1" si="878"/>
        <v>EP2 LPAll1</v>
      </c>
      <c r="C387" s="308">
        <f ca="1">IF($A387&lt;&gt;$A386,1,MOD(C386-1+(COUNTIFS(D$382:$N$382,$A387)=COUNTIFS(D387:$N387,1)),C$381)+1)</f>
        <v>2</v>
      </c>
      <c r="D387" s="306">
        <f ca="1">IF($A387&lt;&gt;D$382,0,IF($A387&lt;&gt;$A386,1,MOD(D386-1+(COUNTIFS(E$382:$N$382,$A387)=COUNTIFS(E387:$N387,1)),D$381)+1))</f>
        <v>1</v>
      </c>
      <c r="E387" s="306">
        <f ca="1">IF($A387&lt;&gt;E$382,0,IF($A387&lt;&gt;$A386,1,MOD(E386-1+(COUNTIFS(F$382:$N$382,$A387)=COUNTIFS(F387:$N387,1)),E$381)+1))</f>
        <v>0</v>
      </c>
      <c r="F387" s="306">
        <f ca="1">IF($A387&lt;&gt;F$382,0,IF($A387&lt;&gt;$A386,1,MOD(F386-1+(COUNTIFS(G$382:$N$382,$A387)=COUNTIFS(G387:$N387,1)),F$381)+1))</f>
        <v>0</v>
      </c>
      <c r="G387" s="306">
        <f ca="1">IF($A387&lt;&gt;G$382,0,IF($A387&lt;&gt;$A386,1,MOD(G386-1+(COUNTIFS(H$382:$N$382,$A387)=COUNTIFS(H387:$N387,1)),G$381)+1))</f>
        <v>0</v>
      </c>
      <c r="H387" s="306">
        <f ca="1">IF($A387&lt;&gt;H$382,0,IF($A387&lt;&gt;$A386,1,MOD(H386-1+(COUNTIFS(I$382:$N$382,$A387)=COUNTIFS(I387:$N387,1)),H$381)+1))</f>
        <v>0</v>
      </c>
      <c r="I387" s="306">
        <f ca="1">IF($A387&lt;&gt;I$382,0,IF($A387&lt;&gt;$A386,1,MOD(I386-1+(COUNTIFS(N$382:$N$382,$A387)=COUNTIFS(N387:$N387,1)),I$381)+1))</f>
        <v>0</v>
      </c>
      <c r="J387" s="306"/>
      <c r="K387" s="306"/>
      <c r="L387" s="306"/>
      <c r="M387" s="306"/>
      <c r="O387">
        <v>4</v>
      </c>
      <c r="P387" s="115">
        <f t="shared" ca="1" si="879"/>
        <v>0</v>
      </c>
      <c r="Q387" s="115">
        <f t="shared" ca="1" si="880"/>
        <v>-0.5</v>
      </c>
      <c r="R387" s="115">
        <f t="shared" ca="1" si="881"/>
        <v>0</v>
      </c>
      <c r="S387" s="115">
        <f t="shared" ca="1" si="882"/>
        <v>0</v>
      </c>
      <c r="T387" s="115">
        <f t="shared" ca="1" si="883"/>
        <v>0</v>
      </c>
      <c r="U387" s="115">
        <f t="shared" ca="1" si="884"/>
        <v>0</v>
      </c>
      <c r="V387" s="115">
        <f t="shared" ca="1" si="885"/>
        <v>0</v>
      </c>
      <c r="W387" s="115"/>
      <c r="X387" s="115"/>
      <c r="Y387" s="115"/>
      <c r="Z387" s="115"/>
    </row>
    <row r="388" spans="1:26" hidden="1" outlineLevel="1">
      <c r="A388">
        <f t="shared" ca="1" si="886"/>
        <v>0</v>
      </c>
      <c r="B388" t="str">
        <f t="shared" ca="1" si="878"/>
        <v>EP2 LPAll2</v>
      </c>
      <c r="C388" s="308">
        <f ca="1">IF($A388&lt;&gt;$A387,1,MOD(C387-1+(COUNTIFS(D$382:$N$382,$A388)=COUNTIFS(D388:$N388,1)),C$381)+1)</f>
        <v>2</v>
      </c>
      <c r="D388" s="306">
        <f ca="1">IF($A388&lt;&gt;D$382,0,IF($A388&lt;&gt;$A387,1,MOD(D387-1+(COUNTIFS(E$382:$N$382,$A388)=COUNTIFS(E388:$N388,1)),D$381)+1))</f>
        <v>2</v>
      </c>
      <c r="E388" s="306">
        <f ca="1">IF($A388&lt;&gt;E$382,0,IF($A388&lt;&gt;$A387,1,MOD(E387-1+(COUNTIFS(F$382:$N$382,$A388)=COUNTIFS(F388:$N388,1)),E$381)+1))</f>
        <v>0</v>
      </c>
      <c r="F388" s="306">
        <f ca="1">IF($A388&lt;&gt;F$382,0,IF($A388&lt;&gt;$A387,1,MOD(F387-1+(COUNTIFS(G$382:$N$382,$A388)=COUNTIFS(G388:$N388,1)),F$381)+1))</f>
        <v>0</v>
      </c>
      <c r="G388" s="306">
        <f ca="1">IF($A388&lt;&gt;G$382,0,IF($A388&lt;&gt;$A387,1,MOD(G387-1+(COUNTIFS(H$382:$N$382,$A388)=COUNTIFS(H388:$N388,1)),G$381)+1))</f>
        <v>0</v>
      </c>
      <c r="H388" s="306">
        <f ca="1">IF($A388&lt;&gt;H$382,0,IF($A388&lt;&gt;$A387,1,MOD(H387-1+(COUNTIFS(I$382:$N$382,$A388)=COUNTIFS(I388:$N388,1)),H$381)+1))</f>
        <v>0</v>
      </c>
      <c r="I388" s="306">
        <f ca="1">IF($A388&lt;&gt;I$382,0,IF($A388&lt;&gt;$A387,1,MOD(I387-1+(COUNTIFS(N$382:$N$382,$A388)=COUNTIFS(N388:$N388,1)),I$381)+1))</f>
        <v>0</v>
      </c>
      <c r="J388" s="306"/>
      <c r="K388" s="306"/>
      <c r="L388" s="306"/>
      <c r="M388" s="306"/>
      <c r="O388">
        <v>5</v>
      </c>
      <c r="P388" s="115">
        <f t="shared" ca="1" si="879"/>
        <v>0</v>
      </c>
      <c r="Q388" s="115">
        <f t="shared" ca="1" si="880"/>
        <v>0</v>
      </c>
      <c r="R388" s="115">
        <f t="shared" ca="1" si="881"/>
        <v>0</v>
      </c>
      <c r="S388" s="115">
        <f t="shared" ca="1" si="882"/>
        <v>0</v>
      </c>
      <c r="T388" s="115">
        <f t="shared" ca="1" si="883"/>
        <v>0</v>
      </c>
      <c r="U388" s="115">
        <f t="shared" ca="1" si="884"/>
        <v>0</v>
      </c>
      <c r="V388" s="115">
        <f t="shared" ca="1" si="885"/>
        <v>0</v>
      </c>
      <c r="W388" s="115"/>
      <c r="X388" s="115"/>
      <c r="Y388" s="115"/>
      <c r="Z388" s="115"/>
    </row>
    <row r="389" spans="1:26" hidden="1" outlineLevel="1">
      <c r="A389">
        <f t="shared" ca="1" si="886"/>
        <v>0</v>
      </c>
      <c r="B389" t="str">
        <f t="shared" ca="1" si="878"/>
        <v>EP2 LPAll3</v>
      </c>
      <c r="C389" s="308">
        <f ca="1">IF($A389&lt;&gt;$A388,1,MOD(C388-1+(COUNTIFS(D$382:$N$382,$A389)=COUNTIFS(D389:$N389,1)),C$381)+1)</f>
        <v>2</v>
      </c>
      <c r="D389" s="306">
        <f ca="1">IF($A389&lt;&gt;D$382,0,IF($A389&lt;&gt;$A388,1,MOD(D388-1+(COUNTIFS(E$382:$N$382,$A389)=COUNTIFS(E389:$N389,1)),D$381)+1))</f>
        <v>3</v>
      </c>
      <c r="E389" s="306">
        <f ca="1">IF($A389&lt;&gt;E$382,0,IF($A389&lt;&gt;$A388,1,MOD(E388-1+(COUNTIFS(F$382:$N$382,$A389)=COUNTIFS(F389:$N389,1)),E$381)+1))</f>
        <v>0</v>
      </c>
      <c r="F389" s="306">
        <f ca="1">IF($A389&lt;&gt;F$382,0,IF($A389&lt;&gt;$A388,1,MOD(F388-1+(COUNTIFS(G$382:$N$382,$A389)=COUNTIFS(G389:$N389,1)),F$381)+1))</f>
        <v>0</v>
      </c>
      <c r="G389" s="306">
        <f ca="1">IF($A389&lt;&gt;G$382,0,IF($A389&lt;&gt;$A388,1,MOD(G388-1+(COUNTIFS(H$382:$N$382,$A389)=COUNTIFS(H389:$N389,1)),G$381)+1))</f>
        <v>0</v>
      </c>
      <c r="H389" s="306">
        <f ca="1">IF($A389&lt;&gt;H$382,0,IF($A389&lt;&gt;$A388,1,MOD(H388-1+(COUNTIFS(I$382:$N$382,$A389)=COUNTIFS(I389:$N389,1)),H$381)+1))</f>
        <v>0</v>
      </c>
      <c r="I389" s="306">
        <f ca="1">IF($A389&lt;&gt;I$382,0,IF($A389&lt;&gt;$A388,1,MOD(I388-1+(COUNTIFS(N$382:$N$382,$A389)=COUNTIFS(N389:$N389,1)),I$381)+1))</f>
        <v>0</v>
      </c>
      <c r="J389" s="306"/>
      <c r="K389" s="306"/>
      <c r="L389" s="306"/>
      <c r="M389" s="306"/>
      <c r="O389">
        <v>6</v>
      </c>
      <c r="P389" s="115">
        <f t="shared" ca="1" si="879"/>
        <v>0</v>
      </c>
      <c r="Q389" s="115">
        <f t="shared" ca="1" si="880"/>
        <v>0.5</v>
      </c>
      <c r="R389" s="115">
        <f t="shared" ca="1" si="881"/>
        <v>0</v>
      </c>
      <c r="S389" s="115">
        <f t="shared" ca="1" si="882"/>
        <v>0</v>
      </c>
      <c r="T389" s="115">
        <f t="shared" ca="1" si="883"/>
        <v>0</v>
      </c>
      <c r="U389" s="115">
        <f t="shared" ca="1" si="884"/>
        <v>0</v>
      </c>
      <c r="V389" s="115">
        <f t="shared" ca="1" si="885"/>
        <v>0</v>
      </c>
      <c r="W389" s="115"/>
      <c r="X389" s="115"/>
      <c r="Y389" s="115"/>
      <c r="Z389" s="115"/>
    </row>
    <row r="390" spans="1:26" hidden="1" outlineLevel="1">
      <c r="A390">
        <f t="shared" ca="1" si="886"/>
        <v>0</v>
      </c>
      <c r="B390" t="str">
        <f t="shared" ca="1" si="878"/>
        <v>EP3 LPAll1</v>
      </c>
      <c r="C390" s="308">
        <f ca="1">IF($A390&lt;&gt;$A389,1,MOD(C389-1+(COUNTIFS(D$382:$N$382,$A390)=COUNTIFS(D390:$N390,1)),C$381)+1)</f>
        <v>3</v>
      </c>
      <c r="D390" s="306">
        <f ca="1">IF($A390&lt;&gt;D$382,0,IF($A390&lt;&gt;$A389,1,MOD(D389-1+(COUNTIFS(E$382:$N$382,$A390)=COUNTIFS(E390:$N390,1)),D$381)+1))</f>
        <v>1</v>
      </c>
      <c r="E390" s="306">
        <f ca="1">IF($A390&lt;&gt;E$382,0,IF($A390&lt;&gt;$A389,1,MOD(E389-1+(COUNTIFS(F$382:$N$382,$A390)=COUNTIFS(F390:$N390,1)),E$381)+1))</f>
        <v>0</v>
      </c>
      <c r="F390" s="306">
        <f ca="1">IF($A390&lt;&gt;F$382,0,IF($A390&lt;&gt;$A389,1,MOD(F389-1+(COUNTIFS(G$382:$N$382,$A390)=COUNTIFS(G390:$N390,1)),F$381)+1))</f>
        <v>0</v>
      </c>
      <c r="G390" s="306">
        <f ca="1">IF($A390&lt;&gt;G$382,0,IF($A390&lt;&gt;$A389,1,MOD(G389-1+(COUNTIFS(H$382:$N$382,$A390)=COUNTIFS(H390:$N390,1)),G$381)+1))</f>
        <v>0</v>
      </c>
      <c r="H390" s="306">
        <f ca="1">IF($A390&lt;&gt;H$382,0,IF($A390&lt;&gt;$A389,1,MOD(H389-1+(COUNTIFS(I$382:$N$382,$A390)=COUNTIFS(I390:$N390,1)),H$381)+1))</f>
        <v>0</v>
      </c>
      <c r="I390" s="306">
        <f ca="1">IF($A390&lt;&gt;I$382,0,IF($A390&lt;&gt;$A389,1,MOD(I389-1+(COUNTIFS(N$382:$N$382,$A390)=COUNTIFS(N390:$N390,1)),I$381)+1))</f>
        <v>0</v>
      </c>
      <c r="J390" s="306"/>
      <c r="K390" s="306"/>
      <c r="L390" s="306"/>
      <c r="M390" s="306"/>
      <c r="O390">
        <v>7</v>
      </c>
      <c r="P390" s="115">
        <f t="shared" ca="1" si="879"/>
        <v>0.5</v>
      </c>
      <c r="Q390" s="115">
        <f t="shared" ca="1" si="880"/>
        <v>-0.5</v>
      </c>
      <c r="R390" s="115">
        <f t="shared" ca="1" si="881"/>
        <v>0</v>
      </c>
      <c r="S390" s="115">
        <f t="shared" ca="1" si="882"/>
        <v>0</v>
      </c>
      <c r="T390" s="115">
        <f t="shared" ca="1" si="883"/>
        <v>0</v>
      </c>
      <c r="U390" s="115">
        <f t="shared" ca="1" si="884"/>
        <v>0</v>
      </c>
      <c r="V390" s="115">
        <f t="shared" ca="1" si="885"/>
        <v>0</v>
      </c>
      <c r="W390" s="115"/>
      <c r="X390" s="115"/>
      <c r="Y390" s="115"/>
      <c r="Z390" s="115"/>
    </row>
    <row r="391" spans="1:26" hidden="1" outlineLevel="1">
      <c r="A391">
        <f t="shared" ca="1" si="886"/>
        <v>0</v>
      </c>
      <c r="B391" t="str">
        <f t="shared" ca="1" si="878"/>
        <v>EP3 LPAll2</v>
      </c>
      <c r="C391" s="308">
        <f ca="1">IF($A391&lt;&gt;$A390,1,MOD(C390-1+(COUNTIFS(D$382:$N$382,$A391)=COUNTIFS(D391:$N391,1)),C$381)+1)</f>
        <v>3</v>
      </c>
      <c r="D391" s="306">
        <f ca="1">IF($A391&lt;&gt;D$382,0,IF($A391&lt;&gt;$A390,1,MOD(D390-1+(COUNTIFS(E$382:$N$382,$A391)=COUNTIFS(E391:$N391,1)),D$381)+1))</f>
        <v>2</v>
      </c>
      <c r="E391" s="306">
        <f ca="1">IF($A391&lt;&gt;E$382,0,IF($A391&lt;&gt;$A390,1,MOD(E390-1+(COUNTIFS(F$382:$N$382,$A391)=COUNTIFS(F391:$N391,1)),E$381)+1))</f>
        <v>0</v>
      </c>
      <c r="F391" s="306">
        <f ca="1">IF($A391&lt;&gt;F$382,0,IF($A391&lt;&gt;$A390,1,MOD(F390-1+(COUNTIFS(G$382:$N$382,$A391)=COUNTIFS(G391:$N391,1)),F$381)+1))</f>
        <v>0</v>
      </c>
      <c r="G391" s="306">
        <f ca="1">IF($A391&lt;&gt;G$382,0,IF($A391&lt;&gt;$A390,1,MOD(G390-1+(COUNTIFS(H$382:$N$382,$A391)=COUNTIFS(H391:$N391,1)),G$381)+1))</f>
        <v>0</v>
      </c>
      <c r="H391" s="306">
        <f ca="1">IF($A391&lt;&gt;H$382,0,IF($A391&lt;&gt;$A390,1,MOD(H390-1+(COUNTIFS(I$382:$N$382,$A391)=COUNTIFS(I391:$N391,1)),H$381)+1))</f>
        <v>0</v>
      </c>
      <c r="I391" s="306">
        <f ca="1">IF($A391&lt;&gt;I$382,0,IF($A391&lt;&gt;$A390,1,MOD(I390-1+(COUNTIFS(N$382:$N$382,$A391)=COUNTIFS(N391:$N391,1)),I$381)+1))</f>
        <v>0</v>
      </c>
      <c r="J391" s="306"/>
      <c r="K391" s="306"/>
      <c r="L391" s="306"/>
      <c r="M391" s="306"/>
      <c r="O391">
        <v>8</v>
      </c>
      <c r="P391" s="115">
        <f t="shared" ca="1" si="879"/>
        <v>0.5</v>
      </c>
      <c r="Q391" s="115">
        <f t="shared" ca="1" si="880"/>
        <v>0</v>
      </c>
      <c r="R391" s="115">
        <f t="shared" ca="1" si="881"/>
        <v>0</v>
      </c>
      <c r="S391" s="115">
        <f t="shared" ca="1" si="882"/>
        <v>0</v>
      </c>
      <c r="T391" s="115">
        <f t="shared" ca="1" si="883"/>
        <v>0</v>
      </c>
      <c r="U391" s="115">
        <f t="shared" ca="1" si="884"/>
        <v>0</v>
      </c>
      <c r="V391" s="115">
        <f t="shared" ca="1" si="885"/>
        <v>0</v>
      </c>
      <c r="W391" s="115"/>
      <c r="X391" s="115"/>
      <c r="Y391" s="115"/>
      <c r="Z391" s="115"/>
    </row>
    <row r="392" spans="1:26" hidden="1" outlineLevel="1">
      <c r="A392">
        <f t="shared" ca="1" si="886"/>
        <v>0</v>
      </c>
      <c r="B392" t="str">
        <f t="shared" ca="1" si="878"/>
        <v>EP3 LPAll3</v>
      </c>
      <c r="C392" s="308">
        <f ca="1">IF($A392&lt;&gt;$A391,1,MOD(C391-1+(COUNTIFS(D$382:$N$382,$A392)=COUNTIFS(D392:$N392,1)),C$381)+1)</f>
        <v>3</v>
      </c>
      <c r="D392" s="306">
        <f ca="1">IF($A392&lt;&gt;D$382,0,IF($A392&lt;&gt;$A391,1,MOD(D391-1+(COUNTIFS(E$382:$N$382,$A392)=COUNTIFS(E392:$N392,1)),D$381)+1))</f>
        <v>3</v>
      </c>
      <c r="E392" s="306">
        <f ca="1">IF($A392&lt;&gt;E$382,0,IF($A392&lt;&gt;$A391,1,MOD(E391-1+(COUNTIFS(F$382:$N$382,$A392)=COUNTIFS(F392:$N392,1)),E$381)+1))</f>
        <v>0</v>
      </c>
      <c r="F392" s="306">
        <f ca="1">IF($A392&lt;&gt;F$382,0,IF($A392&lt;&gt;$A391,1,MOD(F391-1+(COUNTIFS(G$382:$N$382,$A392)=COUNTIFS(G392:$N392,1)),F$381)+1))</f>
        <v>0</v>
      </c>
      <c r="G392" s="306">
        <f ca="1">IF($A392&lt;&gt;G$382,0,IF($A392&lt;&gt;$A391,1,MOD(G391-1+(COUNTIFS(H$382:$N$382,$A392)=COUNTIFS(H392:$N392,1)),G$381)+1))</f>
        <v>0</v>
      </c>
      <c r="H392" s="306">
        <f ca="1">IF($A392&lt;&gt;H$382,0,IF($A392&lt;&gt;$A391,1,MOD(H391-1+(COUNTIFS(I$382:$N$382,$A392)=COUNTIFS(I392:$N392,1)),H$381)+1))</f>
        <v>0</v>
      </c>
      <c r="I392" s="306">
        <f ca="1">IF($A392&lt;&gt;I$382,0,IF($A392&lt;&gt;$A391,1,MOD(I391-1+(COUNTIFS(N$382:$N$382,$A392)=COUNTIFS(N392:$N392,1)),I$381)+1))</f>
        <v>0</v>
      </c>
      <c r="J392" s="306"/>
      <c r="K392" s="306"/>
      <c r="L392" s="306"/>
      <c r="M392" s="306"/>
      <c r="O392">
        <v>9</v>
      </c>
      <c r="P392" s="115">
        <f t="shared" ca="1" si="879"/>
        <v>0.5</v>
      </c>
      <c r="Q392" s="115">
        <f t="shared" ca="1" si="880"/>
        <v>0.5</v>
      </c>
      <c r="R392" s="115">
        <f t="shared" ca="1" si="881"/>
        <v>0</v>
      </c>
      <c r="S392" s="115">
        <f t="shared" ca="1" si="882"/>
        <v>0</v>
      </c>
      <c r="T392" s="115">
        <f t="shared" ca="1" si="883"/>
        <v>0</v>
      </c>
      <c r="U392" s="115">
        <f t="shared" ca="1" si="884"/>
        <v>0</v>
      </c>
      <c r="V392" s="115">
        <f t="shared" ca="1" si="885"/>
        <v>0</v>
      </c>
      <c r="W392" s="115"/>
      <c r="X392" s="115"/>
      <c r="Y392" s="115"/>
      <c r="Z392" s="115"/>
    </row>
    <row r="393" spans="1:26" hidden="1" outlineLevel="1">
      <c r="A393">
        <f t="shared" ca="1" si="886"/>
        <v>0</v>
      </c>
      <c r="B393" t="str">
        <f t="shared" ca="1" si="878"/>
        <v>EP1 LPAll1</v>
      </c>
      <c r="C393" s="308">
        <f ca="1">IF($A393&lt;&gt;$A392,1,MOD(C392-1+(COUNTIFS(D$382:$N$382,$A393)=COUNTIFS(D393:$N393,1)),C$381)+1)</f>
        <v>1</v>
      </c>
      <c r="D393" s="306">
        <f ca="1">IF($A393&lt;&gt;D$382,0,IF($A393&lt;&gt;$A392,1,MOD(D392-1+(COUNTIFS(E$382:$N$382,$A393)=COUNTIFS(E393:$N393,1)),D$381)+1))</f>
        <v>1</v>
      </c>
      <c r="E393" s="306">
        <f ca="1">IF($A393&lt;&gt;E$382,0,IF($A393&lt;&gt;$A392,1,MOD(E392-1+(COUNTIFS(F$382:$N$382,$A393)=COUNTIFS(F393:$N393,1)),E$381)+1))</f>
        <v>0</v>
      </c>
      <c r="F393" s="306">
        <f ca="1">IF($A393&lt;&gt;F$382,0,IF($A393&lt;&gt;$A392,1,MOD(F392-1+(COUNTIFS(G$382:$N$382,$A393)=COUNTIFS(G393:$N393,1)),F$381)+1))</f>
        <v>0</v>
      </c>
      <c r="G393" s="306">
        <f ca="1">IF($A393&lt;&gt;G$382,0,IF($A393&lt;&gt;$A392,1,MOD(G392-1+(COUNTIFS(H$382:$N$382,$A393)=COUNTIFS(H393:$N393,1)),G$381)+1))</f>
        <v>0</v>
      </c>
      <c r="H393" s="306">
        <f ca="1">IF($A393&lt;&gt;H$382,0,IF($A393&lt;&gt;$A392,1,MOD(H392-1+(COUNTIFS(I$382:$N$382,$A393)=COUNTIFS(I393:$N393,1)),H$381)+1))</f>
        <v>0</v>
      </c>
      <c r="I393" s="306">
        <f ca="1">IF($A393&lt;&gt;I$382,0,IF($A393&lt;&gt;$A392,1,MOD(I392-1+(COUNTIFS(N$382:$N$382,$A393)=COUNTIFS(N393:$N393,1)),I$381)+1))</f>
        <v>0</v>
      </c>
      <c r="J393" s="306"/>
      <c r="K393" s="306"/>
      <c r="L393" s="306"/>
      <c r="M393" s="306"/>
      <c r="O393">
        <v>10</v>
      </c>
      <c r="P393" s="115">
        <f t="shared" ca="1" si="879"/>
        <v>-0.5</v>
      </c>
      <c r="Q393" s="115">
        <f t="shared" ca="1" si="880"/>
        <v>-0.5</v>
      </c>
      <c r="R393" s="115">
        <f t="shared" ca="1" si="881"/>
        <v>0</v>
      </c>
      <c r="S393" s="115">
        <f t="shared" ca="1" si="882"/>
        <v>0</v>
      </c>
      <c r="T393" s="115">
        <f t="shared" ca="1" si="883"/>
        <v>0</v>
      </c>
      <c r="U393" s="115">
        <f t="shared" ca="1" si="884"/>
        <v>0</v>
      </c>
      <c r="V393" s="115">
        <f t="shared" ca="1" si="885"/>
        <v>0</v>
      </c>
      <c r="W393" s="115"/>
      <c r="X393" s="115"/>
      <c r="Y393" s="115"/>
      <c r="Z393" s="115"/>
    </row>
    <row r="394" spans="1:26" hidden="1" outlineLevel="1">
      <c r="A394">
        <f t="shared" ca="1" si="886"/>
        <v>0</v>
      </c>
      <c r="B394" t="str">
        <f t="shared" ca="1" si="878"/>
        <v>EP1 LPAll2</v>
      </c>
      <c r="C394" s="308">
        <f ca="1">IF($A394&lt;&gt;$A393,1,MOD(C393-1+(COUNTIFS(D$382:$N$382,$A394)=COUNTIFS(D394:$N394,1)),C$381)+1)</f>
        <v>1</v>
      </c>
      <c r="D394" s="306">
        <f ca="1">IF($A394&lt;&gt;D$382,0,IF($A394&lt;&gt;$A393,1,MOD(D393-1+(COUNTIFS(E$382:$N$382,$A394)=COUNTIFS(E394:$N394,1)),D$381)+1))</f>
        <v>2</v>
      </c>
      <c r="E394" s="306">
        <f ca="1">IF($A394&lt;&gt;E$382,0,IF($A394&lt;&gt;$A393,1,MOD(E393-1+(COUNTIFS(F$382:$N$382,$A394)=COUNTIFS(F394:$N394,1)),E$381)+1))</f>
        <v>0</v>
      </c>
      <c r="F394" s="306">
        <f ca="1">IF($A394&lt;&gt;F$382,0,IF($A394&lt;&gt;$A393,1,MOD(F393-1+(COUNTIFS(G$382:$N$382,$A394)=COUNTIFS(G394:$N394,1)),F$381)+1))</f>
        <v>0</v>
      </c>
      <c r="G394" s="306">
        <f ca="1">IF($A394&lt;&gt;G$382,0,IF($A394&lt;&gt;$A393,1,MOD(G393-1+(COUNTIFS(H$382:$N$382,$A394)=COUNTIFS(H394:$N394,1)),G$381)+1))</f>
        <v>0</v>
      </c>
      <c r="H394" s="306">
        <f ca="1">IF($A394&lt;&gt;H$382,0,IF($A394&lt;&gt;$A393,1,MOD(H393-1+(COUNTIFS(I$382:$N$382,$A394)=COUNTIFS(I394:$N394,1)),H$381)+1))</f>
        <v>0</v>
      </c>
      <c r="I394" s="306">
        <f ca="1">IF($A394&lt;&gt;I$382,0,IF($A394&lt;&gt;$A393,1,MOD(I393-1+(COUNTIFS(N$382:$N$382,$A394)=COUNTIFS(N394:$N394,1)),I$381)+1))</f>
        <v>0</v>
      </c>
      <c r="J394" s="306"/>
      <c r="K394" s="306"/>
      <c r="L394" s="306"/>
      <c r="M394" s="306"/>
      <c r="O394">
        <v>11</v>
      </c>
      <c r="P394" s="115">
        <f t="shared" ca="1" si="879"/>
        <v>-0.5</v>
      </c>
      <c r="Q394" s="115">
        <f t="shared" ca="1" si="880"/>
        <v>0</v>
      </c>
      <c r="R394" s="115">
        <f t="shared" ca="1" si="881"/>
        <v>0</v>
      </c>
      <c r="S394" s="115">
        <f t="shared" ca="1" si="882"/>
        <v>0</v>
      </c>
      <c r="T394" s="115">
        <f t="shared" ca="1" si="883"/>
        <v>0</v>
      </c>
      <c r="U394" s="115">
        <f t="shared" ca="1" si="884"/>
        <v>0</v>
      </c>
      <c r="V394" s="115">
        <f t="shared" ca="1" si="885"/>
        <v>0</v>
      </c>
      <c r="W394" s="115"/>
      <c r="X394" s="115"/>
      <c r="Y394" s="115"/>
      <c r="Z394" s="115"/>
    </row>
    <row r="395" spans="1:26" hidden="1" outlineLevel="1">
      <c r="A395">
        <f t="shared" ca="1" si="886"/>
        <v>0</v>
      </c>
      <c r="B395" t="str">
        <f t="shared" ca="1" si="878"/>
        <v>EP1 LPAll3</v>
      </c>
      <c r="C395" s="308">
        <f ca="1">IF($A395&lt;&gt;$A394,1,MOD(C394-1+(COUNTIFS(D$382:$N$382,$A395)=COUNTIFS(D395:$N395,1)),C$381)+1)</f>
        <v>1</v>
      </c>
      <c r="D395" s="306">
        <f ca="1">IF($A395&lt;&gt;D$382,0,IF($A395&lt;&gt;$A394,1,MOD(D394-1+(COUNTIFS(E$382:$N$382,$A395)=COUNTIFS(E395:$N395,1)),D$381)+1))</f>
        <v>3</v>
      </c>
      <c r="E395" s="306">
        <f ca="1">IF($A395&lt;&gt;E$382,0,IF($A395&lt;&gt;$A394,1,MOD(E394-1+(COUNTIFS(F$382:$N$382,$A395)=COUNTIFS(F395:$N395,1)),E$381)+1))</f>
        <v>0</v>
      </c>
      <c r="F395" s="306">
        <f ca="1">IF($A395&lt;&gt;F$382,0,IF($A395&lt;&gt;$A394,1,MOD(F394-1+(COUNTIFS(G$382:$N$382,$A395)=COUNTIFS(G395:$N395,1)),F$381)+1))</f>
        <v>0</v>
      </c>
      <c r="G395" s="306">
        <f ca="1">IF($A395&lt;&gt;G$382,0,IF($A395&lt;&gt;$A394,1,MOD(G394-1+(COUNTIFS(H$382:$N$382,$A395)=COUNTIFS(H395:$N395,1)),G$381)+1))</f>
        <v>0</v>
      </c>
      <c r="H395" s="306">
        <f ca="1">IF($A395&lt;&gt;H$382,0,IF($A395&lt;&gt;$A394,1,MOD(H394-1+(COUNTIFS(I$382:$N$382,$A395)=COUNTIFS(I395:$N395,1)),H$381)+1))</f>
        <v>0</v>
      </c>
      <c r="I395" s="306">
        <f ca="1">IF($A395&lt;&gt;I$382,0,IF($A395&lt;&gt;$A394,1,MOD(I394-1+(COUNTIFS(N$382:$N$382,$A395)=COUNTIFS(N395:$N395,1)),I$381)+1))</f>
        <v>0</v>
      </c>
      <c r="J395" s="306"/>
      <c r="K395" s="306"/>
      <c r="L395" s="306"/>
      <c r="M395" s="306"/>
      <c r="O395">
        <v>12</v>
      </c>
      <c r="P395" s="115">
        <f t="shared" ca="1" si="879"/>
        <v>-0.5</v>
      </c>
      <c r="Q395" s="115">
        <f t="shared" ca="1" si="880"/>
        <v>0.5</v>
      </c>
      <c r="R395" s="115">
        <f t="shared" ca="1" si="881"/>
        <v>0</v>
      </c>
      <c r="S395" s="115">
        <f t="shared" ca="1" si="882"/>
        <v>0</v>
      </c>
      <c r="T395" s="115">
        <f t="shared" ca="1" si="883"/>
        <v>0</v>
      </c>
      <c r="U395" s="115">
        <f t="shared" ca="1" si="884"/>
        <v>0</v>
      </c>
      <c r="V395" s="115">
        <f t="shared" ca="1" si="885"/>
        <v>0</v>
      </c>
      <c r="W395" s="115"/>
      <c r="X395" s="115"/>
      <c r="Y395" s="115"/>
      <c r="Z395" s="115"/>
    </row>
    <row r="396" spans="1:26" hidden="1" outlineLevel="1">
      <c r="A396">
        <f t="shared" ca="1" si="886"/>
        <v>0</v>
      </c>
      <c r="B396" t="str">
        <f t="shared" ca="1" si="878"/>
        <v>EP2 LPAll1</v>
      </c>
      <c r="C396" s="308">
        <f ca="1">IF($A396&lt;&gt;$A395,1,MOD(C395-1+(COUNTIFS(D$382:$N$382,$A396)=COUNTIFS(D396:$N396,1)),C$381)+1)</f>
        <v>2</v>
      </c>
      <c r="D396" s="306">
        <f ca="1">IF($A396&lt;&gt;D$382,0,IF($A396&lt;&gt;$A395,1,MOD(D395-1+(COUNTIFS(E$382:$N$382,$A396)=COUNTIFS(E396:$N396,1)),D$381)+1))</f>
        <v>1</v>
      </c>
      <c r="E396" s="306">
        <f ca="1">IF($A396&lt;&gt;E$382,0,IF($A396&lt;&gt;$A395,1,MOD(E395-1+(COUNTIFS(F$382:$N$382,$A396)=COUNTIFS(F396:$N396,1)),E$381)+1))</f>
        <v>0</v>
      </c>
      <c r="F396" s="306">
        <f ca="1">IF($A396&lt;&gt;F$382,0,IF($A396&lt;&gt;$A395,1,MOD(F395-1+(COUNTIFS(G$382:$N$382,$A396)=COUNTIFS(G396:$N396,1)),F$381)+1))</f>
        <v>0</v>
      </c>
      <c r="G396" s="306">
        <f ca="1">IF($A396&lt;&gt;G$382,0,IF($A396&lt;&gt;$A395,1,MOD(G395-1+(COUNTIFS(H$382:$N$382,$A396)=COUNTIFS(H396:$N396,1)),G$381)+1))</f>
        <v>0</v>
      </c>
      <c r="H396" s="306">
        <f ca="1">IF($A396&lt;&gt;H$382,0,IF($A396&lt;&gt;$A395,1,MOD(H395-1+(COUNTIFS(I$382:$N$382,$A396)=COUNTIFS(I396:$N396,1)),H$381)+1))</f>
        <v>0</v>
      </c>
      <c r="I396" s="306">
        <f ca="1">IF($A396&lt;&gt;I$382,0,IF($A396&lt;&gt;$A395,1,MOD(I395-1+(COUNTIFS(N$382:$N$382,$A396)=COUNTIFS(N396:$N396,1)),I$381)+1))</f>
        <v>0</v>
      </c>
      <c r="J396" s="306"/>
      <c r="K396" s="306"/>
      <c r="L396" s="306"/>
      <c r="M396" s="306"/>
      <c r="O396">
        <v>13</v>
      </c>
      <c r="P396" s="115">
        <f t="shared" ca="1" si="879"/>
        <v>0</v>
      </c>
      <c r="Q396" s="115">
        <f t="shared" ca="1" si="880"/>
        <v>-0.5</v>
      </c>
      <c r="R396" s="115">
        <f t="shared" ca="1" si="881"/>
        <v>0</v>
      </c>
      <c r="S396" s="115">
        <f t="shared" ca="1" si="882"/>
        <v>0</v>
      </c>
      <c r="T396" s="115">
        <f t="shared" ca="1" si="883"/>
        <v>0</v>
      </c>
      <c r="U396" s="115">
        <f t="shared" ca="1" si="884"/>
        <v>0</v>
      </c>
      <c r="V396" s="115">
        <f t="shared" ca="1" si="885"/>
        <v>0</v>
      </c>
      <c r="W396" s="115"/>
      <c r="X396" s="115"/>
      <c r="Y396" s="115"/>
      <c r="Z396" s="115"/>
    </row>
    <row r="397" spans="1:26" hidden="1" outlineLevel="1">
      <c r="A397">
        <f t="shared" ca="1" si="886"/>
        <v>0</v>
      </c>
      <c r="B397" t="str">
        <f t="shared" ca="1" si="878"/>
        <v>EP2 LPAll2</v>
      </c>
      <c r="C397" s="308">
        <f ca="1">IF($A397&lt;&gt;$A396,1,MOD(C396-1+(COUNTIFS(D$382:$N$382,$A397)=COUNTIFS(D397:$N397,1)),C$381)+1)</f>
        <v>2</v>
      </c>
      <c r="D397" s="306">
        <f ca="1">IF($A397&lt;&gt;D$382,0,IF($A397&lt;&gt;$A396,1,MOD(D396-1+(COUNTIFS(E$382:$N$382,$A397)=COUNTIFS(E397:$N397,1)),D$381)+1))</f>
        <v>2</v>
      </c>
      <c r="E397" s="306">
        <f ca="1">IF($A397&lt;&gt;E$382,0,IF($A397&lt;&gt;$A396,1,MOD(E396-1+(COUNTIFS(F$382:$N$382,$A397)=COUNTIFS(F397:$N397,1)),E$381)+1))</f>
        <v>0</v>
      </c>
      <c r="F397" s="306">
        <f ca="1">IF($A397&lt;&gt;F$382,0,IF($A397&lt;&gt;$A396,1,MOD(F396-1+(COUNTIFS(G$382:$N$382,$A397)=COUNTIFS(G397:$N397,1)),F$381)+1))</f>
        <v>0</v>
      </c>
      <c r="G397" s="306">
        <f ca="1">IF($A397&lt;&gt;G$382,0,IF($A397&lt;&gt;$A396,1,MOD(G396-1+(COUNTIFS(H$382:$N$382,$A397)=COUNTIFS(H397:$N397,1)),G$381)+1))</f>
        <v>0</v>
      </c>
      <c r="H397" s="306">
        <f ca="1">IF($A397&lt;&gt;H$382,0,IF($A397&lt;&gt;$A396,1,MOD(H396-1+(COUNTIFS(I$382:$N$382,$A397)=COUNTIFS(I397:$N397,1)),H$381)+1))</f>
        <v>0</v>
      </c>
      <c r="I397" s="306">
        <f ca="1">IF($A397&lt;&gt;I$382,0,IF($A397&lt;&gt;$A396,1,MOD(I396-1+(COUNTIFS(N$382:$N$382,$A397)=COUNTIFS(N397:$N397,1)),I$381)+1))</f>
        <v>0</v>
      </c>
      <c r="J397" s="306"/>
      <c r="K397" s="306"/>
      <c r="L397" s="306"/>
      <c r="M397" s="306"/>
      <c r="O397">
        <v>14</v>
      </c>
      <c r="P397" s="115">
        <f t="shared" ca="1" si="879"/>
        <v>0</v>
      </c>
      <c r="Q397" s="115">
        <f t="shared" ca="1" si="880"/>
        <v>0</v>
      </c>
      <c r="R397" s="115">
        <f t="shared" ca="1" si="881"/>
        <v>0</v>
      </c>
      <c r="S397" s="115">
        <f t="shared" ca="1" si="882"/>
        <v>0</v>
      </c>
      <c r="T397" s="115">
        <f t="shared" ca="1" si="883"/>
        <v>0</v>
      </c>
      <c r="U397" s="115">
        <f t="shared" ca="1" si="884"/>
        <v>0</v>
      </c>
      <c r="V397" s="115">
        <f t="shared" ca="1" si="885"/>
        <v>0</v>
      </c>
      <c r="W397" s="115"/>
      <c r="X397" s="115"/>
      <c r="Y397" s="115"/>
      <c r="Z397" s="115"/>
    </row>
    <row r="398" spans="1:26" hidden="1" outlineLevel="1">
      <c r="A398">
        <f t="shared" ca="1" si="886"/>
        <v>0</v>
      </c>
      <c r="B398" t="str">
        <f t="shared" ca="1" si="878"/>
        <v>EP2 LPAll3</v>
      </c>
      <c r="C398" s="308">
        <f ca="1">IF($A398&lt;&gt;$A397,1,MOD(C397-1+(COUNTIFS(D$382:$N$382,$A398)=COUNTIFS(D398:$N398,1)),C$381)+1)</f>
        <v>2</v>
      </c>
      <c r="D398" s="306">
        <f ca="1">IF($A398&lt;&gt;D$382,0,IF($A398&lt;&gt;$A397,1,MOD(D397-1+(COUNTIFS(E$382:$N$382,$A398)=COUNTIFS(E398:$N398,1)),D$381)+1))</f>
        <v>3</v>
      </c>
      <c r="E398" s="306">
        <f ca="1">IF($A398&lt;&gt;E$382,0,IF($A398&lt;&gt;$A397,1,MOD(E397-1+(COUNTIFS(F$382:$N$382,$A398)=COUNTIFS(F398:$N398,1)),E$381)+1))</f>
        <v>0</v>
      </c>
      <c r="F398" s="306">
        <f ca="1">IF($A398&lt;&gt;F$382,0,IF($A398&lt;&gt;$A397,1,MOD(F397-1+(COUNTIFS(G$382:$N$382,$A398)=COUNTIFS(G398:$N398,1)),F$381)+1))</f>
        <v>0</v>
      </c>
      <c r="G398" s="306">
        <f ca="1">IF($A398&lt;&gt;G$382,0,IF($A398&lt;&gt;$A397,1,MOD(G397-1+(COUNTIFS(H$382:$N$382,$A398)=COUNTIFS(H398:$N398,1)),G$381)+1))</f>
        <v>0</v>
      </c>
      <c r="H398" s="306">
        <f ca="1">IF($A398&lt;&gt;H$382,0,IF($A398&lt;&gt;$A397,1,MOD(H397-1+(COUNTIFS(I$382:$N$382,$A398)=COUNTIFS(I398:$N398,1)),H$381)+1))</f>
        <v>0</v>
      </c>
      <c r="I398" s="306">
        <f ca="1">IF($A398&lt;&gt;I$382,0,IF($A398&lt;&gt;$A397,1,MOD(I397-1+(COUNTIFS(N$382:$N$382,$A398)=COUNTIFS(N398:$N398,1)),I$381)+1))</f>
        <v>0</v>
      </c>
      <c r="J398" s="306"/>
      <c r="K398" s="306"/>
      <c r="L398" s="306"/>
      <c r="M398" s="306"/>
      <c r="O398">
        <v>15</v>
      </c>
      <c r="P398" s="115">
        <f t="shared" ca="1" si="879"/>
        <v>0</v>
      </c>
      <c r="Q398" s="115">
        <f t="shared" ca="1" si="880"/>
        <v>0.5</v>
      </c>
      <c r="R398" s="115">
        <f t="shared" ca="1" si="881"/>
        <v>0</v>
      </c>
      <c r="S398" s="115">
        <f t="shared" ca="1" si="882"/>
        <v>0</v>
      </c>
      <c r="T398" s="115">
        <f t="shared" ca="1" si="883"/>
        <v>0</v>
      </c>
      <c r="U398" s="115">
        <f t="shared" ca="1" si="884"/>
        <v>0</v>
      </c>
      <c r="V398" s="115">
        <f t="shared" ca="1" si="885"/>
        <v>0</v>
      </c>
      <c r="W398" s="115"/>
      <c r="X398" s="115"/>
      <c r="Y398" s="115"/>
      <c r="Z398" s="115"/>
    </row>
    <row r="399" spans="1:26" hidden="1" outlineLevel="1">
      <c r="A399">
        <f t="shared" ca="1" si="886"/>
        <v>0</v>
      </c>
      <c r="B399" t="str">
        <f t="shared" ca="1" si="878"/>
        <v>EP3 LPAll1</v>
      </c>
      <c r="C399" s="308">
        <f ca="1">IF($A399&lt;&gt;$A398,1,MOD(C398-1+(COUNTIFS(D$382:$N$382,$A399)=COUNTIFS(D399:$N399,1)),C$381)+1)</f>
        <v>3</v>
      </c>
      <c r="D399" s="306">
        <f ca="1">IF($A399&lt;&gt;D$382,0,IF($A399&lt;&gt;$A398,1,MOD(D398-1+(COUNTIFS(E$382:$N$382,$A399)=COUNTIFS(E399:$N399,1)),D$381)+1))</f>
        <v>1</v>
      </c>
      <c r="E399" s="306">
        <f ca="1">IF($A399&lt;&gt;E$382,0,IF($A399&lt;&gt;$A398,1,MOD(E398-1+(COUNTIFS(F$382:$N$382,$A399)=COUNTIFS(F399:$N399,1)),E$381)+1))</f>
        <v>0</v>
      </c>
      <c r="F399" s="306">
        <f ca="1">IF($A399&lt;&gt;F$382,0,IF($A399&lt;&gt;$A398,1,MOD(F398-1+(COUNTIFS(G$382:$N$382,$A399)=COUNTIFS(G399:$N399,1)),F$381)+1))</f>
        <v>0</v>
      </c>
      <c r="G399" s="306">
        <f ca="1">IF($A399&lt;&gt;G$382,0,IF($A399&lt;&gt;$A398,1,MOD(G398-1+(COUNTIFS(H$382:$N$382,$A399)=COUNTIFS(H399:$N399,1)),G$381)+1))</f>
        <v>0</v>
      </c>
      <c r="H399" s="306">
        <f ca="1">IF($A399&lt;&gt;H$382,0,IF($A399&lt;&gt;$A398,1,MOD(H398-1+(COUNTIFS(I$382:$N$382,$A399)=COUNTIFS(I399:$N399,1)),H$381)+1))</f>
        <v>0</v>
      </c>
      <c r="I399" s="306">
        <f ca="1">IF($A399&lt;&gt;I$382,0,IF($A399&lt;&gt;$A398,1,MOD(I398-1+(COUNTIFS(N$382:$N$382,$A399)=COUNTIFS(N399:$N399,1)),I$381)+1))</f>
        <v>0</v>
      </c>
      <c r="J399" s="306"/>
      <c r="K399" s="306"/>
      <c r="L399" s="306"/>
      <c r="M399" s="306"/>
      <c r="O399">
        <v>16</v>
      </c>
      <c r="P399" s="115">
        <f t="shared" ca="1" si="879"/>
        <v>0.5</v>
      </c>
      <c r="Q399" s="115">
        <f t="shared" ca="1" si="880"/>
        <v>-0.5</v>
      </c>
      <c r="R399" s="115">
        <f t="shared" ca="1" si="881"/>
        <v>0</v>
      </c>
      <c r="S399" s="115">
        <f t="shared" ca="1" si="882"/>
        <v>0</v>
      </c>
      <c r="T399" s="115">
        <f t="shared" ca="1" si="883"/>
        <v>0</v>
      </c>
      <c r="U399" s="115">
        <f t="shared" ca="1" si="884"/>
        <v>0</v>
      </c>
      <c r="V399" s="115">
        <f t="shared" ca="1" si="885"/>
        <v>0</v>
      </c>
      <c r="W399" s="115"/>
      <c r="X399" s="115"/>
      <c r="Y399" s="115"/>
      <c r="Z399" s="115"/>
    </row>
    <row r="400" spans="1:26" hidden="1" outlineLevel="1">
      <c r="A400" s="21">
        <v>1</v>
      </c>
      <c r="B400" t="str">
        <f t="shared" ca="1" si="878"/>
        <v>EP1 LPD1 LPS1</v>
      </c>
      <c r="C400" s="308">
        <f ca="1">IF($A400&lt;&gt;$A399,1,MOD(C399-1+(COUNTIFS(D$382:$N$382,$A400)=COUNTIFS(D400:$N400,1)),C$381)+1)</f>
        <v>1</v>
      </c>
      <c r="D400" s="306">
        <f>IF($A400&lt;&gt;D$382,0,IF($A400&lt;&gt;$A399,1,MOD(D399-1+(COUNTIFS(E$382:$N$382,$A400)=COUNTIFS(E400:$N400,1)),D$381)+1))</f>
        <v>0</v>
      </c>
      <c r="E400" s="306">
        <f ca="1">IF($A400&lt;&gt;E$382,0,IF($A400&lt;&gt;$A399,1,MOD(E399-1+(COUNTIFS(F$382:$N$382,$A400)=COUNTIFS(F400:$N400,1)),E$381)+1))</f>
        <v>1</v>
      </c>
      <c r="F400" s="306">
        <f ca="1">IF($A400&lt;&gt;F$382,0,IF($A400&lt;&gt;$A399,1,MOD(F399-1+(COUNTIFS(G$382:$N$382,$A400)=COUNTIFS(G400:$N400,1)),F$381)+1))</f>
        <v>1</v>
      </c>
      <c r="G400" s="306">
        <f>IF($A400&lt;&gt;G$382,0,IF($A400&lt;&gt;$A399,1,MOD(G399-1+(COUNTIFS(H$382:$N$382,$A400)=COUNTIFS(H400:$N400,1)),G$381)+1))</f>
        <v>0</v>
      </c>
      <c r="H400" s="306">
        <f>IF($A400&lt;&gt;H$382,0,IF($A400&lt;&gt;$A399,1,MOD(H399-1+(COUNTIFS(I$382:$N$382,$A400)=COUNTIFS(I400:$N400,1)),H$381)+1))</f>
        <v>0</v>
      </c>
      <c r="I400" s="306">
        <f>IF($A400&lt;&gt;I$382,0,IF($A400&lt;&gt;$A399,1,MOD(I399-1+(COUNTIFS(N$382:$N$382,$A400)=COUNTIFS(N400:$N400,1)),I$381)+1))</f>
        <v>0</v>
      </c>
      <c r="J400" s="306"/>
      <c r="K400" s="306"/>
      <c r="L400" s="306"/>
      <c r="M400" s="306"/>
      <c r="O400">
        <v>17</v>
      </c>
      <c r="P400" s="115">
        <f t="shared" ca="1" si="879"/>
        <v>-0.5</v>
      </c>
      <c r="Q400" s="115">
        <f t="shared" si="880"/>
        <v>0</v>
      </c>
      <c r="R400" s="115">
        <f t="shared" ca="1" si="881"/>
        <v>-0.5</v>
      </c>
      <c r="S400" s="115">
        <f t="shared" ca="1" si="882"/>
        <v>-0.5</v>
      </c>
      <c r="T400" s="115">
        <f t="shared" si="883"/>
        <v>0</v>
      </c>
      <c r="U400" s="115">
        <f t="shared" si="884"/>
        <v>0</v>
      </c>
      <c r="V400" s="115">
        <f t="shared" si="885"/>
        <v>0</v>
      </c>
      <c r="W400" s="115"/>
      <c r="X400" s="115"/>
      <c r="Y400" s="115"/>
      <c r="Z400" s="115"/>
    </row>
    <row r="401" spans="1:26" hidden="1" outlineLevel="1">
      <c r="A401">
        <f t="shared" ref="A401:A432" ca="1" si="887">OFFSET(A401,-1,0)</f>
        <v>1</v>
      </c>
      <c r="B401" t="str">
        <f t="shared" ca="1" si="878"/>
        <v>EP1 LPD1 LPS2</v>
      </c>
      <c r="C401" s="308">
        <f ca="1">IF($A401&lt;&gt;$A400,1,MOD(C400-1+(COUNTIFS(D$382:$N$382,$A401)=COUNTIFS(D401:$N401,1)),C$381)+1)</f>
        <v>1</v>
      </c>
      <c r="D401" s="306">
        <f ca="1">IF($A401&lt;&gt;D$382,0,IF($A401&lt;&gt;$A400,1,MOD(D400-1+(COUNTIFS(E$382:$N$382,$A401)=COUNTIFS(E401:$N401,1)),D$381)+1))</f>
        <v>0</v>
      </c>
      <c r="E401" s="306">
        <f ca="1">IF($A401&lt;&gt;E$382,0,IF($A401&lt;&gt;$A400,1,MOD(E400-1+(COUNTIFS(F$382:$N$382,$A401)=COUNTIFS(F401:$N401,1)),E$381)+1))</f>
        <v>1</v>
      </c>
      <c r="F401" s="306">
        <f ca="1">IF($A401&lt;&gt;F$382,0,IF($A401&lt;&gt;$A400,1,MOD(F400-1+(COUNTIFS(G$382:$N$382,$A401)=COUNTIFS(G401:$N401,1)),F$381)+1))</f>
        <v>2</v>
      </c>
      <c r="G401" s="306">
        <f ca="1">IF($A401&lt;&gt;G$382,0,IF($A401&lt;&gt;$A400,1,MOD(G400-1+(COUNTIFS(H$382:$N$382,$A401)=COUNTIFS(H401:$N401,1)),G$381)+1))</f>
        <v>0</v>
      </c>
      <c r="H401" s="306">
        <f ca="1">IF($A401&lt;&gt;H$382,0,IF($A401&lt;&gt;$A400,1,MOD(H400-1+(COUNTIFS(I$382:$N$382,$A401)=COUNTIFS(I401:$N401,1)),H$381)+1))</f>
        <v>0</v>
      </c>
      <c r="I401" s="306">
        <f ca="1">IF($A401&lt;&gt;I$382,0,IF($A401&lt;&gt;$A400,1,MOD(I400-1+(COUNTIFS(N$382:$N$382,$A401)=COUNTIFS(N401:$N401,1)),I$381)+1))</f>
        <v>0</v>
      </c>
      <c r="J401" s="306"/>
      <c r="K401" s="306"/>
      <c r="L401" s="306"/>
      <c r="M401" s="306"/>
      <c r="O401">
        <v>18</v>
      </c>
      <c r="P401" s="115">
        <f t="shared" ca="1" si="879"/>
        <v>-0.5</v>
      </c>
      <c r="Q401" s="115">
        <f t="shared" ca="1" si="880"/>
        <v>0</v>
      </c>
      <c r="R401" s="115">
        <f t="shared" ca="1" si="881"/>
        <v>-0.5</v>
      </c>
      <c r="S401" s="115">
        <f t="shared" ca="1" si="882"/>
        <v>0</v>
      </c>
      <c r="T401" s="115">
        <f t="shared" ca="1" si="883"/>
        <v>0</v>
      </c>
      <c r="U401" s="115">
        <f t="shared" ca="1" si="884"/>
        <v>0</v>
      </c>
      <c r="V401" s="115">
        <f t="shared" ca="1" si="885"/>
        <v>0</v>
      </c>
      <c r="W401" s="115"/>
      <c r="X401" s="115"/>
      <c r="Y401" s="115"/>
      <c r="Z401" s="115"/>
    </row>
    <row r="402" spans="1:26" hidden="1" outlineLevel="1">
      <c r="A402">
        <f t="shared" ca="1" si="887"/>
        <v>1</v>
      </c>
      <c r="B402" t="str">
        <f t="shared" ca="1" si="878"/>
        <v>EP1 LPD1 LPS3</v>
      </c>
      <c r="C402" s="308">
        <f ca="1">IF($A402&lt;&gt;$A401,1,MOD(C401-1+(COUNTIFS(D$382:$N$382,$A402)=COUNTIFS(D402:$N402,1)),C$381)+1)</f>
        <v>1</v>
      </c>
      <c r="D402" s="306">
        <f ca="1">IF($A402&lt;&gt;D$382,0,IF($A402&lt;&gt;$A401,1,MOD(D401-1+(COUNTIFS(E$382:$N$382,$A402)=COUNTIFS(E402:$N402,1)),D$381)+1))</f>
        <v>0</v>
      </c>
      <c r="E402" s="306">
        <f ca="1">IF($A402&lt;&gt;E$382,0,IF($A402&lt;&gt;$A401,1,MOD(E401-1+(COUNTIFS(F$382:$N$382,$A402)=COUNTIFS(F402:$N402,1)),E$381)+1))</f>
        <v>1</v>
      </c>
      <c r="F402" s="306">
        <f ca="1">IF($A402&lt;&gt;F$382,0,IF($A402&lt;&gt;$A401,1,MOD(F401-1+(COUNTIFS(G$382:$N$382,$A402)=COUNTIFS(G402:$N402,1)),F$381)+1))</f>
        <v>3</v>
      </c>
      <c r="G402" s="306">
        <f ca="1">IF($A402&lt;&gt;G$382,0,IF($A402&lt;&gt;$A401,1,MOD(G401-1+(COUNTIFS(H$382:$N$382,$A402)=COUNTIFS(H402:$N402,1)),G$381)+1))</f>
        <v>0</v>
      </c>
      <c r="H402" s="306">
        <f ca="1">IF($A402&lt;&gt;H$382,0,IF($A402&lt;&gt;$A401,1,MOD(H401-1+(COUNTIFS(I$382:$N$382,$A402)=COUNTIFS(I402:$N402,1)),H$381)+1))</f>
        <v>0</v>
      </c>
      <c r="I402" s="306">
        <f ca="1">IF($A402&lt;&gt;I$382,0,IF($A402&lt;&gt;$A401,1,MOD(I401-1+(COUNTIFS(N$382:$N$382,$A402)=COUNTIFS(N402:$N402,1)),I$381)+1))</f>
        <v>0</v>
      </c>
      <c r="J402" s="306"/>
      <c r="K402" s="306"/>
      <c r="L402" s="306"/>
      <c r="M402" s="306"/>
      <c r="O402">
        <v>19</v>
      </c>
      <c r="P402" s="115">
        <f t="shared" ca="1" si="879"/>
        <v>-0.5</v>
      </c>
      <c r="Q402" s="115">
        <f t="shared" ca="1" si="880"/>
        <v>0</v>
      </c>
      <c r="R402" s="115">
        <f t="shared" ca="1" si="881"/>
        <v>-0.5</v>
      </c>
      <c r="S402" s="115">
        <f t="shared" ca="1" si="882"/>
        <v>0.5</v>
      </c>
      <c r="T402" s="115">
        <f t="shared" ca="1" si="883"/>
        <v>0</v>
      </c>
      <c r="U402" s="115">
        <f t="shared" ca="1" si="884"/>
        <v>0</v>
      </c>
      <c r="V402" s="115">
        <f t="shared" ca="1" si="885"/>
        <v>0</v>
      </c>
      <c r="W402" s="115"/>
      <c r="X402" s="115"/>
      <c r="Y402" s="115"/>
      <c r="Z402" s="115"/>
    </row>
    <row r="403" spans="1:26" hidden="1" outlineLevel="1">
      <c r="A403">
        <f t="shared" ca="1" si="887"/>
        <v>1</v>
      </c>
      <c r="B403" t="str">
        <f t="shared" ca="1" si="878"/>
        <v>EP1 LPD2 LPS1</v>
      </c>
      <c r="C403" s="308">
        <f ca="1">IF($A403&lt;&gt;$A402,1,MOD(C402-1+(COUNTIFS(D$382:$N$382,$A403)=COUNTIFS(D403:$N403,1)),C$381)+1)</f>
        <v>1</v>
      </c>
      <c r="D403" s="306">
        <f ca="1">IF($A403&lt;&gt;D$382,0,IF($A403&lt;&gt;$A402,1,MOD(D402-1+(COUNTIFS(E$382:$N$382,$A403)=COUNTIFS(E403:$N403,1)),D$381)+1))</f>
        <v>0</v>
      </c>
      <c r="E403" s="306">
        <f ca="1">IF($A403&lt;&gt;E$382,0,IF($A403&lt;&gt;$A402,1,MOD(E402-1+(COUNTIFS(F$382:$N$382,$A403)=COUNTIFS(F403:$N403,1)),E$381)+1))</f>
        <v>2</v>
      </c>
      <c r="F403" s="306">
        <f ca="1">IF($A403&lt;&gt;F$382,0,IF($A403&lt;&gt;$A402,1,MOD(F402-1+(COUNTIFS(G$382:$N$382,$A403)=COUNTIFS(G403:$N403,1)),F$381)+1))</f>
        <v>1</v>
      </c>
      <c r="G403" s="306">
        <f ca="1">IF($A403&lt;&gt;G$382,0,IF($A403&lt;&gt;$A402,1,MOD(G402-1+(COUNTIFS(H$382:$N$382,$A403)=COUNTIFS(H403:$N403,1)),G$381)+1))</f>
        <v>0</v>
      </c>
      <c r="H403" s="306">
        <f ca="1">IF($A403&lt;&gt;H$382,0,IF($A403&lt;&gt;$A402,1,MOD(H402-1+(COUNTIFS(I$382:$N$382,$A403)=COUNTIFS(I403:$N403,1)),H$381)+1))</f>
        <v>0</v>
      </c>
      <c r="I403" s="306">
        <f ca="1">IF($A403&lt;&gt;I$382,0,IF($A403&lt;&gt;$A402,1,MOD(I402-1+(COUNTIFS(N$382:$N$382,$A403)=COUNTIFS(N403:$N403,1)),I$381)+1))</f>
        <v>0</v>
      </c>
      <c r="J403" s="306"/>
      <c r="K403" s="306"/>
      <c r="L403" s="306"/>
      <c r="M403" s="306"/>
      <c r="O403">
        <v>20</v>
      </c>
      <c r="P403" s="115">
        <f t="shared" ca="1" si="879"/>
        <v>-0.5</v>
      </c>
      <c r="Q403" s="115">
        <f t="shared" ca="1" si="880"/>
        <v>0</v>
      </c>
      <c r="R403" s="115">
        <f t="shared" ca="1" si="881"/>
        <v>0</v>
      </c>
      <c r="S403" s="115">
        <f t="shared" ca="1" si="882"/>
        <v>-0.5</v>
      </c>
      <c r="T403" s="115">
        <f t="shared" ca="1" si="883"/>
        <v>0</v>
      </c>
      <c r="U403" s="115">
        <f t="shared" ca="1" si="884"/>
        <v>0</v>
      </c>
      <c r="V403" s="115">
        <f t="shared" ca="1" si="885"/>
        <v>0</v>
      </c>
      <c r="W403" s="115"/>
      <c r="X403" s="115"/>
      <c r="Y403" s="115"/>
      <c r="Z403" s="115"/>
    </row>
    <row r="404" spans="1:26" hidden="1" outlineLevel="1">
      <c r="A404">
        <f t="shared" ca="1" si="887"/>
        <v>1</v>
      </c>
      <c r="B404" t="str">
        <f t="shared" ca="1" si="878"/>
        <v>EP1 LPD2 LPS2</v>
      </c>
      <c r="C404" s="308">
        <f ca="1">IF($A404&lt;&gt;$A403,1,MOD(C403-1+(COUNTIFS(D$382:$N$382,$A404)=COUNTIFS(D404:$N404,1)),C$381)+1)</f>
        <v>1</v>
      </c>
      <c r="D404" s="306">
        <f ca="1">IF($A404&lt;&gt;D$382,0,IF($A404&lt;&gt;$A403,1,MOD(D403-1+(COUNTIFS(E$382:$N$382,$A404)=COUNTIFS(E404:$N404,1)),D$381)+1))</f>
        <v>0</v>
      </c>
      <c r="E404" s="306">
        <f ca="1">IF($A404&lt;&gt;E$382,0,IF($A404&lt;&gt;$A403,1,MOD(E403-1+(COUNTIFS(F$382:$N$382,$A404)=COUNTIFS(F404:$N404,1)),E$381)+1))</f>
        <v>2</v>
      </c>
      <c r="F404" s="306">
        <f ca="1">IF($A404&lt;&gt;F$382,0,IF($A404&lt;&gt;$A403,1,MOD(F403-1+(COUNTIFS(G$382:$N$382,$A404)=COUNTIFS(G404:$N404,1)),F$381)+1))</f>
        <v>2</v>
      </c>
      <c r="G404" s="306">
        <f ca="1">IF($A404&lt;&gt;G$382,0,IF($A404&lt;&gt;$A403,1,MOD(G403-1+(COUNTIFS(H$382:$N$382,$A404)=COUNTIFS(H404:$N404,1)),G$381)+1))</f>
        <v>0</v>
      </c>
      <c r="H404" s="306">
        <f ca="1">IF($A404&lt;&gt;H$382,0,IF($A404&lt;&gt;$A403,1,MOD(H403-1+(COUNTIFS(I$382:$N$382,$A404)=COUNTIFS(I404:$N404,1)),H$381)+1))</f>
        <v>0</v>
      </c>
      <c r="I404" s="306">
        <f ca="1">IF($A404&lt;&gt;I$382,0,IF($A404&lt;&gt;$A403,1,MOD(I403-1+(COUNTIFS(N$382:$N$382,$A404)=COUNTIFS(N404:$N404,1)),I$381)+1))</f>
        <v>0</v>
      </c>
      <c r="J404" s="306"/>
      <c r="K404" s="306"/>
      <c r="L404" s="306"/>
      <c r="M404" s="306"/>
      <c r="O404">
        <v>21</v>
      </c>
      <c r="P404" s="115">
        <f t="shared" ca="1" si="879"/>
        <v>-0.5</v>
      </c>
      <c r="Q404" s="115">
        <f t="shared" ca="1" si="880"/>
        <v>0</v>
      </c>
      <c r="R404" s="115">
        <f t="shared" ca="1" si="881"/>
        <v>0</v>
      </c>
      <c r="S404" s="115">
        <f t="shared" ca="1" si="882"/>
        <v>0</v>
      </c>
      <c r="T404" s="115">
        <f t="shared" ca="1" si="883"/>
        <v>0</v>
      </c>
      <c r="U404" s="115">
        <f t="shared" ca="1" si="884"/>
        <v>0</v>
      </c>
      <c r="V404" s="115">
        <f t="shared" ca="1" si="885"/>
        <v>0</v>
      </c>
      <c r="W404" s="115"/>
      <c r="X404" s="115"/>
      <c r="Y404" s="115"/>
      <c r="Z404" s="115"/>
    </row>
    <row r="405" spans="1:26" hidden="1" outlineLevel="1">
      <c r="A405">
        <f t="shared" ca="1" si="887"/>
        <v>1</v>
      </c>
      <c r="B405" t="str">
        <f t="shared" ca="1" si="878"/>
        <v>EP1 LPD2 LPS3</v>
      </c>
      <c r="C405" s="308">
        <f ca="1">IF($A405&lt;&gt;$A404,1,MOD(C404-1+(COUNTIFS(D$382:$N$382,$A405)=COUNTIFS(D405:$N405,1)),C$381)+1)</f>
        <v>1</v>
      </c>
      <c r="D405" s="306">
        <f ca="1">IF($A405&lt;&gt;D$382,0,IF($A405&lt;&gt;$A404,1,MOD(D404-1+(COUNTIFS(E$382:$N$382,$A405)=COUNTIFS(E405:$N405,1)),D$381)+1))</f>
        <v>0</v>
      </c>
      <c r="E405" s="306">
        <f ca="1">IF($A405&lt;&gt;E$382,0,IF($A405&lt;&gt;$A404,1,MOD(E404-1+(COUNTIFS(F$382:$N$382,$A405)=COUNTIFS(F405:$N405,1)),E$381)+1))</f>
        <v>2</v>
      </c>
      <c r="F405" s="306">
        <f ca="1">IF($A405&lt;&gt;F$382,0,IF($A405&lt;&gt;$A404,1,MOD(F404-1+(COUNTIFS(G$382:$N$382,$A405)=COUNTIFS(G405:$N405,1)),F$381)+1))</f>
        <v>3</v>
      </c>
      <c r="G405" s="306">
        <f ca="1">IF($A405&lt;&gt;G$382,0,IF($A405&lt;&gt;$A404,1,MOD(G404-1+(COUNTIFS(H$382:$N$382,$A405)=COUNTIFS(H405:$N405,1)),G$381)+1))</f>
        <v>0</v>
      </c>
      <c r="H405" s="306">
        <f ca="1">IF($A405&lt;&gt;H$382,0,IF($A405&lt;&gt;$A404,1,MOD(H404-1+(COUNTIFS(I$382:$N$382,$A405)=COUNTIFS(I405:$N405,1)),H$381)+1))</f>
        <v>0</v>
      </c>
      <c r="I405" s="306">
        <f ca="1">IF($A405&lt;&gt;I$382,0,IF($A405&lt;&gt;$A404,1,MOD(I404-1+(COUNTIFS(N$382:$N$382,$A405)=COUNTIFS(N405:$N405,1)),I$381)+1))</f>
        <v>0</v>
      </c>
      <c r="J405" s="306"/>
      <c r="K405" s="306"/>
      <c r="L405" s="306"/>
      <c r="M405" s="306"/>
      <c r="O405">
        <v>22</v>
      </c>
      <c r="P405" s="115">
        <f t="shared" ca="1" si="879"/>
        <v>-0.5</v>
      </c>
      <c r="Q405" s="115">
        <f t="shared" ca="1" si="880"/>
        <v>0</v>
      </c>
      <c r="R405" s="115">
        <f t="shared" ca="1" si="881"/>
        <v>0</v>
      </c>
      <c r="S405" s="115">
        <f t="shared" ca="1" si="882"/>
        <v>0.5</v>
      </c>
      <c r="T405" s="115">
        <f t="shared" ca="1" si="883"/>
        <v>0</v>
      </c>
      <c r="U405" s="115">
        <f t="shared" ca="1" si="884"/>
        <v>0</v>
      </c>
      <c r="V405" s="115">
        <f t="shared" ca="1" si="885"/>
        <v>0</v>
      </c>
      <c r="W405" s="115"/>
      <c r="X405" s="115"/>
      <c r="Y405" s="115"/>
      <c r="Z405" s="115"/>
    </row>
    <row r="406" spans="1:26" hidden="1" outlineLevel="1">
      <c r="A406">
        <f t="shared" ca="1" si="887"/>
        <v>1</v>
      </c>
      <c r="B406" t="str">
        <f t="shared" ca="1" si="878"/>
        <v>EP1 LPD3 LPS1</v>
      </c>
      <c r="C406" s="308">
        <f ca="1">IF($A406&lt;&gt;$A405,1,MOD(C405-1+(COUNTIFS(D$382:$N$382,$A406)=COUNTIFS(D406:$N406,1)),C$381)+1)</f>
        <v>1</v>
      </c>
      <c r="D406" s="306">
        <f ca="1">IF($A406&lt;&gt;D$382,0,IF($A406&lt;&gt;$A405,1,MOD(D405-1+(COUNTIFS(E$382:$N$382,$A406)=COUNTIFS(E406:$N406,1)),D$381)+1))</f>
        <v>0</v>
      </c>
      <c r="E406" s="306">
        <f ca="1">IF($A406&lt;&gt;E$382,0,IF($A406&lt;&gt;$A405,1,MOD(E405-1+(COUNTIFS(F$382:$N$382,$A406)=COUNTIFS(F406:$N406,1)),E$381)+1))</f>
        <v>3</v>
      </c>
      <c r="F406" s="306">
        <f ca="1">IF($A406&lt;&gt;F$382,0,IF($A406&lt;&gt;$A405,1,MOD(F405-1+(COUNTIFS(G$382:$N$382,$A406)=COUNTIFS(G406:$N406,1)),F$381)+1))</f>
        <v>1</v>
      </c>
      <c r="G406" s="306">
        <f ca="1">IF($A406&lt;&gt;G$382,0,IF($A406&lt;&gt;$A405,1,MOD(G405-1+(COUNTIFS(H$382:$N$382,$A406)=COUNTIFS(H406:$N406,1)),G$381)+1))</f>
        <v>0</v>
      </c>
      <c r="H406" s="306">
        <f ca="1">IF($A406&lt;&gt;H$382,0,IF($A406&lt;&gt;$A405,1,MOD(H405-1+(COUNTIFS(I$382:$N$382,$A406)=COUNTIFS(I406:$N406,1)),H$381)+1))</f>
        <v>0</v>
      </c>
      <c r="I406" s="306">
        <f ca="1">IF($A406&lt;&gt;I$382,0,IF($A406&lt;&gt;$A405,1,MOD(I405-1+(COUNTIFS(N$382:$N$382,$A406)=COUNTIFS(N406:$N406,1)),I$381)+1))</f>
        <v>0</v>
      </c>
      <c r="J406" s="306"/>
      <c r="K406" s="306"/>
      <c r="L406" s="306"/>
      <c r="M406" s="306"/>
      <c r="O406">
        <v>23</v>
      </c>
      <c r="P406" s="115">
        <f t="shared" ca="1" si="879"/>
        <v>-0.5</v>
      </c>
      <c r="Q406" s="115">
        <f t="shared" ca="1" si="880"/>
        <v>0</v>
      </c>
      <c r="R406" s="115">
        <f t="shared" ca="1" si="881"/>
        <v>0.5</v>
      </c>
      <c r="S406" s="115">
        <f t="shared" ca="1" si="882"/>
        <v>-0.5</v>
      </c>
      <c r="T406" s="115">
        <f t="shared" ca="1" si="883"/>
        <v>0</v>
      </c>
      <c r="U406" s="115">
        <f t="shared" ca="1" si="884"/>
        <v>0</v>
      </c>
      <c r="V406" s="115">
        <f t="shared" ca="1" si="885"/>
        <v>0</v>
      </c>
      <c r="W406" s="115"/>
      <c r="X406" s="115"/>
      <c r="Y406" s="115"/>
      <c r="Z406" s="115"/>
    </row>
    <row r="407" spans="1:26" hidden="1" outlineLevel="1">
      <c r="A407">
        <f t="shared" ca="1" si="887"/>
        <v>1</v>
      </c>
      <c r="B407" t="str">
        <f t="shared" ca="1" si="878"/>
        <v>EP1 LPD3 LPS2</v>
      </c>
      <c r="C407" s="308">
        <f ca="1">IF($A407&lt;&gt;$A406,1,MOD(C406-1+(COUNTIFS(D$382:$N$382,$A407)=COUNTIFS(D407:$N407,1)),C$381)+1)</f>
        <v>1</v>
      </c>
      <c r="D407" s="306">
        <f ca="1">IF($A407&lt;&gt;D$382,0,IF($A407&lt;&gt;$A406,1,MOD(D406-1+(COUNTIFS(E$382:$N$382,$A407)=COUNTIFS(E407:$N407,1)),D$381)+1))</f>
        <v>0</v>
      </c>
      <c r="E407" s="306">
        <f ca="1">IF($A407&lt;&gt;E$382,0,IF($A407&lt;&gt;$A406,1,MOD(E406-1+(COUNTIFS(F$382:$N$382,$A407)=COUNTIFS(F407:$N407,1)),E$381)+1))</f>
        <v>3</v>
      </c>
      <c r="F407" s="306">
        <f ca="1">IF($A407&lt;&gt;F$382,0,IF($A407&lt;&gt;$A406,1,MOD(F406-1+(COUNTIFS(G$382:$N$382,$A407)=COUNTIFS(G407:$N407,1)),F$381)+1))</f>
        <v>2</v>
      </c>
      <c r="G407" s="306">
        <f ca="1">IF($A407&lt;&gt;G$382,0,IF($A407&lt;&gt;$A406,1,MOD(G406-1+(COUNTIFS(H$382:$N$382,$A407)=COUNTIFS(H407:$N407,1)),G$381)+1))</f>
        <v>0</v>
      </c>
      <c r="H407" s="306">
        <f ca="1">IF($A407&lt;&gt;H$382,0,IF($A407&lt;&gt;$A406,1,MOD(H406-1+(COUNTIFS(I$382:$N$382,$A407)=COUNTIFS(I407:$N407,1)),H$381)+1))</f>
        <v>0</v>
      </c>
      <c r="I407" s="306">
        <f ca="1">IF($A407&lt;&gt;I$382,0,IF($A407&lt;&gt;$A406,1,MOD(I406-1+(COUNTIFS(N$382:$N$382,$A407)=COUNTIFS(N407:$N407,1)),I$381)+1))</f>
        <v>0</v>
      </c>
      <c r="J407" s="306"/>
      <c r="K407" s="306"/>
      <c r="L407" s="306"/>
      <c r="M407" s="306"/>
      <c r="O407">
        <v>24</v>
      </c>
      <c r="P407" s="115">
        <f t="shared" ca="1" si="879"/>
        <v>-0.5</v>
      </c>
      <c r="Q407" s="115">
        <f t="shared" ca="1" si="880"/>
        <v>0</v>
      </c>
      <c r="R407" s="115">
        <f t="shared" ca="1" si="881"/>
        <v>0.5</v>
      </c>
      <c r="S407" s="115">
        <f t="shared" ca="1" si="882"/>
        <v>0</v>
      </c>
      <c r="T407" s="115">
        <f t="shared" ca="1" si="883"/>
        <v>0</v>
      </c>
      <c r="U407" s="115">
        <f t="shared" ca="1" si="884"/>
        <v>0</v>
      </c>
      <c r="V407" s="115">
        <f t="shared" ca="1" si="885"/>
        <v>0</v>
      </c>
      <c r="W407" s="115"/>
      <c r="X407" s="115"/>
      <c r="Y407" s="115"/>
      <c r="Z407" s="115"/>
    </row>
    <row r="408" spans="1:26" hidden="1" outlineLevel="1">
      <c r="A408">
        <f t="shared" ca="1" si="887"/>
        <v>1</v>
      </c>
      <c r="B408" t="str">
        <f t="shared" ca="1" si="878"/>
        <v>EP1 LPD3 LPS3</v>
      </c>
      <c r="C408" s="308">
        <f ca="1">IF($A408&lt;&gt;$A407,1,MOD(C407-1+(COUNTIFS(D$382:$N$382,$A408)=COUNTIFS(D408:$N408,1)),C$381)+1)</f>
        <v>1</v>
      </c>
      <c r="D408" s="306">
        <f ca="1">IF($A408&lt;&gt;D$382,0,IF($A408&lt;&gt;$A407,1,MOD(D407-1+(COUNTIFS(E$382:$N$382,$A408)=COUNTIFS(E408:$N408,1)),D$381)+1))</f>
        <v>0</v>
      </c>
      <c r="E408" s="306">
        <f ca="1">IF($A408&lt;&gt;E$382,0,IF($A408&lt;&gt;$A407,1,MOD(E407-1+(COUNTIFS(F$382:$N$382,$A408)=COUNTIFS(F408:$N408,1)),E$381)+1))</f>
        <v>3</v>
      </c>
      <c r="F408" s="306">
        <f ca="1">IF($A408&lt;&gt;F$382,0,IF($A408&lt;&gt;$A407,1,MOD(F407-1+(COUNTIFS(G$382:$N$382,$A408)=COUNTIFS(G408:$N408,1)),F$381)+1))</f>
        <v>3</v>
      </c>
      <c r="G408" s="306">
        <f ca="1">IF($A408&lt;&gt;G$382,0,IF($A408&lt;&gt;$A407,1,MOD(G407-1+(COUNTIFS(H$382:$N$382,$A408)=COUNTIFS(H408:$N408,1)),G$381)+1))</f>
        <v>0</v>
      </c>
      <c r="H408" s="306">
        <f ca="1">IF($A408&lt;&gt;H$382,0,IF($A408&lt;&gt;$A407,1,MOD(H407-1+(COUNTIFS(I$382:$N$382,$A408)=COUNTIFS(I408:$N408,1)),H$381)+1))</f>
        <v>0</v>
      </c>
      <c r="I408" s="306">
        <f ca="1">IF($A408&lt;&gt;I$382,0,IF($A408&lt;&gt;$A407,1,MOD(I407-1+(COUNTIFS(N$382:$N$382,$A408)=COUNTIFS(N408:$N408,1)),I$381)+1))</f>
        <v>0</v>
      </c>
      <c r="J408" s="306"/>
      <c r="K408" s="306"/>
      <c r="L408" s="306"/>
      <c r="M408" s="306"/>
      <c r="O408">
        <v>25</v>
      </c>
      <c r="P408" s="115">
        <f t="shared" ca="1" si="879"/>
        <v>-0.5</v>
      </c>
      <c r="Q408" s="115">
        <f t="shared" ca="1" si="880"/>
        <v>0</v>
      </c>
      <c r="R408" s="115">
        <f t="shared" ca="1" si="881"/>
        <v>0.5</v>
      </c>
      <c r="S408" s="115">
        <f t="shared" ca="1" si="882"/>
        <v>0.5</v>
      </c>
      <c r="T408" s="115">
        <f t="shared" ca="1" si="883"/>
        <v>0</v>
      </c>
      <c r="U408" s="115">
        <f t="shared" ca="1" si="884"/>
        <v>0</v>
      </c>
      <c r="V408" s="115">
        <f t="shared" ca="1" si="885"/>
        <v>0</v>
      </c>
      <c r="W408" s="115"/>
      <c r="X408" s="115"/>
      <c r="Y408" s="115"/>
      <c r="Z408" s="115"/>
    </row>
    <row r="409" spans="1:26" hidden="1" outlineLevel="1">
      <c r="A409">
        <f t="shared" ca="1" si="887"/>
        <v>1</v>
      </c>
      <c r="B409" t="str">
        <f t="shared" ca="1" si="878"/>
        <v>EP2 LPD1 LPS1</v>
      </c>
      <c r="C409" s="308">
        <f ca="1">IF($A409&lt;&gt;$A408,1,MOD(C408-1+(COUNTIFS(D$382:$N$382,$A409)=COUNTIFS(D409:$N409,1)),C$381)+1)</f>
        <v>2</v>
      </c>
      <c r="D409" s="306">
        <f ca="1">IF($A409&lt;&gt;D$382,0,IF($A409&lt;&gt;$A408,1,MOD(D408-1+(COUNTIFS(E$382:$N$382,$A409)=COUNTIFS(E409:$N409,1)),D$381)+1))</f>
        <v>0</v>
      </c>
      <c r="E409" s="306">
        <f ca="1">IF($A409&lt;&gt;E$382,0,IF($A409&lt;&gt;$A408,1,MOD(E408-1+(COUNTIFS(F$382:$N$382,$A409)=COUNTIFS(F409:$N409,1)),E$381)+1))</f>
        <v>1</v>
      </c>
      <c r="F409" s="306">
        <f ca="1">IF($A409&lt;&gt;F$382,0,IF($A409&lt;&gt;$A408,1,MOD(F408-1+(COUNTIFS(G$382:$N$382,$A409)=COUNTIFS(G409:$N409,1)),F$381)+1))</f>
        <v>1</v>
      </c>
      <c r="G409" s="306">
        <f ca="1">IF($A409&lt;&gt;G$382,0,IF($A409&lt;&gt;$A408,1,MOD(G408-1+(COUNTIFS(H$382:$N$382,$A409)=COUNTIFS(H409:$N409,1)),G$381)+1))</f>
        <v>0</v>
      </c>
      <c r="H409" s="306">
        <f ca="1">IF($A409&lt;&gt;H$382,0,IF($A409&lt;&gt;$A408,1,MOD(H408-1+(COUNTIFS(I$382:$N$382,$A409)=COUNTIFS(I409:$N409,1)),H$381)+1))</f>
        <v>0</v>
      </c>
      <c r="I409" s="306">
        <f ca="1">IF($A409&lt;&gt;I$382,0,IF($A409&lt;&gt;$A408,1,MOD(I408-1+(COUNTIFS(N$382:$N$382,$A409)=COUNTIFS(N409:$N409,1)),I$381)+1))</f>
        <v>0</v>
      </c>
      <c r="J409" s="306"/>
      <c r="K409" s="306"/>
      <c r="L409" s="306"/>
      <c r="M409" s="306"/>
      <c r="O409">
        <v>26</v>
      </c>
      <c r="P409" s="115">
        <f t="shared" ca="1" si="879"/>
        <v>0</v>
      </c>
      <c r="Q409" s="115">
        <f t="shared" ca="1" si="880"/>
        <v>0</v>
      </c>
      <c r="R409" s="115">
        <f t="shared" ca="1" si="881"/>
        <v>-0.5</v>
      </c>
      <c r="S409" s="115">
        <f t="shared" ca="1" si="882"/>
        <v>-0.5</v>
      </c>
      <c r="T409" s="115">
        <f t="shared" ca="1" si="883"/>
        <v>0</v>
      </c>
      <c r="U409" s="115">
        <f t="shared" ca="1" si="884"/>
        <v>0</v>
      </c>
      <c r="V409" s="115">
        <f t="shared" ca="1" si="885"/>
        <v>0</v>
      </c>
      <c r="W409" s="115"/>
      <c r="X409" s="115"/>
      <c r="Y409" s="115"/>
      <c r="Z409" s="115"/>
    </row>
    <row r="410" spans="1:26" hidden="1" outlineLevel="1">
      <c r="A410">
        <f t="shared" ca="1" si="887"/>
        <v>1</v>
      </c>
      <c r="B410" t="str">
        <f t="shared" ca="1" si="878"/>
        <v>EP2 LPD1 LPS2</v>
      </c>
      <c r="C410" s="308">
        <f ca="1">IF($A410&lt;&gt;$A409,1,MOD(C409-1+(COUNTIFS(D$382:$N$382,$A410)=COUNTIFS(D410:$N410,1)),C$381)+1)</f>
        <v>2</v>
      </c>
      <c r="D410" s="306">
        <f ca="1">IF($A410&lt;&gt;D$382,0,IF($A410&lt;&gt;$A409,1,MOD(D409-1+(COUNTIFS(E$382:$N$382,$A410)=COUNTIFS(E410:$N410,1)),D$381)+1))</f>
        <v>0</v>
      </c>
      <c r="E410" s="306">
        <f ca="1">IF($A410&lt;&gt;E$382,0,IF($A410&lt;&gt;$A409,1,MOD(E409-1+(COUNTIFS(F$382:$N$382,$A410)=COUNTIFS(F410:$N410,1)),E$381)+1))</f>
        <v>1</v>
      </c>
      <c r="F410" s="306">
        <f ca="1">IF($A410&lt;&gt;F$382,0,IF($A410&lt;&gt;$A409,1,MOD(F409-1+(COUNTIFS(G$382:$N$382,$A410)=COUNTIFS(G410:$N410,1)),F$381)+1))</f>
        <v>2</v>
      </c>
      <c r="G410" s="306">
        <f ca="1">IF($A410&lt;&gt;G$382,0,IF($A410&lt;&gt;$A409,1,MOD(G409-1+(COUNTIFS(H$382:$N$382,$A410)=COUNTIFS(H410:$N410,1)),G$381)+1))</f>
        <v>0</v>
      </c>
      <c r="H410" s="306">
        <f ca="1">IF($A410&lt;&gt;H$382,0,IF($A410&lt;&gt;$A409,1,MOD(H409-1+(COUNTIFS(I$382:$N$382,$A410)=COUNTIFS(I410:$N410,1)),H$381)+1))</f>
        <v>0</v>
      </c>
      <c r="I410" s="306">
        <f ca="1">IF($A410&lt;&gt;I$382,0,IF($A410&lt;&gt;$A409,1,MOD(I409-1+(COUNTIFS(N$382:$N$382,$A410)=COUNTIFS(N410:$N410,1)),I$381)+1))</f>
        <v>0</v>
      </c>
      <c r="J410" s="306"/>
      <c r="K410" s="306"/>
      <c r="L410" s="306"/>
      <c r="M410" s="306"/>
      <c r="O410">
        <v>27</v>
      </c>
      <c r="P410" s="115">
        <f t="shared" ca="1" si="879"/>
        <v>0</v>
      </c>
      <c r="Q410" s="115">
        <f t="shared" ca="1" si="880"/>
        <v>0</v>
      </c>
      <c r="R410" s="115">
        <f t="shared" ca="1" si="881"/>
        <v>-0.5</v>
      </c>
      <c r="S410" s="115">
        <f t="shared" ca="1" si="882"/>
        <v>0</v>
      </c>
      <c r="T410" s="115">
        <f t="shared" ca="1" si="883"/>
        <v>0</v>
      </c>
      <c r="U410" s="115">
        <f t="shared" ca="1" si="884"/>
        <v>0</v>
      </c>
      <c r="V410" s="115">
        <f t="shared" ca="1" si="885"/>
        <v>0</v>
      </c>
      <c r="W410" s="115"/>
      <c r="X410" s="115"/>
      <c r="Y410" s="115"/>
      <c r="Z410" s="115"/>
    </row>
    <row r="411" spans="1:26" hidden="1" outlineLevel="1">
      <c r="A411">
        <f t="shared" ca="1" si="887"/>
        <v>1</v>
      </c>
      <c r="B411" t="str">
        <f t="shared" ca="1" si="878"/>
        <v>EP2 LPD1 LPS3</v>
      </c>
      <c r="C411" s="308">
        <f ca="1">IF($A411&lt;&gt;$A410,1,MOD(C410-1+(COUNTIFS(D$382:$N$382,$A411)=COUNTIFS(D411:$N411,1)),C$381)+1)</f>
        <v>2</v>
      </c>
      <c r="D411" s="306">
        <f ca="1">IF($A411&lt;&gt;D$382,0,IF($A411&lt;&gt;$A410,1,MOD(D410-1+(COUNTIFS(E$382:$N$382,$A411)=COUNTIFS(E411:$N411,1)),D$381)+1))</f>
        <v>0</v>
      </c>
      <c r="E411" s="306">
        <f ca="1">IF($A411&lt;&gt;E$382,0,IF($A411&lt;&gt;$A410,1,MOD(E410-1+(COUNTIFS(F$382:$N$382,$A411)=COUNTIFS(F411:$N411,1)),E$381)+1))</f>
        <v>1</v>
      </c>
      <c r="F411" s="306">
        <f ca="1">IF($A411&lt;&gt;F$382,0,IF($A411&lt;&gt;$A410,1,MOD(F410-1+(COUNTIFS(G$382:$N$382,$A411)=COUNTIFS(G411:$N411,1)),F$381)+1))</f>
        <v>3</v>
      </c>
      <c r="G411" s="306">
        <f ca="1">IF($A411&lt;&gt;G$382,0,IF($A411&lt;&gt;$A410,1,MOD(G410-1+(COUNTIFS(H$382:$N$382,$A411)=COUNTIFS(H411:$N411,1)),G$381)+1))</f>
        <v>0</v>
      </c>
      <c r="H411" s="306">
        <f ca="1">IF($A411&lt;&gt;H$382,0,IF($A411&lt;&gt;$A410,1,MOD(H410-1+(COUNTIFS(I$382:$N$382,$A411)=COUNTIFS(I411:$N411,1)),H$381)+1))</f>
        <v>0</v>
      </c>
      <c r="I411" s="306">
        <f ca="1">IF($A411&lt;&gt;I$382,0,IF($A411&lt;&gt;$A410,1,MOD(I410-1+(COUNTIFS(N$382:$N$382,$A411)=COUNTIFS(N411:$N411,1)),I$381)+1))</f>
        <v>0</v>
      </c>
      <c r="J411" s="306"/>
      <c r="K411" s="306"/>
      <c r="L411" s="306"/>
      <c r="M411" s="306"/>
      <c r="O411">
        <v>28</v>
      </c>
      <c r="P411" s="115">
        <f t="shared" ca="1" si="879"/>
        <v>0</v>
      </c>
      <c r="Q411" s="115">
        <f t="shared" ca="1" si="880"/>
        <v>0</v>
      </c>
      <c r="R411" s="115">
        <f t="shared" ca="1" si="881"/>
        <v>-0.5</v>
      </c>
      <c r="S411" s="115">
        <f t="shared" ca="1" si="882"/>
        <v>0.5</v>
      </c>
      <c r="T411" s="115">
        <f t="shared" ca="1" si="883"/>
        <v>0</v>
      </c>
      <c r="U411" s="115">
        <f t="shared" ca="1" si="884"/>
        <v>0</v>
      </c>
      <c r="V411" s="115">
        <f t="shared" ca="1" si="885"/>
        <v>0</v>
      </c>
      <c r="W411" s="115"/>
      <c r="X411" s="115"/>
      <c r="Y411" s="115"/>
      <c r="Z411" s="115"/>
    </row>
    <row r="412" spans="1:26" hidden="1" outlineLevel="1">
      <c r="A412">
        <f t="shared" ca="1" si="887"/>
        <v>1</v>
      </c>
      <c r="B412" t="str">
        <f t="shared" ca="1" si="878"/>
        <v>EP2 LPD2 LPS1</v>
      </c>
      <c r="C412" s="308">
        <f ca="1">IF($A412&lt;&gt;$A411,1,MOD(C411-1+(COUNTIFS(D$382:$N$382,$A412)=COUNTIFS(D412:$N412,1)),C$381)+1)</f>
        <v>2</v>
      </c>
      <c r="D412" s="306">
        <f ca="1">IF($A412&lt;&gt;D$382,0,IF($A412&lt;&gt;$A411,1,MOD(D411-1+(COUNTIFS(E$382:$N$382,$A412)=COUNTIFS(E412:$N412,1)),D$381)+1))</f>
        <v>0</v>
      </c>
      <c r="E412" s="306">
        <f ca="1">IF($A412&lt;&gt;E$382,0,IF($A412&lt;&gt;$A411,1,MOD(E411-1+(COUNTIFS(F$382:$N$382,$A412)=COUNTIFS(F412:$N412,1)),E$381)+1))</f>
        <v>2</v>
      </c>
      <c r="F412" s="306">
        <f ca="1">IF($A412&lt;&gt;F$382,0,IF($A412&lt;&gt;$A411,1,MOD(F411-1+(COUNTIFS(G$382:$N$382,$A412)=COUNTIFS(G412:$N412,1)),F$381)+1))</f>
        <v>1</v>
      </c>
      <c r="G412" s="306">
        <f ca="1">IF($A412&lt;&gt;G$382,0,IF($A412&lt;&gt;$A411,1,MOD(G411-1+(COUNTIFS(H$382:$N$382,$A412)=COUNTIFS(H412:$N412,1)),G$381)+1))</f>
        <v>0</v>
      </c>
      <c r="H412" s="306">
        <f ca="1">IF($A412&lt;&gt;H$382,0,IF($A412&lt;&gt;$A411,1,MOD(H411-1+(COUNTIFS(I$382:$N$382,$A412)=COUNTIFS(I412:$N412,1)),H$381)+1))</f>
        <v>0</v>
      </c>
      <c r="I412" s="306">
        <f ca="1">IF($A412&lt;&gt;I$382,0,IF($A412&lt;&gt;$A411,1,MOD(I411-1+(COUNTIFS(N$382:$N$382,$A412)=COUNTIFS(N412:$N412,1)),I$381)+1))</f>
        <v>0</v>
      </c>
      <c r="J412" s="306"/>
      <c r="K412" s="306"/>
      <c r="L412" s="306"/>
      <c r="M412" s="306"/>
      <c r="O412">
        <v>29</v>
      </c>
      <c r="P412" s="115">
        <f t="shared" ca="1" si="879"/>
        <v>0</v>
      </c>
      <c r="Q412" s="115">
        <f t="shared" ca="1" si="880"/>
        <v>0</v>
      </c>
      <c r="R412" s="115">
        <f t="shared" ca="1" si="881"/>
        <v>0</v>
      </c>
      <c r="S412" s="115">
        <f t="shared" ca="1" si="882"/>
        <v>-0.5</v>
      </c>
      <c r="T412" s="115">
        <f t="shared" ca="1" si="883"/>
        <v>0</v>
      </c>
      <c r="U412" s="115">
        <f t="shared" ca="1" si="884"/>
        <v>0</v>
      </c>
      <c r="V412" s="115">
        <f t="shared" ca="1" si="885"/>
        <v>0</v>
      </c>
      <c r="W412" s="115"/>
      <c r="X412" s="115"/>
      <c r="Y412" s="115"/>
      <c r="Z412" s="115"/>
    </row>
    <row r="413" spans="1:26" hidden="1" outlineLevel="1">
      <c r="A413">
        <f t="shared" ca="1" si="887"/>
        <v>1</v>
      </c>
      <c r="B413" t="str">
        <f t="shared" ca="1" si="878"/>
        <v>EP2 LPD2 LPS2</v>
      </c>
      <c r="C413" s="308">
        <f ca="1">IF($A413&lt;&gt;$A412,1,MOD(C412-1+(COUNTIFS(D$382:$N$382,$A413)=COUNTIFS(D413:$N413,1)),C$381)+1)</f>
        <v>2</v>
      </c>
      <c r="D413" s="306">
        <f ca="1">IF($A413&lt;&gt;D$382,0,IF($A413&lt;&gt;$A412,1,MOD(D412-1+(COUNTIFS(E$382:$N$382,$A413)=COUNTIFS(E413:$N413,1)),D$381)+1))</f>
        <v>0</v>
      </c>
      <c r="E413" s="306">
        <f ca="1">IF($A413&lt;&gt;E$382,0,IF($A413&lt;&gt;$A412,1,MOD(E412-1+(COUNTIFS(F$382:$N$382,$A413)=COUNTIFS(F413:$N413,1)),E$381)+1))</f>
        <v>2</v>
      </c>
      <c r="F413" s="306">
        <f ca="1">IF($A413&lt;&gt;F$382,0,IF($A413&lt;&gt;$A412,1,MOD(F412-1+(COUNTIFS(G$382:$N$382,$A413)=COUNTIFS(G413:$N413,1)),F$381)+1))</f>
        <v>2</v>
      </c>
      <c r="G413" s="306">
        <f ca="1">IF($A413&lt;&gt;G$382,0,IF($A413&lt;&gt;$A412,1,MOD(G412-1+(COUNTIFS(H$382:$N$382,$A413)=COUNTIFS(H413:$N413,1)),G$381)+1))</f>
        <v>0</v>
      </c>
      <c r="H413" s="306">
        <f ca="1">IF($A413&lt;&gt;H$382,0,IF($A413&lt;&gt;$A412,1,MOD(H412-1+(COUNTIFS(I$382:$N$382,$A413)=COUNTIFS(I413:$N413,1)),H$381)+1))</f>
        <v>0</v>
      </c>
      <c r="I413" s="306">
        <f ca="1">IF($A413&lt;&gt;I$382,0,IF($A413&lt;&gt;$A412,1,MOD(I412-1+(COUNTIFS(N$382:$N$382,$A413)=COUNTIFS(N413:$N413,1)),I$381)+1))</f>
        <v>0</v>
      </c>
      <c r="J413" s="306"/>
      <c r="K413" s="306"/>
      <c r="L413" s="306"/>
      <c r="M413" s="306"/>
      <c r="O413">
        <v>30</v>
      </c>
      <c r="P413" s="115">
        <f t="shared" ca="1" si="879"/>
        <v>0</v>
      </c>
      <c r="Q413" s="115">
        <f t="shared" ca="1" si="880"/>
        <v>0</v>
      </c>
      <c r="R413" s="115">
        <f t="shared" ca="1" si="881"/>
        <v>0</v>
      </c>
      <c r="S413" s="115">
        <f t="shared" ca="1" si="882"/>
        <v>0</v>
      </c>
      <c r="T413" s="115">
        <f t="shared" ca="1" si="883"/>
        <v>0</v>
      </c>
      <c r="U413" s="115">
        <f t="shared" ca="1" si="884"/>
        <v>0</v>
      </c>
      <c r="V413" s="115">
        <f t="shared" ca="1" si="885"/>
        <v>0</v>
      </c>
      <c r="W413" s="115"/>
      <c r="X413" s="115"/>
      <c r="Y413" s="115"/>
      <c r="Z413" s="115"/>
    </row>
    <row r="414" spans="1:26" hidden="1" outlineLevel="1">
      <c r="A414">
        <f t="shared" ca="1" si="887"/>
        <v>1</v>
      </c>
      <c r="B414" t="str">
        <f t="shared" ca="1" si="878"/>
        <v>EP2 LPD2 LPS3</v>
      </c>
      <c r="C414" s="308">
        <f ca="1">IF($A414&lt;&gt;$A413,1,MOD(C413-1+(COUNTIFS(D$382:$N$382,$A414)=COUNTIFS(D414:$N414,1)),C$381)+1)</f>
        <v>2</v>
      </c>
      <c r="D414" s="306">
        <f ca="1">IF($A414&lt;&gt;D$382,0,IF($A414&lt;&gt;$A413,1,MOD(D413-1+(COUNTIFS(E$382:$N$382,$A414)=COUNTIFS(E414:$N414,1)),D$381)+1))</f>
        <v>0</v>
      </c>
      <c r="E414" s="306">
        <f ca="1">IF($A414&lt;&gt;E$382,0,IF($A414&lt;&gt;$A413,1,MOD(E413-1+(COUNTIFS(F$382:$N$382,$A414)=COUNTIFS(F414:$N414,1)),E$381)+1))</f>
        <v>2</v>
      </c>
      <c r="F414" s="306">
        <f ca="1">IF($A414&lt;&gt;F$382,0,IF($A414&lt;&gt;$A413,1,MOD(F413-1+(COUNTIFS(G$382:$N$382,$A414)=COUNTIFS(G414:$N414,1)),F$381)+1))</f>
        <v>3</v>
      </c>
      <c r="G414" s="306">
        <f ca="1">IF($A414&lt;&gt;G$382,0,IF($A414&lt;&gt;$A413,1,MOD(G413-1+(COUNTIFS(H$382:$N$382,$A414)=COUNTIFS(H414:$N414,1)),G$381)+1))</f>
        <v>0</v>
      </c>
      <c r="H414" s="306">
        <f ca="1">IF($A414&lt;&gt;H$382,0,IF($A414&lt;&gt;$A413,1,MOD(H413-1+(COUNTIFS(I$382:$N$382,$A414)=COUNTIFS(I414:$N414,1)),H$381)+1))</f>
        <v>0</v>
      </c>
      <c r="I414" s="306">
        <f ca="1">IF($A414&lt;&gt;I$382,0,IF($A414&lt;&gt;$A413,1,MOD(I413-1+(COUNTIFS(N$382:$N$382,$A414)=COUNTIFS(N414:$N414,1)),I$381)+1))</f>
        <v>0</v>
      </c>
      <c r="J414" s="306"/>
      <c r="K414" s="306"/>
      <c r="L414" s="306"/>
      <c r="M414" s="306"/>
      <c r="O414">
        <v>31</v>
      </c>
      <c r="P414" s="115">
        <f t="shared" ca="1" si="879"/>
        <v>0</v>
      </c>
      <c r="Q414" s="115">
        <f t="shared" ca="1" si="880"/>
        <v>0</v>
      </c>
      <c r="R414" s="115">
        <f t="shared" ca="1" si="881"/>
        <v>0</v>
      </c>
      <c r="S414" s="115">
        <f t="shared" ca="1" si="882"/>
        <v>0.5</v>
      </c>
      <c r="T414" s="115">
        <f t="shared" ca="1" si="883"/>
        <v>0</v>
      </c>
      <c r="U414" s="115">
        <f t="shared" ca="1" si="884"/>
        <v>0</v>
      </c>
      <c r="V414" s="115">
        <f t="shared" ca="1" si="885"/>
        <v>0</v>
      </c>
      <c r="W414" s="115"/>
      <c r="X414" s="115"/>
      <c r="Y414" s="115"/>
      <c r="Z414" s="115"/>
    </row>
    <row r="415" spans="1:26" hidden="1" outlineLevel="1">
      <c r="A415">
        <f t="shared" ca="1" si="887"/>
        <v>1</v>
      </c>
      <c r="B415" t="str">
        <f t="shared" ca="1" si="878"/>
        <v>EP2 LPD3 LPS1</v>
      </c>
      <c r="C415" s="308">
        <f ca="1">IF($A415&lt;&gt;$A414,1,MOD(C414-1+(COUNTIFS(D$382:$N$382,$A415)=COUNTIFS(D415:$N415,1)),C$381)+1)</f>
        <v>2</v>
      </c>
      <c r="D415" s="306">
        <f ca="1">IF($A415&lt;&gt;D$382,0,IF($A415&lt;&gt;$A414,1,MOD(D414-1+(COUNTIFS(E$382:$N$382,$A415)=COUNTIFS(E415:$N415,1)),D$381)+1))</f>
        <v>0</v>
      </c>
      <c r="E415" s="306">
        <f ca="1">IF($A415&lt;&gt;E$382,0,IF($A415&lt;&gt;$A414,1,MOD(E414-1+(COUNTIFS(F$382:$N$382,$A415)=COUNTIFS(F415:$N415,1)),E$381)+1))</f>
        <v>3</v>
      </c>
      <c r="F415" s="306">
        <f ca="1">IF($A415&lt;&gt;F$382,0,IF($A415&lt;&gt;$A414,1,MOD(F414-1+(COUNTIFS(G$382:$N$382,$A415)=COUNTIFS(G415:$N415,1)),F$381)+1))</f>
        <v>1</v>
      </c>
      <c r="G415" s="306">
        <f ca="1">IF($A415&lt;&gt;G$382,0,IF($A415&lt;&gt;$A414,1,MOD(G414-1+(COUNTIFS(H$382:$N$382,$A415)=COUNTIFS(H415:$N415,1)),G$381)+1))</f>
        <v>0</v>
      </c>
      <c r="H415" s="306">
        <f ca="1">IF($A415&lt;&gt;H$382,0,IF($A415&lt;&gt;$A414,1,MOD(H414-1+(COUNTIFS(I$382:$N$382,$A415)=COUNTIFS(I415:$N415,1)),H$381)+1))</f>
        <v>0</v>
      </c>
      <c r="I415" s="306">
        <f ca="1">IF($A415&lt;&gt;I$382,0,IF($A415&lt;&gt;$A414,1,MOD(I414-1+(COUNTIFS(N$382:$N$382,$A415)=COUNTIFS(N415:$N415,1)),I$381)+1))</f>
        <v>0</v>
      </c>
      <c r="J415" s="306"/>
      <c r="K415" s="306"/>
      <c r="L415" s="306"/>
      <c r="M415" s="306"/>
      <c r="O415">
        <v>32</v>
      </c>
      <c r="P415" s="115">
        <f t="shared" ca="1" si="879"/>
        <v>0</v>
      </c>
      <c r="Q415" s="115">
        <f t="shared" ca="1" si="880"/>
        <v>0</v>
      </c>
      <c r="R415" s="115">
        <f t="shared" ca="1" si="881"/>
        <v>0.5</v>
      </c>
      <c r="S415" s="115">
        <f t="shared" ca="1" si="882"/>
        <v>-0.5</v>
      </c>
      <c r="T415" s="115">
        <f t="shared" ca="1" si="883"/>
        <v>0</v>
      </c>
      <c r="U415" s="115">
        <f t="shared" ca="1" si="884"/>
        <v>0</v>
      </c>
      <c r="V415" s="115">
        <f t="shared" ca="1" si="885"/>
        <v>0</v>
      </c>
      <c r="W415" s="115"/>
      <c r="X415" s="115"/>
      <c r="Y415" s="115"/>
      <c r="Z415" s="115"/>
    </row>
    <row r="416" spans="1:26" hidden="1" outlineLevel="1">
      <c r="A416">
        <f t="shared" ca="1" si="887"/>
        <v>1</v>
      </c>
      <c r="B416" t="str">
        <f t="shared" ca="1" si="878"/>
        <v>EP2 LPD3 LPS2</v>
      </c>
      <c r="C416" s="308">
        <f ca="1">IF($A416&lt;&gt;$A415,1,MOD(C415-1+(COUNTIFS(D$382:$N$382,$A416)=COUNTIFS(D416:$N416,1)),C$381)+1)</f>
        <v>2</v>
      </c>
      <c r="D416" s="306">
        <f ca="1">IF($A416&lt;&gt;D$382,0,IF($A416&lt;&gt;$A415,1,MOD(D415-1+(COUNTIFS(E$382:$N$382,$A416)=COUNTIFS(E416:$N416,1)),D$381)+1))</f>
        <v>0</v>
      </c>
      <c r="E416" s="306">
        <f ca="1">IF($A416&lt;&gt;E$382,0,IF($A416&lt;&gt;$A415,1,MOD(E415-1+(COUNTIFS(F$382:$N$382,$A416)=COUNTIFS(F416:$N416,1)),E$381)+1))</f>
        <v>3</v>
      </c>
      <c r="F416" s="306">
        <f ca="1">IF($A416&lt;&gt;F$382,0,IF($A416&lt;&gt;$A415,1,MOD(F415-1+(COUNTIFS(G$382:$N$382,$A416)=COUNTIFS(G416:$N416,1)),F$381)+1))</f>
        <v>2</v>
      </c>
      <c r="G416" s="306">
        <f ca="1">IF($A416&lt;&gt;G$382,0,IF($A416&lt;&gt;$A415,1,MOD(G415-1+(COUNTIFS(H$382:$N$382,$A416)=COUNTIFS(H416:$N416,1)),G$381)+1))</f>
        <v>0</v>
      </c>
      <c r="H416" s="306">
        <f ca="1">IF($A416&lt;&gt;H$382,0,IF($A416&lt;&gt;$A415,1,MOD(H415-1+(COUNTIFS(I$382:$N$382,$A416)=COUNTIFS(I416:$N416,1)),H$381)+1))</f>
        <v>0</v>
      </c>
      <c r="I416" s="306">
        <f ca="1">IF($A416&lt;&gt;I$382,0,IF($A416&lt;&gt;$A415,1,MOD(I415-1+(COUNTIFS(N$382:$N$382,$A416)=COUNTIFS(N416:$N416,1)),I$381)+1))</f>
        <v>0</v>
      </c>
      <c r="J416" s="306"/>
      <c r="K416" s="306"/>
      <c r="L416" s="306"/>
      <c r="M416" s="306"/>
      <c r="O416">
        <v>33</v>
      </c>
      <c r="P416" s="115">
        <f t="shared" ref="P416:P447" ca="1" si="888">IF(C416=0,0,INDEX(C$374:C$377,C416,1))</f>
        <v>0</v>
      </c>
      <c r="Q416" s="115">
        <f t="shared" ref="Q416:Q447" ca="1" si="889">IF(D416=0,0,INDEX(D$374:D$377,D416,1))</f>
        <v>0</v>
      </c>
      <c r="R416" s="115">
        <f t="shared" ref="R416:R447" ca="1" si="890">IF(E416=0,0,INDEX(E$374:E$377,E416,1))</f>
        <v>0.5</v>
      </c>
      <c r="S416" s="115">
        <f t="shared" ref="S416:S447" ca="1" si="891">IF(F416=0,0,INDEX(F$374:F$377,F416,1))</f>
        <v>0</v>
      </c>
      <c r="T416" s="115">
        <f t="shared" ref="T416:T447" ca="1" si="892">IF(G416=0,0,INDEX(G$374:G$377,G416,1))</f>
        <v>0</v>
      </c>
      <c r="U416" s="115">
        <f t="shared" ref="U416:U447" ca="1" si="893">IF(H416=0,0,INDEX(H$374:H$377,H416,1))</f>
        <v>0</v>
      </c>
      <c r="V416" s="115">
        <f t="shared" ref="V416:V447" ca="1" si="894">IF(I416=0,0,INDEX(I$374:I$377,I416,1))</f>
        <v>0</v>
      </c>
      <c r="W416" s="115"/>
      <c r="X416" s="115"/>
      <c r="Y416" s="115"/>
      <c r="Z416" s="115"/>
    </row>
    <row r="417" spans="1:26" hidden="1" outlineLevel="1">
      <c r="A417">
        <f t="shared" ca="1" si="887"/>
        <v>1</v>
      </c>
      <c r="B417" t="str">
        <f t="shared" ca="1" si="878"/>
        <v>EP2 LPD3 LPS3</v>
      </c>
      <c r="C417" s="308">
        <f ca="1">IF($A417&lt;&gt;$A416,1,MOD(C416-1+(COUNTIFS(D$382:$N$382,$A417)=COUNTIFS(D417:$N417,1)),C$381)+1)</f>
        <v>2</v>
      </c>
      <c r="D417" s="306">
        <f ca="1">IF($A417&lt;&gt;D$382,0,IF($A417&lt;&gt;$A416,1,MOD(D416-1+(COUNTIFS(E$382:$N$382,$A417)=COUNTIFS(E417:$N417,1)),D$381)+1))</f>
        <v>0</v>
      </c>
      <c r="E417" s="306">
        <f ca="1">IF($A417&lt;&gt;E$382,0,IF($A417&lt;&gt;$A416,1,MOD(E416-1+(COUNTIFS(F$382:$N$382,$A417)=COUNTIFS(F417:$N417,1)),E$381)+1))</f>
        <v>3</v>
      </c>
      <c r="F417" s="306">
        <f ca="1">IF($A417&lt;&gt;F$382,0,IF($A417&lt;&gt;$A416,1,MOD(F416-1+(COUNTIFS(G$382:$N$382,$A417)=COUNTIFS(G417:$N417,1)),F$381)+1))</f>
        <v>3</v>
      </c>
      <c r="G417" s="306">
        <f ca="1">IF($A417&lt;&gt;G$382,0,IF($A417&lt;&gt;$A416,1,MOD(G416-1+(COUNTIFS(H$382:$N$382,$A417)=COUNTIFS(H417:$N417,1)),G$381)+1))</f>
        <v>0</v>
      </c>
      <c r="H417" s="306">
        <f ca="1">IF($A417&lt;&gt;H$382,0,IF($A417&lt;&gt;$A416,1,MOD(H416-1+(COUNTIFS(I$382:$N$382,$A417)=COUNTIFS(I417:$N417,1)),H$381)+1))</f>
        <v>0</v>
      </c>
      <c r="I417" s="306">
        <f ca="1">IF($A417&lt;&gt;I$382,0,IF($A417&lt;&gt;$A416,1,MOD(I416-1+(COUNTIFS(N$382:$N$382,$A417)=COUNTIFS(N417:$N417,1)),I$381)+1))</f>
        <v>0</v>
      </c>
      <c r="J417" s="306"/>
      <c r="K417" s="306"/>
      <c r="L417" s="306"/>
      <c r="M417" s="306"/>
      <c r="O417">
        <v>34</v>
      </c>
      <c r="P417" s="115">
        <f t="shared" ca="1" si="888"/>
        <v>0</v>
      </c>
      <c r="Q417" s="115">
        <f t="shared" ca="1" si="889"/>
        <v>0</v>
      </c>
      <c r="R417" s="115">
        <f t="shared" ca="1" si="890"/>
        <v>0.5</v>
      </c>
      <c r="S417" s="115">
        <f t="shared" ca="1" si="891"/>
        <v>0.5</v>
      </c>
      <c r="T417" s="115">
        <f t="shared" ca="1" si="892"/>
        <v>0</v>
      </c>
      <c r="U417" s="115">
        <f t="shared" ca="1" si="893"/>
        <v>0</v>
      </c>
      <c r="V417" s="115">
        <f t="shared" ca="1" si="894"/>
        <v>0</v>
      </c>
      <c r="W417" s="115"/>
      <c r="X417" s="115"/>
      <c r="Y417" s="115"/>
      <c r="Z417" s="115"/>
    </row>
    <row r="418" spans="1:26" hidden="1" outlineLevel="1">
      <c r="A418">
        <f t="shared" ca="1" si="887"/>
        <v>1</v>
      </c>
      <c r="B418" t="str">
        <f t="shared" ca="1" si="878"/>
        <v>EP3 LPD1 LPS1</v>
      </c>
      <c r="C418" s="308">
        <f ca="1">IF($A418&lt;&gt;$A417,1,MOD(C417-1+(COUNTIFS(D$382:$N$382,$A418)=COUNTIFS(D418:$N418,1)),C$381)+1)</f>
        <v>3</v>
      </c>
      <c r="D418" s="306">
        <f ca="1">IF($A418&lt;&gt;D$382,0,IF($A418&lt;&gt;$A417,1,MOD(D417-1+(COUNTIFS(E$382:$N$382,$A418)=COUNTIFS(E418:$N418,1)),D$381)+1))</f>
        <v>0</v>
      </c>
      <c r="E418" s="306">
        <f ca="1">IF($A418&lt;&gt;E$382,0,IF($A418&lt;&gt;$A417,1,MOD(E417-1+(COUNTIFS(F$382:$N$382,$A418)=COUNTIFS(F418:$N418,1)),E$381)+1))</f>
        <v>1</v>
      </c>
      <c r="F418" s="306">
        <f ca="1">IF($A418&lt;&gt;F$382,0,IF($A418&lt;&gt;$A417,1,MOD(F417-1+(COUNTIFS(G$382:$N$382,$A418)=COUNTIFS(G418:$N418,1)),F$381)+1))</f>
        <v>1</v>
      </c>
      <c r="G418" s="306">
        <f ca="1">IF($A418&lt;&gt;G$382,0,IF($A418&lt;&gt;$A417,1,MOD(G417-1+(COUNTIFS(H$382:$N$382,$A418)=COUNTIFS(H418:$N418,1)),G$381)+1))</f>
        <v>0</v>
      </c>
      <c r="H418" s="306">
        <f ca="1">IF($A418&lt;&gt;H$382,0,IF($A418&lt;&gt;$A417,1,MOD(H417-1+(COUNTIFS(I$382:$N$382,$A418)=COUNTIFS(I418:$N418,1)),H$381)+1))</f>
        <v>0</v>
      </c>
      <c r="I418" s="306">
        <f ca="1">IF($A418&lt;&gt;I$382,0,IF($A418&lt;&gt;$A417,1,MOD(I417-1+(COUNTIFS(N$382:$N$382,$A418)=COUNTIFS(N418:$N418,1)),I$381)+1))</f>
        <v>0</v>
      </c>
      <c r="J418" s="306"/>
      <c r="K418" s="306"/>
      <c r="L418" s="306"/>
      <c r="M418" s="306"/>
      <c r="O418">
        <v>35</v>
      </c>
      <c r="P418" s="115">
        <f t="shared" ca="1" si="888"/>
        <v>0.5</v>
      </c>
      <c r="Q418" s="115">
        <f t="shared" ca="1" si="889"/>
        <v>0</v>
      </c>
      <c r="R418" s="115">
        <f t="shared" ca="1" si="890"/>
        <v>-0.5</v>
      </c>
      <c r="S418" s="115">
        <f t="shared" ca="1" si="891"/>
        <v>-0.5</v>
      </c>
      <c r="T418" s="115">
        <f t="shared" ca="1" si="892"/>
        <v>0</v>
      </c>
      <c r="U418" s="115">
        <f t="shared" ca="1" si="893"/>
        <v>0</v>
      </c>
      <c r="V418" s="115">
        <f t="shared" ca="1" si="894"/>
        <v>0</v>
      </c>
      <c r="W418" s="115"/>
      <c r="X418" s="115"/>
      <c r="Y418" s="115"/>
      <c r="Z418" s="115"/>
    </row>
    <row r="419" spans="1:26" hidden="1" outlineLevel="1">
      <c r="A419">
        <f t="shared" ca="1" si="887"/>
        <v>1</v>
      </c>
      <c r="B419" t="str">
        <f t="shared" ca="1" si="878"/>
        <v>EP3 LPD1 LPS2</v>
      </c>
      <c r="C419" s="308">
        <f ca="1">IF($A419&lt;&gt;$A418,1,MOD(C418-1+(COUNTIFS(D$382:$N$382,$A419)=COUNTIFS(D419:$N419,1)),C$381)+1)</f>
        <v>3</v>
      </c>
      <c r="D419" s="306">
        <f ca="1">IF($A419&lt;&gt;D$382,0,IF($A419&lt;&gt;$A418,1,MOD(D418-1+(COUNTIFS(E$382:$N$382,$A419)=COUNTIFS(E419:$N419,1)),D$381)+1))</f>
        <v>0</v>
      </c>
      <c r="E419" s="306">
        <f ca="1">IF($A419&lt;&gt;E$382,0,IF($A419&lt;&gt;$A418,1,MOD(E418-1+(COUNTIFS(F$382:$N$382,$A419)=COUNTIFS(F419:$N419,1)),E$381)+1))</f>
        <v>1</v>
      </c>
      <c r="F419" s="306">
        <f ca="1">IF($A419&lt;&gt;F$382,0,IF($A419&lt;&gt;$A418,1,MOD(F418-1+(COUNTIFS(G$382:$N$382,$A419)=COUNTIFS(G419:$N419,1)),F$381)+1))</f>
        <v>2</v>
      </c>
      <c r="G419" s="306">
        <f ca="1">IF($A419&lt;&gt;G$382,0,IF($A419&lt;&gt;$A418,1,MOD(G418-1+(COUNTIFS(H$382:$N$382,$A419)=COUNTIFS(H419:$N419,1)),G$381)+1))</f>
        <v>0</v>
      </c>
      <c r="H419" s="306">
        <f ca="1">IF($A419&lt;&gt;H$382,0,IF($A419&lt;&gt;$A418,1,MOD(H418-1+(COUNTIFS(I$382:$N$382,$A419)=COUNTIFS(I419:$N419,1)),H$381)+1))</f>
        <v>0</v>
      </c>
      <c r="I419" s="306">
        <f ca="1">IF($A419&lt;&gt;I$382,0,IF($A419&lt;&gt;$A418,1,MOD(I418-1+(COUNTIFS(N$382:$N$382,$A419)=COUNTIFS(N419:$N419,1)),I$381)+1))</f>
        <v>0</v>
      </c>
      <c r="J419" s="306"/>
      <c r="K419" s="306"/>
      <c r="L419" s="306"/>
      <c r="M419" s="306"/>
      <c r="O419">
        <v>36</v>
      </c>
      <c r="P419" s="115">
        <f t="shared" ca="1" si="888"/>
        <v>0.5</v>
      </c>
      <c r="Q419" s="115">
        <f t="shared" ca="1" si="889"/>
        <v>0</v>
      </c>
      <c r="R419" s="115">
        <f t="shared" ca="1" si="890"/>
        <v>-0.5</v>
      </c>
      <c r="S419" s="115">
        <f t="shared" ca="1" si="891"/>
        <v>0</v>
      </c>
      <c r="T419" s="115">
        <f t="shared" ca="1" si="892"/>
        <v>0</v>
      </c>
      <c r="U419" s="115">
        <f t="shared" ca="1" si="893"/>
        <v>0</v>
      </c>
      <c r="V419" s="115">
        <f t="shared" ca="1" si="894"/>
        <v>0</v>
      </c>
      <c r="W419" s="115"/>
      <c r="X419" s="115"/>
      <c r="Y419" s="115"/>
      <c r="Z419" s="115"/>
    </row>
    <row r="420" spans="1:26" hidden="1" outlineLevel="1">
      <c r="A420">
        <f t="shared" ca="1" si="887"/>
        <v>1</v>
      </c>
      <c r="B420" t="str">
        <f t="shared" ca="1" si="878"/>
        <v>EP3 LPD1 LPS3</v>
      </c>
      <c r="C420" s="308">
        <f ca="1">IF($A420&lt;&gt;$A419,1,MOD(C419-1+(COUNTIFS(D$382:$N$382,$A420)=COUNTIFS(D420:$N420,1)),C$381)+1)</f>
        <v>3</v>
      </c>
      <c r="D420" s="306">
        <f ca="1">IF($A420&lt;&gt;D$382,0,IF($A420&lt;&gt;$A419,1,MOD(D419-1+(COUNTIFS(E$382:$N$382,$A420)=COUNTIFS(E420:$N420,1)),D$381)+1))</f>
        <v>0</v>
      </c>
      <c r="E420" s="306">
        <f ca="1">IF($A420&lt;&gt;E$382,0,IF($A420&lt;&gt;$A419,1,MOD(E419-1+(COUNTIFS(F$382:$N$382,$A420)=COUNTIFS(F420:$N420,1)),E$381)+1))</f>
        <v>1</v>
      </c>
      <c r="F420" s="306">
        <f ca="1">IF($A420&lt;&gt;F$382,0,IF($A420&lt;&gt;$A419,1,MOD(F419-1+(COUNTIFS(G$382:$N$382,$A420)=COUNTIFS(G420:$N420,1)),F$381)+1))</f>
        <v>3</v>
      </c>
      <c r="G420" s="306">
        <f ca="1">IF($A420&lt;&gt;G$382,0,IF($A420&lt;&gt;$A419,1,MOD(G419-1+(COUNTIFS(H$382:$N$382,$A420)=COUNTIFS(H420:$N420,1)),G$381)+1))</f>
        <v>0</v>
      </c>
      <c r="H420" s="306">
        <f ca="1">IF($A420&lt;&gt;H$382,0,IF($A420&lt;&gt;$A419,1,MOD(H419-1+(COUNTIFS(I$382:$N$382,$A420)=COUNTIFS(I420:$N420,1)),H$381)+1))</f>
        <v>0</v>
      </c>
      <c r="I420" s="306">
        <f ca="1">IF($A420&lt;&gt;I$382,0,IF($A420&lt;&gt;$A419,1,MOD(I419-1+(COUNTIFS(N$382:$N$382,$A420)=COUNTIFS(N420:$N420,1)),I$381)+1))</f>
        <v>0</v>
      </c>
      <c r="J420" s="306"/>
      <c r="K420" s="306"/>
      <c r="L420" s="306"/>
      <c r="M420" s="306"/>
      <c r="O420">
        <v>37</v>
      </c>
      <c r="P420" s="115">
        <f t="shared" ca="1" si="888"/>
        <v>0.5</v>
      </c>
      <c r="Q420" s="115">
        <f t="shared" ca="1" si="889"/>
        <v>0</v>
      </c>
      <c r="R420" s="115">
        <f t="shared" ca="1" si="890"/>
        <v>-0.5</v>
      </c>
      <c r="S420" s="115">
        <f t="shared" ca="1" si="891"/>
        <v>0.5</v>
      </c>
      <c r="T420" s="115">
        <f t="shared" ca="1" si="892"/>
        <v>0</v>
      </c>
      <c r="U420" s="115">
        <f t="shared" ca="1" si="893"/>
        <v>0</v>
      </c>
      <c r="V420" s="115">
        <f t="shared" ca="1" si="894"/>
        <v>0</v>
      </c>
      <c r="W420" s="115"/>
      <c r="X420" s="115"/>
      <c r="Y420" s="115"/>
      <c r="Z420" s="115"/>
    </row>
    <row r="421" spans="1:26" hidden="1" outlineLevel="1">
      <c r="A421">
        <f t="shared" ca="1" si="887"/>
        <v>1</v>
      </c>
      <c r="B421" t="str">
        <f t="shared" ca="1" si="878"/>
        <v>EP3 LPD2 LPS1</v>
      </c>
      <c r="C421" s="308">
        <f ca="1">IF($A421&lt;&gt;$A420,1,MOD(C420-1+(COUNTIFS(D$382:$N$382,$A421)=COUNTIFS(D421:$N421,1)),C$381)+1)</f>
        <v>3</v>
      </c>
      <c r="D421" s="306">
        <f ca="1">IF($A421&lt;&gt;D$382,0,IF($A421&lt;&gt;$A420,1,MOD(D420-1+(COUNTIFS(E$382:$N$382,$A421)=COUNTIFS(E421:$N421,1)),D$381)+1))</f>
        <v>0</v>
      </c>
      <c r="E421" s="306">
        <f ca="1">IF($A421&lt;&gt;E$382,0,IF($A421&lt;&gt;$A420,1,MOD(E420-1+(COUNTIFS(F$382:$N$382,$A421)=COUNTIFS(F421:$N421,1)),E$381)+1))</f>
        <v>2</v>
      </c>
      <c r="F421" s="306">
        <f ca="1">IF($A421&lt;&gt;F$382,0,IF($A421&lt;&gt;$A420,1,MOD(F420-1+(COUNTIFS(G$382:$N$382,$A421)=COUNTIFS(G421:$N421,1)),F$381)+1))</f>
        <v>1</v>
      </c>
      <c r="G421" s="306">
        <f ca="1">IF($A421&lt;&gt;G$382,0,IF($A421&lt;&gt;$A420,1,MOD(G420-1+(COUNTIFS(H$382:$N$382,$A421)=COUNTIFS(H421:$N421,1)),G$381)+1))</f>
        <v>0</v>
      </c>
      <c r="H421" s="306">
        <f ca="1">IF($A421&lt;&gt;H$382,0,IF($A421&lt;&gt;$A420,1,MOD(H420-1+(COUNTIFS(I$382:$N$382,$A421)=COUNTIFS(I421:$N421,1)),H$381)+1))</f>
        <v>0</v>
      </c>
      <c r="I421" s="306">
        <f ca="1">IF($A421&lt;&gt;I$382,0,IF($A421&lt;&gt;$A420,1,MOD(I420-1+(COUNTIFS(N$382:$N$382,$A421)=COUNTIFS(N421:$N421,1)),I$381)+1))</f>
        <v>0</v>
      </c>
      <c r="J421" s="306"/>
      <c r="K421" s="306"/>
      <c r="L421" s="306"/>
      <c r="M421" s="306"/>
      <c r="O421">
        <v>38</v>
      </c>
      <c r="P421" s="115">
        <f t="shared" ca="1" si="888"/>
        <v>0.5</v>
      </c>
      <c r="Q421" s="115">
        <f t="shared" ca="1" si="889"/>
        <v>0</v>
      </c>
      <c r="R421" s="115">
        <f t="shared" ca="1" si="890"/>
        <v>0</v>
      </c>
      <c r="S421" s="115">
        <f t="shared" ca="1" si="891"/>
        <v>-0.5</v>
      </c>
      <c r="T421" s="115">
        <f t="shared" ca="1" si="892"/>
        <v>0</v>
      </c>
      <c r="U421" s="115">
        <f t="shared" ca="1" si="893"/>
        <v>0</v>
      </c>
      <c r="V421" s="115">
        <f t="shared" ca="1" si="894"/>
        <v>0</v>
      </c>
      <c r="W421" s="115"/>
      <c r="X421" s="115"/>
      <c r="Y421" s="115"/>
      <c r="Z421" s="115"/>
    </row>
    <row r="422" spans="1:26" hidden="1" outlineLevel="1">
      <c r="A422">
        <f t="shared" ca="1" si="887"/>
        <v>1</v>
      </c>
      <c r="B422" t="str">
        <f t="shared" ca="1" si="878"/>
        <v>EP3 LPD2 LPS2</v>
      </c>
      <c r="C422" s="308">
        <f ca="1">IF($A422&lt;&gt;$A421,1,MOD(C421-1+(COUNTIFS(D$382:$N$382,$A422)=COUNTIFS(D422:$N422,1)),C$381)+1)</f>
        <v>3</v>
      </c>
      <c r="D422" s="306">
        <f ca="1">IF($A422&lt;&gt;D$382,0,IF($A422&lt;&gt;$A421,1,MOD(D421-1+(COUNTIFS(E$382:$N$382,$A422)=COUNTIFS(E422:$N422,1)),D$381)+1))</f>
        <v>0</v>
      </c>
      <c r="E422" s="306">
        <f ca="1">IF($A422&lt;&gt;E$382,0,IF($A422&lt;&gt;$A421,1,MOD(E421-1+(COUNTIFS(F$382:$N$382,$A422)=COUNTIFS(F422:$N422,1)),E$381)+1))</f>
        <v>2</v>
      </c>
      <c r="F422" s="306">
        <f ca="1">IF($A422&lt;&gt;F$382,0,IF($A422&lt;&gt;$A421,1,MOD(F421-1+(COUNTIFS(G$382:$N$382,$A422)=COUNTIFS(G422:$N422,1)),F$381)+1))</f>
        <v>2</v>
      </c>
      <c r="G422" s="306">
        <f ca="1">IF($A422&lt;&gt;G$382,0,IF($A422&lt;&gt;$A421,1,MOD(G421-1+(COUNTIFS(H$382:$N$382,$A422)=COUNTIFS(H422:$N422,1)),G$381)+1))</f>
        <v>0</v>
      </c>
      <c r="H422" s="306">
        <f ca="1">IF($A422&lt;&gt;H$382,0,IF($A422&lt;&gt;$A421,1,MOD(H421-1+(COUNTIFS(I$382:$N$382,$A422)=COUNTIFS(I422:$N422,1)),H$381)+1))</f>
        <v>0</v>
      </c>
      <c r="I422" s="306">
        <f ca="1">IF($A422&lt;&gt;I$382,0,IF($A422&lt;&gt;$A421,1,MOD(I421-1+(COUNTIFS(N$382:$N$382,$A422)=COUNTIFS(N422:$N422,1)),I$381)+1))</f>
        <v>0</v>
      </c>
      <c r="J422" s="306"/>
      <c r="K422" s="306"/>
      <c r="L422" s="306"/>
      <c r="M422" s="306"/>
      <c r="O422">
        <v>39</v>
      </c>
      <c r="P422" s="115">
        <f t="shared" ca="1" si="888"/>
        <v>0.5</v>
      </c>
      <c r="Q422" s="115">
        <f t="shared" ca="1" si="889"/>
        <v>0</v>
      </c>
      <c r="R422" s="115">
        <f t="shared" ca="1" si="890"/>
        <v>0</v>
      </c>
      <c r="S422" s="115">
        <f t="shared" ca="1" si="891"/>
        <v>0</v>
      </c>
      <c r="T422" s="115">
        <f t="shared" ca="1" si="892"/>
        <v>0</v>
      </c>
      <c r="U422" s="115">
        <f t="shared" ca="1" si="893"/>
        <v>0</v>
      </c>
      <c r="V422" s="115">
        <f t="shared" ca="1" si="894"/>
        <v>0</v>
      </c>
      <c r="W422" s="115"/>
      <c r="X422" s="115"/>
      <c r="Y422" s="115"/>
      <c r="Z422" s="115"/>
    </row>
    <row r="423" spans="1:26" hidden="1" outlineLevel="1">
      <c r="A423">
        <f t="shared" ca="1" si="887"/>
        <v>1</v>
      </c>
      <c r="B423" t="str">
        <f t="shared" ca="1" si="878"/>
        <v>EP3 LPD2 LPS3</v>
      </c>
      <c r="C423" s="308">
        <f ca="1">IF($A423&lt;&gt;$A422,1,MOD(C422-1+(COUNTIFS(D$382:$N$382,$A423)=COUNTIFS(D423:$N423,1)),C$381)+1)</f>
        <v>3</v>
      </c>
      <c r="D423" s="306">
        <f ca="1">IF($A423&lt;&gt;D$382,0,IF($A423&lt;&gt;$A422,1,MOD(D422-1+(COUNTIFS(E$382:$N$382,$A423)=COUNTIFS(E423:$N423,1)),D$381)+1))</f>
        <v>0</v>
      </c>
      <c r="E423" s="306">
        <f ca="1">IF($A423&lt;&gt;E$382,0,IF($A423&lt;&gt;$A422,1,MOD(E422-1+(COUNTIFS(F$382:$N$382,$A423)=COUNTIFS(F423:$N423,1)),E$381)+1))</f>
        <v>2</v>
      </c>
      <c r="F423" s="306">
        <f ca="1">IF($A423&lt;&gt;F$382,0,IF($A423&lt;&gt;$A422,1,MOD(F422-1+(COUNTIFS(G$382:$N$382,$A423)=COUNTIFS(G423:$N423,1)),F$381)+1))</f>
        <v>3</v>
      </c>
      <c r="G423" s="306">
        <f ca="1">IF($A423&lt;&gt;G$382,0,IF($A423&lt;&gt;$A422,1,MOD(G422-1+(COUNTIFS(H$382:$N$382,$A423)=COUNTIFS(H423:$N423,1)),G$381)+1))</f>
        <v>0</v>
      </c>
      <c r="H423" s="306">
        <f ca="1">IF($A423&lt;&gt;H$382,0,IF($A423&lt;&gt;$A422,1,MOD(H422-1+(COUNTIFS(I$382:$N$382,$A423)=COUNTIFS(I423:$N423,1)),H$381)+1))</f>
        <v>0</v>
      </c>
      <c r="I423" s="306">
        <f ca="1">IF($A423&lt;&gt;I$382,0,IF($A423&lt;&gt;$A422,1,MOD(I422-1+(COUNTIFS(N$382:$N$382,$A423)=COUNTIFS(N423:$N423,1)),I$381)+1))</f>
        <v>0</v>
      </c>
      <c r="J423" s="306"/>
      <c r="K423" s="306"/>
      <c r="L423" s="306"/>
      <c r="M423" s="306"/>
      <c r="O423">
        <v>40</v>
      </c>
      <c r="P423" s="115">
        <f t="shared" ca="1" si="888"/>
        <v>0.5</v>
      </c>
      <c r="Q423" s="115">
        <f t="shared" ca="1" si="889"/>
        <v>0</v>
      </c>
      <c r="R423" s="115">
        <f t="shared" ca="1" si="890"/>
        <v>0</v>
      </c>
      <c r="S423" s="115">
        <f t="shared" ca="1" si="891"/>
        <v>0.5</v>
      </c>
      <c r="T423" s="115">
        <f t="shared" ca="1" si="892"/>
        <v>0</v>
      </c>
      <c r="U423" s="115">
        <f t="shared" ca="1" si="893"/>
        <v>0</v>
      </c>
      <c r="V423" s="115">
        <f t="shared" ca="1" si="894"/>
        <v>0</v>
      </c>
      <c r="W423" s="115"/>
      <c r="X423" s="115"/>
      <c r="Y423" s="115"/>
      <c r="Z423" s="115"/>
    </row>
    <row r="424" spans="1:26" hidden="1" outlineLevel="1">
      <c r="A424">
        <f t="shared" ca="1" si="887"/>
        <v>1</v>
      </c>
      <c r="B424" t="str">
        <f t="shared" ca="1" si="878"/>
        <v>EP3 LPD3 LPS1</v>
      </c>
      <c r="C424" s="308">
        <f ca="1">IF($A424&lt;&gt;$A423,1,MOD(C423-1+(COUNTIFS(D$382:$N$382,$A424)=COUNTIFS(D424:$N424,1)),C$381)+1)</f>
        <v>3</v>
      </c>
      <c r="D424" s="306">
        <f ca="1">IF($A424&lt;&gt;D$382,0,IF($A424&lt;&gt;$A423,1,MOD(D423-1+(COUNTIFS(E$382:$N$382,$A424)=COUNTIFS(E424:$N424,1)),D$381)+1))</f>
        <v>0</v>
      </c>
      <c r="E424" s="306">
        <f ca="1">IF($A424&lt;&gt;E$382,0,IF($A424&lt;&gt;$A423,1,MOD(E423-1+(COUNTIFS(F$382:$N$382,$A424)=COUNTIFS(F424:$N424,1)),E$381)+1))</f>
        <v>3</v>
      </c>
      <c r="F424" s="306">
        <f ca="1">IF($A424&lt;&gt;F$382,0,IF($A424&lt;&gt;$A423,1,MOD(F423-1+(COUNTIFS(G$382:$N$382,$A424)=COUNTIFS(G424:$N424,1)),F$381)+1))</f>
        <v>1</v>
      </c>
      <c r="G424" s="306">
        <f ca="1">IF($A424&lt;&gt;G$382,0,IF($A424&lt;&gt;$A423,1,MOD(G423-1+(COUNTIFS(H$382:$N$382,$A424)=COUNTIFS(H424:$N424,1)),G$381)+1))</f>
        <v>0</v>
      </c>
      <c r="H424" s="306">
        <f ca="1">IF($A424&lt;&gt;H$382,0,IF($A424&lt;&gt;$A423,1,MOD(H423-1+(COUNTIFS(I$382:$N$382,$A424)=COUNTIFS(I424:$N424,1)),H$381)+1))</f>
        <v>0</v>
      </c>
      <c r="I424" s="306">
        <f ca="1">IF($A424&lt;&gt;I$382,0,IF($A424&lt;&gt;$A423,1,MOD(I423-1+(COUNTIFS(N$382:$N$382,$A424)=COUNTIFS(N424:$N424,1)),I$381)+1))</f>
        <v>0</v>
      </c>
      <c r="J424" s="306"/>
      <c r="K424" s="306"/>
      <c r="L424" s="306"/>
      <c r="M424" s="306"/>
      <c r="O424">
        <v>41</v>
      </c>
      <c r="P424" s="115">
        <f t="shared" ca="1" si="888"/>
        <v>0.5</v>
      </c>
      <c r="Q424" s="115">
        <f t="shared" ca="1" si="889"/>
        <v>0</v>
      </c>
      <c r="R424" s="115">
        <f t="shared" ca="1" si="890"/>
        <v>0.5</v>
      </c>
      <c r="S424" s="115">
        <f t="shared" ca="1" si="891"/>
        <v>-0.5</v>
      </c>
      <c r="T424" s="115">
        <f t="shared" ca="1" si="892"/>
        <v>0</v>
      </c>
      <c r="U424" s="115">
        <f t="shared" ca="1" si="893"/>
        <v>0</v>
      </c>
      <c r="V424" s="115">
        <f t="shared" ca="1" si="894"/>
        <v>0</v>
      </c>
      <c r="W424" s="115"/>
      <c r="X424" s="115"/>
      <c r="Y424" s="115"/>
      <c r="Z424" s="115"/>
    </row>
    <row r="425" spans="1:26" hidden="1" outlineLevel="1">
      <c r="A425">
        <f t="shared" ca="1" si="887"/>
        <v>1</v>
      </c>
      <c r="B425" t="str">
        <f t="shared" ca="1" si="878"/>
        <v>EP3 LPD3 LPS2</v>
      </c>
      <c r="C425" s="308">
        <f ca="1">IF($A425&lt;&gt;$A424,1,MOD(C424-1+(COUNTIFS(D$382:$N$382,$A425)=COUNTIFS(D425:$N425,1)),C$381)+1)</f>
        <v>3</v>
      </c>
      <c r="D425" s="306">
        <f ca="1">IF($A425&lt;&gt;D$382,0,IF($A425&lt;&gt;$A424,1,MOD(D424-1+(COUNTIFS(E$382:$N$382,$A425)=COUNTIFS(E425:$N425,1)),D$381)+1))</f>
        <v>0</v>
      </c>
      <c r="E425" s="306">
        <f ca="1">IF($A425&lt;&gt;E$382,0,IF($A425&lt;&gt;$A424,1,MOD(E424-1+(COUNTIFS(F$382:$N$382,$A425)=COUNTIFS(F425:$N425,1)),E$381)+1))</f>
        <v>3</v>
      </c>
      <c r="F425" s="306">
        <f ca="1">IF($A425&lt;&gt;F$382,0,IF($A425&lt;&gt;$A424,1,MOD(F424-1+(COUNTIFS(G$382:$N$382,$A425)=COUNTIFS(G425:$N425,1)),F$381)+1))</f>
        <v>2</v>
      </c>
      <c r="G425" s="306">
        <f ca="1">IF($A425&lt;&gt;G$382,0,IF($A425&lt;&gt;$A424,1,MOD(G424-1+(COUNTIFS(H$382:$N$382,$A425)=COUNTIFS(H425:$N425,1)),G$381)+1))</f>
        <v>0</v>
      </c>
      <c r="H425" s="306">
        <f ca="1">IF($A425&lt;&gt;H$382,0,IF($A425&lt;&gt;$A424,1,MOD(H424-1+(COUNTIFS(I$382:$N$382,$A425)=COUNTIFS(I425:$N425,1)),H$381)+1))</f>
        <v>0</v>
      </c>
      <c r="I425" s="306">
        <f ca="1">IF($A425&lt;&gt;I$382,0,IF($A425&lt;&gt;$A424,1,MOD(I424-1+(COUNTIFS(N$382:$N$382,$A425)=COUNTIFS(N425:$N425,1)),I$381)+1))</f>
        <v>0</v>
      </c>
      <c r="J425" s="306"/>
      <c r="K425" s="306"/>
      <c r="L425" s="306"/>
      <c r="M425" s="306"/>
      <c r="O425">
        <v>42</v>
      </c>
      <c r="P425" s="115">
        <f t="shared" ca="1" si="888"/>
        <v>0.5</v>
      </c>
      <c r="Q425" s="115">
        <f t="shared" ca="1" si="889"/>
        <v>0</v>
      </c>
      <c r="R425" s="115">
        <f t="shared" ca="1" si="890"/>
        <v>0.5</v>
      </c>
      <c r="S425" s="115">
        <f t="shared" ca="1" si="891"/>
        <v>0</v>
      </c>
      <c r="T425" s="115">
        <f t="shared" ca="1" si="892"/>
        <v>0</v>
      </c>
      <c r="U425" s="115">
        <f t="shared" ca="1" si="893"/>
        <v>0</v>
      </c>
      <c r="V425" s="115">
        <f t="shared" ca="1" si="894"/>
        <v>0</v>
      </c>
      <c r="W425" s="115"/>
      <c r="X425" s="115"/>
      <c r="Y425" s="115"/>
      <c r="Z425" s="115"/>
    </row>
    <row r="426" spans="1:26" hidden="1" outlineLevel="1">
      <c r="A426">
        <f t="shared" ca="1" si="887"/>
        <v>1</v>
      </c>
      <c r="B426" t="str">
        <f t="shared" ca="1" si="878"/>
        <v>EP3 LPD3 LPS3</v>
      </c>
      <c r="C426" s="308">
        <f ca="1">IF($A426&lt;&gt;$A425,1,MOD(C425-1+(COUNTIFS(D$382:$N$382,$A426)=COUNTIFS(D426:$N426,1)),C$381)+1)</f>
        <v>3</v>
      </c>
      <c r="D426" s="306">
        <f ca="1">IF($A426&lt;&gt;D$382,0,IF($A426&lt;&gt;$A425,1,MOD(D425-1+(COUNTIFS(E$382:$N$382,$A426)=COUNTIFS(E426:$N426,1)),D$381)+1))</f>
        <v>0</v>
      </c>
      <c r="E426" s="306">
        <f ca="1">IF($A426&lt;&gt;E$382,0,IF($A426&lt;&gt;$A425,1,MOD(E425-1+(COUNTIFS(F$382:$N$382,$A426)=COUNTIFS(F426:$N426,1)),E$381)+1))</f>
        <v>3</v>
      </c>
      <c r="F426" s="306">
        <f ca="1">IF($A426&lt;&gt;F$382,0,IF($A426&lt;&gt;$A425,1,MOD(F425-1+(COUNTIFS(G$382:$N$382,$A426)=COUNTIFS(G426:$N426,1)),F$381)+1))</f>
        <v>3</v>
      </c>
      <c r="G426" s="306">
        <f ca="1">IF($A426&lt;&gt;G$382,0,IF($A426&lt;&gt;$A425,1,MOD(G425-1+(COUNTIFS(H$382:$N$382,$A426)=COUNTIFS(H426:$N426,1)),G$381)+1))</f>
        <v>0</v>
      </c>
      <c r="H426" s="306">
        <f ca="1">IF($A426&lt;&gt;H$382,0,IF($A426&lt;&gt;$A425,1,MOD(H425-1+(COUNTIFS(I$382:$N$382,$A426)=COUNTIFS(I426:$N426,1)),H$381)+1))</f>
        <v>0</v>
      </c>
      <c r="I426" s="306">
        <f ca="1">IF($A426&lt;&gt;I$382,0,IF($A426&lt;&gt;$A425,1,MOD(I425-1+(COUNTIFS(N$382:$N$382,$A426)=COUNTIFS(N426:$N426,1)),I$381)+1))</f>
        <v>0</v>
      </c>
      <c r="J426" s="306"/>
      <c r="K426" s="306"/>
      <c r="L426" s="306"/>
      <c r="M426" s="306"/>
      <c r="O426">
        <v>43</v>
      </c>
      <c r="P426" s="115">
        <f t="shared" ca="1" si="888"/>
        <v>0.5</v>
      </c>
      <c r="Q426" s="115">
        <f t="shared" ca="1" si="889"/>
        <v>0</v>
      </c>
      <c r="R426" s="115">
        <f t="shared" ca="1" si="890"/>
        <v>0.5</v>
      </c>
      <c r="S426" s="115">
        <f t="shared" ca="1" si="891"/>
        <v>0.5</v>
      </c>
      <c r="T426" s="115">
        <f t="shared" ca="1" si="892"/>
        <v>0</v>
      </c>
      <c r="U426" s="115">
        <f t="shared" ca="1" si="893"/>
        <v>0</v>
      </c>
      <c r="V426" s="115">
        <f t="shared" ca="1" si="894"/>
        <v>0</v>
      </c>
      <c r="W426" s="115"/>
      <c r="X426" s="115"/>
      <c r="Y426" s="115"/>
      <c r="Z426" s="115"/>
    </row>
    <row r="427" spans="1:26" hidden="1" outlineLevel="1">
      <c r="A427">
        <f t="shared" ca="1" si="887"/>
        <v>1</v>
      </c>
      <c r="B427" t="str">
        <f t="shared" ca="1" si="878"/>
        <v>EP1 LPD1 LPS1</v>
      </c>
      <c r="C427" s="308">
        <f ca="1">IF($A427&lt;&gt;$A426,1,MOD(C426-1+(COUNTIFS(D$382:$N$382,$A427)=COUNTIFS(D427:$N427,1)),C$381)+1)</f>
        <v>1</v>
      </c>
      <c r="D427" s="306">
        <f ca="1">IF($A427&lt;&gt;D$382,0,IF($A427&lt;&gt;$A426,1,MOD(D426-1+(COUNTIFS(E$382:$N$382,$A427)=COUNTIFS(E427:$N427,1)),D$381)+1))</f>
        <v>0</v>
      </c>
      <c r="E427" s="306">
        <f ca="1">IF($A427&lt;&gt;E$382,0,IF($A427&lt;&gt;$A426,1,MOD(E426-1+(COUNTIFS(F$382:$N$382,$A427)=COUNTIFS(F427:$N427,1)),E$381)+1))</f>
        <v>1</v>
      </c>
      <c r="F427" s="306">
        <f ca="1">IF($A427&lt;&gt;F$382,0,IF($A427&lt;&gt;$A426,1,MOD(F426-1+(COUNTIFS(G$382:$N$382,$A427)=COUNTIFS(G427:$N427,1)),F$381)+1))</f>
        <v>1</v>
      </c>
      <c r="G427" s="306">
        <f ca="1">IF($A427&lt;&gt;G$382,0,IF($A427&lt;&gt;$A426,1,MOD(G426-1+(COUNTIFS(H$382:$N$382,$A427)=COUNTIFS(H427:$N427,1)),G$381)+1))</f>
        <v>0</v>
      </c>
      <c r="H427" s="306">
        <f ca="1">IF($A427&lt;&gt;H$382,0,IF($A427&lt;&gt;$A426,1,MOD(H426-1+(COUNTIFS(I$382:$N$382,$A427)=COUNTIFS(I427:$N427,1)),H$381)+1))</f>
        <v>0</v>
      </c>
      <c r="I427" s="306">
        <f ca="1">IF($A427&lt;&gt;I$382,0,IF($A427&lt;&gt;$A426,1,MOD(I426-1+(COUNTIFS(N$382:$N$382,$A427)=COUNTIFS(N427:$N427,1)),I$381)+1))</f>
        <v>0</v>
      </c>
      <c r="J427" s="306"/>
      <c r="K427" s="306"/>
      <c r="L427" s="306"/>
      <c r="M427" s="306"/>
      <c r="O427">
        <v>44</v>
      </c>
      <c r="P427" s="115">
        <f t="shared" ca="1" si="888"/>
        <v>-0.5</v>
      </c>
      <c r="Q427" s="115">
        <f t="shared" ca="1" si="889"/>
        <v>0</v>
      </c>
      <c r="R427" s="115">
        <f t="shared" ca="1" si="890"/>
        <v>-0.5</v>
      </c>
      <c r="S427" s="115">
        <f t="shared" ca="1" si="891"/>
        <v>-0.5</v>
      </c>
      <c r="T427" s="115">
        <f t="shared" ca="1" si="892"/>
        <v>0</v>
      </c>
      <c r="U427" s="115">
        <f t="shared" ca="1" si="893"/>
        <v>0</v>
      </c>
      <c r="V427" s="115">
        <f t="shared" ca="1" si="894"/>
        <v>0</v>
      </c>
      <c r="W427" s="115"/>
      <c r="X427" s="115"/>
      <c r="Y427" s="115"/>
      <c r="Z427" s="115"/>
    </row>
    <row r="428" spans="1:26" hidden="1" outlineLevel="1">
      <c r="A428">
        <f t="shared" ca="1" si="887"/>
        <v>1</v>
      </c>
      <c r="B428" t="str">
        <f t="shared" ca="1" si="878"/>
        <v>EP1 LPD1 LPS2</v>
      </c>
      <c r="C428" s="308">
        <f ca="1">IF($A428&lt;&gt;$A427,1,MOD(C427-1+(COUNTIFS(D$382:$N$382,$A428)=COUNTIFS(D428:$N428,1)),C$381)+1)</f>
        <v>1</v>
      </c>
      <c r="D428" s="306">
        <f ca="1">IF($A428&lt;&gt;D$382,0,IF($A428&lt;&gt;$A427,1,MOD(D427-1+(COUNTIFS(E$382:$N$382,$A428)=COUNTIFS(E428:$N428,1)),D$381)+1))</f>
        <v>0</v>
      </c>
      <c r="E428" s="306">
        <f ca="1">IF($A428&lt;&gt;E$382,0,IF($A428&lt;&gt;$A427,1,MOD(E427-1+(COUNTIFS(F$382:$N$382,$A428)=COUNTIFS(F428:$N428,1)),E$381)+1))</f>
        <v>1</v>
      </c>
      <c r="F428" s="306">
        <f ca="1">IF($A428&lt;&gt;F$382,0,IF($A428&lt;&gt;$A427,1,MOD(F427-1+(COUNTIFS(G$382:$N$382,$A428)=COUNTIFS(G428:$N428,1)),F$381)+1))</f>
        <v>2</v>
      </c>
      <c r="G428" s="306">
        <f ca="1">IF($A428&lt;&gt;G$382,0,IF($A428&lt;&gt;$A427,1,MOD(G427-1+(COUNTIFS(H$382:$N$382,$A428)=COUNTIFS(H428:$N428,1)),G$381)+1))</f>
        <v>0</v>
      </c>
      <c r="H428" s="306">
        <f ca="1">IF($A428&lt;&gt;H$382,0,IF($A428&lt;&gt;$A427,1,MOD(H427-1+(COUNTIFS(I$382:$N$382,$A428)=COUNTIFS(I428:$N428,1)),H$381)+1))</f>
        <v>0</v>
      </c>
      <c r="I428" s="306">
        <f ca="1">IF($A428&lt;&gt;I$382,0,IF($A428&lt;&gt;$A427,1,MOD(I427-1+(COUNTIFS(N$382:$N$382,$A428)=COUNTIFS(N428:$N428,1)),I$381)+1))</f>
        <v>0</v>
      </c>
      <c r="J428" s="306"/>
      <c r="K428" s="306"/>
      <c r="L428" s="306"/>
      <c r="M428" s="306"/>
      <c r="O428">
        <v>45</v>
      </c>
      <c r="P428" s="115">
        <f t="shared" ca="1" si="888"/>
        <v>-0.5</v>
      </c>
      <c r="Q428" s="115">
        <f t="shared" ca="1" si="889"/>
        <v>0</v>
      </c>
      <c r="R428" s="115">
        <f t="shared" ca="1" si="890"/>
        <v>-0.5</v>
      </c>
      <c r="S428" s="115">
        <f t="shared" ca="1" si="891"/>
        <v>0</v>
      </c>
      <c r="T428" s="115">
        <f t="shared" ca="1" si="892"/>
        <v>0</v>
      </c>
      <c r="U428" s="115">
        <f t="shared" ca="1" si="893"/>
        <v>0</v>
      </c>
      <c r="V428" s="115">
        <f t="shared" ca="1" si="894"/>
        <v>0</v>
      </c>
      <c r="W428" s="115"/>
      <c r="X428" s="115"/>
      <c r="Y428" s="115"/>
      <c r="Z428" s="115"/>
    </row>
    <row r="429" spans="1:26" hidden="1" outlineLevel="1">
      <c r="A429">
        <f t="shared" ca="1" si="887"/>
        <v>1</v>
      </c>
      <c r="B429" t="str">
        <f t="shared" ca="1" si="878"/>
        <v>EP1 LPD1 LPS3</v>
      </c>
      <c r="C429" s="308">
        <f ca="1">IF($A429&lt;&gt;$A428,1,MOD(C428-1+(COUNTIFS(D$382:$N$382,$A429)=COUNTIFS(D429:$N429,1)),C$381)+1)</f>
        <v>1</v>
      </c>
      <c r="D429" s="306">
        <f ca="1">IF($A429&lt;&gt;D$382,0,IF($A429&lt;&gt;$A428,1,MOD(D428-1+(COUNTIFS(E$382:$N$382,$A429)=COUNTIFS(E429:$N429,1)),D$381)+1))</f>
        <v>0</v>
      </c>
      <c r="E429" s="306">
        <f ca="1">IF($A429&lt;&gt;E$382,0,IF($A429&lt;&gt;$A428,1,MOD(E428-1+(COUNTIFS(F$382:$N$382,$A429)=COUNTIFS(F429:$N429,1)),E$381)+1))</f>
        <v>1</v>
      </c>
      <c r="F429" s="306">
        <f ca="1">IF($A429&lt;&gt;F$382,0,IF($A429&lt;&gt;$A428,1,MOD(F428-1+(COUNTIFS(G$382:$N$382,$A429)=COUNTIFS(G429:$N429,1)),F$381)+1))</f>
        <v>3</v>
      </c>
      <c r="G429" s="306">
        <f ca="1">IF($A429&lt;&gt;G$382,0,IF($A429&lt;&gt;$A428,1,MOD(G428-1+(COUNTIFS(H$382:$N$382,$A429)=COUNTIFS(H429:$N429,1)),G$381)+1))</f>
        <v>0</v>
      </c>
      <c r="H429" s="306">
        <f ca="1">IF($A429&lt;&gt;H$382,0,IF($A429&lt;&gt;$A428,1,MOD(H428-1+(COUNTIFS(I$382:$N$382,$A429)=COUNTIFS(I429:$N429,1)),H$381)+1))</f>
        <v>0</v>
      </c>
      <c r="I429" s="306">
        <f ca="1">IF($A429&lt;&gt;I$382,0,IF($A429&lt;&gt;$A428,1,MOD(I428-1+(COUNTIFS(N$382:$N$382,$A429)=COUNTIFS(N429:$N429,1)),I$381)+1))</f>
        <v>0</v>
      </c>
      <c r="J429" s="306"/>
      <c r="K429" s="306"/>
      <c r="L429" s="306"/>
      <c r="M429" s="306"/>
      <c r="O429">
        <v>46</v>
      </c>
      <c r="P429" s="115">
        <f t="shared" ca="1" si="888"/>
        <v>-0.5</v>
      </c>
      <c r="Q429" s="115">
        <f t="shared" ca="1" si="889"/>
        <v>0</v>
      </c>
      <c r="R429" s="115">
        <f t="shared" ca="1" si="890"/>
        <v>-0.5</v>
      </c>
      <c r="S429" s="115">
        <f t="shared" ca="1" si="891"/>
        <v>0.5</v>
      </c>
      <c r="T429" s="115">
        <f t="shared" ca="1" si="892"/>
        <v>0</v>
      </c>
      <c r="U429" s="115">
        <f t="shared" ca="1" si="893"/>
        <v>0</v>
      </c>
      <c r="V429" s="115">
        <f t="shared" ca="1" si="894"/>
        <v>0</v>
      </c>
      <c r="W429" s="115"/>
      <c r="X429" s="115"/>
      <c r="Y429" s="115"/>
      <c r="Z429" s="115"/>
    </row>
    <row r="430" spans="1:26" hidden="1" outlineLevel="1">
      <c r="A430">
        <f t="shared" ca="1" si="887"/>
        <v>1</v>
      </c>
      <c r="B430" t="str">
        <f t="shared" ca="1" si="878"/>
        <v>EP1 LPD2 LPS1</v>
      </c>
      <c r="C430" s="308">
        <f ca="1">IF($A430&lt;&gt;$A429,1,MOD(C429-1+(COUNTIFS(D$382:$N$382,$A430)=COUNTIFS(D430:$N430,1)),C$381)+1)</f>
        <v>1</v>
      </c>
      <c r="D430" s="306">
        <f ca="1">IF($A430&lt;&gt;D$382,0,IF($A430&lt;&gt;$A429,1,MOD(D429-1+(COUNTIFS(E$382:$N$382,$A430)=COUNTIFS(E430:$N430,1)),D$381)+1))</f>
        <v>0</v>
      </c>
      <c r="E430" s="306">
        <f ca="1">IF($A430&lt;&gt;E$382,0,IF($A430&lt;&gt;$A429,1,MOD(E429-1+(COUNTIFS(F$382:$N$382,$A430)=COUNTIFS(F430:$N430,1)),E$381)+1))</f>
        <v>2</v>
      </c>
      <c r="F430" s="306">
        <f ca="1">IF($A430&lt;&gt;F$382,0,IF($A430&lt;&gt;$A429,1,MOD(F429-1+(COUNTIFS(G$382:$N$382,$A430)=COUNTIFS(G430:$N430,1)),F$381)+1))</f>
        <v>1</v>
      </c>
      <c r="G430" s="306">
        <f ca="1">IF($A430&lt;&gt;G$382,0,IF($A430&lt;&gt;$A429,1,MOD(G429-1+(COUNTIFS(H$382:$N$382,$A430)=COUNTIFS(H430:$N430,1)),G$381)+1))</f>
        <v>0</v>
      </c>
      <c r="H430" s="306">
        <f ca="1">IF($A430&lt;&gt;H$382,0,IF($A430&lt;&gt;$A429,1,MOD(H429-1+(COUNTIFS(I$382:$N$382,$A430)=COUNTIFS(I430:$N430,1)),H$381)+1))</f>
        <v>0</v>
      </c>
      <c r="I430" s="306">
        <f ca="1">IF($A430&lt;&gt;I$382,0,IF($A430&lt;&gt;$A429,1,MOD(I429-1+(COUNTIFS(N$382:$N$382,$A430)=COUNTIFS(N430:$N430,1)),I$381)+1))</f>
        <v>0</v>
      </c>
      <c r="J430" s="306"/>
      <c r="K430" s="306"/>
      <c r="L430" s="306"/>
      <c r="M430" s="306"/>
      <c r="O430">
        <v>47</v>
      </c>
      <c r="P430" s="115">
        <f t="shared" ca="1" si="888"/>
        <v>-0.5</v>
      </c>
      <c r="Q430" s="115">
        <f t="shared" ca="1" si="889"/>
        <v>0</v>
      </c>
      <c r="R430" s="115">
        <f t="shared" ca="1" si="890"/>
        <v>0</v>
      </c>
      <c r="S430" s="115">
        <f t="shared" ca="1" si="891"/>
        <v>-0.5</v>
      </c>
      <c r="T430" s="115">
        <f t="shared" ca="1" si="892"/>
        <v>0</v>
      </c>
      <c r="U430" s="115">
        <f t="shared" ca="1" si="893"/>
        <v>0</v>
      </c>
      <c r="V430" s="115">
        <f t="shared" ca="1" si="894"/>
        <v>0</v>
      </c>
      <c r="W430" s="115"/>
      <c r="X430" s="115"/>
      <c r="Y430" s="115"/>
      <c r="Z430" s="115"/>
    </row>
    <row r="431" spans="1:26" hidden="1" outlineLevel="1">
      <c r="A431">
        <f t="shared" ca="1" si="887"/>
        <v>1</v>
      </c>
      <c r="B431" t="str">
        <f t="shared" ca="1" si="878"/>
        <v>EP1 LPD2 LPS2</v>
      </c>
      <c r="C431" s="308">
        <f ca="1">IF($A431&lt;&gt;$A430,1,MOD(C430-1+(COUNTIFS(D$382:$N$382,$A431)=COUNTIFS(D431:$N431,1)),C$381)+1)</f>
        <v>1</v>
      </c>
      <c r="D431" s="306">
        <f ca="1">IF($A431&lt;&gt;D$382,0,IF($A431&lt;&gt;$A430,1,MOD(D430-1+(COUNTIFS(E$382:$N$382,$A431)=COUNTIFS(E431:$N431,1)),D$381)+1))</f>
        <v>0</v>
      </c>
      <c r="E431" s="306">
        <f ca="1">IF($A431&lt;&gt;E$382,0,IF($A431&lt;&gt;$A430,1,MOD(E430-1+(COUNTIFS(F$382:$N$382,$A431)=COUNTIFS(F431:$N431,1)),E$381)+1))</f>
        <v>2</v>
      </c>
      <c r="F431" s="306">
        <f ca="1">IF($A431&lt;&gt;F$382,0,IF($A431&lt;&gt;$A430,1,MOD(F430-1+(COUNTIFS(G$382:$N$382,$A431)=COUNTIFS(G431:$N431,1)),F$381)+1))</f>
        <v>2</v>
      </c>
      <c r="G431" s="306">
        <f ca="1">IF($A431&lt;&gt;G$382,0,IF($A431&lt;&gt;$A430,1,MOD(G430-1+(COUNTIFS(H$382:$N$382,$A431)=COUNTIFS(H431:$N431,1)),G$381)+1))</f>
        <v>0</v>
      </c>
      <c r="H431" s="306">
        <f ca="1">IF($A431&lt;&gt;H$382,0,IF($A431&lt;&gt;$A430,1,MOD(H430-1+(COUNTIFS(I$382:$N$382,$A431)=COUNTIFS(I431:$N431,1)),H$381)+1))</f>
        <v>0</v>
      </c>
      <c r="I431" s="306">
        <f ca="1">IF($A431&lt;&gt;I$382,0,IF($A431&lt;&gt;$A430,1,MOD(I430-1+(COUNTIFS(N$382:$N$382,$A431)=COUNTIFS(N431:$N431,1)),I$381)+1))</f>
        <v>0</v>
      </c>
      <c r="J431" s="306"/>
      <c r="K431" s="306"/>
      <c r="L431" s="306"/>
      <c r="M431" s="306"/>
      <c r="O431">
        <v>48</v>
      </c>
      <c r="P431" s="115">
        <f t="shared" ca="1" si="888"/>
        <v>-0.5</v>
      </c>
      <c r="Q431" s="115">
        <f t="shared" ca="1" si="889"/>
        <v>0</v>
      </c>
      <c r="R431" s="115">
        <f t="shared" ca="1" si="890"/>
        <v>0</v>
      </c>
      <c r="S431" s="115">
        <f t="shared" ca="1" si="891"/>
        <v>0</v>
      </c>
      <c r="T431" s="115">
        <f t="shared" ca="1" si="892"/>
        <v>0</v>
      </c>
      <c r="U431" s="115">
        <f t="shared" ca="1" si="893"/>
        <v>0</v>
      </c>
      <c r="V431" s="115">
        <f t="shared" ca="1" si="894"/>
        <v>0</v>
      </c>
      <c r="W431" s="115"/>
      <c r="X431" s="115"/>
      <c r="Y431" s="115"/>
      <c r="Z431" s="115"/>
    </row>
    <row r="432" spans="1:26" hidden="1" outlineLevel="1">
      <c r="A432">
        <f t="shared" ca="1" si="887"/>
        <v>1</v>
      </c>
      <c r="B432" t="str">
        <f t="shared" ca="1" si="878"/>
        <v>EP1 LPD2 LPS3</v>
      </c>
      <c r="C432" s="308">
        <f ca="1">IF($A432&lt;&gt;$A431,1,MOD(C431-1+(COUNTIFS(D$382:$N$382,$A432)=COUNTIFS(D432:$N432,1)),C$381)+1)</f>
        <v>1</v>
      </c>
      <c r="D432" s="306">
        <f ca="1">IF($A432&lt;&gt;D$382,0,IF($A432&lt;&gt;$A431,1,MOD(D431-1+(COUNTIFS(E$382:$N$382,$A432)=COUNTIFS(E432:$N432,1)),D$381)+1))</f>
        <v>0</v>
      </c>
      <c r="E432" s="306">
        <f ca="1">IF($A432&lt;&gt;E$382,0,IF($A432&lt;&gt;$A431,1,MOD(E431-1+(COUNTIFS(F$382:$N$382,$A432)=COUNTIFS(F432:$N432,1)),E$381)+1))</f>
        <v>2</v>
      </c>
      <c r="F432" s="306">
        <f ca="1">IF($A432&lt;&gt;F$382,0,IF($A432&lt;&gt;$A431,1,MOD(F431-1+(COUNTIFS(G$382:$N$382,$A432)=COUNTIFS(G432:$N432,1)),F$381)+1))</f>
        <v>3</v>
      </c>
      <c r="G432" s="306">
        <f ca="1">IF($A432&lt;&gt;G$382,0,IF($A432&lt;&gt;$A431,1,MOD(G431-1+(COUNTIFS(H$382:$N$382,$A432)=COUNTIFS(H432:$N432,1)),G$381)+1))</f>
        <v>0</v>
      </c>
      <c r="H432" s="306">
        <f ca="1">IF($A432&lt;&gt;H$382,0,IF($A432&lt;&gt;$A431,1,MOD(H431-1+(COUNTIFS(I$382:$N$382,$A432)=COUNTIFS(I432:$N432,1)),H$381)+1))</f>
        <v>0</v>
      </c>
      <c r="I432" s="306">
        <f ca="1">IF($A432&lt;&gt;I$382,0,IF($A432&lt;&gt;$A431,1,MOD(I431-1+(COUNTIFS(N$382:$N$382,$A432)=COUNTIFS(N432:$N432,1)),I$381)+1))</f>
        <v>0</v>
      </c>
      <c r="J432" s="306"/>
      <c r="K432" s="306"/>
      <c r="L432" s="306"/>
      <c r="M432" s="306"/>
      <c r="O432">
        <v>49</v>
      </c>
      <c r="P432" s="115">
        <f t="shared" ca="1" si="888"/>
        <v>-0.5</v>
      </c>
      <c r="Q432" s="115">
        <f t="shared" ca="1" si="889"/>
        <v>0</v>
      </c>
      <c r="R432" s="115">
        <f t="shared" ca="1" si="890"/>
        <v>0</v>
      </c>
      <c r="S432" s="115">
        <f t="shared" ca="1" si="891"/>
        <v>0.5</v>
      </c>
      <c r="T432" s="115">
        <f t="shared" ca="1" si="892"/>
        <v>0</v>
      </c>
      <c r="U432" s="115">
        <f t="shared" ca="1" si="893"/>
        <v>0</v>
      </c>
      <c r="V432" s="115">
        <f t="shared" ca="1" si="894"/>
        <v>0</v>
      </c>
      <c r="W432" s="115"/>
      <c r="X432" s="115"/>
      <c r="Y432" s="115"/>
      <c r="Z432" s="115"/>
    </row>
    <row r="433" spans="1:26" hidden="1" outlineLevel="1">
      <c r="A433">
        <f t="shared" ref="A433:A463" ca="1" si="895">OFFSET(A433,-1,0)</f>
        <v>1</v>
      </c>
      <c r="B433" t="str">
        <f t="shared" ca="1" si="878"/>
        <v>EP1 LPD3 LPS1</v>
      </c>
      <c r="C433" s="308">
        <f ca="1">IF($A433&lt;&gt;$A432,1,MOD(C432-1+(COUNTIFS(D$382:$N$382,$A433)=COUNTIFS(D433:$N433,1)),C$381)+1)</f>
        <v>1</v>
      </c>
      <c r="D433" s="306">
        <f ca="1">IF($A433&lt;&gt;D$382,0,IF($A433&lt;&gt;$A432,1,MOD(D432-1+(COUNTIFS(E$382:$N$382,$A433)=COUNTIFS(E433:$N433,1)),D$381)+1))</f>
        <v>0</v>
      </c>
      <c r="E433" s="306">
        <f ca="1">IF($A433&lt;&gt;E$382,0,IF($A433&lt;&gt;$A432,1,MOD(E432-1+(COUNTIFS(F$382:$N$382,$A433)=COUNTIFS(F433:$N433,1)),E$381)+1))</f>
        <v>3</v>
      </c>
      <c r="F433" s="306">
        <f ca="1">IF($A433&lt;&gt;F$382,0,IF($A433&lt;&gt;$A432,1,MOD(F432-1+(COUNTIFS(G$382:$N$382,$A433)=COUNTIFS(G433:$N433,1)),F$381)+1))</f>
        <v>1</v>
      </c>
      <c r="G433" s="306">
        <f ca="1">IF($A433&lt;&gt;G$382,0,IF($A433&lt;&gt;$A432,1,MOD(G432-1+(COUNTIFS(H$382:$N$382,$A433)=COUNTIFS(H433:$N433,1)),G$381)+1))</f>
        <v>0</v>
      </c>
      <c r="H433" s="306">
        <f ca="1">IF($A433&lt;&gt;H$382,0,IF($A433&lt;&gt;$A432,1,MOD(H432-1+(COUNTIFS(I$382:$N$382,$A433)=COUNTIFS(I433:$N433,1)),H$381)+1))</f>
        <v>0</v>
      </c>
      <c r="I433" s="306">
        <f ca="1">IF($A433&lt;&gt;I$382,0,IF($A433&lt;&gt;$A432,1,MOD(I432-1+(COUNTIFS(N$382:$N$382,$A433)=COUNTIFS(N433:$N433,1)),I$381)+1))</f>
        <v>0</v>
      </c>
      <c r="J433" s="306"/>
      <c r="K433" s="306"/>
      <c r="L433" s="306"/>
      <c r="M433" s="306"/>
      <c r="O433">
        <v>50</v>
      </c>
      <c r="P433" s="115">
        <f t="shared" ca="1" si="888"/>
        <v>-0.5</v>
      </c>
      <c r="Q433" s="115">
        <f t="shared" ca="1" si="889"/>
        <v>0</v>
      </c>
      <c r="R433" s="115">
        <f t="shared" ca="1" si="890"/>
        <v>0.5</v>
      </c>
      <c r="S433" s="115">
        <f t="shared" ca="1" si="891"/>
        <v>-0.5</v>
      </c>
      <c r="T433" s="115">
        <f t="shared" ca="1" si="892"/>
        <v>0</v>
      </c>
      <c r="U433" s="115">
        <f t="shared" ca="1" si="893"/>
        <v>0</v>
      </c>
      <c r="V433" s="115">
        <f t="shared" ca="1" si="894"/>
        <v>0</v>
      </c>
      <c r="W433" s="115"/>
      <c r="X433" s="115"/>
      <c r="Y433" s="115"/>
      <c r="Z433" s="115"/>
    </row>
    <row r="434" spans="1:26" hidden="1" outlineLevel="1">
      <c r="A434">
        <f t="shared" ca="1" si="895"/>
        <v>1</v>
      </c>
      <c r="B434" t="str">
        <f t="shared" ca="1" si="878"/>
        <v>EP1 LPD3 LPS2</v>
      </c>
      <c r="C434" s="308">
        <f ca="1">IF($A434&lt;&gt;$A433,1,MOD(C433-1+(COUNTIFS(D$382:$N$382,$A434)=COUNTIFS(D434:$N434,1)),C$381)+1)</f>
        <v>1</v>
      </c>
      <c r="D434" s="306">
        <f ca="1">IF($A434&lt;&gt;D$382,0,IF($A434&lt;&gt;$A433,1,MOD(D433-1+(COUNTIFS(E$382:$N$382,$A434)=COUNTIFS(E434:$N434,1)),D$381)+1))</f>
        <v>0</v>
      </c>
      <c r="E434" s="306">
        <f ca="1">IF($A434&lt;&gt;E$382,0,IF($A434&lt;&gt;$A433,1,MOD(E433-1+(COUNTIFS(F$382:$N$382,$A434)=COUNTIFS(F434:$N434,1)),E$381)+1))</f>
        <v>3</v>
      </c>
      <c r="F434" s="306">
        <f ca="1">IF($A434&lt;&gt;F$382,0,IF($A434&lt;&gt;$A433,1,MOD(F433-1+(COUNTIFS(G$382:$N$382,$A434)=COUNTIFS(G434:$N434,1)),F$381)+1))</f>
        <v>2</v>
      </c>
      <c r="G434" s="306">
        <f ca="1">IF($A434&lt;&gt;G$382,0,IF($A434&lt;&gt;$A433,1,MOD(G433-1+(COUNTIFS(H$382:$N$382,$A434)=COUNTIFS(H434:$N434,1)),G$381)+1))</f>
        <v>0</v>
      </c>
      <c r="H434" s="306">
        <f ca="1">IF($A434&lt;&gt;H$382,0,IF($A434&lt;&gt;$A433,1,MOD(H433-1+(COUNTIFS(I$382:$N$382,$A434)=COUNTIFS(I434:$N434,1)),H$381)+1))</f>
        <v>0</v>
      </c>
      <c r="I434" s="306">
        <f ca="1">IF($A434&lt;&gt;I$382,0,IF($A434&lt;&gt;$A433,1,MOD(I433-1+(COUNTIFS(N$382:$N$382,$A434)=COUNTIFS(N434:$N434,1)),I$381)+1))</f>
        <v>0</v>
      </c>
      <c r="J434" s="306"/>
      <c r="K434" s="306"/>
      <c r="L434" s="306"/>
      <c r="M434" s="306"/>
      <c r="O434">
        <v>51</v>
      </c>
      <c r="P434" s="115">
        <f t="shared" ca="1" si="888"/>
        <v>-0.5</v>
      </c>
      <c r="Q434" s="115">
        <f t="shared" ca="1" si="889"/>
        <v>0</v>
      </c>
      <c r="R434" s="115">
        <f t="shared" ca="1" si="890"/>
        <v>0.5</v>
      </c>
      <c r="S434" s="115">
        <f t="shared" ca="1" si="891"/>
        <v>0</v>
      </c>
      <c r="T434" s="115">
        <f t="shared" ca="1" si="892"/>
        <v>0</v>
      </c>
      <c r="U434" s="115">
        <f t="shared" ca="1" si="893"/>
        <v>0</v>
      </c>
      <c r="V434" s="115">
        <f t="shared" ca="1" si="894"/>
        <v>0</v>
      </c>
      <c r="W434" s="115"/>
      <c r="X434" s="115"/>
      <c r="Y434" s="115"/>
      <c r="Z434" s="115"/>
    </row>
    <row r="435" spans="1:26" hidden="1" outlineLevel="1">
      <c r="A435">
        <f t="shared" ca="1" si="895"/>
        <v>1</v>
      </c>
      <c r="B435" t="str">
        <f t="shared" ca="1" si="878"/>
        <v>EP1 LPD3 LPS3</v>
      </c>
      <c r="C435" s="308">
        <f ca="1">IF($A435&lt;&gt;$A434,1,MOD(C434-1+(COUNTIFS(D$382:$N$382,$A435)=COUNTIFS(D435:$N435,1)),C$381)+1)</f>
        <v>1</v>
      </c>
      <c r="D435" s="306">
        <f ca="1">IF($A435&lt;&gt;D$382,0,IF($A435&lt;&gt;$A434,1,MOD(D434-1+(COUNTIFS(E$382:$N$382,$A435)=COUNTIFS(E435:$N435,1)),D$381)+1))</f>
        <v>0</v>
      </c>
      <c r="E435" s="306">
        <f ca="1">IF($A435&lt;&gt;E$382,0,IF($A435&lt;&gt;$A434,1,MOD(E434-1+(COUNTIFS(F$382:$N$382,$A435)=COUNTIFS(F435:$N435,1)),E$381)+1))</f>
        <v>3</v>
      </c>
      <c r="F435" s="306">
        <f ca="1">IF($A435&lt;&gt;F$382,0,IF($A435&lt;&gt;$A434,1,MOD(F434-1+(COUNTIFS(G$382:$N$382,$A435)=COUNTIFS(G435:$N435,1)),F$381)+1))</f>
        <v>3</v>
      </c>
      <c r="G435" s="306">
        <f ca="1">IF($A435&lt;&gt;G$382,0,IF($A435&lt;&gt;$A434,1,MOD(G434-1+(COUNTIFS(H$382:$N$382,$A435)=COUNTIFS(H435:$N435,1)),G$381)+1))</f>
        <v>0</v>
      </c>
      <c r="H435" s="306">
        <f ca="1">IF($A435&lt;&gt;H$382,0,IF($A435&lt;&gt;$A434,1,MOD(H434-1+(COUNTIFS(I$382:$N$382,$A435)=COUNTIFS(I435:$N435,1)),H$381)+1))</f>
        <v>0</v>
      </c>
      <c r="I435" s="306">
        <f ca="1">IF($A435&lt;&gt;I$382,0,IF($A435&lt;&gt;$A434,1,MOD(I434-1+(COUNTIFS(N$382:$N$382,$A435)=COUNTIFS(N435:$N435,1)),I$381)+1))</f>
        <v>0</v>
      </c>
      <c r="J435" s="306"/>
      <c r="K435" s="306"/>
      <c r="L435" s="306"/>
      <c r="M435" s="306"/>
      <c r="O435">
        <v>52</v>
      </c>
      <c r="P435" s="115">
        <f t="shared" ca="1" si="888"/>
        <v>-0.5</v>
      </c>
      <c r="Q435" s="115">
        <f t="shared" ca="1" si="889"/>
        <v>0</v>
      </c>
      <c r="R435" s="115">
        <f t="shared" ca="1" si="890"/>
        <v>0.5</v>
      </c>
      <c r="S435" s="115">
        <f t="shared" ca="1" si="891"/>
        <v>0.5</v>
      </c>
      <c r="T435" s="115">
        <f t="shared" ca="1" si="892"/>
        <v>0</v>
      </c>
      <c r="U435" s="115">
        <f t="shared" ca="1" si="893"/>
        <v>0</v>
      </c>
      <c r="V435" s="115">
        <f t="shared" ca="1" si="894"/>
        <v>0</v>
      </c>
      <c r="W435" s="115"/>
      <c r="X435" s="115"/>
      <c r="Y435" s="115"/>
      <c r="Z435" s="115"/>
    </row>
    <row r="436" spans="1:26" hidden="1" outlineLevel="1">
      <c r="A436">
        <f t="shared" ca="1" si="895"/>
        <v>1</v>
      </c>
      <c r="B436" t="str">
        <f t="shared" ca="1" si="878"/>
        <v>EP2 LPD1 LPS1</v>
      </c>
      <c r="C436" s="308">
        <f ca="1">IF($A436&lt;&gt;$A435,1,MOD(C435-1+(COUNTIFS(D$382:$N$382,$A436)=COUNTIFS(D436:$N436,1)),C$381)+1)</f>
        <v>2</v>
      </c>
      <c r="D436" s="306">
        <f ca="1">IF($A436&lt;&gt;D$382,0,IF($A436&lt;&gt;$A435,1,MOD(D435-1+(COUNTIFS(E$382:$N$382,$A436)=COUNTIFS(E436:$N436,1)),D$381)+1))</f>
        <v>0</v>
      </c>
      <c r="E436" s="306">
        <f ca="1">IF($A436&lt;&gt;E$382,0,IF($A436&lt;&gt;$A435,1,MOD(E435-1+(COUNTIFS(F$382:$N$382,$A436)=COUNTIFS(F436:$N436,1)),E$381)+1))</f>
        <v>1</v>
      </c>
      <c r="F436" s="306">
        <f ca="1">IF($A436&lt;&gt;F$382,0,IF($A436&lt;&gt;$A435,1,MOD(F435-1+(COUNTIFS(G$382:$N$382,$A436)=COUNTIFS(G436:$N436,1)),F$381)+1))</f>
        <v>1</v>
      </c>
      <c r="G436" s="306">
        <f ca="1">IF($A436&lt;&gt;G$382,0,IF($A436&lt;&gt;$A435,1,MOD(G435-1+(COUNTIFS(H$382:$N$382,$A436)=COUNTIFS(H436:$N436,1)),G$381)+1))</f>
        <v>0</v>
      </c>
      <c r="H436" s="306">
        <f ca="1">IF($A436&lt;&gt;H$382,0,IF($A436&lt;&gt;$A435,1,MOD(H435-1+(COUNTIFS(I$382:$N$382,$A436)=COUNTIFS(I436:$N436,1)),H$381)+1))</f>
        <v>0</v>
      </c>
      <c r="I436" s="306">
        <f ca="1">IF($A436&lt;&gt;I$382,0,IF($A436&lt;&gt;$A435,1,MOD(I435-1+(COUNTIFS(N$382:$N$382,$A436)=COUNTIFS(N436:$N436,1)),I$381)+1))</f>
        <v>0</v>
      </c>
      <c r="J436" s="306"/>
      <c r="K436" s="306"/>
      <c r="L436" s="306"/>
      <c r="M436" s="306"/>
      <c r="O436">
        <v>53</v>
      </c>
      <c r="P436" s="115">
        <f t="shared" ca="1" si="888"/>
        <v>0</v>
      </c>
      <c r="Q436" s="115">
        <f t="shared" ca="1" si="889"/>
        <v>0</v>
      </c>
      <c r="R436" s="115">
        <f t="shared" ca="1" si="890"/>
        <v>-0.5</v>
      </c>
      <c r="S436" s="115">
        <f t="shared" ca="1" si="891"/>
        <v>-0.5</v>
      </c>
      <c r="T436" s="115">
        <f t="shared" ca="1" si="892"/>
        <v>0</v>
      </c>
      <c r="U436" s="115">
        <f t="shared" ca="1" si="893"/>
        <v>0</v>
      </c>
      <c r="V436" s="115">
        <f t="shared" ca="1" si="894"/>
        <v>0</v>
      </c>
      <c r="W436" s="115"/>
      <c r="X436" s="115"/>
      <c r="Y436" s="115"/>
      <c r="Z436" s="115"/>
    </row>
    <row r="437" spans="1:26" hidden="1" outlineLevel="1">
      <c r="A437">
        <f t="shared" ca="1" si="895"/>
        <v>1</v>
      </c>
      <c r="B437" t="str">
        <f t="shared" ca="1" si="878"/>
        <v>EP2 LPD1 LPS2</v>
      </c>
      <c r="C437" s="308">
        <f ca="1">IF($A437&lt;&gt;$A436,1,MOD(C436-1+(COUNTIFS(D$382:$N$382,$A437)=COUNTIFS(D437:$N437,1)),C$381)+1)</f>
        <v>2</v>
      </c>
      <c r="D437" s="306">
        <f ca="1">IF($A437&lt;&gt;D$382,0,IF($A437&lt;&gt;$A436,1,MOD(D436-1+(COUNTIFS(E$382:$N$382,$A437)=COUNTIFS(E437:$N437,1)),D$381)+1))</f>
        <v>0</v>
      </c>
      <c r="E437" s="306">
        <f ca="1">IF($A437&lt;&gt;E$382,0,IF($A437&lt;&gt;$A436,1,MOD(E436-1+(COUNTIFS(F$382:$N$382,$A437)=COUNTIFS(F437:$N437,1)),E$381)+1))</f>
        <v>1</v>
      </c>
      <c r="F437" s="306">
        <f ca="1">IF($A437&lt;&gt;F$382,0,IF($A437&lt;&gt;$A436,1,MOD(F436-1+(COUNTIFS(G$382:$N$382,$A437)=COUNTIFS(G437:$N437,1)),F$381)+1))</f>
        <v>2</v>
      </c>
      <c r="G437" s="306">
        <f ca="1">IF($A437&lt;&gt;G$382,0,IF($A437&lt;&gt;$A436,1,MOD(G436-1+(COUNTIFS(H$382:$N$382,$A437)=COUNTIFS(H437:$N437,1)),G$381)+1))</f>
        <v>0</v>
      </c>
      <c r="H437" s="306">
        <f ca="1">IF($A437&lt;&gt;H$382,0,IF($A437&lt;&gt;$A436,1,MOD(H436-1+(COUNTIFS(I$382:$N$382,$A437)=COUNTIFS(I437:$N437,1)),H$381)+1))</f>
        <v>0</v>
      </c>
      <c r="I437" s="306">
        <f ca="1">IF($A437&lt;&gt;I$382,0,IF($A437&lt;&gt;$A436,1,MOD(I436-1+(COUNTIFS(N$382:$N$382,$A437)=COUNTIFS(N437:$N437,1)),I$381)+1))</f>
        <v>0</v>
      </c>
      <c r="J437" s="306"/>
      <c r="K437" s="306"/>
      <c r="L437" s="306"/>
      <c r="M437" s="306"/>
      <c r="O437">
        <v>54</v>
      </c>
      <c r="P437" s="115">
        <f t="shared" ca="1" si="888"/>
        <v>0</v>
      </c>
      <c r="Q437" s="115">
        <f t="shared" ca="1" si="889"/>
        <v>0</v>
      </c>
      <c r="R437" s="115">
        <f t="shared" ca="1" si="890"/>
        <v>-0.5</v>
      </c>
      <c r="S437" s="115">
        <f t="shared" ca="1" si="891"/>
        <v>0</v>
      </c>
      <c r="T437" s="115">
        <f t="shared" ca="1" si="892"/>
        <v>0</v>
      </c>
      <c r="U437" s="115">
        <f t="shared" ca="1" si="893"/>
        <v>0</v>
      </c>
      <c r="V437" s="115">
        <f t="shared" ca="1" si="894"/>
        <v>0</v>
      </c>
      <c r="W437" s="115"/>
      <c r="X437" s="115"/>
      <c r="Y437" s="115"/>
      <c r="Z437" s="115"/>
    </row>
    <row r="438" spans="1:26" hidden="1" outlineLevel="1">
      <c r="A438">
        <f t="shared" ca="1" si="895"/>
        <v>1</v>
      </c>
      <c r="B438" t="str">
        <f t="shared" ca="1" si="878"/>
        <v>EP2 LPD1 LPS3</v>
      </c>
      <c r="C438" s="308">
        <f ca="1">IF($A438&lt;&gt;$A437,1,MOD(C437-1+(COUNTIFS(D$382:$N$382,$A438)=COUNTIFS(D438:$N438,1)),C$381)+1)</f>
        <v>2</v>
      </c>
      <c r="D438" s="306">
        <f ca="1">IF($A438&lt;&gt;D$382,0,IF($A438&lt;&gt;$A437,1,MOD(D437-1+(COUNTIFS(E$382:$N$382,$A438)=COUNTIFS(E438:$N438,1)),D$381)+1))</f>
        <v>0</v>
      </c>
      <c r="E438" s="306">
        <f ca="1">IF($A438&lt;&gt;E$382,0,IF($A438&lt;&gt;$A437,1,MOD(E437-1+(COUNTIFS(F$382:$N$382,$A438)=COUNTIFS(F438:$N438,1)),E$381)+1))</f>
        <v>1</v>
      </c>
      <c r="F438" s="306">
        <f ca="1">IF($A438&lt;&gt;F$382,0,IF($A438&lt;&gt;$A437,1,MOD(F437-1+(COUNTIFS(G$382:$N$382,$A438)=COUNTIFS(G438:$N438,1)),F$381)+1))</f>
        <v>3</v>
      </c>
      <c r="G438" s="306">
        <f ca="1">IF($A438&lt;&gt;G$382,0,IF($A438&lt;&gt;$A437,1,MOD(G437-1+(COUNTIFS(H$382:$N$382,$A438)=COUNTIFS(H438:$N438,1)),G$381)+1))</f>
        <v>0</v>
      </c>
      <c r="H438" s="306">
        <f ca="1">IF($A438&lt;&gt;H$382,0,IF($A438&lt;&gt;$A437,1,MOD(H437-1+(COUNTIFS(I$382:$N$382,$A438)=COUNTIFS(I438:$N438,1)),H$381)+1))</f>
        <v>0</v>
      </c>
      <c r="I438" s="306">
        <f ca="1">IF($A438&lt;&gt;I$382,0,IF($A438&lt;&gt;$A437,1,MOD(I437-1+(COUNTIFS(N$382:$N$382,$A438)=COUNTIFS(N438:$N438,1)),I$381)+1))</f>
        <v>0</v>
      </c>
      <c r="J438" s="306"/>
      <c r="K438" s="306"/>
      <c r="L438" s="306"/>
      <c r="M438" s="306"/>
      <c r="O438">
        <v>55</v>
      </c>
      <c r="P438" s="115">
        <f t="shared" ca="1" si="888"/>
        <v>0</v>
      </c>
      <c r="Q438" s="115">
        <f t="shared" ca="1" si="889"/>
        <v>0</v>
      </c>
      <c r="R438" s="115">
        <f t="shared" ca="1" si="890"/>
        <v>-0.5</v>
      </c>
      <c r="S438" s="115">
        <f t="shared" ca="1" si="891"/>
        <v>0.5</v>
      </c>
      <c r="T438" s="115">
        <f t="shared" ca="1" si="892"/>
        <v>0</v>
      </c>
      <c r="U438" s="115">
        <f t="shared" ca="1" si="893"/>
        <v>0</v>
      </c>
      <c r="V438" s="115">
        <f t="shared" ca="1" si="894"/>
        <v>0</v>
      </c>
      <c r="W438" s="115"/>
      <c r="X438" s="115"/>
      <c r="Y438" s="115"/>
      <c r="Z438" s="115"/>
    </row>
    <row r="439" spans="1:26" hidden="1" outlineLevel="1">
      <c r="A439">
        <f t="shared" ca="1" si="895"/>
        <v>1</v>
      </c>
      <c r="B439" t="str">
        <f t="shared" ca="1" si="878"/>
        <v>EP2 LPD2 LPS1</v>
      </c>
      <c r="C439" s="308">
        <f ca="1">IF($A439&lt;&gt;$A438,1,MOD(C438-1+(COUNTIFS(D$382:$N$382,$A439)=COUNTIFS(D439:$N439,1)),C$381)+1)</f>
        <v>2</v>
      </c>
      <c r="D439" s="306">
        <f ca="1">IF($A439&lt;&gt;D$382,0,IF($A439&lt;&gt;$A438,1,MOD(D438-1+(COUNTIFS(E$382:$N$382,$A439)=COUNTIFS(E439:$N439,1)),D$381)+1))</f>
        <v>0</v>
      </c>
      <c r="E439" s="306">
        <f ca="1">IF($A439&lt;&gt;E$382,0,IF($A439&lt;&gt;$A438,1,MOD(E438-1+(COUNTIFS(F$382:$N$382,$A439)=COUNTIFS(F439:$N439,1)),E$381)+1))</f>
        <v>2</v>
      </c>
      <c r="F439" s="306">
        <f ca="1">IF($A439&lt;&gt;F$382,0,IF($A439&lt;&gt;$A438,1,MOD(F438-1+(COUNTIFS(G$382:$N$382,$A439)=COUNTIFS(G439:$N439,1)),F$381)+1))</f>
        <v>1</v>
      </c>
      <c r="G439" s="306">
        <f ca="1">IF($A439&lt;&gt;G$382,0,IF($A439&lt;&gt;$A438,1,MOD(G438-1+(COUNTIFS(H$382:$N$382,$A439)=COUNTIFS(H439:$N439,1)),G$381)+1))</f>
        <v>0</v>
      </c>
      <c r="H439" s="306">
        <f ca="1">IF($A439&lt;&gt;H$382,0,IF($A439&lt;&gt;$A438,1,MOD(H438-1+(COUNTIFS(I$382:$N$382,$A439)=COUNTIFS(I439:$N439,1)),H$381)+1))</f>
        <v>0</v>
      </c>
      <c r="I439" s="306">
        <f ca="1">IF($A439&lt;&gt;I$382,0,IF($A439&lt;&gt;$A438,1,MOD(I438-1+(COUNTIFS(N$382:$N$382,$A439)=COUNTIFS(N439:$N439,1)),I$381)+1))</f>
        <v>0</v>
      </c>
      <c r="J439" s="306"/>
      <c r="K439" s="306"/>
      <c r="L439" s="306"/>
      <c r="M439" s="306"/>
      <c r="O439">
        <v>56</v>
      </c>
      <c r="P439" s="115">
        <f t="shared" ca="1" si="888"/>
        <v>0</v>
      </c>
      <c r="Q439" s="115">
        <f t="shared" ca="1" si="889"/>
        <v>0</v>
      </c>
      <c r="R439" s="115">
        <f t="shared" ca="1" si="890"/>
        <v>0</v>
      </c>
      <c r="S439" s="115">
        <f t="shared" ca="1" si="891"/>
        <v>-0.5</v>
      </c>
      <c r="T439" s="115">
        <f t="shared" ca="1" si="892"/>
        <v>0</v>
      </c>
      <c r="U439" s="115">
        <f t="shared" ca="1" si="893"/>
        <v>0</v>
      </c>
      <c r="V439" s="115">
        <f t="shared" ca="1" si="894"/>
        <v>0</v>
      </c>
      <c r="W439" s="115"/>
      <c r="X439" s="115"/>
      <c r="Y439" s="115"/>
      <c r="Z439" s="115"/>
    </row>
    <row r="440" spans="1:26" hidden="1" outlineLevel="1">
      <c r="A440">
        <f t="shared" ca="1" si="895"/>
        <v>1</v>
      </c>
      <c r="B440" t="str">
        <f t="shared" ca="1" si="878"/>
        <v>EP2 LPD2 LPS2</v>
      </c>
      <c r="C440" s="308">
        <f ca="1">IF($A440&lt;&gt;$A439,1,MOD(C439-1+(COUNTIFS(D$382:$N$382,$A440)=COUNTIFS(D440:$N440,1)),C$381)+1)</f>
        <v>2</v>
      </c>
      <c r="D440" s="306">
        <f ca="1">IF($A440&lt;&gt;D$382,0,IF($A440&lt;&gt;$A439,1,MOD(D439-1+(COUNTIFS(E$382:$N$382,$A440)=COUNTIFS(E440:$N440,1)),D$381)+1))</f>
        <v>0</v>
      </c>
      <c r="E440" s="306">
        <f ca="1">IF($A440&lt;&gt;E$382,0,IF($A440&lt;&gt;$A439,1,MOD(E439-1+(COUNTIFS(F$382:$N$382,$A440)=COUNTIFS(F440:$N440,1)),E$381)+1))</f>
        <v>2</v>
      </c>
      <c r="F440" s="306">
        <f ca="1">IF($A440&lt;&gt;F$382,0,IF($A440&lt;&gt;$A439,1,MOD(F439-1+(COUNTIFS(G$382:$N$382,$A440)=COUNTIFS(G440:$N440,1)),F$381)+1))</f>
        <v>2</v>
      </c>
      <c r="G440" s="306">
        <f ca="1">IF($A440&lt;&gt;G$382,0,IF($A440&lt;&gt;$A439,1,MOD(G439-1+(COUNTIFS(H$382:$N$382,$A440)=COUNTIFS(H440:$N440,1)),G$381)+1))</f>
        <v>0</v>
      </c>
      <c r="H440" s="306">
        <f ca="1">IF($A440&lt;&gt;H$382,0,IF($A440&lt;&gt;$A439,1,MOD(H439-1+(COUNTIFS(I$382:$N$382,$A440)=COUNTIFS(I440:$N440,1)),H$381)+1))</f>
        <v>0</v>
      </c>
      <c r="I440" s="306">
        <f ca="1">IF($A440&lt;&gt;I$382,0,IF($A440&lt;&gt;$A439,1,MOD(I439-1+(COUNTIFS(N$382:$N$382,$A440)=COUNTIFS(N440:$N440,1)),I$381)+1))</f>
        <v>0</v>
      </c>
      <c r="J440" s="306"/>
      <c r="K440" s="306"/>
      <c r="L440" s="306"/>
      <c r="M440" s="306"/>
      <c r="O440">
        <v>57</v>
      </c>
      <c r="P440" s="115">
        <f t="shared" ca="1" si="888"/>
        <v>0</v>
      </c>
      <c r="Q440" s="115">
        <f t="shared" ca="1" si="889"/>
        <v>0</v>
      </c>
      <c r="R440" s="115">
        <f t="shared" ca="1" si="890"/>
        <v>0</v>
      </c>
      <c r="S440" s="115">
        <f t="shared" ca="1" si="891"/>
        <v>0</v>
      </c>
      <c r="T440" s="115">
        <f t="shared" ca="1" si="892"/>
        <v>0</v>
      </c>
      <c r="U440" s="115">
        <f t="shared" ca="1" si="893"/>
        <v>0</v>
      </c>
      <c r="V440" s="115">
        <f t="shared" ca="1" si="894"/>
        <v>0</v>
      </c>
      <c r="W440" s="115"/>
      <c r="X440" s="115"/>
      <c r="Y440" s="115"/>
      <c r="Z440" s="115"/>
    </row>
    <row r="441" spans="1:26" hidden="1" outlineLevel="1">
      <c r="A441">
        <f t="shared" ca="1" si="895"/>
        <v>1</v>
      </c>
      <c r="B441" t="str">
        <f t="shared" ca="1" si="878"/>
        <v>EP2 LPD2 LPS3</v>
      </c>
      <c r="C441" s="308">
        <f ca="1">IF($A441&lt;&gt;$A440,1,MOD(C440-1+(COUNTIFS(D$382:$N$382,$A441)=COUNTIFS(D441:$N441,1)),C$381)+1)</f>
        <v>2</v>
      </c>
      <c r="D441" s="306">
        <f ca="1">IF($A441&lt;&gt;D$382,0,IF($A441&lt;&gt;$A440,1,MOD(D440-1+(COUNTIFS(E$382:$N$382,$A441)=COUNTIFS(E441:$N441,1)),D$381)+1))</f>
        <v>0</v>
      </c>
      <c r="E441" s="306">
        <f ca="1">IF($A441&lt;&gt;E$382,0,IF($A441&lt;&gt;$A440,1,MOD(E440-1+(COUNTIFS(F$382:$N$382,$A441)=COUNTIFS(F441:$N441,1)),E$381)+1))</f>
        <v>2</v>
      </c>
      <c r="F441" s="306">
        <f ca="1">IF($A441&lt;&gt;F$382,0,IF($A441&lt;&gt;$A440,1,MOD(F440-1+(COUNTIFS(G$382:$N$382,$A441)=COUNTIFS(G441:$N441,1)),F$381)+1))</f>
        <v>3</v>
      </c>
      <c r="G441" s="306">
        <f ca="1">IF($A441&lt;&gt;G$382,0,IF($A441&lt;&gt;$A440,1,MOD(G440-1+(COUNTIFS(H$382:$N$382,$A441)=COUNTIFS(H441:$N441,1)),G$381)+1))</f>
        <v>0</v>
      </c>
      <c r="H441" s="306">
        <f ca="1">IF($A441&lt;&gt;H$382,0,IF($A441&lt;&gt;$A440,1,MOD(H440-1+(COUNTIFS(I$382:$N$382,$A441)=COUNTIFS(I441:$N441,1)),H$381)+1))</f>
        <v>0</v>
      </c>
      <c r="I441" s="306">
        <f ca="1">IF($A441&lt;&gt;I$382,0,IF($A441&lt;&gt;$A440,1,MOD(I440-1+(COUNTIFS(N$382:$N$382,$A441)=COUNTIFS(N441:$N441,1)),I$381)+1))</f>
        <v>0</v>
      </c>
      <c r="J441" s="306"/>
      <c r="K441" s="306"/>
      <c r="L441" s="306"/>
      <c r="M441" s="306"/>
      <c r="O441">
        <v>58</v>
      </c>
      <c r="P441" s="115">
        <f t="shared" ca="1" si="888"/>
        <v>0</v>
      </c>
      <c r="Q441" s="115">
        <f t="shared" ca="1" si="889"/>
        <v>0</v>
      </c>
      <c r="R441" s="115">
        <f t="shared" ca="1" si="890"/>
        <v>0</v>
      </c>
      <c r="S441" s="115">
        <f t="shared" ca="1" si="891"/>
        <v>0.5</v>
      </c>
      <c r="T441" s="115">
        <f t="shared" ca="1" si="892"/>
        <v>0</v>
      </c>
      <c r="U441" s="115">
        <f t="shared" ca="1" si="893"/>
        <v>0</v>
      </c>
      <c r="V441" s="115">
        <f t="shared" ca="1" si="894"/>
        <v>0</v>
      </c>
      <c r="W441" s="115"/>
      <c r="X441" s="115"/>
      <c r="Y441" s="115"/>
      <c r="Z441" s="115"/>
    </row>
    <row r="442" spans="1:26" hidden="1" outlineLevel="1">
      <c r="A442">
        <f t="shared" ca="1" si="895"/>
        <v>1</v>
      </c>
      <c r="B442" t="str">
        <f t="shared" ca="1" si="878"/>
        <v>EP2 LPD3 LPS1</v>
      </c>
      <c r="C442" s="308">
        <f ca="1">IF($A442&lt;&gt;$A441,1,MOD(C441-1+(COUNTIFS(D$382:$N$382,$A442)=COUNTIFS(D442:$N442,1)),C$381)+1)</f>
        <v>2</v>
      </c>
      <c r="D442" s="306">
        <f ca="1">IF($A442&lt;&gt;D$382,0,IF($A442&lt;&gt;$A441,1,MOD(D441-1+(COUNTIFS(E$382:$N$382,$A442)=COUNTIFS(E442:$N442,1)),D$381)+1))</f>
        <v>0</v>
      </c>
      <c r="E442" s="306">
        <f ca="1">IF($A442&lt;&gt;E$382,0,IF($A442&lt;&gt;$A441,1,MOD(E441-1+(COUNTIFS(F$382:$N$382,$A442)=COUNTIFS(F442:$N442,1)),E$381)+1))</f>
        <v>3</v>
      </c>
      <c r="F442" s="306">
        <f ca="1">IF($A442&lt;&gt;F$382,0,IF($A442&lt;&gt;$A441,1,MOD(F441-1+(COUNTIFS(G$382:$N$382,$A442)=COUNTIFS(G442:$N442,1)),F$381)+1))</f>
        <v>1</v>
      </c>
      <c r="G442" s="306">
        <f ca="1">IF($A442&lt;&gt;G$382,0,IF($A442&lt;&gt;$A441,1,MOD(G441-1+(COUNTIFS(H$382:$N$382,$A442)=COUNTIFS(H442:$N442,1)),G$381)+1))</f>
        <v>0</v>
      </c>
      <c r="H442" s="306">
        <f ca="1">IF($A442&lt;&gt;H$382,0,IF($A442&lt;&gt;$A441,1,MOD(H441-1+(COUNTIFS(I$382:$N$382,$A442)=COUNTIFS(I442:$N442,1)),H$381)+1))</f>
        <v>0</v>
      </c>
      <c r="I442" s="306">
        <f ca="1">IF($A442&lt;&gt;I$382,0,IF($A442&lt;&gt;$A441,1,MOD(I441-1+(COUNTIFS(N$382:$N$382,$A442)=COUNTIFS(N442:$N442,1)),I$381)+1))</f>
        <v>0</v>
      </c>
      <c r="J442" s="306"/>
      <c r="K442" s="306"/>
      <c r="L442" s="306"/>
      <c r="M442" s="306"/>
      <c r="O442">
        <v>59</v>
      </c>
      <c r="P442" s="115">
        <f t="shared" ca="1" si="888"/>
        <v>0</v>
      </c>
      <c r="Q442" s="115">
        <f t="shared" ca="1" si="889"/>
        <v>0</v>
      </c>
      <c r="R442" s="115">
        <f t="shared" ca="1" si="890"/>
        <v>0.5</v>
      </c>
      <c r="S442" s="115">
        <f t="shared" ca="1" si="891"/>
        <v>-0.5</v>
      </c>
      <c r="T442" s="115">
        <f t="shared" ca="1" si="892"/>
        <v>0</v>
      </c>
      <c r="U442" s="115">
        <f t="shared" ca="1" si="893"/>
        <v>0</v>
      </c>
      <c r="V442" s="115">
        <f t="shared" ca="1" si="894"/>
        <v>0</v>
      </c>
      <c r="W442" s="115"/>
      <c r="X442" s="115"/>
      <c r="Y442" s="115"/>
      <c r="Z442" s="115"/>
    </row>
    <row r="443" spans="1:26" hidden="1" outlineLevel="1">
      <c r="A443">
        <f t="shared" ca="1" si="895"/>
        <v>1</v>
      </c>
      <c r="B443" t="str">
        <f t="shared" ca="1" si="878"/>
        <v>EP2 LPD3 LPS2</v>
      </c>
      <c r="C443" s="308">
        <f ca="1">IF($A443&lt;&gt;$A442,1,MOD(C442-1+(COUNTIFS(D$382:$N$382,$A443)=COUNTIFS(D443:$N443,1)),C$381)+1)</f>
        <v>2</v>
      </c>
      <c r="D443" s="306">
        <f ca="1">IF($A443&lt;&gt;D$382,0,IF($A443&lt;&gt;$A442,1,MOD(D442-1+(COUNTIFS(E$382:$N$382,$A443)=COUNTIFS(E443:$N443,1)),D$381)+1))</f>
        <v>0</v>
      </c>
      <c r="E443" s="306">
        <f ca="1">IF($A443&lt;&gt;E$382,0,IF($A443&lt;&gt;$A442,1,MOD(E442-1+(COUNTIFS(F$382:$N$382,$A443)=COUNTIFS(F443:$N443,1)),E$381)+1))</f>
        <v>3</v>
      </c>
      <c r="F443" s="306">
        <f ca="1">IF($A443&lt;&gt;F$382,0,IF($A443&lt;&gt;$A442,1,MOD(F442-1+(COUNTIFS(G$382:$N$382,$A443)=COUNTIFS(G443:$N443,1)),F$381)+1))</f>
        <v>2</v>
      </c>
      <c r="G443" s="306">
        <f ca="1">IF($A443&lt;&gt;G$382,0,IF($A443&lt;&gt;$A442,1,MOD(G442-1+(COUNTIFS(H$382:$N$382,$A443)=COUNTIFS(H443:$N443,1)),G$381)+1))</f>
        <v>0</v>
      </c>
      <c r="H443" s="306">
        <f ca="1">IF($A443&lt;&gt;H$382,0,IF($A443&lt;&gt;$A442,1,MOD(H442-1+(COUNTIFS(I$382:$N$382,$A443)=COUNTIFS(I443:$N443,1)),H$381)+1))</f>
        <v>0</v>
      </c>
      <c r="I443" s="306">
        <f ca="1">IF($A443&lt;&gt;I$382,0,IF($A443&lt;&gt;$A442,1,MOD(I442-1+(COUNTIFS(N$382:$N$382,$A443)=COUNTIFS(N443:$N443,1)),I$381)+1))</f>
        <v>0</v>
      </c>
      <c r="J443" s="306"/>
      <c r="K443" s="306"/>
      <c r="L443" s="306"/>
      <c r="M443" s="306"/>
      <c r="O443">
        <v>60</v>
      </c>
      <c r="P443" s="115">
        <f t="shared" ca="1" si="888"/>
        <v>0</v>
      </c>
      <c r="Q443" s="115">
        <f t="shared" ca="1" si="889"/>
        <v>0</v>
      </c>
      <c r="R443" s="115">
        <f t="shared" ca="1" si="890"/>
        <v>0.5</v>
      </c>
      <c r="S443" s="115">
        <f t="shared" ca="1" si="891"/>
        <v>0</v>
      </c>
      <c r="T443" s="115">
        <f t="shared" ca="1" si="892"/>
        <v>0</v>
      </c>
      <c r="U443" s="115">
        <f t="shared" ca="1" si="893"/>
        <v>0</v>
      </c>
      <c r="V443" s="115">
        <f t="shared" ca="1" si="894"/>
        <v>0</v>
      </c>
      <c r="W443" s="115"/>
      <c r="X443" s="115"/>
      <c r="Y443" s="115"/>
      <c r="Z443" s="115"/>
    </row>
    <row r="444" spans="1:26" hidden="1" outlineLevel="1">
      <c r="A444">
        <f t="shared" ca="1" si="895"/>
        <v>1</v>
      </c>
      <c r="B444" t="str">
        <f t="shared" ca="1" si="878"/>
        <v>EP2 LPD3 LPS3</v>
      </c>
      <c r="C444" s="308">
        <f ca="1">IF($A444&lt;&gt;$A443,1,MOD(C443-1+(COUNTIFS(D$382:$N$382,$A444)=COUNTIFS(D444:$N444,1)),C$381)+1)</f>
        <v>2</v>
      </c>
      <c r="D444" s="306">
        <f ca="1">IF($A444&lt;&gt;D$382,0,IF($A444&lt;&gt;$A443,1,MOD(D443-1+(COUNTIFS(E$382:$N$382,$A444)=COUNTIFS(E444:$N444,1)),D$381)+1))</f>
        <v>0</v>
      </c>
      <c r="E444" s="306">
        <f ca="1">IF($A444&lt;&gt;E$382,0,IF($A444&lt;&gt;$A443,1,MOD(E443-1+(COUNTIFS(F$382:$N$382,$A444)=COUNTIFS(F444:$N444,1)),E$381)+1))</f>
        <v>3</v>
      </c>
      <c r="F444" s="306">
        <f ca="1">IF($A444&lt;&gt;F$382,0,IF($A444&lt;&gt;$A443,1,MOD(F443-1+(COUNTIFS(G$382:$N$382,$A444)=COUNTIFS(G444:$N444,1)),F$381)+1))</f>
        <v>3</v>
      </c>
      <c r="G444" s="306">
        <f ca="1">IF($A444&lt;&gt;G$382,0,IF($A444&lt;&gt;$A443,1,MOD(G443-1+(COUNTIFS(H$382:$N$382,$A444)=COUNTIFS(H444:$N444,1)),G$381)+1))</f>
        <v>0</v>
      </c>
      <c r="H444" s="306">
        <f ca="1">IF($A444&lt;&gt;H$382,0,IF($A444&lt;&gt;$A443,1,MOD(H443-1+(COUNTIFS(I$382:$N$382,$A444)=COUNTIFS(I444:$N444,1)),H$381)+1))</f>
        <v>0</v>
      </c>
      <c r="I444" s="306">
        <f ca="1">IF($A444&lt;&gt;I$382,0,IF($A444&lt;&gt;$A443,1,MOD(I443-1+(COUNTIFS(N$382:$N$382,$A444)=COUNTIFS(N444:$N444,1)),I$381)+1))</f>
        <v>0</v>
      </c>
      <c r="J444" s="306"/>
      <c r="K444" s="306"/>
      <c r="L444" s="306"/>
      <c r="M444" s="306"/>
      <c r="O444">
        <v>61</v>
      </c>
      <c r="P444" s="115">
        <f t="shared" ca="1" si="888"/>
        <v>0</v>
      </c>
      <c r="Q444" s="115">
        <f t="shared" ca="1" si="889"/>
        <v>0</v>
      </c>
      <c r="R444" s="115">
        <f t="shared" ca="1" si="890"/>
        <v>0.5</v>
      </c>
      <c r="S444" s="115">
        <f t="shared" ca="1" si="891"/>
        <v>0.5</v>
      </c>
      <c r="T444" s="115">
        <f t="shared" ca="1" si="892"/>
        <v>0</v>
      </c>
      <c r="U444" s="115">
        <f t="shared" ca="1" si="893"/>
        <v>0</v>
      </c>
      <c r="V444" s="115">
        <f t="shared" ca="1" si="894"/>
        <v>0</v>
      </c>
      <c r="W444" s="115"/>
      <c r="X444" s="115"/>
      <c r="Y444" s="115"/>
      <c r="Z444" s="115"/>
    </row>
    <row r="445" spans="1:26" hidden="1" outlineLevel="1">
      <c r="A445">
        <f t="shared" ca="1" si="895"/>
        <v>1</v>
      </c>
      <c r="B445" t="str">
        <f t="shared" ca="1" si="878"/>
        <v>EP3 LPD1 LPS1</v>
      </c>
      <c r="C445" s="308">
        <f ca="1">IF($A445&lt;&gt;$A444,1,MOD(C444-1+(COUNTIFS(D$382:$N$382,$A445)=COUNTIFS(D445:$N445,1)),C$381)+1)</f>
        <v>3</v>
      </c>
      <c r="D445" s="306">
        <f ca="1">IF($A445&lt;&gt;D$382,0,IF($A445&lt;&gt;$A444,1,MOD(D444-1+(COUNTIFS(E$382:$N$382,$A445)=COUNTIFS(E445:$N445,1)),D$381)+1))</f>
        <v>0</v>
      </c>
      <c r="E445" s="306">
        <f ca="1">IF($A445&lt;&gt;E$382,0,IF($A445&lt;&gt;$A444,1,MOD(E444-1+(COUNTIFS(F$382:$N$382,$A445)=COUNTIFS(F445:$N445,1)),E$381)+1))</f>
        <v>1</v>
      </c>
      <c r="F445" s="306">
        <f ca="1">IF($A445&lt;&gt;F$382,0,IF($A445&lt;&gt;$A444,1,MOD(F444-1+(COUNTIFS(G$382:$N$382,$A445)=COUNTIFS(G445:$N445,1)),F$381)+1))</f>
        <v>1</v>
      </c>
      <c r="G445" s="306">
        <f ca="1">IF($A445&lt;&gt;G$382,0,IF($A445&lt;&gt;$A444,1,MOD(G444-1+(COUNTIFS(H$382:$N$382,$A445)=COUNTIFS(H445:$N445,1)),G$381)+1))</f>
        <v>0</v>
      </c>
      <c r="H445" s="306">
        <f ca="1">IF($A445&lt;&gt;H$382,0,IF($A445&lt;&gt;$A444,1,MOD(H444-1+(COUNTIFS(I$382:$N$382,$A445)=COUNTIFS(I445:$N445,1)),H$381)+1))</f>
        <v>0</v>
      </c>
      <c r="I445" s="306">
        <f ca="1">IF($A445&lt;&gt;I$382,0,IF($A445&lt;&gt;$A444,1,MOD(I444-1+(COUNTIFS(N$382:$N$382,$A445)=COUNTIFS(N445:$N445,1)),I$381)+1))</f>
        <v>0</v>
      </c>
      <c r="J445" s="306"/>
      <c r="K445" s="306"/>
      <c r="L445" s="306"/>
      <c r="M445" s="306"/>
      <c r="O445">
        <v>62</v>
      </c>
      <c r="P445" s="115">
        <f t="shared" ca="1" si="888"/>
        <v>0.5</v>
      </c>
      <c r="Q445" s="115">
        <f t="shared" ca="1" si="889"/>
        <v>0</v>
      </c>
      <c r="R445" s="115">
        <f t="shared" ca="1" si="890"/>
        <v>-0.5</v>
      </c>
      <c r="S445" s="115">
        <f t="shared" ca="1" si="891"/>
        <v>-0.5</v>
      </c>
      <c r="T445" s="115">
        <f t="shared" ca="1" si="892"/>
        <v>0</v>
      </c>
      <c r="U445" s="115">
        <f t="shared" ca="1" si="893"/>
        <v>0</v>
      </c>
      <c r="V445" s="115">
        <f t="shared" ca="1" si="894"/>
        <v>0</v>
      </c>
      <c r="W445" s="115"/>
      <c r="X445" s="115"/>
      <c r="Y445" s="115"/>
      <c r="Z445" s="115"/>
    </row>
    <row r="446" spans="1:26" hidden="1" outlineLevel="1">
      <c r="A446">
        <f t="shared" ca="1" si="895"/>
        <v>1</v>
      </c>
      <c r="B446" t="str">
        <f t="shared" ca="1" si="878"/>
        <v>EP3 LPD1 LPS2</v>
      </c>
      <c r="C446" s="308">
        <f ca="1">IF($A446&lt;&gt;$A445,1,MOD(C445-1+(COUNTIFS(D$382:$N$382,$A446)=COUNTIFS(D446:$N446,1)),C$381)+1)</f>
        <v>3</v>
      </c>
      <c r="D446" s="306">
        <f ca="1">IF($A446&lt;&gt;D$382,0,IF($A446&lt;&gt;$A445,1,MOD(D445-1+(COUNTIFS(E$382:$N$382,$A446)=COUNTIFS(E446:$N446,1)),D$381)+1))</f>
        <v>0</v>
      </c>
      <c r="E446" s="306">
        <f ca="1">IF($A446&lt;&gt;E$382,0,IF($A446&lt;&gt;$A445,1,MOD(E445-1+(COUNTIFS(F$382:$N$382,$A446)=COUNTIFS(F446:$N446,1)),E$381)+1))</f>
        <v>1</v>
      </c>
      <c r="F446" s="306">
        <f ca="1">IF($A446&lt;&gt;F$382,0,IF($A446&lt;&gt;$A445,1,MOD(F445-1+(COUNTIFS(G$382:$N$382,$A446)=COUNTIFS(G446:$N446,1)),F$381)+1))</f>
        <v>2</v>
      </c>
      <c r="G446" s="306">
        <f ca="1">IF($A446&lt;&gt;G$382,0,IF($A446&lt;&gt;$A445,1,MOD(G445-1+(COUNTIFS(H$382:$N$382,$A446)=COUNTIFS(H446:$N446,1)),G$381)+1))</f>
        <v>0</v>
      </c>
      <c r="H446" s="306">
        <f ca="1">IF($A446&lt;&gt;H$382,0,IF($A446&lt;&gt;$A445,1,MOD(H445-1+(COUNTIFS(I$382:$N$382,$A446)=COUNTIFS(I446:$N446,1)),H$381)+1))</f>
        <v>0</v>
      </c>
      <c r="I446" s="306">
        <f ca="1">IF($A446&lt;&gt;I$382,0,IF($A446&lt;&gt;$A445,1,MOD(I445-1+(COUNTIFS(N$382:$N$382,$A446)=COUNTIFS(N446:$N446,1)),I$381)+1))</f>
        <v>0</v>
      </c>
      <c r="J446" s="306"/>
      <c r="K446" s="306"/>
      <c r="L446" s="306"/>
      <c r="M446" s="306"/>
      <c r="O446">
        <v>63</v>
      </c>
      <c r="P446" s="115">
        <f t="shared" ca="1" si="888"/>
        <v>0.5</v>
      </c>
      <c r="Q446" s="115">
        <f t="shared" ca="1" si="889"/>
        <v>0</v>
      </c>
      <c r="R446" s="115">
        <f t="shared" ca="1" si="890"/>
        <v>-0.5</v>
      </c>
      <c r="S446" s="115">
        <f t="shared" ca="1" si="891"/>
        <v>0</v>
      </c>
      <c r="T446" s="115">
        <f t="shared" ca="1" si="892"/>
        <v>0</v>
      </c>
      <c r="U446" s="115">
        <f t="shared" ca="1" si="893"/>
        <v>0</v>
      </c>
      <c r="V446" s="115">
        <f t="shared" ca="1" si="894"/>
        <v>0</v>
      </c>
      <c r="W446" s="115"/>
      <c r="X446" s="115"/>
      <c r="Y446" s="115"/>
      <c r="Z446" s="115"/>
    </row>
    <row r="447" spans="1:26" hidden="1" outlineLevel="1">
      <c r="A447">
        <f t="shared" ca="1" si="895"/>
        <v>1</v>
      </c>
      <c r="B447" t="str">
        <f t="shared" ca="1" si="878"/>
        <v>EP3 LPD1 LPS3</v>
      </c>
      <c r="C447" s="308">
        <f ca="1">IF($A447&lt;&gt;$A446,1,MOD(C446-1+(COUNTIFS(D$382:$N$382,$A447)=COUNTIFS(D447:$N447,1)),C$381)+1)</f>
        <v>3</v>
      </c>
      <c r="D447" s="306">
        <f ca="1">IF($A447&lt;&gt;D$382,0,IF($A447&lt;&gt;$A446,1,MOD(D446-1+(COUNTIFS(E$382:$N$382,$A447)=COUNTIFS(E447:$N447,1)),D$381)+1))</f>
        <v>0</v>
      </c>
      <c r="E447" s="306">
        <f ca="1">IF($A447&lt;&gt;E$382,0,IF($A447&lt;&gt;$A446,1,MOD(E446-1+(COUNTIFS(F$382:$N$382,$A447)=COUNTIFS(F447:$N447,1)),E$381)+1))</f>
        <v>1</v>
      </c>
      <c r="F447" s="306">
        <f ca="1">IF($A447&lt;&gt;F$382,0,IF($A447&lt;&gt;$A446,1,MOD(F446-1+(COUNTIFS(G$382:$N$382,$A447)=COUNTIFS(G447:$N447,1)),F$381)+1))</f>
        <v>3</v>
      </c>
      <c r="G447" s="306">
        <f ca="1">IF($A447&lt;&gt;G$382,0,IF($A447&lt;&gt;$A446,1,MOD(G446-1+(COUNTIFS(H$382:$N$382,$A447)=COUNTIFS(H447:$N447,1)),G$381)+1))</f>
        <v>0</v>
      </c>
      <c r="H447" s="306">
        <f ca="1">IF($A447&lt;&gt;H$382,0,IF($A447&lt;&gt;$A446,1,MOD(H446-1+(COUNTIFS(I$382:$N$382,$A447)=COUNTIFS(I447:$N447,1)),H$381)+1))</f>
        <v>0</v>
      </c>
      <c r="I447" s="306">
        <f ca="1">IF($A447&lt;&gt;I$382,0,IF($A447&lt;&gt;$A446,1,MOD(I446-1+(COUNTIFS(N$382:$N$382,$A447)=COUNTIFS(N447:$N447,1)),I$381)+1))</f>
        <v>0</v>
      </c>
      <c r="J447" s="306"/>
      <c r="K447" s="306"/>
      <c r="L447" s="306"/>
      <c r="M447" s="306"/>
      <c r="O447">
        <v>64</v>
      </c>
      <c r="P447" s="115">
        <f t="shared" ca="1" si="888"/>
        <v>0.5</v>
      </c>
      <c r="Q447" s="115">
        <f t="shared" ca="1" si="889"/>
        <v>0</v>
      </c>
      <c r="R447" s="115">
        <f t="shared" ca="1" si="890"/>
        <v>-0.5</v>
      </c>
      <c r="S447" s="115">
        <f t="shared" ca="1" si="891"/>
        <v>0.5</v>
      </c>
      <c r="T447" s="115">
        <f t="shared" ca="1" si="892"/>
        <v>0</v>
      </c>
      <c r="U447" s="115">
        <f t="shared" ca="1" si="893"/>
        <v>0</v>
      </c>
      <c r="V447" s="115">
        <f t="shared" ca="1" si="894"/>
        <v>0</v>
      </c>
      <c r="W447" s="115"/>
      <c r="X447" s="115"/>
      <c r="Y447" s="115"/>
      <c r="Z447" s="115"/>
    </row>
    <row r="448" spans="1:26" hidden="1" outlineLevel="1">
      <c r="A448">
        <f t="shared" ca="1" si="895"/>
        <v>1</v>
      </c>
      <c r="B448" t="str">
        <f t="shared" ref="B448:B511" ca="1" si="896">"EP"&amp;$C448&amp;IF($A448=0," LPAll"&amp;$D448,"")&amp;IF($A448=1," LPD"&amp;$E448&amp;" LPS"&amp;$F448,"")&amp;IF($A448=2," LPD"&amp;$G448&amp;" LPS"&amp;$H448&amp;" LPM"&amp;$I448,"")</f>
        <v>EP3 LPD2 LPS1</v>
      </c>
      <c r="C448" s="308">
        <f ca="1">IF($A448&lt;&gt;$A447,1,MOD(C447-1+(COUNTIFS(D$382:$N$382,$A448)=COUNTIFS(D448:$N448,1)),C$381)+1)</f>
        <v>3</v>
      </c>
      <c r="D448" s="306">
        <f ca="1">IF($A448&lt;&gt;D$382,0,IF($A448&lt;&gt;$A447,1,MOD(D447-1+(COUNTIFS(E$382:$N$382,$A448)=COUNTIFS(E448:$N448,1)),D$381)+1))</f>
        <v>0</v>
      </c>
      <c r="E448" s="306">
        <f ca="1">IF($A448&lt;&gt;E$382,0,IF($A448&lt;&gt;$A447,1,MOD(E447-1+(COUNTIFS(F$382:$N$382,$A448)=COUNTIFS(F448:$N448,1)),E$381)+1))</f>
        <v>2</v>
      </c>
      <c r="F448" s="306">
        <f ca="1">IF($A448&lt;&gt;F$382,0,IF($A448&lt;&gt;$A447,1,MOD(F447-1+(COUNTIFS(G$382:$N$382,$A448)=COUNTIFS(G448:$N448,1)),F$381)+1))</f>
        <v>1</v>
      </c>
      <c r="G448" s="306">
        <f ca="1">IF($A448&lt;&gt;G$382,0,IF($A448&lt;&gt;$A447,1,MOD(G447-1+(COUNTIFS(H$382:$N$382,$A448)=COUNTIFS(H448:$N448,1)),G$381)+1))</f>
        <v>0</v>
      </c>
      <c r="H448" s="306">
        <f ca="1">IF($A448&lt;&gt;H$382,0,IF($A448&lt;&gt;$A447,1,MOD(H447-1+(COUNTIFS(I$382:$N$382,$A448)=COUNTIFS(I448:$N448,1)),H$381)+1))</f>
        <v>0</v>
      </c>
      <c r="I448" s="306">
        <f ca="1">IF($A448&lt;&gt;I$382,0,IF($A448&lt;&gt;$A447,1,MOD(I447-1+(COUNTIFS(N$382:$N$382,$A448)=COUNTIFS(N448:$N448,1)),I$381)+1))</f>
        <v>0</v>
      </c>
      <c r="J448" s="306"/>
      <c r="K448" s="306"/>
      <c r="L448" s="306"/>
      <c r="M448" s="306"/>
      <c r="O448">
        <v>65</v>
      </c>
      <c r="P448" s="115">
        <f t="shared" ref="P448:P463" ca="1" si="897">IF(C448=0,0,INDEX(C$374:C$377,C448,1))</f>
        <v>0.5</v>
      </c>
      <c r="Q448" s="115">
        <f t="shared" ref="Q448:Q463" ca="1" si="898">IF(D448=0,0,INDEX(D$374:D$377,D448,1))</f>
        <v>0</v>
      </c>
      <c r="R448" s="115">
        <f t="shared" ref="R448:R463" ca="1" si="899">IF(E448=0,0,INDEX(E$374:E$377,E448,1))</f>
        <v>0</v>
      </c>
      <c r="S448" s="115">
        <f t="shared" ref="S448:S463" ca="1" si="900">IF(F448=0,0,INDEX(F$374:F$377,F448,1))</f>
        <v>-0.5</v>
      </c>
      <c r="T448" s="115">
        <f t="shared" ref="T448:T463" ca="1" si="901">IF(G448=0,0,INDEX(G$374:G$377,G448,1))</f>
        <v>0</v>
      </c>
      <c r="U448" s="115">
        <f t="shared" ref="U448:U463" ca="1" si="902">IF(H448=0,0,INDEX(H$374:H$377,H448,1))</f>
        <v>0</v>
      </c>
      <c r="V448" s="115">
        <f t="shared" ref="V448:V463" ca="1" si="903">IF(I448=0,0,INDEX(I$374:I$377,I448,1))</f>
        <v>0</v>
      </c>
      <c r="W448" s="115"/>
      <c r="X448" s="115"/>
      <c r="Y448" s="115"/>
      <c r="Z448" s="115"/>
    </row>
    <row r="449" spans="1:26" hidden="1" outlineLevel="1">
      <c r="A449">
        <f t="shared" ca="1" si="895"/>
        <v>1</v>
      </c>
      <c r="B449" t="str">
        <f t="shared" ca="1" si="896"/>
        <v>EP3 LPD2 LPS2</v>
      </c>
      <c r="C449" s="308">
        <f ca="1">IF($A449&lt;&gt;$A448,1,MOD(C448-1+(COUNTIFS(D$382:$N$382,$A449)=COUNTIFS(D449:$N449,1)),C$381)+1)</f>
        <v>3</v>
      </c>
      <c r="D449" s="306">
        <f ca="1">IF($A449&lt;&gt;D$382,0,IF($A449&lt;&gt;$A448,1,MOD(D448-1+(COUNTIFS(E$382:$N$382,$A449)=COUNTIFS(E449:$N449,1)),D$381)+1))</f>
        <v>0</v>
      </c>
      <c r="E449" s="306">
        <f ca="1">IF($A449&lt;&gt;E$382,0,IF($A449&lt;&gt;$A448,1,MOD(E448-1+(COUNTIFS(F$382:$N$382,$A449)=COUNTIFS(F449:$N449,1)),E$381)+1))</f>
        <v>2</v>
      </c>
      <c r="F449" s="306">
        <f ca="1">IF($A449&lt;&gt;F$382,0,IF($A449&lt;&gt;$A448,1,MOD(F448-1+(COUNTIFS(G$382:$N$382,$A449)=COUNTIFS(G449:$N449,1)),F$381)+1))</f>
        <v>2</v>
      </c>
      <c r="G449" s="306">
        <f ca="1">IF($A449&lt;&gt;G$382,0,IF($A449&lt;&gt;$A448,1,MOD(G448-1+(COUNTIFS(H$382:$N$382,$A449)=COUNTIFS(H449:$N449,1)),G$381)+1))</f>
        <v>0</v>
      </c>
      <c r="H449" s="306">
        <f ca="1">IF($A449&lt;&gt;H$382,0,IF($A449&lt;&gt;$A448,1,MOD(H448-1+(COUNTIFS(I$382:$N$382,$A449)=COUNTIFS(I449:$N449,1)),H$381)+1))</f>
        <v>0</v>
      </c>
      <c r="I449" s="306">
        <f ca="1">IF($A449&lt;&gt;I$382,0,IF($A449&lt;&gt;$A448,1,MOD(I448-1+(COUNTIFS(N$382:$N$382,$A449)=COUNTIFS(N449:$N449,1)),I$381)+1))</f>
        <v>0</v>
      </c>
      <c r="J449" s="306"/>
      <c r="K449" s="306"/>
      <c r="L449" s="306"/>
      <c r="M449" s="306"/>
      <c r="O449">
        <v>66</v>
      </c>
      <c r="P449" s="115">
        <f t="shared" ca="1" si="897"/>
        <v>0.5</v>
      </c>
      <c r="Q449" s="115">
        <f t="shared" ca="1" si="898"/>
        <v>0</v>
      </c>
      <c r="R449" s="115">
        <f t="shared" ca="1" si="899"/>
        <v>0</v>
      </c>
      <c r="S449" s="115">
        <f t="shared" ca="1" si="900"/>
        <v>0</v>
      </c>
      <c r="T449" s="115">
        <f t="shared" ca="1" si="901"/>
        <v>0</v>
      </c>
      <c r="U449" s="115">
        <f t="shared" ca="1" si="902"/>
        <v>0</v>
      </c>
      <c r="V449" s="115">
        <f t="shared" ca="1" si="903"/>
        <v>0</v>
      </c>
      <c r="W449" s="115"/>
      <c r="X449" s="115"/>
      <c r="Y449" s="115"/>
      <c r="Z449" s="115"/>
    </row>
    <row r="450" spans="1:26" hidden="1" outlineLevel="1">
      <c r="A450">
        <f t="shared" ca="1" si="895"/>
        <v>1</v>
      </c>
      <c r="B450" t="str">
        <f t="shared" ca="1" si="896"/>
        <v>EP3 LPD2 LPS3</v>
      </c>
      <c r="C450" s="308">
        <f ca="1">IF($A450&lt;&gt;$A449,1,MOD(C449-1+(COUNTIFS(D$382:$N$382,$A450)=COUNTIFS(D450:$N450,1)),C$381)+1)</f>
        <v>3</v>
      </c>
      <c r="D450" s="306">
        <f ca="1">IF($A450&lt;&gt;D$382,0,IF($A450&lt;&gt;$A449,1,MOD(D449-1+(COUNTIFS(E$382:$N$382,$A450)=COUNTIFS(E450:$N450,1)),D$381)+1))</f>
        <v>0</v>
      </c>
      <c r="E450" s="306">
        <f ca="1">IF($A450&lt;&gt;E$382,0,IF($A450&lt;&gt;$A449,1,MOD(E449-1+(COUNTIFS(F$382:$N$382,$A450)=COUNTIFS(F450:$N450,1)),E$381)+1))</f>
        <v>2</v>
      </c>
      <c r="F450" s="306">
        <f ca="1">IF($A450&lt;&gt;F$382,0,IF($A450&lt;&gt;$A449,1,MOD(F449-1+(COUNTIFS(G$382:$N$382,$A450)=COUNTIFS(G450:$N450,1)),F$381)+1))</f>
        <v>3</v>
      </c>
      <c r="G450" s="306">
        <f ca="1">IF($A450&lt;&gt;G$382,0,IF($A450&lt;&gt;$A449,1,MOD(G449-1+(COUNTIFS(H$382:$N$382,$A450)=COUNTIFS(H450:$N450,1)),G$381)+1))</f>
        <v>0</v>
      </c>
      <c r="H450" s="306">
        <f ca="1">IF($A450&lt;&gt;H$382,0,IF($A450&lt;&gt;$A449,1,MOD(H449-1+(COUNTIFS(I$382:$N$382,$A450)=COUNTIFS(I450:$N450,1)),H$381)+1))</f>
        <v>0</v>
      </c>
      <c r="I450" s="306">
        <f ca="1">IF($A450&lt;&gt;I$382,0,IF($A450&lt;&gt;$A449,1,MOD(I449-1+(COUNTIFS(N$382:$N$382,$A450)=COUNTIFS(N450:$N450,1)),I$381)+1))</f>
        <v>0</v>
      </c>
      <c r="J450" s="306"/>
      <c r="K450" s="306"/>
      <c r="L450" s="306"/>
      <c r="M450" s="306"/>
      <c r="O450">
        <v>67</v>
      </c>
      <c r="P450" s="115">
        <f t="shared" ca="1" si="897"/>
        <v>0.5</v>
      </c>
      <c r="Q450" s="115">
        <f t="shared" ca="1" si="898"/>
        <v>0</v>
      </c>
      <c r="R450" s="115">
        <f t="shared" ca="1" si="899"/>
        <v>0</v>
      </c>
      <c r="S450" s="115">
        <f t="shared" ca="1" si="900"/>
        <v>0.5</v>
      </c>
      <c r="T450" s="115">
        <f t="shared" ca="1" si="901"/>
        <v>0</v>
      </c>
      <c r="U450" s="115">
        <f t="shared" ca="1" si="902"/>
        <v>0</v>
      </c>
      <c r="V450" s="115">
        <f t="shared" ca="1" si="903"/>
        <v>0</v>
      </c>
      <c r="W450" s="115"/>
      <c r="X450" s="115"/>
      <c r="Y450" s="115"/>
      <c r="Z450" s="115"/>
    </row>
    <row r="451" spans="1:26" hidden="1" outlineLevel="1">
      <c r="A451">
        <f t="shared" ca="1" si="895"/>
        <v>1</v>
      </c>
      <c r="B451" t="str">
        <f t="shared" ca="1" si="896"/>
        <v>EP3 LPD3 LPS1</v>
      </c>
      <c r="C451" s="308">
        <f ca="1">IF($A451&lt;&gt;$A450,1,MOD(C450-1+(COUNTIFS(D$382:$N$382,$A451)=COUNTIFS(D451:$N451,1)),C$381)+1)</f>
        <v>3</v>
      </c>
      <c r="D451" s="306">
        <f ca="1">IF($A451&lt;&gt;D$382,0,IF($A451&lt;&gt;$A450,1,MOD(D450-1+(COUNTIFS(E$382:$N$382,$A451)=COUNTIFS(E451:$N451,1)),D$381)+1))</f>
        <v>0</v>
      </c>
      <c r="E451" s="306">
        <f ca="1">IF($A451&lt;&gt;E$382,0,IF($A451&lt;&gt;$A450,1,MOD(E450-1+(COUNTIFS(F$382:$N$382,$A451)=COUNTIFS(F451:$N451,1)),E$381)+1))</f>
        <v>3</v>
      </c>
      <c r="F451" s="306">
        <f ca="1">IF($A451&lt;&gt;F$382,0,IF($A451&lt;&gt;$A450,1,MOD(F450-1+(COUNTIFS(G$382:$N$382,$A451)=COUNTIFS(G451:$N451,1)),F$381)+1))</f>
        <v>1</v>
      </c>
      <c r="G451" s="306">
        <f ca="1">IF($A451&lt;&gt;G$382,0,IF($A451&lt;&gt;$A450,1,MOD(G450-1+(COUNTIFS(H$382:$N$382,$A451)=COUNTIFS(H451:$N451,1)),G$381)+1))</f>
        <v>0</v>
      </c>
      <c r="H451" s="306">
        <f ca="1">IF($A451&lt;&gt;H$382,0,IF($A451&lt;&gt;$A450,1,MOD(H450-1+(COUNTIFS(I$382:$N$382,$A451)=COUNTIFS(I451:$N451,1)),H$381)+1))</f>
        <v>0</v>
      </c>
      <c r="I451" s="306">
        <f ca="1">IF($A451&lt;&gt;I$382,0,IF($A451&lt;&gt;$A450,1,MOD(I450-1+(COUNTIFS(N$382:$N$382,$A451)=COUNTIFS(N451:$N451,1)),I$381)+1))</f>
        <v>0</v>
      </c>
      <c r="J451" s="306"/>
      <c r="K451" s="306"/>
      <c r="L451" s="306"/>
      <c r="M451" s="306"/>
      <c r="O451">
        <v>68</v>
      </c>
      <c r="P451" s="115">
        <f t="shared" ca="1" si="897"/>
        <v>0.5</v>
      </c>
      <c r="Q451" s="115">
        <f t="shared" ca="1" si="898"/>
        <v>0</v>
      </c>
      <c r="R451" s="115">
        <f t="shared" ca="1" si="899"/>
        <v>0.5</v>
      </c>
      <c r="S451" s="115">
        <f t="shared" ca="1" si="900"/>
        <v>-0.5</v>
      </c>
      <c r="T451" s="115">
        <f t="shared" ca="1" si="901"/>
        <v>0</v>
      </c>
      <c r="U451" s="115">
        <f t="shared" ca="1" si="902"/>
        <v>0</v>
      </c>
      <c r="V451" s="115">
        <f t="shared" ca="1" si="903"/>
        <v>0</v>
      </c>
      <c r="W451" s="115"/>
      <c r="X451" s="115"/>
      <c r="Y451" s="115"/>
      <c r="Z451" s="115"/>
    </row>
    <row r="452" spans="1:26" hidden="1" outlineLevel="1">
      <c r="A452">
        <f t="shared" ca="1" si="895"/>
        <v>1</v>
      </c>
      <c r="B452" t="str">
        <f t="shared" ca="1" si="896"/>
        <v>EP3 LPD3 LPS2</v>
      </c>
      <c r="C452" s="308">
        <f ca="1">IF($A452&lt;&gt;$A451,1,MOD(C451-1+(COUNTIFS(D$382:$N$382,$A452)=COUNTIFS(D452:$N452,1)),C$381)+1)</f>
        <v>3</v>
      </c>
      <c r="D452" s="306">
        <f ca="1">IF($A452&lt;&gt;D$382,0,IF($A452&lt;&gt;$A451,1,MOD(D451-1+(COUNTIFS(E$382:$N$382,$A452)=COUNTIFS(E452:$N452,1)),D$381)+1))</f>
        <v>0</v>
      </c>
      <c r="E452" s="306">
        <f ca="1">IF($A452&lt;&gt;E$382,0,IF($A452&lt;&gt;$A451,1,MOD(E451-1+(COUNTIFS(F$382:$N$382,$A452)=COUNTIFS(F452:$N452,1)),E$381)+1))</f>
        <v>3</v>
      </c>
      <c r="F452" s="306">
        <f ca="1">IF($A452&lt;&gt;F$382,0,IF($A452&lt;&gt;$A451,1,MOD(F451-1+(COUNTIFS(G$382:$N$382,$A452)=COUNTIFS(G452:$N452,1)),F$381)+1))</f>
        <v>2</v>
      </c>
      <c r="G452" s="306">
        <f ca="1">IF($A452&lt;&gt;G$382,0,IF($A452&lt;&gt;$A451,1,MOD(G451-1+(COUNTIFS(H$382:$N$382,$A452)=COUNTIFS(H452:$N452,1)),G$381)+1))</f>
        <v>0</v>
      </c>
      <c r="H452" s="306">
        <f ca="1">IF($A452&lt;&gt;H$382,0,IF($A452&lt;&gt;$A451,1,MOD(H451-1+(COUNTIFS(I$382:$N$382,$A452)=COUNTIFS(I452:$N452,1)),H$381)+1))</f>
        <v>0</v>
      </c>
      <c r="I452" s="306">
        <f ca="1">IF($A452&lt;&gt;I$382,0,IF($A452&lt;&gt;$A451,1,MOD(I451-1+(COUNTIFS(N$382:$N$382,$A452)=COUNTIFS(N452:$N452,1)),I$381)+1))</f>
        <v>0</v>
      </c>
      <c r="J452" s="306"/>
      <c r="K452" s="306"/>
      <c r="L452" s="306"/>
      <c r="M452" s="306"/>
      <c r="O452">
        <v>69</v>
      </c>
      <c r="P452" s="115">
        <f t="shared" ca="1" si="897"/>
        <v>0.5</v>
      </c>
      <c r="Q452" s="115">
        <f t="shared" ca="1" si="898"/>
        <v>0</v>
      </c>
      <c r="R452" s="115">
        <f t="shared" ca="1" si="899"/>
        <v>0.5</v>
      </c>
      <c r="S452" s="115">
        <f t="shared" ca="1" si="900"/>
        <v>0</v>
      </c>
      <c r="T452" s="115">
        <f t="shared" ca="1" si="901"/>
        <v>0</v>
      </c>
      <c r="U452" s="115">
        <f t="shared" ca="1" si="902"/>
        <v>0</v>
      </c>
      <c r="V452" s="115">
        <f t="shared" ca="1" si="903"/>
        <v>0</v>
      </c>
      <c r="W452" s="115"/>
      <c r="X452" s="115"/>
      <c r="Y452" s="115"/>
      <c r="Z452" s="115"/>
    </row>
    <row r="453" spans="1:26" hidden="1" outlineLevel="1">
      <c r="A453">
        <f t="shared" ca="1" si="895"/>
        <v>1</v>
      </c>
      <c r="B453" t="str">
        <f t="shared" ca="1" si="896"/>
        <v>EP3 LPD3 LPS3</v>
      </c>
      <c r="C453" s="308">
        <f ca="1">IF($A453&lt;&gt;$A452,1,MOD(C452-1+(COUNTIFS(D$382:$N$382,$A453)=COUNTIFS(D453:$N453,1)),C$381)+1)</f>
        <v>3</v>
      </c>
      <c r="D453" s="306">
        <f ca="1">IF($A453&lt;&gt;D$382,0,IF($A453&lt;&gt;$A452,1,MOD(D452-1+(COUNTIFS(E$382:$N$382,$A453)=COUNTIFS(E453:$N453,1)),D$381)+1))</f>
        <v>0</v>
      </c>
      <c r="E453" s="306">
        <f ca="1">IF($A453&lt;&gt;E$382,0,IF($A453&lt;&gt;$A452,1,MOD(E452-1+(COUNTIFS(F$382:$N$382,$A453)=COUNTIFS(F453:$N453,1)),E$381)+1))</f>
        <v>3</v>
      </c>
      <c r="F453" s="306">
        <f ca="1">IF($A453&lt;&gt;F$382,0,IF($A453&lt;&gt;$A452,1,MOD(F452-1+(COUNTIFS(G$382:$N$382,$A453)=COUNTIFS(G453:$N453,1)),F$381)+1))</f>
        <v>3</v>
      </c>
      <c r="G453" s="306">
        <f ca="1">IF($A453&lt;&gt;G$382,0,IF($A453&lt;&gt;$A452,1,MOD(G452-1+(COUNTIFS(H$382:$N$382,$A453)=COUNTIFS(H453:$N453,1)),G$381)+1))</f>
        <v>0</v>
      </c>
      <c r="H453" s="306">
        <f ca="1">IF($A453&lt;&gt;H$382,0,IF($A453&lt;&gt;$A452,1,MOD(H452-1+(COUNTIFS(I$382:$N$382,$A453)=COUNTIFS(I453:$N453,1)),H$381)+1))</f>
        <v>0</v>
      </c>
      <c r="I453" s="306">
        <f ca="1">IF($A453&lt;&gt;I$382,0,IF($A453&lt;&gt;$A452,1,MOD(I452-1+(COUNTIFS(N$382:$N$382,$A453)=COUNTIFS(N453:$N453,1)),I$381)+1))</f>
        <v>0</v>
      </c>
      <c r="J453" s="306"/>
      <c r="K453" s="306"/>
      <c r="L453" s="306"/>
      <c r="M453" s="306"/>
      <c r="O453">
        <v>70</v>
      </c>
      <c r="P453" s="115">
        <f t="shared" ca="1" si="897"/>
        <v>0.5</v>
      </c>
      <c r="Q453" s="115">
        <f t="shared" ca="1" si="898"/>
        <v>0</v>
      </c>
      <c r="R453" s="115">
        <f t="shared" ca="1" si="899"/>
        <v>0.5</v>
      </c>
      <c r="S453" s="115">
        <f t="shared" ca="1" si="900"/>
        <v>0.5</v>
      </c>
      <c r="T453" s="115">
        <f t="shared" ca="1" si="901"/>
        <v>0</v>
      </c>
      <c r="U453" s="115">
        <f t="shared" ca="1" si="902"/>
        <v>0</v>
      </c>
      <c r="V453" s="115">
        <f t="shared" ca="1" si="903"/>
        <v>0</v>
      </c>
      <c r="W453" s="115"/>
      <c r="X453" s="115"/>
      <c r="Y453" s="115"/>
      <c r="Z453" s="115"/>
    </row>
    <row r="454" spans="1:26" hidden="1" outlineLevel="1">
      <c r="A454">
        <f t="shared" ca="1" si="895"/>
        <v>1</v>
      </c>
      <c r="B454" t="str">
        <f t="shared" ca="1" si="896"/>
        <v>EP1 LPD1 LPS1</v>
      </c>
      <c r="C454" s="308">
        <f ca="1">IF($A454&lt;&gt;$A453,1,MOD(C453-1+(COUNTIFS(D$382:$N$382,$A454)=COUNTIFS(D454:$N454,1)),C$381)+1)</f>
        <v>1</v>
      </c>
      <c r="D454" s="306">
        <f ca="1">IF($A454&lt;&gt;D$382,0,IF($A454&lt;&gt;$A453,1,MOD(D453-1+(COUNTIFS(E$382:$N$382,$A454)=COUNTIFS(E454:$N454,1)),D$381)+1))</f>
        <v>0</v>
      </c>
      <c r="E454" s="306">
        <f ca="1">IF($A454&lt;&gt;E$382,0,IF($A454&lt;&gt;$A453,1,MOD(E453-1+(COUNTIFS(F$382:$N$382,$A454)=COUNTIFS(F454:$N454,1)),E$381)+1))</f>
        <v>1</v>
      </c>
      <c r="F454" s="306">
        <f ca="1">IF($A454&lt;&gt;F$382,0,IF($A454&lt;&gt;$A453,1,MOD(F453-1+(COUNTIFS(G$382:$N$382,$A454)=COUNTIFS(G454:$N454,1)),F$381)+1))</f>
        <v>1</v>
      </c>
      <c r="G454" s="306">
        <f ca="1">IF($A454&lt;&gt;G$382,0,IF($A454&lt;&gt;$A453,1,MOD(G453-1+(COUNTIFS(H$382:$N$382,$A454)=COUNTIFS(H454:$N454,1)),G$381)+1))</f>
        <v>0</v>
      </c>
      <c r="H454" s="306">
        <f ca="1">IF($A454&lt;&gt;H$382,0,IF($A454&lt;&gt;$A453,1,MOD(H453-1+(COUNTIFS(I$382:$N$382,$A454)=COUNTIFS(I454:$N454,1)),H$381)+1))</f>
        <v>0</v>
      </c>
      <c r="I454" s="306">
        <f ca="1">IF($A454&lt;&gt;I$382,0,IF($A454&lt;&gt;$A453,1,MOD(I453-1+(COUNTIFS(N$382:$N$382,$A454)=COUNTIFS(N454:$N454,1)),I$381)+1))</f>
        <v>0</v>
      </c>
      <c r="J454" s="306"/>
      <c r="K454" s="306"/>
      <c r="L454" s="306"/>
      <c r="M454" s="306"/>
      <c r="O454">
        <v>71</v>
      </c>
      <c r="P454" s="115">
        <f t="shared" ca="1" si="897"/>
        <v>-0.5</v>
      </c>
      <c r="Q454" s="115">
        <f t="shared" ca="1" si="898"/>
        <v>0</v>
      </c>
      <c r="R454" s="115">
        <f t="shared" ca="1" si="899"/>
        <v>-0.5</v>
      </c>
      <c r="S454" s="115">
        <f t="shared" ca="1" si="900"/>
        <v>-0.5</v>
      </c>
      <c r="T454" s="115">
        <f t="shared" ca="1" si="901"/>
        <v>0</v>
      </c>
      <c r="U454" s="115">
        <f t="shared" ca="1" si="902"/>
        <v>0</v>
      </c>
      <c r="V454" s="115">
        <f t="shared" ca="1" si="903"/>
        <v>0</v>
      </c>
      <c r="W454" s="115"/>
      <c r="X454" s="115"/>
      <c r="Y454" s="115"/>
      <c r="Z454" s="115"/>
    </row>
    <row r="455" spans="1:26" hidden="1" outlineLevel="1">
      <c r="A455">
        <f t="shared" ca="1" si="895"/>
        <v>1</v>
      </c>
      <c r="B455" t="str">
        <f t="shared" ca="1" si="896"/>
        <v>EP1 LPD1 LPS2</v>
      </c>
      <c r="C455" s="308">
        <f ca="1">IF($A455&lt;&gt;$A454,1,MOD(C454-1+(COUNTIFS(D$382:$N$382,$A455)=COUNTIFS(D455:$N455,1)),C$381)+1)</f>
        <v>1</v>
      </c>
      <c r="D455" s="306">
        <f ca="1">IF($A455&lt;&gt;D$382,0,IF($A455&lt;&gt;$A454,1,MOD(D454-1+(COUNTIFS(E$382:$N$382,$A455)=COUNTIFS(E455:$N455,1)),D$381)+1))</f>
        <v>0</v>
      </c>
      <c r="E455" s="306">
        <f ca="1">IF($A455&lt;&gt;E$382,0,IF($A455&lt;&gt;$A454,1,MOD(E454-1+(COUNTIFS(F$382:$N$382,$A455)=COUNTIFS(F455:$N455,1)),E$381)+1))</f>
        <v>1</v>
      </c>
      <c r="F455" s="306">
        <f ca="1">IF($A455&lt;&gt;F$382,0,IF($A455&lt;&gt;$A454,1,MOD(F454-1+(COUNTIFS(G$382:$N$382,$A455)=COUNTIFS(G455:$N455,1)),F$381)+1))</f>
        <v>2</v>
      </c>
      <c r="G455" s="306">
        <f ca="1">IF($A455&lt;&gt;G$382,0,IF($A455&lt;&gt;$A454,1,MOD(G454-1+(COUNTIFS(H$382:$N$382,$A455)=COUNTIFS(H455:$N455,1)),G$381)+1))</f>
        <v>0</v>
      </c>
      <c r="H455" s="306">
        <f ca="1">IF($A455&lt;&gt;H$382,0,IF($A455&lt;&gt;$A454,1,MOD(H454-1+(COUNTIFS(I$382:$N$382,$A455)=COUNTIFS(I455:$N455,1)),H$381)+1))</f>
        <v>0</v>
      </c>
      <c r="I455" s="306">
        <f ca="1">IF($A455&lt;&gt;I$382,0,IF($A455&lt;&gt;$A454,1,MOD(I454-1+(COUNTIFS(N$382:$N$382,$A455)=COUNTIFS(N455:$N455,1)),I$381)+1))</f>
        <v>0</v>
      </c>
      <c r="J455" s="306"/>
      <c r="K455" s="306"/>
      <c r="L455" s="306"/>
      <c r="M455" s="306"/>
      <c r="O455">
        <v>72</v>
      </c>
      <c r="P455" s="115">
        <f t="shared" ca="1" si="897"/>
        <v>-0.5</v>
      </c>
      <c r="Q455" s="115">
        <f t="shared" ca="1" si="898"/>
        <v>0</v>
      </c>
      <c r="R455" s="115">
        <f t="shared" ca="1" si="899"/>
        <v>-0.5</v>
      </c>
      <c r="S455" s="115">
        <f t="shared" ca="1" si="900"/>
        <v>0</v>
      </c>
      <c r="T455" s="115">
        <f t="shared" ca="1" si="901"/>
        <v>0</v>
      </c>
      <c r="U455" s="115">
        <f t="shared" ca="1" si="902"/>
        <v>0</v>
      </c>
      <c r="V455" s="115">
        <f t="shared" ca="1" si="903"/>
        <v>0</v>
      </c>
      <c r="W455" s="115"/>
      <c r="X455" s="115"/>
      <c r="Y455" s="115"/>
      <c r="Z455" s="115"/>
    </row>
    <row r="456" spans="1:26" hidden="1" outlineLevel="1">
      <c r="A456">
        <f t="shared" ca="1" si="895"/>
        <v>1</v>
      </c>
      <c r="B456" t="str">
        <f t="shared" ca="1" si="896"/>
        <v>EP1 LPD1 LPS3</v>
      </c>
      <c r="C456" s="308">
        <f ca="1">IF($A456&lt;&gt;$A455,1,MOD(C455-1+(COUNTIFS(D$382:$N$382,$A456)=COUNTIFS(D456:$N456,1)),C$381)+1)</f>
        <v>1</v>
      </c>
      <c r="D456" s="306">
        <f ca="1">IF($A456&lt;&gt;D$382,0,IF($A456&lt;&gt;$A455,1,MOD(D455-1+(COUNTIFS(E$382:$N$382,$A456)=COUNTIFS(E456:$N456,1)),D$381)+1))</f>
        <v>0</v>
      </c>
      <c r="E456" s="306">
        <f ca="1">IF($A456&lt;&gt;E$382,0,IF($A456&lt;&gt;$A455,1,MOD(E455-1+(COUNTIFS(F$382:$N$382,$A456)=COUNTIFS(F456:$N456,1)),E$381)+1))</f>
        <v>1</v>
      </c>
      <c r="F456" s="306">
        <f ca="1">IF($A456&lt;&gt;F$382,0,IF($A456&lt;&gt;$A455,1,MOD(F455-1+(COUNTIFS(G$382:$N$382,$A456)=COUNTIFS(G456:$N456,1)),F$381)+1))</f>
        <v>3</v>
      </c>
      <c r="G456" s="306">
        <f ca="1">IF($A456&lt;&gt;G$382,0,IF($A456&lt;&gt;$A455,1,MOD(G455-1+(COUNTIFS(H$382:$N$382,$A456)=COUNTIFS(H456:$N456,1)),G$381)+1))</f>
        <v>0</v>
      </c>
      <c r="H456" s="306">
        <f ca="1">IF($A456&lt;&gt;H$382,0,IF($A456&lt;&gt;$A455,1,MOD(H455-1+(COUNTIFS(I$382:$N$382,$A456)=COUNTIFS(I456:$N456,1)),H$381)+1))</f>
        <v>0</v>
      </c>
      <c r="I456" s="306">
        <f ca="1">IF($A456&lt;&gt;I$382,0,IF($A456&lt;&gt;$A455,1,MOD(I455-1+(COUNTIFS(N$382:$N$382,$A456)=COUNTIFS(N456:$N456,1)),I$381)+1))</f>
        <v>0</v>
      </c>
      <c r="J456" s="306"/>
      <c r="K456" s="306"/>
      <c r="L456" s="306"/>
      <c r="M456" s="306"/>
      <c r="O456">
        <v>73</v>
      </c>
      <c r="P456" s="115">
        <f t="shared" ca="1" si="897"/>
        <v>-0.5</v>
      </c>
      <c r="Q456" s="115">
        <f t="shared" ca="1" si="898"/>
        <v>0</v>
      </c>
      <c r="R456" s="115">
        <f t="shared" ca="1" si="899"/>
        <v>-0.5</v>
      </c>
      <c r="S456" s="115">
        <f t="shared" ca="1" si="900"/>
        <v>0.5</v>
      </c>
      <c r="T456" s="115">
        <f t="shared" ca="1" si="901"/>
        <v>0</v>
      </c>
      <c r="U456" s="115">
        <f t="shared" ca="1" si="902"/>
        <v>0</v>
      </c>
      <c r="V456" s="115">
        <f t="shared" ca="1" si="903"/>
        <v>0</v>
      </c>
      <c r="W456" s="115"/>
      <c r="X456" s="115"/>
      <c r="Y456" s="115"/>
      <c r="Z456" s="115"/>
    </row>
    <row r="457" spans="1:26" hidden="1" outlineLevel="1">
      <c r="A457">
        <f t="shared" ca="1" si="895"/>
        <v>1</v>
      </c>
      <c r="B457" t="str">
        <f t="shared" ca="1" si="896"/>
        <v>EP1 LPD2 LPS1</v>
      </c>
      <c r="C457" s="308">
        <f ca="1">IF($A457&lt;&gt;$A456,1,MOD(C456-1+(COUNTIFS(D$382:$N$382,$A457)=COUNTIFS(D457:$N457,1)),C$381)+1)</f>
        <v>1</v>
      </c>
      <c r="D457" s="306">
        <f ca="1">IF($A457&lt;&gt;D$382,0,IF($A457&lt;&gt;$A456,1,MOD(D456-1+(COUNTIFS(E$382:$N$382,$A457)=COUNTIFS(E457:$N457,1)),D$381)+1))</f>
        <v>0</v>
      </c>
      <c r="E457" s="306">
        <f ca="1">IF($A457&lt;&gt;E$382,0,IF($A457&lt;&gt;$A456,1,MOD(E456-1+(COUNTIFS(F$382:$N$382,$A457)=COUNTIFS(F457:$N457,1)),E$381)+1))</f>
        <v>2</v>
      </c>
      <c r="F457" s="306">
        <f ca="1">IF($A457&lt;&gt;F$382,0,IF($A457&lt;&gt;$A456,1,MOD(F456-1+(COUNTIFS(G$382:$N$382,$A457)=COUNTIFS(G457:$N457,1)),F$381)+1))</f>
        <v>1</v>
      </c>
      <c r="G457" s="306">
        <f ca="1">IF($A457&lt;&gt;G$382,0,IF($A457&lt;&gt;$A456,1,MOD(G456-1+(COUNTIFS(H$382:$N$382,$A457)=COUNTIFS(H457:$N457,1)),G$381)+1))</f>
        <v>0</v>
      </c>
      <c r="H457" s="306">
        <f ca="1">IF($A457&lt;&gt;H$382,0,IF($A457&lt;&gt;$A456,1,MOD(H456-1+(COUNTIFS(I$382:$N$382,$A457)=COUNTIFS(I457:$N457,1)),H$381)+1))</f>
        <v>0</v>
      </c>
      <c r="I457" s="306">
        <f ca="1">IF($A457&lt;&gt;I$382,0,IF($A457&lt;&gt;$A456,1,MOD(I456-1+(COUNTIFS(N$382:$N$382,$A457)=COUNTIFS(N457:$N457,1)),I$381)+1))</f>
        <v>0</v>
      </c>
      <c r="J457" s="306"/>
      <c r="K457" s="306"/>
      <c r="L457" s="306"/>
      <c r="M457" s="306"/>
      <c r="O457">
        <v>74</v>
      </c>
      <c r="P457" s="115">
        <f t="shared" ca="1" si="897"/>
        <v>-0.5</v>
      </c>
      <c r="Q457" s="115">
        <f t="shared" ca="1" si="898"/>
        <v>0</v>
      </c>
      <c r="R457" s="115">
        <f t="shared" ca="1" si="899"/>
        <v>0</v>
      </c>
      <c r="S457" s="115">
        <f t="shared" ca="1" si="900"/>
        <v>-0.5</v>
      </c>
      <c r="T457" s="115">
        <f t="shared" ca="1" si="901"/>
        <v>0</v>
      </c>
      <c r="U457" s="115">
        <f t="shared" ca="1" si="902"/>
        <v>0</v>
      </c>
      <c r="V457" s="115">
        <f t="shared" ca="1" si="903"/>
        <v>0</v>
      </c>
      <c r="W457" s="115"/>
      <c r="X457" s="115"/>
      <c r="Y457" s="115"/>
      <c r="Z457" s="115"/>
    </row>
    <row r="458" spans="1:26" hidden="1" outlineLevel="1">
      <c r="A458">
        <f t="shared" ca="1" si="895"/>
        <v>1</v>
      </c>
      <c r="B458" t="str">
        <f t="shared" ca="1" si="896"/>
        <v>EP1 LPD2 LPS2</v>
      </c>
      <c r="C458" s="308">
        <f ca="1">IF($A458&lt;&gt;$A457,1,MOD(C457-1+(COUNTIFS(D$382:$N$382,$A458)=COUNTIFS(D458:$N458,1)),C$381)+1)</f>
        <v>1</v>
      </c>
      <c r="D458" s="306">
        <f ca="1">IF($A458&lt;&gt;D$382,0,IF($A458&lt;&gt;$A457,1,MOD(D457-1+(COUNTIFS(E$382:$N$382,$A458)=COUNTIFS(E458:$N458,1)),D$381)+1))</f>
        <v>0</v>
      </c>
      <c r="E458" s="306">
        <f ca="1">IF($A458&lt;&gt;E$382,0,IF($A458&lt;&gt;$A457,1,MOD(E457-1+(COUNTIFS(F$382:$N$382,$A458)=COUNTIFS(F458:$N458,1)),E$381)+1))</f>
        <v>2</v>
      </c>
      <c r="F458" s="306">
        <f ca="1">IF($A458&lt;&gt;F$382,0,IF($A458&lt;&gt;$A457,1,MOD(F457-1+(COUNTIFS(G$382:$N$382,$A458)=COUNTIFS(G458:$N458,1)),F$381)+1))</f>
        <v>2</v>
      </c>
      <c r="G458" s="306">
        <f ca="1">IF($A458&lt;&gt;G$382,0,IF($A458&lt;&gt;$A457,1,MOD(G457-1+(COUNTIFS(H$382:$N$382,$A458)=COUNTIFS(H458:$N458,1)),G$381)+1))</f>
        <v>0</v>
      </c>
      <c r="H458" s="306">
        <f ca="1">IF($A458&lt;&gt;H$382,0,IF($A458&lt;&gt;$A457,1,MOD(H457-1+(COUNTIFS(I$382:$N$382,$A458)=COUNTIFS(I458:$N458,1)),H$381)+1))</f>
        <v>0</v>
      </c>
      <c r="I458" s="306">
        <f ca="1">IF($A458&lt;&gt;I$382,0,IF($A458&lt;&gt;$A457,1,MOD(I457-1+(COUNTIFS(N$382:$N$382,$A458)=COUNTIFS(N458:$N458,1)),I$381)+1))</f>
        <v>0</v>
      </c>
      <c r="J458" s="306"/>
      <c r="K458" s="306"/>
      <c r="L458" s="306"/>
      <c r="M458" s="306"/>
      <c r="O458">
        <v>75</v>
      </c>
      <c r="P458" s="115">
        <f t="shared" ca="1" si="897"/>
        <v>-0.5</v>
      </c>
      <c r="Q458" s="115">
        <f t="shared" ca="1" si="898"/>
        <v>0</v>
      </c>
      <c r="R458" s="115">
        <f t="shared" ca="1" si="899"/>
        <v>0</v>
      </c>
      <c r="S458" s="115">
        <f t="shared" ca="1" si="900"/>
        <v>0</v>
      </c>
      <c r="T458" s="115">
        <f t="shared" ca="1" si="901"/>
        <v>0</v>
      </c>
      <c r="U458" s="115">
        <f t="shared" ca="1" si="902"/>
        <v>0</v>
      </c>
      <c r="V458" s="115">
        <f t="shared" ca="1" si="903"/>
        <v>0</v>
      </c>
      <c r="W458" s="115"/>
      <c r="X458" s="115"/>
      <c r="Y458" s="115"/>
      <c r="Z458" s="115"/>
    </row>
    <row r="459" spans="1:26" hidden="1" outlineLevel="1">
      <c r="A459">
        <f t="shared" ca="1" si="895"/>
        <v>1</v>
      </c>
      <c r="B459" t="str">
        <f t="shared" ca="1" si="896"/>
        <v>EP1 LPD2 LPS3</v>
      </c>
      <c r="C459" s="308">
        <f ca="1">IF($A459&lt;&gt;$A458,1,MOD(C458-1+(COUNTIFS(D$382:$N$382,$A459)=COUNTIFS(D459:$N459,1)),C$381)+1)</f>
        <v>1</v>
      </c>
      <c r="D459" s="306">
        <f ca="1">IF($A459&lt;&gt;D$382,0,IF($A459&lt;&gt;$A458,1,MOD(D458-1+(COUNTIFS(E$382:$N$382,$A459)=COUNTIFS(E459:$N459,1)),D$381)+1))</f>
        <v>0</v>
      </c>
      <c r="E459" s="306">
        <f ca="1">IF($A459&lt;&gt;E$382,0,IF($A459&lt;&gt;$A458,1,MOD(E458-1+(COUNTIFS(F$382:$N$382,$A459)=COUNTIFS(F459:$N459,1)),E$381)+1))</f>
        <v>2</v>
      </c>
      <c r="F459" s="306">
        <f ca="1">IF($A459&lt;&gt;F$382,0,IF($A459&lt;&gt;$A458,1,MOD(F458-1+(COUNTIFS(G$382:$N$382,$A459)=COUNTIFS(G459:$N459,1)),F$381)+1))</f>
        <v>3</v>
      </c>
      <c r="G459" s="306">
        <f ca="1">IF($A459&lt;&gt;G$382,0,IF($A459&lt;&gt;$A458,1,MOD(G458-1+(COUNTIFS(H$382:$N$382,$A459)=COUNTIFS(H459:$N459,1)),G$381)+1))</f>
        <v>0</v>
      </c>
      <c r="H459" s="306">
        <f ca="1">IF($A459&lt;&gt;H$382,0,IF($A459&lt;&gt;$A458,1,MOD(H458-1+(COUNTIFS(I$382:$N$382,$A459)=COUNTIFS(I459:$N459,1)),H$381)+1))</f>
        <v>0</v>
      </c>
      <c r="I459" s="306">
        <f ca="1">IF($A459&lt;&gt;I$382,0,IF($A459&lt;&gt;$A458,1,MOD(I458-1+(COUNTIFS(N$382:$N$382,$A459)=COUNTIFS(N459:$N459,1)),I$381)+1))</f>
        <v>0</v>
      </c>
      <c r="J459" s="306"/>
      <c r="K459" s="306"/>
      <c r="L459" s="306"/>
      <c r="M459" s="306"/>
      <c r="O459">
        <v>76</v>
      </c>
      <c r="P459" s="115">
        <f t="shared" ca="1" si="897"/>
        <v>-0.5</v>
      </c>
      <c r="Q459" s="115">
        <f t="shared" ca="1" si="898"/>
        <v>0</v>
      </c>
      <c r="R459" s="115">
        <f t="shared" ca="1" si="899"/>
        <v>0</v>
      </c>
      <c r="S459" s="115">
        <f t="shared" ca="1" si="900"/>
        <v>0.5</v>
      </c>
      <c r="T459" s="115">
        <f t="shared" ca="1" si="901"/>
        <v>0</v>
      </c>
      <c r="U459" s="115">
        <f t="shared" ca="1" si="902"/>
        <v>0</v>
      </c>
      <c r="V459" s="115">
        <f t="shared" ca="1" si="903"/>
        <v>0</v>
      </c>
      <c r="W459" s="115"/>
      <c r="X459" s="115"/>
      <c r="Y459" s="115"/>
      <c r="Z459" s="115"/>
    </row>
    <row r="460" spans="1:26" hidden="1" outlineLevel="1">
      <c r="A460">
        <f t="shared" ca="1" si="895"/>
        <v>1</v>
      </c>
      <c r="B460" t="str">
        <f t="shared" ca="1" si="896"/>
        <v>EP1 LPD3 LPS1</v>
      </c>
      <c r="C460" s="308">
        <f ca="1">IF($A460&lt;&gt;$A459,1,MOD(C459-1+(COUNTIFS(D$382:$N$382,$A460)=COUNTIFS(D460:$N460,1)),C$381)+1)</f>
        <v>1</v>
      </c>
      <c r="D460" s="306">
        <f ca="1">IF($A460&lt;&gt;D$382,0,IF($A460&lt;&gt;$A459,1,MOD(D459-1+(COUNTIFS(E$382:$N$382,$A460)=COUNTIFS(E460:$N460,1)),D$381)+1))</f>
        <v>0</v>
      </c>
      <c r="E460" s="306">
        <f ca="1">IF($A460&lt;&gt;E$382,0,IF($A460&lt;&gt;$A459,1,MOD(E459-1+(COUNTIFS(F$382:$N$382,$A460)=COUNTIFS(F460:$N460,1)),E$381)+1))</f>
        <v>3</v>
      </c>
      <c r="F460" s="306">
        <f ca="1">IF($A460&lt;&gt;F$382,0,IF($A460&lt;&gt;$A459,1,MOD(F459-1+(COUNTIFS(G$382:$N$382,$A460)=COUNTIFS(G460:$N460,1)),F$381)+1))</f>
        <v>1</v>
      </c>
      <c r="G460" s="306">
        <f ca="1">IF($A460&lt;&gt;G$382,0,IF($A460&lt;&gt;$A459,1,MOD(G459-1+(COUNTIFS(H$382:$N$382,$A460)=COUNTIFS(H460:$N460,1)),G$381)+1))</f>
        <v>0</v>
      </c>
      <c r="H460" s="306">
        <f ca="1">IF($A460&lt;&gt;H$382,0,IF($A460&lt;&gt;$A459,1,MOD(H459-1+(COUNTIFS(I$382:$N$382,$A460)=COUNTIFS(I460:$N460,1)),H$381)+1))</f>
        <v>0</v>
      </c>
      <c r="I460" s="306">
        <f ca="1">IF($A460&lt;&gt;I$382,0,IF($A460&lt;&gt;$A459,1,MOD(I459-1+(COUNTIFS(N$382:$N$382,$A460)=COUNTIFS(N460:$N460,1)),I$381)+1))</f>
        <v>0</v>
      </c>
      <c r="J460" s="306"/>
      <c r="K460" s="306"/>
      <c r="L460" s="306"/>
      <c r="M460" s="306"/>
      <c r="O460">
        <v>77</v>
      </c>
      <c r="P460" s="115">
        <f t="shared" ca="1" si="897"/>
        <v>-0.5</v>
      </c>
      <c r="Q460" s="115">
        <f t="shared" ca="1" si="898"/>
        <v>0</v>
      </c>
      <c r="R460" s="115">
        <f t="shared" ca="1" si="899"/>
        <v>0.5</v>
      </c>
      <c r="S460" s="115">
        <f t="shared" ca="1" si="900"/>
        <v>-0.5</v>
      </c>
      <c r="T460" s="115">
        <f t="shared" ca="1" si="901"/>
        <v>0</v>
      </c>
      <c r="U460" s="115">
        <f t="shared" ca="1" si="902"/>
        <v>0</v>
      </c>
      <c r="V460" s="115">
        <f t="shared" ca="1" si="903"/>
        <v>0</v>
      </c>
      <c r="W460" s="115"/>
      <c r="X460" s="115"/>
      <c r="Y460" s="115"/>
      <c r="Z460" s="115"/>
    </row>
    <row r="461" spans="1:26" hidden="1" outlineLevel="1">
      <c r="A461">
        <f t="shared" ca="1" si="895"/>
        <v>1</v>
      </c>
      <c r="B461" t="str">
        <f t="shared" ca="1" si="896"/>
        <v>EP1 LPD3 LPS2</v>
      </c>
      <c r="C461" s="308">
        <f ca="1">IF($A461&lt;&gt;$A460,1,MOD(C460-1+(COUNTIFS(D$382:$N$382,$A461)=COUNTIFS(D461:$N461,1)),C$381)+1)</f>
        <v>1</v>
      </c>
      <c r="D461" s="306">
        <f ca="1">IF($A461&lt;&gt;D$382,0,IF($A461&lt;&gt;$A460,1,MOD(D460-1+(COUNTIFS(E$382:$N$382,$A461)=COUNTIFS(E461:$N461,1)),D$381)+1))</f>
        <v>0</v>
      </c>
      <c r="E461" s="306">
        <f ca="1">IF($A461&lt;&gt;E$382,0,IF($A461&lt;&gt;$A460,1,MOD(E460-1+(COUNTIFS(F$382:$N$382,$A461)=COUNTIFS(F461:$N461,1)),E$381)+1))</f>
        <v>3</v>
      </c>
      <c r="F461" s="306">
        <f ca="1">IF($A461&lt;&gt;F$382,0,IF($A461&lt;&gt;$A460,1,MOD(F460-1+(COUNTIFS(G$382:$N$382,$A461)=COUNTIFS(G461:$N461,1)),F$381)+1))</f>
        <v>2</v>
      </c>
      <c r="G461" s="306">
        <f ca="1">IF($A461&lt;&gt;G$382,0,IF($A461&lt;&gt;$A460,1,MOD(G460-1+(COUNTIFS(H$382:$N$382,$A461)=COUNTIFS(H461:$N461,1)),G$381)+1))</f>
        <v>0</v>
      </c>
      <c r="H461" s="306">
        <f ca="1">IF($A461&lt;&gt;H$382,0,IF($A461&lt;&gt;$A460,1,MOD(H460-1+(COUNTIFS(I$382:$N$382,$A461)=COUNTIFS(I461:$N461,1)),H$381)+1))</f>
        <v>0</v>
      </c>
      <c r="I461" s="306">
        <f ca="1">IF($A461&lt;&gt;I$382,0,IF($A461&lt;&gt;$A460,1,MOD(I460-1+(COUNTIFS(N$382:$N$382,$A461)=COUNTIFS(N461:$N461,1)),I$381)+1))</f>
        <v>0</v>
      </c>
      <c r="J461" s="306"/>
      <c r="K461" s="306"/>
      <c r="L461" s="306"/>
      <c r="M461" s="306"/>
      <c r="O461">
        <v>78</v>
      </c>
      <c r="P461" s="115">
        <f t="shared" ca="1" si="897"/>
        <v>-0.5</v>
      </c>
      <c r="Q461" s="115">
        <f t="shared" ca="1" si="898"/>
        <v>0</v>
      </c>
      <c r="R461" s="115">
        <f t="shared" ca="1" si="899"/>
        <v>0.5</v>
      </c>
      <c r="S461" s="115">
        <f t="shared" ca="1" si="900"/>
        <v>0</v>
      </c>
      <c r="T461" s="115">
        <f t="shared" ca="1" si="901"/>
        <v>0</v>
      </c>
      <c r="U461" s="115">
        <f t="shared" ca="1" si="902"/>
        <v>0</v>
      </c>
      <c r="V461" s="115">
        <f t="shared" ca="1" si="903"/>
        <v>0</v>
      </c>
      <c r="W461" s="115"/>
      <c r="X461" s="115"/>
      <c r="Y461" s="115"/>
      <c r="Z461" s="115"/>
    </row>
    <row r="462" spans="1:26" hidden="1" outlineLevel="1">
      <c r="A462">
        <f t="shared" ca="1" si="895"/>
        <v>1</v>
      </c>
      <c r="B462" t="str">
        <f t="shared" ca="1" si="896"/>
        <v>EP1 LPD3 LPS3</v>
      </c>
      <c r="C462" s="308">
        <f ca="1">IF($A462&lt;&gt;$A461,1,MOD(C461-1+(COUNTIFS(D$382:$N$382,$A462)=COUNTIFS(D462:$N462,1)),C$381)+1)</f>
        <v>1</v>
      </c>
      <c r="D462" s="306">
        <f ca="1">IF($A462&lt;&gt;D$382,0,IF($A462&lt;&gt;$A461,1,MOD(D461-1+(COUNTIFS(E$382:$N$382,$A462)=COUNTIFS(E462:$N462,1)),D$381)+1))</f>
        <v>0</v>
      </c>
      <c r="E462" s="306">
        <f ca="1">IF($A462&lt;&gt;E$382,0,IF($A462&lt;&gt;$A461,1,MOD(E461-1+(COUNTIFS(F$382:$N$382,$A462)=COUNTIFS(F462:$N462,1)),E$381)+1))</f>
        <v>3</v>
      </c>
      <c r="F462" s="306">
        <f ca="1">IF($A462&lt;&gt;F$382,0,IF($A462&lt;&gt;$A461,1,MOD(F461-1+(COUNTIFS(G$382:$N$382,$A462)=COUNTIFS(G462:$N462,1)),F$381)+1))</f>
        <v>3</v>
      </c>
      <c r="G462" s="306">
        <f ca="1">IF($A462&lt;&gt;G$382,0,IF($A462&lt;&gt;$A461,1,MOD(G461-1+(COUNTIFS(H$382:$N$382,$A462)=COUNTIFS(H462:$N462,1)),G$381)+1))</f>
        <v>0</v>
      </c>
      <c r="H462" s="306">
        <f ca="1">IF($A462&lt;&gt;H$382,0,IF($A462&lt;&gt;$A461,1,MOD(H461-1+(COUNTIFS(I$382:$N$382,$A462)=COUNTIFS(I462:$N462,1)),H$381)+1))</f>
        <v>0</v>
      </c>
      <c r="I462" s="306">
        <f ca="1">IF($A462&lt;&gt;I$382,0,IF($A462&lt;&gt;$A461,1,MOD(I461-1+(COUNTIFS(N$382:$N$382,$A462)=COUNTIFS(N462:$N462,1)),I$381)+1))</f>
        <v>0</v>
      </c>
      <c r="J462" s="306"/>
      <c r="K462" s="306"/>
      <c r="L462" s="306"/>
      <c r="M462" s="306"/>
      <c r="O462">
        <v>79</v>
      </c>
      <c r="P462" s="115">
        <f t="shared" ca="1" si="897"/>
        <v>-0.5</v>
      </c>
      <c r="Q462" s="115">
        <f t="shared" ca="1" si="898"/>
        <v>0</v>
      </c>
      <c r="R462" s="115">
        <f t="shared" ca="1" si="899"/>
        <v>0.5</v>
      </c>
      <c r="S462" s="115">
        <f t="shared" ca="1" si="900"/>
        <v>0.5</v>
      </c>
      <c r="T462" s="115">
        <f t="shared" ca="1" si="901"/>
        <v>0</v>
      </c>
      <c r="U462" s="115">
        <f t="shared" ca="1" si="902"/>
        <v>0</v>
      </c>
      <c r="V462" s="115">
        <f t="shared" ca="1" si="903"/>
        <v>0</v>
      </c>
      <c r="W462" s="115"/>
      <c r="X462" s="115"/>
      <c r="Y462" s="115"/>
      <c r="Z462" s="115"/>
    </row>
    <row r="463" spans="1:26" hidden="1" outlineLevel="1">
      <c r="A463">
        <f t="shared" ca="1" si="895"/>
        <v>1</v>
      </c>
      <c r="B463" t="str">
        <f t="shared" ca="1" si="896"/>
        <v>EP2 LPD1 LPS1</v>
      </c>
      <c r="C463" s="308">
        <f ca="1">IF($A463&lt;&gt;$A462,1,MOD(C462-1+(COUNTIFS(D$382:$N$382,$A463)=COUNTIFS(D463:$N463,1)),C$381)+1)</f>
        <v>2</v>
      </c>
      <c r="D463" s="306">
        <f ca="1">IF($A463&lt;&gt;D$382,0,IF($A463&lt;&gt;$A462,1,MOD(D462-1+(COUNTIFS(E$382:$N$382,$A463)=COUNTIFS(E463:$N463,1)),D$381)+1))</f>
        <v>0</v>
      </c>
      <c r="E463" s="306">
        <f ca="1">IF($A463&lt;&gt;E$382,0,IF($A463&lt;&gt;$A462,1,MOD(E462-1+(COUNTIFS(F$382:$N$382,$A463)=COUNTIFS(F463:$N463,1)),E$381)+1))</f>
        <v>1</v>
      </c>
      <c r="F463" s="306">
        <f ca="1">IF($A463&lt;&gt;F$382,0,IF($A463&lt;&gt;$A462,1,MOD(F462-1+(COUNTIFS(G$382:$N$382,$A463)=COUNTIFS(G463:$N463,1)),F$381)+1))</f>
        <v>1</v>
      </c>
      <c r="G463" s="306">
        <f ca="1">IF($A463&lt;&gt;G$382,0,IF($A463&lt;&gt;$A462,1,MOD(G462-1+(COUNTIFS(H$382:$N$382,$A463)=COUNTIFS(H463:$N463,1)),G$381)+1))</f>
        <v>0</v>
      </c>
      <c r="H463" s="306">
        <f ca="1">IF($A463&lt;&gt;H$382,0,IF($A463&lt;&gt;$A462,1,MOD(H462-1+(COUNTIFS(I$382:$N$382,$A463)=COUNTIFS(I463:$N463,1)),H$381)+1))</f>
        <v>0</v>
      </c>
      <c r="I463" s="306">
        <f ca="1">IF($A463&lt;&gt;I$382,0,IF($A463&lt;&gt;$A462,1,MOD(I462-1+(COUNTIFS(N$382:$N$382,$A463)=COUNTIFS(N463:$N463,1)),I$381)+1))</f>
        <v>0</v>
      </c>
      <c r="J463" s="306"/>
      <c r="K463" s="306"/>
      <c r="L463" s="306"/>
      <c r="M463" s="306"/>
      <c r="O463">
        <v>80</v>
      </c>
      <c r="P463" s="115">
        <f t="shared" ca="1" si="897"/>
        <v>0</v>
      </c>
      <c r="Q463" s="115">
        <f t="shared" ca="1" si="898"/>
        <v>0</v>
      </c>
      <c r="R463" s="115">
        <f t="shared" ca="1" si="899"/>
        <v>-0.5</v>
      </c>
      <c r="S463" s="115">
        <f t="shared" ca="1" si="900"/>
        <v>-0.5</v>
      </c>
      <c r="T463" s="115">
        <f t="shared" ca="1" si="901"/>
        <v>0</v>
      </c>
      <c r="U463" s="115">
        <f t="shared" ca="1" si="902"/>
        <v>0</v>
      </c>
      <c r="V463" s="115">
        <f t="shared" ca="1" si="903"/>
        <v>0</v>
      </c>
      <c r="W463" s="115"/>
      <c r="X463" s="115"/>
      <c r="Y463" s="115"/>
      <c r="Z463" s="115"/>
    </row>
    <row r="464" spans="1:26" hidden="1" outlineLevel="1">
      <c r="A464" s="21">
        <v>2</v>
      </c>
      <c r="B464" t="str">
        <f t="shared" ca="1" si="896"/>
        <v>EP1 LPD1 LPS1 LPM1</v>
      </c>
      <c r="C464" s="308">
        <f ca="1">IF($A464&lt;&gt;$A463,1,MOD(C463-1+(COUNTIFS(D$382:$N$382,$A464)=COUNTIFS(D464:$N464,1)),C$381)+1)</f>
        <v>1</v>
      </c>
      <c r="D464" s="306">
        <f>IF($A464&lt;&gt;D$382,0,IF($A464&lt;&gt;$A463,1,MOD(D463-1+(COUNTIFS(E$382:$N$382,$A464)=COUNTIFS(E464:$N464,1)),D$381)+1))</f>
        <v>0</v>
      </c>
      <c r="E464" s="306">
        <f>IF($A464&lt;&gt;E$382,0,IF($A464&lt;&gt;$A463,1,MOD(E463-1+(COUNTIFS(F$382:$N$382,$A464)=COUNTIFS(F464:$N464,1)),E$381)+1))</f>
        <v>0</v>
      </c>
      <c r="F464" s="306">
        <f>IF($A464&lt;&gt;F$382,0,IF($A464&lt;&gt;$A463,1,MOD(F463-1+(COUNTIFS(G$382:$N$382,$A464)=COUNTIFS(G464:$N464,1)),F$381)+1))</f>
        <v>0</v>
      </c>
      <c r="G464" s="306">
        <f ca="1">IF($A464&lt;&gt;G$382,0,IF($A464&lt;&gt;$A463,1,MOD(G463-1+(COUNTIFS(H$382:$N$382,$A464)=COUNTIFS(H464:$N464,1)),G$381)+1))</f>
        <v>1</v>
      </c>
      <c r="H464" s="306">
        <f ca="1">IF($A464&lt;&gt;H$382,0,IF($A464&lt;&gt;$A463,1,MOD(H463-1+(COUNTIFS(I$382:$N$382,$A464)=COUNTIFS(I464:$N464,1)),H$381)+1))</f>
        <v>1</v>
      </c>
      <c r="I464" s="306">
        <f ca="1">IF($A464&lt;&gt;I$382,0,IF($A464&lt;&gt;$A463,1,MOD(I463-1+(COUNTIFS(N$382:$N$382,$A464)=COUNTIFS(N464:$N464,1)),I$381)+1))</f>
        <v>1</v>
      </c>
      <c r="J464" s="306"/>
      <c r="K464" s="306"/>
      <c r="L464" s="306"/>
      <c r="M464" s="306"/>
      <c r="O464">
        <v>81</v>
      </c>
      <c r="P464" s="115">
        <f t="shared" ref="P464:P527" ca="1" si="904">IF(C464=0,0,INDEX(C$374:C$377,C464,1))</f>
        <v>-0.5</v>
      </c>
      <c r="Q464" s="115">
        <f t="shared" ref="Q464:Q527" si="905">IF(D464=0,0,INDEX(D$374:D$377,D464,1))</f>
        <v>0</v>
      </c>
      <c r="R464" s="115">
        <f t="shared" ref="R464:R527" si="906">IF(E464=0,0,INDEX(E$374:E$377,E464,1))</f>
        <v>0</v>
      </c>
      <c r="S464" s="115">
        <f t="shared" ref="S464:S527" si="907">IF(F464=0,0,INDEX(F$374:F$377,F464,1))</f>
        <v>0</v>
      </c>
      <c r="T464" s="115">
        <v>0</v>
      </c>
      <c r="U464" s="115">
        <f t="shared" ref="U464:U527" ca="1" si="908">IF(H464=0,0,INDEX(H$374:H$377,H464,1))</f>
        <v>-0.5</v>
      </c>
      <c r="V464" s="115">
        <f t="shared" ref="V464:V527" ca="1" si="909">IF(I464=0,0,INDEX(I$374:I$377,I464,1))</f>
        <v>-0.5</v>
      </c>
      <c r="W464" s="115"/>
      <c r="X464" s="115"/>
      <c r="Y464" s="115"/>
      <c r="Z464" s="115"/>
    </row>
    <row r="465" spans="1:26" hidden="1" outlineLevel="1">
      <c r="A465">
        <f t="shared" ref="A465:A528" ca="1" si="910">OFFSET(A465,-1,0)</f>
        <v>2</v>
      </c>
      <c r="B465" t="str">
        <f t="shared" ca="1" si="896"/>
        <v>EP1 LPD1 LPS1 LPM2</v>
      </c>
      <c r="C465" s="308">
        <f ca="1">IF($A465&lt;&gt;$A464,1,MOD(C464-1+(COUNTIFS(D$382:$N$382,$A465)=COUNTIFS(D465:$N465,1)),C$381)+1)</f>
        <v>1</v>
      </c>
      <c r="D465" s="306">
        <f ca="1">IF($A465&lt;&gt;D$382,0,IF($A465&lt;&gt;$A464,1,MOD(D464-1+(COUNTIFS(E$382:$N$382,$A465)=COUNTIFS(E465:$N465,1)),D$381)+1))</f>
        <v>0</v>
      </c>
      <c r="E465" s="306">
        <f ca="1">IF($A465&lt;&gt;E$382,0,IF($A465&lt;&gt;$A464,1,MOD(E464-1+(COUNTIFS(F$382:$N$382,$A465)=COUNTIFS(F465:$N465,1)),E$381)+1))</f>
        <v>0</v>
      </c>
      <c r="F465" s="306">
        <f ca="1">IF($A465&lt;&gt;F$382,0,IF($A465&lt;&gt;$A464,1,MOD(F464-1+(COUNTIFS(G$382:$N$382,$A465)=COUNTIFS(G465:$N465,1)),F$381)+1))</f>
        <v>0</v>
      </c>
      <c r="G465" s="306">
        <f ca="1">IF($A465&lt;&gt;G$382,0,IF($A465&lt;&gt;$A464,1,MOD(G464-1+(COUNTIFS(H$382:$N$382,$A465)=COUNTIFS(H465:$N465,1)),G$381)+1))</f>
        <v>1</v>
      </c>
      <c r="H465" s="306">
        <f ca="1">IF($A465&lt;&gt;H$382,0,IF($A465&lt;&gt;$A464,1,MOD(H464-1+(COUNTIFS(I$382:$N$382,$A465)=COUNTIFS(I465:$N465,1)),H$381)+1))</f>
        <v>1</v>
      </c>
      <c r="I465" s="306">
        <f ca="1">IF($A465&lt;&gt;I$382,0,IF($A465&lt;&gt;$A464,1,MOD(I464-1+(COUNTIFS(N$382:$N$382,$A465)=COUNTIFS(N465:$N465,1)),I$381)+1))</f>
        <v>2</v>
      </c>
      <c r="J465" s="306"/>
      <c r="K465" s="306"/>
      <c r="L465" s="306"/>
      <c r="M465" s="306"/>
      <c r="O465">
        <v>82</v>
      </c>
      <c r="P465" s="115">
        <f t="shared" ca="1" si="904"/>
        <v>-0.5</v>
      </c>
      <c r="Q465" s="115">
        <f t="shared" ca="1" si="905"/>
        <v>0</v>
      </c>
      <c r="R465" s="115">
        <f t="shared" ca="1" si="906"/>
        <v>0</v>
      </c>
      <c r="S465" s="115">
        <f t="shared" ca="1" si="907"/>
        <v>0</v>
      </c>
      <c r="T465" s="115">
        <v>0</v>
      </c>
      <c r="U465" s="115">
        <f t="shared" ca="1" si="908"/>
        <v>-0.5</v>
      </c>
      <c r="V465" s="115">
        <f t="shared" ca="1" si="909"/>
        <v>0</v>
      </c>
      <c r="W465" s="115"/>
      <c r="X465" s="115"/>
      <c r="Y465" s="115"/>
      <c r="Z465" s="115"/>
    </row>
    <row r="466" spans="1:26" hidden="1" outlineLevel="1">
      <c r="A466">
        <f t="shared" ca="1" si="910"/>
        <v>2</v>
      </c>
      <c r="B466" t="str">
        <f t="shared" ca="1" si="896"/>
        <v>EP1 LPD1 LPS1 LPM3</v>
      </c>
      <c r="C466" s="308">
        <f ca="1">IF($A466&lt;&gt;$A465,1,MOD(C465-1+(COUNTIFS(D$382:$N$382,$A466)=COUNTIFS(D466:$N466,1)),C$381)+1)</f>
        <v>1</v>
      </c>
      <c r="D466" s="306">
        <f ca="1">IF($A466&lt;&gt;D$382,0,IF($A466&lt;&gt;$A465,1,MOD(D465-1+(COUNTIFS(E$382:$N$382,$A466)=COUNTIFS(E466:$N466,1)),D$381)+1))</f>
        <v>0</v>
      </c>
      <c r="E466" s="306">
        <f ca="1">IF($A466&lt;&gt;E$382,0,IF($A466&lt;&gt;$A465,1,MOD(E465-1+(COUNTIFS(F$382:$N$382,$A466)=COUNTIFS(F466:$N466,1)),E$381)+1))</f>
        <v>0</v>
      </c>
      <c r="F466" s="306">
        <f ca="1">IF($A466&lt;&gt;F$382,0,IF($A466&lt;&gt;$A465,1,MOD(F465-1+(COUNTIFS(G$382:$N$382,$A466)=COUNTIFS(G466:$N466,1)),F$381)+1))</f>
        <v>0</v>
      </c>
      <c r="G466" s="306">
        <f ca="1">IF($A466&lt;&gt;G$382,0,IF($A466&lt;&gt;$A465,1,MOD(G465-1+(COUNTIFS(H$382:$N$382,$A466)=COUNTIFS(H466:$N466,1)),G$381)+1))</f>
        <v>1</v>
      </c>
      <c r="H466" s="306">
        <f ca="1">IF($A466&lt;&gt;H$382,0,IF($A466&lt;&gt;$A465,1,MOD(H465-1+(COUNTIFS(I$382:$N$382,$A466)=COUNTIFS(I466:$N466,1)),H$381)+1))</f>
        <v>1</v>
      </c>
      <c r="I466" s="306">
        <f ca="1">IF($A466&lt;&gt;I$382,0,IF($A466&lt;&gt;$A465,1,MOD(I465-1+(COUNTIFS(N$382:$N$382,$A466)=COUNTIFS(N466:$N466,1)),I$381)+1))</f>
        <v>3</v>
      </c>
      <c r="J466" s="306"/>
      <c r="K466" s="306"/>
      <c r="L466" s="306"/>
      <c r="M466" s="306"/>
      <c r="O466">
        <v>83</v>
      </c>
      <c r="P466" s="115">
        <f t="shared" ca="1" si="904"/>
        <v>-0.5</v>
      </c>
      <c r="Q466" s="115">
        <f t="shared" ca="1" si="905"/>
        <v>0</v>
      </c>
      <c r="R466" s="115">
        <f t="shared" ca="1" si="906"/>
        <v>0</v>
      </c>
      <c r="S466" s="115">
        <f t="shared" ca="1" si="907"/>
        <v>0</v>
      </c>
      <c r="T466" s="115">
        <v>0</v>
      </c>
      <c r="U466" s="115">
        <f t="shared" ca="1" si="908"/>
        <v>-0.5</v>
      </c>
      <c r="V466" s="115">
        <f t="shared" ca="1" si="909"/>
        <v>0.5</v>
      </c>
      <c r="W466" s="115"/>
      <c r="X466" s="115"/>
      <c r="Y466" s="115"/>
      <c r="Z466" s="115"/>
    </row>
    <row r="467" spans="1:26" hidden="1" outlineLevel="1">
      <c r="A467">
        <f t="shared" ca="1" si="910"/>
        <v>2</v>
      </c>
      <c r="B467" t="str">
        <f t="shared" ca="1" si="896"/>
        <v>EP1 LPD1 LPS2 LPM1</v>
      </c>
      <c r="C467" s="308">
        <f ca="1">IF($A467&lt;&gt;$A466,1,MOD(C466-1+(COUNTIFS(D$382:$N$382,$A467)=COUNTIFS(D467:$N467,1)),C$381)+1)</f>
        <v>1</v>
      </c>
      <c r="D467" s="306">
        <f ca="1">IF($A467&lt;&gt;D$382,0,IF($A467&lt;&gt;$A466,1,MOD(D466-1+(COUNTIFS(E$382:$N$382,$A467)=COUNTIFS(E467:$N467,1)),D$381)+1))</f>
        <v>0</v>
      </c>
      <c r="E467" s="306">
        <f ca="1">IF($A467&lt;&gt;E$382,0,IF($A467&lt;&gt;$A466,1,MOD(E466-1+(COUNTIFS(F$382:$N$382,$A467)=COUNTIFS(F467:$N467,1)),E$381)+1))</f>
        <v>0</v>
      </c>
      <c r="F467" s="306">
        <f ca="1">IF($A467&lt;&gt;F$382,0,IF($A467&lt;&gt;$A466,1,MOD(F466-1+(COUNTIFS(G$382:$N$382,$A467)=COUNTIFS(G467:$N467,1)),F$381)+1))</f>
        <v>0</v>
      </c>
      <c r="G467" s="306">
        <f ca="1">IF($A467&lt;&gt;G$382,0,IF($A467&lt;&gt;$A466,1,MOD(G466-1+(COUNTIFS(H$382:$N$382,$A467)=COUNTIFS(H467:$N467,1)),G$381)+1))</f>
        <v>1</v>
      </c>
      <c r="H467" s="306">
        <f ca="1">IF($A467&lt;&gt;H$382,0,IF($A467&lt;&gt;$A466,1,MOD(H466-1+(COUNTIFS(I$382:$N$382,$A467)=COUNTIFS(I467:$N467,1)),H$381)+1))</f>
        <v>2</v>
      </c>
      <c r="I467" s="306">
        <f ca="1">IF($A467&lt;&gt;I$382,0,IF($A467&lt;&gt;$A466,1,MOD(I466-1+(COUNTIFS(N$382:$N$382,$A467)=COUNTIFS(N467:$N467,1)),I$381)+1))</f>
        <v>1</v>
      </c>
      <c r="J467" s="306"/>
      <c r="K467" s="306"/>
      <c r="L467" s="306"/>
      <c r="M467" s="306"/>
      <c r="O467">
        <v>84</v>
      </c>
      <c r="P467" s="115">
        <f t="shared" ca="1" si="904"/>
        <v>-0.5</v>
      </c>
      <c r="Q467" s="115">
        <f t="shared" ca="1" si="905"/>
        <v>0</v>
      </c>
      <c r="R467" s="115">
        <f t="shared" ca="1" si="906"/>
        <v>0</v>
      </c>
      <c r="S467" s="115">
        <f t="shared" ca="1" si="907"/>
        <v>0</v>
      </c>
      <c r="T467" s="115">
        <v>0</v>
      </c>
      <c r="U467" s="115">
        <f t="shared" ca="1" si="908"/>
        <v>0</v>
      </c>
      <c r="V467" s="115">
        <f t="shared" ca="1" si="909"/>
        <v>-0.5</v>
      </c>
      <c r="W467" s="115"/>
      <c r="X467" s="115"/>
      <c r="Y467" s="115"/>
      <c r="Z467" s="115"/>
    </row>
    <row r="468" spans="1:26" hidden="1" outlineLevel="1">
      <c r="A468">
        <f t="shared" ca="1" si="910"/>
        <v>2</v>
      </c>
      <c r="B468" t="str">
        <f t="shared" ca="1" si="896"/>
        <v>EP1 LPD1 LPS2 LPM2</v>
      </c>
      <c r="C468" s="308">
        <f ca="1">IF($A468&lt;&gt;$A467,1,MOD(C467-1+(COUNTIFS(D$382:$N$382,$A468)=COUNTIFS(D468:$N468,1)),C$381)+1)</f>
        <v>1</v>
      </c>
      <c r="D468" s="306">
        <f ca="1">IF($A468&lt;&gt;D$382,0,IF($A468&lt;&gt;$A467,1,MOD(D467-1+(COUNTIFS(E$382:$N$382,$A468)=COUNTIFS(E468:$N468,1)),D$381)+1))</f>
        <v>0</v>
      </c>
      <c r="E468" s="306">
        <f ca="1">IF($A468&lt;&gt;E$382,0,IF($A468&lt;&gt;$A467,1,MOD(E467-1+(COUNTIFS(F$382:$N$382,$A468)=COUNTIFS(F468:$N468,1)),E$381)+1))</f>
        <v>0</v>
      </c>
      <c r="F468" s="306">
        <f ca="1">IF($A468&lt;&gt;F$382,0,IF($A468&lt;&gt;$A467,1,MOD(F467-1+(COUNTIFS(G$382:$N$382,$A468)=COUNTIFS(G468:$N468,1)),F$381)+1))</f>
        <v>0</v>
      </c>
      <c r="G468" s="306">
        <f ca="1">IF($A468&lt;&gt;G$382,0,IF($A468&lt;&gt;$A467,1,MOD(G467-1+(COUNTIFS(H$382:$N$382,$A468)=COUNTIFS(H468:$N468,1)),G$381)+1))</f>
        <v>1</v>
      </c>
      <c r="H468" s="306">
        <f ca="1">IF($A468&lt;&gt;H$382,0,IF($A468&lt;&gt;$A467,1,MOD(H467-1+(COUNTIFS(I$382:$N$382,$A468)=COUNTIFS(I468:$N468,1)),H$381)+1))</f>
        <v>2</v>
      </c>
      <c r="I468" s="306">
        <f ca="1">IF($A468&lt;&gt;I$382,0,IF($A468&lt;&gt;$A467,1,MOD(I467-1+(COUNTIFS(N$382:$N$382,$A468)=COUNTIFS(N468:$N468,1)),I$381)+1))</f>
        <v>2</v>
      </c>
      <c r="J468" s="306"/>
      <c r="K468" s="306"/>
      <c r="L468" s="306"/>
      <c r="M468" s="306"/>
      <c r="O468">
        <v>85</v>
      </c>
      <c r="P468" s="115">
        <f t="shared" ca="1" si="904"/>
        <v>-0.5</v>
      </c>
      <c r="Q468" s="115">
        <f t="shared" ca="1" si="905"/>
        <v>0</v>
      </c>
      <c r="R468" s="115">
        <f t="shared" ca="1" si="906"/>
        <v>0</v>
      </c>
      <c r="S468" s="115">
        <f t="shared" ca="1" si="907"/>
        <v>0</v>
      </c>
      <c r="T468" s="115">
        <v>0</v>
      </c>
      <c r="U468" s="115">
        <f t="shared" ca="1" si="908"/>
        <v>0</v>
      </c>
      <c r="V468" s="115">
        <f t="shared" ca="1" si="909"/>
        <v>0</v>
      </c>
      <c r="W468" s="115"/>
      <c r="X468" s="115"/>
      <c r="Y468" s="115"/>
      <c r="Z468" s="115"/>
    </row>
    <row r="469" spans="1:26" hidden="1" outlineLevel="1">
      <c r="A469">
        <f t="shared" ca="1" si="910"/>
        <v>2</v>
      </c>
      <c r="B469" t="str">
        <f t="shared" ca="1" si="896"/>
        <v>EP1 LPD1 LPS2 LPM3</v>
      </c>
      <c r="C469" s="308">
        <f ca="1">IF($A469&lt;&gt;$A468,1,MOD(C468-1+(COUNTIFS(D$382:$N$382,$A469)=COUNTIFS(D469:$N469,1)),C$381)+1)</f>
        <v>1</v>
      </c>
      <c r="D469" s="306">
        <f ca="1">IF($A469&lt;&gt;D$382,0,IF($A469&lt;&gt;$A468,1,MOD(D468-1+(COUNTIFS(E$382:$N$382,$A469)=COUNTIFS(E469:$N469,1)),D$381)+1))</f>
        <v>0</v>
      </c>
      <c r="E469" s="306">
        <f ca="1">IF($A469&lt;&gt;E$382,0,IF($A469&lt;&gt;$A468,1,MOD(E468-1+(COUNTIFS(F$382:$N$382,$A469)=COUNTIFS(F469:$N469,1)),E$381)+1))</f>
        <v>0</v>
      </c>
      <c r="F469" s="306">
        <f ca="1">IF($A469&lt;&gt;F$382,0,IF($A469&lt;&gt;$A468,1,MOD(F468-1+(COUNTIFS(G$382:$N$382,$A469)=COUNTIFS(G469:$N469,1)),F$381)+1))</f>
        <v>0</v>
      </c>
      <c r="G469" s="306">
        <f ca="1">IF($A469&lt;&gt;G$382,0,IF($A469&lt;&gt;$A468,1,MOD(G468-1+(COUNTIFS(H$382:$N$382,$A469)=COUNTIFS(H469:$N469,1)),G$381)+1))</f>
        <v>1</v>
      </c>
      <c r="H469" s="306">
        <f ca="1">IF($A469&lt;&gt;H$382,0,IF($A469&lt;&gt;$A468,1,MOD(H468-1+(COUNTIFS(I$382:$N$382,$A469)=COUNTIFS(I469:$N469,1)),H$381)+1))</f>
        <v>2</v>
      </c>
      <c r="I469" s="306">
        <f ca="1">IF($A469&lt;&gt;I$382,0,IF($A469&lt;&gt;$A468,1,MOD(I468-1+(COUNTIFS(N$382:$N$382,$A469)=COUNTIFS(N469:$N469,1)),I$381)+1))</f>
        <v>3</v>
      </c>
      <c r="J469" s="306"/>
      <c r="K469" s="306"/>
      <c r="L469" s="306"/>
      <c r="M469" s="306"/>
      <c r="O469">
        <v>86</v>
      </c>
      <c r="P469" s="115">
        <f t="shared" ca="1" si="904"/>
        <v>-0.5</v>
      </c>
      <c r="Q469" s="115">
        <f t="shared" ca="1" si="905"/>
        <v>0</v>
      </c>
      <c r="R469" s="115">
        <f t="shared" ca="1" si="906"/>
        <v>0</v>
      </c>
      <c r="S469" s="115">
        <f t="shared" ca="1" si="907"/>
        <v>0</v>
      </c>
      <c r="T469" s="115">
        <v>0</v>
      </c>
      <c r="U469" s="115">
        <f t="shared" ca="1" si="908"/>
        <v>0</v>
      </c>
      <c r="V469" s="115">
        <f t="shared" ca="1" si="909"/>
        <v>0.5</v>
      </c>
      <c r="W469" s="115"/>
      <c r="X469" s="115"/>
      <c r="Y469" s="115"/>
      <c r="Z469" s="115"/>
    </row>
    <row r="470" spans="1:26" hidden="1" outlineLevel="1">
      <c r="A470">
        <f t="shared" ca="1" si="910"/>
        <v>2</v>
      </c>
      <c r="B470" t="str">
        <f t="shared" ca="1" si="896"/>
        <v>EP1 LPD1 LPS3 LPM1</v>
      </c>
      <c r="C470" s="308">
        <f ca="1">IF($A470&lt;&gt;$A469,1,MOD(C469-1+(COUNTIFS(D$382:$N$382,$A470)=COUNTIFS(D470:$N470,1)),C$381)+1)</f>
        <v>1</v>
      </c>
      <c r="D470" s="306">
        <f ca="1">IF($A470&lt;&gt;D$382,0,IF($A470&lt;&gt;$A469,1,MOD(D469-1+(COUNTIFS(E$382:$N$382,$A470)=COUNTIFS(E470:$N470,1)),D$381)+1))</f>
        <v>0</v>
      </c>
      <c r="E470" s="306">
        <f ca="1">IF($A470&lt;&gt;E$382,0,IF($A470&lt;&gt;$A469,1,MOD(E469-1+(COUNTIFS(F$382:$N$382,$A470)=COUNTIFS(F470:$N470,1)),E$381)+1))</f>
        <v>0</v>
      </c>
      <c r="F470" s="306">
        <f ca="1">IF($A470&lt;&gt;F$382,0,IF($A470&lt;&gt;$A469,1,MOD(F469-1+(COUNTIFS(G$382:$N$382,$A470)=COUNTIFS(G470:$N470,1)),F$381)+1))</f>
        <v>0</v>
      </c>
      <c r="G470" s="306">
        <f ca="1">IF($A470&lt;&gt;G$382,0,IF($A470&lt;&gt;$A469,1,MOD(G469-1+(COUNTIFS(H$382:$N$382,$A470)=COUNTIFS(H470:$N470,1)),G$381)+1))</f>
        <v>1</v>
      </c>
      <c r="H470" s="306">
        <f ca="1">IF($A470&lt;&gt;H$382,0,IF($A470&lt;&gt;$A469,1,MOD(H469-1+(COUNTIFS(I$382:$N$382,$A470)=COUNTIFS(I470:$N470,1)),H$381)+1))</f>
        <v>3</v>
      </c>
      <c r="I470" s="306">
        <f ca="1">IF($A470&lt;&gt;I$382,0,IF($A470&lt;&gt;$A469,1,MOD(I469-1+(COUNTIFS(N$382:$N$382,$A470)=COUNTIFS(N470:$N470,1)),I$381)+1))</f>
        <v>1</v>
      </c>
      <c r="J470" s="306"/>
      <c r="K470" s="306"/>
      <c r="L470" s="306"/>
      <c r="M470" s="306"/>
      <c r="O470">
        <v>87</v>
      </c>
      <c r="P470" s="115">
        <f t="shared" ca="1" si="904"/>
        <v>-0.5</v>
      </c>
      <c r="Q470" s="115">
        <f t="shared" ca="1" si="905"/>
        <v>0</v>
      </c>
      <c r="R470" s="115">
        <f t="shared" ca="1" si="906"/>
        <v>0</v>
      </c>
      <c r="S470" s="115">
        <f t="shared" ca="1" si="907"/>
        <v>0</v>
      </c>
      <c r="T470" s="115">
        <v>0</v>
      </c>
      <c r="U470" s="115">
        <f t="shared" ca="1" si="908"/>
        <v>0.5</v>
      </c>
      <c r="V470" s="115">
        <f t="shared" ca="1" si="909"/>
        <v>-0.5</v>
      </c>
      <c r="W470" s="115"/>
      <c r="X470" s="115"/>
      <c r="Y470" s="115"/>
      <c r="Z470" s="115"/>
    </row>
    <row r="471" spans="1:26" hidden="1" outlineLevel="1">
      <c r="A471">
        <f t="shared" ca="1" si="910"/>
        <v>2</v>
      </c>
      <c r="B471" t="str">
        <f t="shared" ca="1" si="896"/>
        <v>EP1 LPD1 LPS3 LPM2</v>
      </c>
      <c r="C471" s="308">
        <f ca="1">IF($A471&lt;&gt;$A470,1,MOD(C470-1+(COUNTIFS(D$382:$N$382,$A471)=COUNTIFS(D471:$N471,1)),C$381)+1)</f>
        <v>1</v>
      </c>
      <c r="D471" s="306">
        <f ca="1">IF($A471&lt;&gt;D$382,0,IF($A471&lt;&gt;$A470,1,MOD(D470-1+(COUNTIFS(E$382:$N$382,$A471)=COUNTIFS(E471:$N471,1)),D$381)+1))</f>
        <v>0</v>
      </c>
      <c r="E471" s="306">
        <f ca="1">IF($A471&lt;&gt;E$382,0,IF($A471&lt;&gt;$A470,1,MOD(E470-1+(COUNTIFS(F$382:$N$382,$A471)=COUNTIFS(F471:$N471,1)),E$381)+1))</f>
        <v>0</v>
      </c>
      <c r="F471" s="306">
        <f ca="1">IF($A471&lt;&gt;F$382,0,IF($A471&lt;&gt;$A470,1,MOD(F470-1+(COUNTIFS(G$382:$N$382,$A471)=COUNTIFS(G471:$N471,1)),F$381)+1))</f>
        <v>0</v>
      </c>
      <c r="G471" s="306">
        <f ca="1">IF($A471&lt;&gt;G$382,0,IF($A471&lt;&gt;$A470,1,MOD(G470-1+(COUNTIFS(H$382:$N$382,$A471)=COUNTIFS(H471:$N471,1)),G$381)+1))</f>
        <v>1</v>
      </c>
      <c r="H471" s="306">
        <f ca="1">IF($A471&lt;&gt;H$382,0,IF($A471&lt;&gt;$A470,1,MOD(H470-1+(COUNTIFS(I$382:$N$382,$A471)=COUNTIFS(I471:$N471,1)),H$381)+1))</f>
        <v>3</v>
      </c>
      <c r="I471" s="306">
        <f ca="1">IF($A471&lt;&gt;I$382,0,IF($A471&lt;&gt;$A470,1,MOD(I470-1+(COUNTIFS(N$382:$N$382,$A471)=COUNTIFS(N471:$N471,1)),I$381)+1))</f>
        <v>2</v>
      </c>
      <c r="J471" s="306"/>
      <c r="K471" s="306"/>
      <c r="L471" s="306"/>
      <c r="M471" s="306"/>
      <c r="O471">
        <v>88</v>
      </c>
      <c r="P471" s="115">
        <f t="shared" ca="1" si="904"/>
        <v>-0.5</v>
      </c>
      <c r="Q471" s="115">
        <f t="shared" ca="1" si="905"/>
        <v>0</v>
      </c>
      <c r="R471" s="115">
        <f t="shared" ca="1" si="906"/>
        <v>0</v>
      </c>
      <c r="S471" s="115">
        <f t="shared" ca="1" si="907"/>
        <v>0</v>
      </c>
      <c r="T471" s="115">
        <v>0</v>
      </c>
      <c r="U471" s="115">
        <f t="shared" ca="1" si="908"/>
        <v>0.5</v>
      </c>
      <c r="V471" s="115">
        <f t="shared" ca="1" si="909"/>
        <v>0</v>
      </c>
      <c r="W471" s="115"/>
      <c r="X471" s="115"/>
      <c r="Y471" s="115"/>
      <c r="Z471" s="115"/>
    </row>
    <row r="472" spans="1:26" hidden="1" outlineLevel="1">
      <c r="A472">
        <f t="shared" ca="1" si="910"/>
        <v>2</v>
      </c>
      <c r="B472" t="str">
        <f t="shared" ca="1" si="896"/>
        <v>EP1 LPD1 LPS3 LPM3</v>
      </c>
      <c r="C472" s="308">
        <f ca="1">IF($A472&lt;&gt;$A471,1,MOD(C471-1+(COUNTIFS(D$382:$N$382,$A472)=COUNTIFS(D472:$N472,1)),C$381)+1)</f>
        <v>1</v>
      </c>
      <c r="D472" s="306">
        <f ca="1">IF($A472&lt;&gt;D$382,0,IF($A472&lt;&gt;$A471,1,MOD(D471-1+(COUNTIFS(E$382:$N$382,$A472)=COUNTIFS(E472:$N472,1)),D$381)+1))</f>
        <v>0</v>
      </c>
      <c r="E472" s="306">
        <f ca="1">IF($A472&lt;&gt;E$382,0,IF($A472&lt;&gt;$A471,1,MOD(E471-1+(COUNTIFS(F$382:$N$382,$A472)=COUNTIFS(F472:$N472,1)),E$381)+1))</f>
        <v>0</v>
      </c>
      <c r="F472" s="306">
        <f ca="1">IF($A472&lt;&gt;F$382,0,IF($A472&lt;&gt;$A471,1,MOD(F471-1+(COUNTIFS(G$382:$N$382,$A472)=COUNTIFS(G472:$N472,1)),F$381)+1))</f>
        <v>0</v>
      </c>
      <c r="G472" s="306">
        <f ca="1">IF($A472&lt;&gt;G$382,0,IF($A472&lt;&gt;$A471,1,MOD(G471-1+(COUNTIFS(H$382:$N$382,$A472)=COUNTIFS(H472:$N472,1)),G$381)+1))</f>
        <v>1</v>
      </c>
      <c r="H472" s="306">
        <f ca="1">IF($A472&lt;&gt;H$382,0,IF($A472&lt;&gt;$A471,1,MOD(H471-1+(COUNTIFS(I$382:$N$382,$A472)=COUNTIFS(I472:$N472,1)),H$381)+1))</f>
        <v>3</v>
      </c>
      <c r="I472" s="306">
        <f ca="1">IF($A472&lt;&gt;I$382,0,IF($A472&lt;&gt;$A471,1,MOD(I471-1+(COUNTIFS(N$382:$N$382,$A472)=COUNTIFS(N472:$N472,1)),I$381)+1))</f>
        <v>3</v>
      </c>
      <c r="J472" s="306"/>
      <c r="K472" s="306"/>
      <c r="L472" s="306"/>
      <c r="M472" s="306"/>
      <c r="O472">
        <v>89</v>
      </c>
      <c r="P472" s="115">
        <f t="shared" ca="1" si="904"/>
        <v>-0.5</v>
      </c>
      <c r="Q472" s="115">
        <f t="shared" ca="1" si="905"/>
        <v>0</v>
      </c>
      <c r="R472" s="115">
        <f t="shared" ca="1" si="906"/>
        <v>0</v>
      </c>
      <c r="S472" s="115">
        <f t="shared" ca="1" si="907"/>
        <v>0</v>
      </c>
      <c r="T472" s="115">
        <v>0</v>
      </c>
      <c r="U472" s="115">
        <f t="shared" ca="1" si="908"/>
        <v>0.5</v>
      </c>
      <c r="V472" s="115">
        <f t="shared" ca="1" si="909"/>
        <v>0.5</v>
      </c>
      <c r="W472" s="115"/>
      <c r="X472" s="115"/>
      <c r="Y472" s="115"/>
      <c r="Z472" s="115"/>
    </row>
    <row r="473" spans="1:26" hidden="1" outlineLevel="1">
      <c r="A473">
        <f t="shared" ca="1" si="910"/>
        <v>2</v>
      </c>
      <c r="B473" t="str">
        <f t="shared" ca="1" si="896"/>
        <v>EP2 LPD1 LPS1 LPM1</v>
      </c>
      <c r="C473" s="308">
        <f ca="1">IF($A473&lt;&gt;$A472,1,MOD(C472-1+(COUNTIFS(D$382:$N$382,$A473)=COUNTIFS(D473:$N473,1)),C$381)+1)</f>
        <v>2</v>
      </c>
      <c r="D473" s="306">
        <f ca="1">IF($A473&lt;&gt;D$382,0,IF($A473&lt;&gt;$A472,1,MOD(D472-1+(COUNTIFS(E$382:$N$382,$A473)=COUNTIFS(E473:$N473,1)),D$381)+1))</f>
        <v>0</v>
      </c>
      <c r="E473" s="306">
        <f ca="1">IF($A473&lt;&gt;E$382,0,IF($A473&lt;&gt;$A472,1,MOD(E472-1+(COUNTIFS(F$382:$N$382,$A473)=COUNTIFS(F473:$N473,1)),E$381)+1))</f>
        <v>0</v>
      </c>
      <c r="F473" s="306">
        <f ca="1">IF($A473&lt;&gt;F$382,0,IF($A473&lt;&gt;$A472,1,MOD(F472-1+(COUNTIFS(G$382:$N$382,$A473)=COUNTIFS(G473:$N473,1)),F$381)+1))</f>
        <v>0</v>
      </c>
      <c r="G473" s="306">
        <f ca="1">IF($A473&lt;&gt;G$382,0,IF($A473&lt;&gt;$A472,1,MOD(G472-1+(COUNTIFS(H$382:$N$382,$A473)=COUNTIFS(H473:$N473,1)),G$381)+1))</f>
        <v>1</v>
      </c>
      <c r="H473" s="306">
        <f ca="1">IF($A473&lt;&gt;H$382,0,IF($A473&lt;&gt;$A472,1,MOD(H472-1+(COUNTIFS(I$382:$N$382,$A473)=COUNTIFS(I473:$N473,1)),H$381)+1))</f>
        <v>1</v>
      </c>
      <c r="I473" s="306">
        <f ca="1">IF($A473&lt;&gt;I$382,0,IF($A473&lt;&gt;$A472,1,MOD(I472-1+(COUNTIFS(N$382:$N$382,$A473)=COUNTIFS(N473:$N473,1)),I$381)+1))</f>
        <v>1</v>
      </c>
      <c r="J473" s="306"/>
      <c r="K473" s="306"/>
      <c r="L473" s="306"/>
      <c r="M473" s="306"/>
      <c r="O473">
        <v>90</v>
      </c>
      <c r="P473" s="115">
        <f t="shared" ca="1" si="904"/>
        <v>0</v>
      </c>
      <c r="Q473" s="115">
        <f t="shared" ca="1" si="905"/>
        <v>0</v>
      </c>
      <c r="R473" s="115">
        <f t="shared" ca="1" si="906"/>
        <v>0</v>
      </c>
      <c r="S473" s="115">
        <f t="shared" ca="1" si="907"/>
        <v>0</v>
      </c>
      <c r="T473" s="115">
        <v>0</v>
      </c>
      <c r="U473" s="115">
        <f t="shared" ca="1" si="908"/>
        <v>-0.5</v>
      </c>
      <c r="V473" s="115">
        <f t="shared" ca="1" si="909"/>
        <v>-0.5</v>
      </c>
      <c r="W473" s="115"/>
      <c r="X473" s="115"/>
      <c r="Y473" s="115"/>
      <c r="Z473" s="115"/>
    </row>
    <row r="474" spans="1:26" hidden="1" outlineLevel="1">
      <c r="A474">
        <f t="shared" ca="1" si="910"/>
        <v>2</v>
      </c>
      <c r="B474" t="str">
        <f t="shared" ca="1" si="896"/>
        <v>EP2 LPD1 LPS1 LPM2</v>
      </c>
      <c r="C474" s="308">
        <f ca="1">IF($A474&lt;&gt;$A473,1,MOD(C473-1+(COUNTIFS(D$382:$N$382,$A474)=COUNTIFS(D474:$N474,1)),C$381)+1)</f>
        <v>2</v>
      </c>
      <c r="D474" s="306">
        <f ca="1">IF($A474&lt;&gt;D$382,0,IF($A474&lt;&gt;$A473,1,MOD(D473-1+(COUNTIFS(E$382:$N$382,$A474)=COUNTIFS(E474:$N474,1)),D$381)+1))</f>
        <v>0</v>
      </c>
      <c r="E474" s="306">
        <f ca="1">IF($A474&lt;&gt;E$382,0,IF($A474&lt;&gt;$A473,1,MOD(E473-1+(COUNTIFS(F$382:$N$382,$A474)=COUNTIFS(F474:$N474,1)),E$381)+1))</f>
        <v>0</v>
      </c>
      <c r="F474" s="306">
        <f ca="1">IF($A474&lt;&gt;F$382,0,IF($A474&lt;&gt;$A473,1,MOD(F473-1+(COUNTIFS(G$382:$N$382,$A474)=COUNTIFS(G474:$N474,1)),F$381)+1))</f>
        <v>0</v>
      </c>
      <c r="G474" s="306">
        <f ca="1">IF($A474&lt;&gt;G$382,0,IF($A474&lt;&gt;$A473,1,MOD(G473-1+(COUNTIFS(H$382:$N$382,$A474)=COUNTIFS(H474:$N474,1)),G$381)+1))</f>
        <v>1</v>
      </c>
      <c r="H474" s="306">
        <f ca="1">IF($A474&lt;&gt;H$382,0,IF($A474&lt;&gt;$A473,1,MOD(H473-1+(COUNTIFS(I$382:$N$382,$A474)=COUNTIFS(I474:$N474,1)),H$381)+1))</f>
        <v>1</v>
      </c>
      <c r="I474" s="306">
        <f ca="1">IF($A474&lt;&gt;I$382,0,IF($A474&lt;&gt;$A473,1,MOD(I473-1+(COUNTIFS(N$382:$N$382,$A474)=COUNTIFS(N474:$N474,1)),I$381)+1))</f>
        <v>2</v>
      </c>
      <c r="J474" s="306"/>
      <c r="K474" s="306"/>
      <c r="L474" s="306"/>
      <c r="M474" s="306"/>
      <c r="O474">
        <v>91</v>
      </c>
      <c r="P474" s="115">
        <f t="shared" ca="1" si="904"/>
        <v>0</v>
      </c>
      <c r="Q474" s="115">
        <f t="shared" ca="1" si="905"/>
        <v>0</v>
      </c>
      <c r="R474" s="115">
        <f t="shared" ca="1" si="906"/>
        <v>0</v>
      </c>
      <c r="S474" s="115">
        <f t="shared" ca="1" si="907"/>
        <v>0</v>
      </c>
      <c r="T474" s="115">
        <v>0</v>
      </c>
      <c r="U474" s="115">
        <f t="shared" ca="1" si="908"/>
        <v>-0.5</v>
      </c>
      <c r="V474" s="115">
        <f t="shared" ca="1" si="909"/>
        <v>0</v>
      </c>
      <c r="W474" s="115"/>
      <c r="X474" s="115"/>
      <c r="Y474" s="115"/>
      <c r="Z474" s="115"/>
    </row>
    <row r="475" spans="1:26" hidden="1" outlineLevel="1">
      <c r="A475">
        <f t="shared" ca="1" si="910"/>
        <v>2</v>
      </c>
      <c r="B475" t="str">
        <f t="shared" ca="1" si="896"/>
        <v>EP2 LPD1 LPS1 LPM3</v>
      </c>
      <c r="C475" s="308">
        <f ca="1">IF($A475&lt;&gt;$A474,1,MOD(C474-1+(COUNTIFS(D$382:$N$382,$A475)=COUNTIFS(D475:$N475,1)),C$381)+1)</f>
        <v>2</v>
      </c>
      <c r="D475" s="306">
        <f ca="1">IF($A475&lt;&gt;D$382,0,IF($A475&lt;&gt;$A474,1,MOD(D474-1+(COUNTIFS(E$382:$N$382,$A475)=COUNTIFS(E475:$N475,1)),D$381)+1))</f>
        <v>0</v>
      </c>
      <c r="E475" s="306">
        <f ca="1">IF($A475&lt;&gt;E$382,0,IF($A475&lt;&gt;$A474,1,MOD(E474-1+(COUNTIFS(F$382:$N$382,$A475)=COUNTIFS(F475:$N475,1)),E$381)+1))</f>
        <v>0</v>
      </c>
      <c r="F475" s="306">
        <f ca="1">IF($A475&lt;&gt;F$382,0,IF($A475&lt;&gt;$A474,1,MOD(F474-1+(COUNTIFS(G$382:$N$382,$A475)=COUNTIFS(G475:$N475,1)),F$381)+1))</f>
        <v>0</v>
      </c>
      <c r="G475" s="306">
        <f ca="1">IF($A475&lt;&gt;G$382,0,IF($A475&lt;&gt;$A474,1,MOD(G474-1+(COUNTIFS(H$382:$N$382,$A475)=COUNTIFS(H475:$N475,1)),G$381)+1))</f>
        <v>1</v>
      </c>
      <c r="H475" s="306">
        <f ca="1">IF($A475&lt;&gt;H$382,0,IF($A475&lt;&gt;$A474,1,MOD(H474-1+(COUNTIFS(I$382:$N$382,$A475)=COUNTIFS(I475:$N475,1)),H$381)+1))</f>
        <v>1</v>
      </c>
      <c r="I475" s="306">
        <f ca="1">IF($A475&lt;&gt;I$382,0,IF($A475&lt;&gt;$A474,1,MOD(I474-1+(COUNTIFS(N$382:$N$382,$A475)=COUNTIFS(N475:$N475,1)),I$381)+1))</f>
        <v>3</v>
      </c>
      <c r="J475" s="306"/>
      <c r="K475" s="306"/>
      <c r="L475" s="306"/>
      <c r="M475" s="306"/>
      <c r="O475">
        <v>92</v>
      </c>
      <c r="P475" s="115">
        <f t="shared" ca="1" si="904"/>
        <v>0</v>
      </c>
      <c r="Q475" s="115">
        <f t="shared" ca="1" si="905"/>
        <v>0</v>
      </c>
      <c r="R475" s="115">
        <f t="shared" ca="1" si="906"/>
        <v>0</v>
      </c>
      <c r="S475" s="115">
        <f t="shared" ca="1" si="907"/>
        <v>0</v>
      </c>
      <c r="T475" s="115">
        <v>0</v>
      </c>
      <c r="U475" s="115">
        <f t="shared" ca="1" si="908"/>
        <v>-0.5</v>
      </c>
      <c r="V475" s="115">
        <f t="shared" ca="1" si="909"/>
        <v>0.5</v>
      </c>
      <c r="W475" s="115"/>
      <c r="X475" s="115"/>
      <c r="Y475" s="115"/>
      <c r="Z475" s="115"/>
    </row>
    <row r="476" spans="1:26" hidden="1" outlineLevel="1">
      <c r="A476">
        <f t="shared" ca="1" si="910"/>
        <v>2</v>
      </c>
      <c r="B476" t="str">
        <f t="shared" ca="1" si="896"/>
        <v>EP2 LPD1 LPS2 LPM1</v>
      </c>
      <c r="C476" s="308">
        <f ca="1">IF($A476&lt;&gt;$A475,1,MOD(C475-1+(COUNTIFS(D$382:$N$382,$A476)=COUNTIFS(D476:$N476,1)),C$381)+1)</f>
        <v>2</v>
      </c>
      <c r="D476" s="306">
        <f ca="1">IF($A476&lt;&gt;D$382,0,IF($A476&lt;&gt;$A475,1,MOD(D475-1+(COUNTIFS(E$382:$N$382,$A476)=COUNTIFS(E476:$N476,1)),D$381)+1))</f>
        <v>0</v>
      </c>
      <c r="E476" s="306">
        <f ca="1">IF($A476&lt;&gt;E$382,0,IF($A476&lt;&gt;$A475,1,MOD(E475-1+(COUNTIFS(F$382:$N$382,$A476)=COUNTIFS(F476:$N476,1)),E$381)+1))</f>
        <v>0</v>
      </c>
      <c r="F476" s="306">
        <f ca="1">IF($A476&lt;&gt;F$382,0,IF($A476&lt;&gt;$A475,1,MOD(F475-1+(COUNTIFS(G$382:$N$382,$A476)=COUNTIFS(G476:$N476,1)),F$381)+1))</f>
        <v>0</v>
      </c>
      <c r="G476" s="306">
        <f ca="1">IF($A476&lt;&gt;G$382,0,IF($A476&lt;&gt;$A475,1,MOD(G475-1+(COUNTIFS(H$382:$N$382,$A476)=COUNTIFS(H476:$N476,1)),G$381)+1))</f>
        <v>1</v>
      </c>
      <c r="H476" s="306">
        <f ca="1">IF($A476&lt;&gt;H$382,0,IF($A476&lt;&gt;$A475,1,MOD(H475-1+(COUNTIFS(I$382:$N$382,$A476)=COUNTIFS(I476:$N476,1)),H$381)+1))</f>
        <v>2</v>
      </c>
      <c r="I476" s="306">
        <f ca="1">IF($A476&lt;&gt;I$382,0,IF($A476&lt;&gt;$A475,1,MOD(I475-1+(COUNTIFS(N$382:$N$382,$A476)=COUNTIFS(N476:$N476,1)),I$381)+1))</f>
        <v>1</v>
      </c>
      <c r="J476" s="306"/>
      <c r="K476" s="306"/>
      <c r="L476" s="306"/>
      <c r="M476" s="306"/>
      <c r="O476">
        <v>93</v>
      </c>
      <c r="P476" s="115">
        <f t="shared" ca="1" si="904"/>
        <v>0</v>
      </c>
      <c r="Q476" s="115">
        <f t="shared" ca="1" si="905"/>
        <v>0</v>
      </c>
      <c r="R476" s="115">
        <f t="shared" ca="1" si="906"/>
        <v>0</v>
      </c>
      <c r="S476" s="115">
        <f t="shared" ca="1" si="907"/>
        <v>0</v>
      </c>
      <c r="T476" s="115">
        <v>0</v>
      </c>
      <c r="U476" s="115">
        <f t="shared" ca="1" si="908"/>
        <v>0</v>
      </c>
      <c r="V476" s="115">
        <f t="shared" ca="1" si="909"/>
        <v>-0.5</v>
      </c>
      <c r="W476" s="115"/>
      <c r="X476" s="115"/>
      <c r="Y476" s="115"/>
      <c r="Z476" s="115"/>
    </row>
    <row r="477" spans="1:26" hidden="1" outlineLevel="1">
      <c r="A477">
        <f t="shared" ca="1" si="910"/>
        <v>2</v>
      </c>
      <c r="B477" t="str">
        <f t="shared" ca="1" si="896"/>
        <v>EP2 LPD1 LPS2 LPM2</v>
      </c>
      <c r="C477" s="308">
        <f ca="1">IF($A477&lt;&gt;$A476,1,MOD(C476-1+(COUNTIFS(D$382:$N$382,$A477)=COUNTIFS(D477:$N477,1)),C$381)+1)</f>
        <v>2</v>
      </c>
      <c r="D477" s="306">
        <f ca="1">IF($A477&lt;&gt;D$382,0,IF($A477&lt;&gt;$A476,1,MOD(D476-1+(COUNTIFS(E$382:$N$382,$A477)=COUNTIFS(E477:$N477,1)),D$381)+1))</f>
        <v>0</v>
      </c>
      <c r="E477" s="306">
        <f ca="1">IF($A477&lt;&gt;E$382,0,IF($A477&lt;&gt;$A476,1,MOD(E476-1+(COUNTIFS(F$382:$N$382,$A477)=COUNTIFS(F477:$N477,1)),E$381)+1))</f>
        <v>0</v>
      </c>
      <c r="F477" s="306">
        <f ca="1">IF($A477&lt;&gt;F$382,0,IF($A477&lt;&gt;$A476,1,MOD(F476-1+(COUNTIFS(G$382:$N$382,$A477)=COUNTIFS(G477:$N477,1)),F$381)+1))</f>
        <v>0</v>
      </c>
      <c r="G477" s="306">
        <f ca="1">IF($A477&lt;&gt;G$382,0,IF($A477&lt;&gt;$A476,1,MOD(G476-1+(COUNTIFS(H$382:$N$382,$A477)=COUNTIFS(H477:$N477,1)),G$381)+1))</f>
        <v>1</v>
      </c>
      <c r="H477" s="306">
        <f ca="1">IF($A477&lt;&gt;H$382,0,IF($A477&lt;&gt;$A476,1,MOD(H476-1+(COUNTIFS(I$382:$N$382,$A477)=COUNTIFS(I477:$N477,1)),H$381)+1))</f>
        <v>2</v>
      </c>
      <c r="I477" s="306">
        <f ca="1">IF($A477&lt;&gt;I$382,0,IF($A477&lt;&gt;$A476,1,MOD(I476-1+(COUNTIFS(N$382:$N$382,$A477)=COUNTIFS(N477:$N477,1)),I$381)+1))</f>
        <v>2</v>
      </c>
      <c r="J477" s="306"/>
      <c r="K477" s="306"/>
      <c r="L477" s="306"/>
      <c r="M477" s="306"/>
      <c r="O477">
        <v>94</v>
      </c>
      <c r="P477" s="115">
        <f t="shared" ca="1" si="904"/>
        <v>0</v>
      </c>
      <c r="Q477" s="115">
        <f t="shared" ca="1" si="905"/>
        <v>0</v>
      </c>
      <c r="R477" s="115">
        <f t="shared" ca="1" si="906"/>
        <v>0</v>
      </c>
      <c r="S477" s="115">
        <f t="shared" ca="1" si="907"/>
        <v>0</v>
      </c>
      <c r="T477" s="115">
        <v>0</v>
      </c>
      <c r="U477" s="115">
        <f t="shared" ca="1" si="908"/>
        <v>0</v>
      </c>
      <c r="V477" s="115">
        <f t="shared" ca="1" si="909"/>
        <v>0</v>
      </c>
      <c r="W477" s="115"/>
      <c r="X477" s="115"/>
      <c r="Y477" s="115"/>
      <c r="Z477" s="115"/>
    </row>
    <row r="478" spans="1:26" hidden="1" outlineLevel="1">
      <c r="A478">
        <f t="shared" ca="1" si="910"/>
        <v>2</v>
      </c>
      <c r="B478" t="str">
        <f t="shared" ca="1" si="896"/>
        <v>EP2 LPD1 LPS2 LPM3</v>
      </c>
      <c r="C478" s="308">
        <f ca="1">IF($A478&lt;&gt;$A477,1,MOD(C477-1+(COUNTIFS(D$382:$N$382,$A478)=COUNTIFS(D478:$N478,1)),C$381)+1)</f>
        <v>2</v>
      </c>
      <c r="D478" s="306">
        <f ca="1">IF($A478&lt;&gt;D$382,0,IF($A478&lt;&gt;$A477,1,MOD(D477-1+(COUNTIFS(E$382:$N$382,$A478)=COUNTIFS(E478:$N478,1)),D$381)+1))</f>
        <v>0</v>
      </c>
      <c r="E478" s="306">
        <f ca="1">IF($A478&lt;&gt;E$382,0,IF($A478&lt;&gt;$A477,1,MOD(E477-1+(COUNTIFS(F$382:$N$382,$A478)=COUNTIFS(F478:$N478,1)),E$381)+1))</f>
        <v>0</v>
      </c>
      <c r="F478" s="306">
        <f ca="1">IF($A478&lt;&gt;F$382,0,IF($A478&lt;&gt;$A477,1,MOD(F477-1+(COUNTIFS(G$382:$N$382,$A478)=COUNTIFS(G478:$N478,1)),F$381)+1))</f>
        <v>0</v>
      </c>
      <c r="G478" s="306">
        <f ca="1">IF($A478&lt;&gt;G$382,0,IF($A478&lt;&gt;$A477,1,MOD(G477-1+(COUNTIFS(H$382:$N$382,$A478)=COUNTIFS(H478:$N478,1)),G$381)+1))</f>
        <v>1</v>
      </c>
      <c r="H478" s="306">
        <f ca="1">IF($A478&lt;&gt;H$382,0,IF($A478&lt;&gt;$A477,1,MOD(H477-1+(COUNTIFS(I$382:$N$382,$A478)=COUNTIFS(I478:$N478,1)),H$381)+1))</f>
        <v>2</v>
      </c>
      <c r="I478" s="306">
        <f ca="1">IF($A478&lt;&gt;I$382,0,IF($A478&lt;&gt;$A477,1,MOD(I477-1+(COUNTIFS(N$382:$N$382,$A478)=COUNTIFS(N478:$N478,1)),I$381)+1))</f>
        <v>3</v>
      </c>
      <c r="J478" s="306"/>
      <c r="K478" s="306"/>
      <c r="L478" s="306"/>
      <c r="M478" s="306"/>
      <c r="O478">
        <v>95</v>
      </c>
      <c r="P478" s="115">
        <f t="shared" ca="1" si="904"/>
        <v>0</v>
      </c>
      <c r="Q478" s="115">
        <f t="shared" ca="1" si="905"/>
        <v>0</v>
      </c>
      <c r="R478" s="115">
        <f t="shared" ca="1" si="906"/>
        <v>0</v>
      </c>
      <c r="S478" s="115">
        <f t="shared" ca="1" si="907"/>
        <v>0</v>
      </c>
      <c r="T478" s="115">
        <v>0</v>
      </c>
      <c r="U478" s="115">
        <f t="shared" ca="1" si="908"/>
        <v>0</v>
      </c>
      <c r="V478" s="115">
        <f t="shared" ca="1" si="909"/>
        <v>0.5</v>
      </c>
      <c r="W478" s="115"/>
      <c r="X478" s="115"/>
      <c r="Y478" s="115"/>
      <c r="Z478" s="115"/>
    </row>
    <row r="479" spans="1:26" hidden="1" outlineLevel="1">
      <c r="A479">
        <f t="shared" ca="1" si="910"/>
        <v>2</v>
      </c>
      <c r="B479" t="str">
        <f t="shared" ca="1" si="896"/>
        <v>EP2 LPD1 LPS3 LPM1</v>
      </c>
      <c r="C479" s="308">
        <f ca="1">IF($A479&lt;&gt;$A478,1,MOD(C478-1+(COUNTIFS(D$382:$N$382,$A479)=COUNTIFS(D479:$N479,1)),C$381)+1)</f>
        <v>2</v>
      </c>
      <c r="D479" s="306">
        <f ca="1">IF($A479&lt;&gt;D$382,0,IF($A479&lt;&gt;$A478,1,MOD(D478-1+(COUNTIFS(E$382:$N$382,$A479)=COUNTIFS(E479:$N479,1)),D$381)+1))</f>
        <v>0</v>
      </c>
      <c r="E479" s="306">
        <f ca="1">IF($A479&lt;&gt;E$382,0,IF($A479&lt;&gt;$A478,1,MOD(E478-1+(COUNTIFS(F$382:$N$382,$A479)=COUNTIFS(F479:$N479,1)),E$381)+1))</f>
        <v>0</v>
      </c>
      <c r="F479" s="306">
        <f ca="1">IF($A479&lt;&gt;F$382,0,IF($A479&lt;&gt;$A478,1,MOD(F478-1+(COUNTIFS(G$382:$N$382,$A479)=COUNTIFS(G479:$N479,1)),F$381)+1))</f>
        <v>0</v>
      </c>
      <c r="G479" s="306">
        <f ca="1">IF($A479&lt;&gt;G$382,0,IF($A479&lt;&gt;$A478,1,MOD(G478-1+(COUNTIFS(H$382:$N$382,$A479)=COUNTIFS(H479:$N479,1)),G$381)+1))</f>
        <v>1</v>
      </c>
      <c r="H479" s="306">
        <f ca="1">IF($A479&lt;&gt;H$382,0,IF($A479&lt;&gt;$A478,1,MOD(H478-1+(COUNTIFS(I$382:$N$382,$A479)=COUNTIFS(I479:$N479,1)),H$381)+1))</f>
        <v>3</v>
      </c>
      <c r="I479" s="306">
        <f ca="1">IF($A479&lt;&gt;I$382,0,IF($A479&lt;&gt;$A478,1,MOD(I478-1+(COUNTIFS(N$382:$N$382,$A479)=COUNTIFS(N479:$N479,1)),I$381)+1))</f>
        <v>1</v>
      </c>
      <c r="J479" s="306"/>
      <c r="K479" s="306"/>
      <c r="L479" s="306"/>
      <c r="M479" s="306"/>
      <c r="O479">
        <v>96</v>
      </c>
      <c r="P479" s="115">
        <f t="shared" ca="1" si="904"/>
        <v>0</v>
      </c>
      <c r="Q479" s="115">
        <f t="shared" ca="1" si="905"/>
        <v>0</v>
      </c>
      <c r="R479" s="115">
        <f t="shared" ca="1" si="906"/>
        <v>0</v>
      </c>
      <c r="S479" s="115">
        <f t="shared" ca="1" si="907"/>
        <v>0</v>
      </c>
      <c r="T479" s="115">
        <v>0</v>
      </c>
      <c r="U479" s="115">
        <f t="shared" ca="1" si="908"/>
        <v>0.5</v>
      </c>
      <c r="V479" s="115">
        <f t="shared" ca="1" si="909"/>
        <v>-0.5</v>
      </c>
      <c r="W479" s="115"/>
      <c r="X479" s="115"/>
      <c r="Y479" s="115"/>
      <c r="Z479" s="115"/>
    </row>
    <row r="480" spans="1:26" hidden="1" outlineLevel="1">
      <c r="A480">
        <f t="shared" ca="1" si="910"/>
        <v>2</v>
      </c>
      <c r="B480" t="str">
        <f t="shared" ca="1" si="896"/>
        <v>EP2 LPD1 LPS3 LPM2</v>
      </c>
      <c r="C480" s="308">
        <f ca="1">IF($A480&lt;&gt;$A479,1,MOD(C479-1+(COUNTIFS(D$382:$N$382,$A480)=COUNTIFS(D480:$N480,1)),C$381)+1)</f>
        <v>2</v>
      </c>
      <c r="D480" s="306">
        <f ca="1">IF($A480&lt;&gt;D$382,0,IF($A480&lt;&gt;$A479,1,MOD(D479-1+(COUNTIFS(E$382:$N$382,$A480)=COUNTIFS(E480:$N480,1)),D$381)+1))</f>
        <v>0</v>
      </c>
      <c r="E480" s="306">
        <f ca="1">IF($A480&lt;&gt;E$382,0,IF($A480&lt;&gt;$A479,1,MOD(E479-1+(COUNTIFS(F$382:$N$382,$A480)=COUNTIFS(F480:$N480,1)),E$381)+1))</f>
        <v>0</v>
      </c>
      <c r="F480" s="306">
        <f ca="1">IF($A480&lt;&gt;F$382,0,IF($A480&lt;&gt;$A479,1,MOD(F479-1+(COUNTIFS(G$382:$N$382,$A480)=COUNTIFS(G480:$N480,1)),F$381)+1))</f>
        <v>0</v>
      </c>
      <c r="G480" s="306">
        <f ca="1">IF($A480&lt;&gt;G$382,0,IF($A480&lt;&gt;$A479,1,MOD(G479-1+(COUNTIFS(H$382:$N$382,$A480)=COUNTIFS(H480:$N480,1)),G$381)+1))</f>
        <v>1</v>
      </c>
      <c r="H480" s="306">
        <f ca="1">IF($A480&lt;&gt;H$382,0,IF($A480&lt;&gt;$A479,1,MOD(H479-1+(COUNTIFS(I$382:$N$382,$A480)=COUNTIFS(I480:$N480,1)),H$381)+1))</f>
        <v>3</v>
      </c>
      <c r="I480" s="306">
        <f ca="1">IF($A480&lt;&gt;I$382,0,IF($A480&lt;&gt;$A479,1,MOD(I479-1+(COUNTIFS(N$382:$N$382,$A480)=COUNTIFS(N480:$N480,1)),I$381)+1))</f>
        <v>2</v>
      </c>
      <c r="J480" s="306"/>
      <c r="K480" s="306"/>
      <c r="L480" s="306"/>
      <c r="M480" s="306"/>
      <c r="O480">
        <v>97</v>
      </c>
      <c r="P480" s="115">
        <f t="shared" ca="1" si="904"/>
        <v>0</v>
      </c>
      <c r="Q480" s="115">
        <f t="shared" ca="1" si="905"/>
        <v>0</v>
      </c>
      <c r="R480" s="115">
        <f t="shared" ca="1" si="906"/>
        <v>0</v>
      </c>
      <c r="S480" s="115">
        <f t="shared" ca="1" si="907"/>
        <v>0</v>
      </c>
      <c r="T480" s="115">
        <v>0</v>
      </c>
      <c r="U480" s="115">
        <f t="shared" ca="1" si="908"/>
        <v>0.5</v>
      </c>
      <c r="V480" s="115">
        <f t="shared" ca="1" si="909"/>
        <v>0</v>
      </c>
      <c r="W480" s="115"/>
      <c r="X480" s="115"/>
      <c r="Y480" s="115"/>
      <c r="Z480" s="115"/>
    </row>
    <row r="481" spans="1:26" hidden="1" outlineLevel="1">
      <c r="A481">
        <f t="shared" ca="1" si="910"/>
        <v>2</v>
      </c>
      <c r="B481" t="str">
        <f t="shared" ca="1" si="896"/>
        <v>EP2 LPD1 LPS3 LPM3</v>
      </c>
      <c r="C481" s="308">
        <f ca="1">IF($A481&lt;&gt;$A480,1,MOD(C480-1+(COUNTIFS(D$382:$N$382,$A481)=COUNTIFS(D481:$N481,1)),C$381)+1)</f>
        <v>2</v>
      </c>
      <c r="D481" s="306">
        <f ca="1">IF($A481&lt;&gt;D$382,0,IF($A481&lt;&gt;$A480,1,MOD(D480-1+(COUNTIFS(E$382:$N$382,$A481)=COUNTIFS(E481:$N481,1)),D$381)+1))</f>
        <v>0</v>
      </c>
      <c r="E481" s="306">
        <f ca="1">IF($A481&lt;&gt;E$382,0,IF($A481&lt;&gt;$A480,1,MOD(E480-1+(COUNTIFS(F$382:$N$382,$A481)=COUNTIFS(F481:$N481,1)),E$381)+1))</f>
        <v>0</v>
      </c>
      <c r="F481" s="306">
        <f ca="1">IF($A481&lt;&gt;F$382,0,IF($A481&lt;&gt;$A480,1,MOD(F480-1+(COUNTIFS(G$382:$N$382,$A481)=COUNTIFS(G481:$N481,1)),F$381)+1))</f>
        <v>0</v>
      </c>
      <c r="G481" s="306">
        <f ca="1">IF($A481&lt;&gt;G$382,0,IF($A481&lt;&gt;$A480,1,MOD(G480-1+(COUNTIFS(H$382:$N$382,$A481)=COUNTIFS(H481:$N481,1)),G$381)+1))</f>
        <v>1</v>
      </c>
      <c r="H481" s="306">
        <f ca="1">IF($A481&lt;&gt;H$382,0,IF($A481&lt;&gt;$A480,1,MOD(H480-1+(COUNTIFS(I$382:$N$382,$A481)=COUNTIFS(I481:$N481,1)),H$381)+1))</f>
        <v>3</v>
      </c>
      <c r="I481" s="306">
        <f ca="1">IF($A481&lt;&gt;I$382,0,IF($A481&lt;&gt;$A480,1,MOD(I480-1+(COUNTIFS(N$382:$N$382,$A481)=COUNTIFS(N481:$N481,1)),I$381)+1))</f>
        <v>3</v>
      </c>
      <c r="J481" s="306"/>
      <c r="K481" s="306"/>
      <c r="L481" s="306"/>
      <c r="M481" s="306"/>
      <c r="O481">
        <v>98</v>
      </c>
      <c r="P481" s="115">
        <f t="shared" ca="1" si="904"/>
        <v>0</v>
      </c>
      <c r="Q481" s="115">
        <f t="shared" ca="1" si="905"/>
        <v>0</v>
      </c>
      <c r="R481" s="115">
        <f t="shared" ca="1" si="906"/>
        <v>0</v>
      </c>
      <c r="S481" s="115">
        <f t="shared" ca="1" si="907"/>
        <v>0</v>
      </c>
      <c r="T481" s="115">
        <v>0</v>
      </c>
      <c r="U481" s="115">
        <f t="shared" ca="1" si="908"/>
        <v>0.5</v>
      </c>
      <c r="V481" s="115">
        <f t="shared" ca="1" si="909"/>
        <v>0.5</v>
      </c>
      <c r="W481" s="115"/>
      <c r="X481" s="115"/>
      <c r="Y481" s="115"/>
      <c r="Z481" s="115"/>
    </row>
    <row r="482" spans="1:26" hidden="1" outlineLevel="1">
      <c r="A482">
        <f t="shared" ca="1" si="910"/>
        <v>2</v>
      </c>
      <c r="B482" t="str">
        <f t="shared" ca="1" si="896"/>
        <v>EP3 LPD1 LPS1 LPM1</v>
      </c>
      <c r="C482" s="308">
        <f ca="1">IF($A482&lt;&gt;$A481,1,MOD(C481-1+(COUNTIFS(D$382:$N$382,$A482)=COUNTIFS(D482:$N482,1)),C$381)+1)</f>
        <v>3</v>
      </c>
      <c r="D482" s="306">
        <f ca="1">IF($A482&lt;&gt;D$382,0,IF($A482&lt;&gt;$A481,1,MOD(D481-1+(COUNTIFS(E$382:$N$382,$A482)=COUNTIFS(E482:$N482,1)),D$381)+1))</f>
        <v>0</v>
      </c>
      <c r="E482" s="306">
        <f ca="1">IF($A482&lt;&gt;E$382,0,IF($A482&lt;&gt;$A481,1,MOD(E481-1+(COUNTIFS(F$382:$N$382,$A482)=COUNTIFS(F482:$N482,1)),E$381)+1))</f>
        <v>0</v>
      </c>
      <c r="F482" s="306">
        <f ca="1">IF($A482&lt;&gt;F$382,0,IF($A482&lt;&gt;$A481,1,MOD(F481-1+(COUNTIFS(G$382:$N$382,$A482)=COUNTIFS(G482:$N482,1)),F$381)+1))</f>
        <v>0</v>
      </c>
      <c r="G482" s="306">
        <f ca="1">IF($A482&lt;&gt;G$382,0,IF($A482&lt;&gt;$A481,1,MOD(G481-1+(COUNTIFS(H$382:$N$382,$A482)=COUNTIFS(H482:$N482,1)),G$381)+1))</f>
        <v>1</v>
      </c>
      <c r="H482" s="306">
        <f ca="1">IF($A482&lt;&gt;H$382,0,IF($A482&lt;&gt;$A481,1,MOD(H481-1+(COUNTIFS(I$382:$N$382,$A482)=COUNTIFS(I482:$N482,1)),H$381)+1))</f>
        <v>1</v>
      </c>
      <c r="I482" s="306">
        <f ca="1">IF($A482&lt;&gt;I$382,0,IF($A482&lt;&gt;$A481,1,MOD(I481-1+(COUNTIFS(N$382:$N$382,$A482)=COUNTIFS(N482:$N482,1)),I$381)+1))</f>
        <v>1</v>
      </c>
      <c r="J482" s="306"/>
      <c r="K482" s="306"/>
      <c r="L482" s="306"/>
      <c r="M482" s="306"/>
      <c r="O482">
        <v>99</v>
      </c>
      <c r="P482" s="115">
        <f t="shared" ca="1" si="904"/>
        <v>0.5</v>
      </c>
      <c r="Q482" s="115">
        <f t="shared" ca="1" si="905"/>
        <v>0</v>
      </c>
      <c r="R482" s="115">
        <f t="shared" ca="1" si="906"/>
        <v>0</v>
      </c>
      <c r="S482" s="115">
        <f t="shared" ca="1" si="907"/>
        <v>0</v>
      </c>
      <c r="T482" s="115">
        <v>0</v>
      </c>
      <c r="U482" s="115">
        <f t="shared" ca="1" si="908"/>
        <v>-0.5</v>
      </c>
      <c r="V482" s="115">
        <f t="shared" ca="1" si="909"/>
        <v>-0.5</v>
      </c>
      <c r="W482" s="115"/>
      <c r="X482" s="115"/>
      <c r="Y482" s="115"/>
      <c r="Z482" s="115"/>
    </row>
    <row r="483" spans="1:26" hidden="1" outlineLevel="1">
      <c r="A483">
        <f t="shared" ca="1" si="910"/>
        <v>2</v>
      </c>
      <c r="B483" t="str">
        <f t="shared" ca="1" si="896"/>
        <v>EP3 LPD1 LPS1 LPM2</v>
      </c>
      <c r="C483" s="308">
        <f ca="1">IF($A483&lt;&gt;$A482,1,MOD(C482-1+(COUNTIFS(D$382:$N$382,$A483)=COUNTIFS(D483:$N483,1)),C$381)+1)</f>
        <v>3</v>
      </c>
      <c r="D483" s="306">
        <f ca="1">IF($A483&lt;&gt;D$382,0,IF($A483&lt;&gt;$A482,1,MOD(D482-1+(COUNTIFS(E$382:$N$382,$A483)=COUNTIFS(E483:$N483,1)),D$381)+1))</f>
        <v>0</v>
      </c>
      <c r="E483" s="306">
        <f ca="1">IF($A483&lt;&gt;E$382,0,IF($A483&lt;&gt;$A482,1,MOD(E482-1+(COUNTIFS(F$382:$N$382,$A483)=COUNTIFS(F483:$N483,1)),E$381)+1))</f>
        <v>0</v>
      </c>
      <c r="F483" s="306">
        <f ca="1">IF($A483&lt;&gt;F$382,0,IF($A483&lt;&gt;$A482,1,MOD(F482-1+(COUNTIFS(G$382:$N$382,$A483)=COUNTIFS(G483:$N483,1)),F$381)+1))</f>
        <v>0</v>
      </c>
      <c r="G483" s="306">
        <f ca="1">IF($A483&lt;&gt;G$382,0,IF($A483&lt;&gt;$A482,1,MOD(G482-1+(COUNTIFS(H$382:$N$382,$A483)=COUNTIFS(H483:$N483,1)),G$381)+1))</f>
        <v>1</v>
      </c>
      <c r="H483" s="306">
        <f ca="1">IF($A483&lt;&gt;H$382,0,IF($A483&lt;&gt;$A482,1,MOD(H482-1+(COUNTIFS(I$382:$N$382,$A483)=COUNTIFS(I483:$N483,1)),H$381)+1))</f>
        <v>1</v>
      </c>
      <c r="I483" s="306">
        <f ca="1">IF($A483&lt;&gt;I$382,0,IF($A483&lt;&gt;$A482,1,MOD(I482-1+(COUNTIFS(N$382:$N$382,$A483)=COUNTIFS(N483:$N483,1)),I$381)+1))</f>
        <v>2</v>
      </c>
      <c r="J483" s="306"/>
      <c r="K483" s="306"/>
      <c r="L483" s="306"/>
      <c r="M483" s="306"/>
      <c r="O483">
        <v>100</v>
      </c>
      <c r="P483" s="115">
        <f t="shared" ca="1" si="904"/>
        <v>0.5</v>
      </c>
      <c r="Q483" s="115">
        <f t="shared" ca="1" si="905"/>
        <v>0</v>
      </c>
      <c r="R483" s="115">
        <f t="shared" ca="1" si="906"/>
        <v>0</v>
      </c>
      <c r="S483" s="115">
        <f t="shared" ca="1" si="907"/>
        <v>0</v>
      </c>
      <c r="T483" s="115">
        <v>0</v>
      </c>
      <c r="U483" s="115">
        <f t="shared" ca="1" si="908"/>
        <v>-0.5</v>
      </c>
      <c r="V483" s="115">
        <f t="shared" ca="1" si="909"/>
        <v>0</v>
      </c>
      <c r="W483" s="115"/>
      <c r="X483" s="115"/>
      <c r="Y483" s="115"/>
      <c r="Z483" s="115"/>
    </row>
    <row r="484" spans="1:26" hidden="1" outlineLevel="1">
      <c r="A484">
        <f t="shared" ca="1" si="910"/>
        <v>2</v>
      </c>
      <c r="B484" t="str">
        <f t="shared" ca="1" si="896"/>
        <v>EP3 LPD1 LPS1 LPM3</v>
      </c>
      <c r="C484" s="308">
        <f ca="1">IF($A484&lt;&gt;$A483,1,MOD(C483-1+(COUNTIFS(D$382:$N$382,$A484)=COUNTIFS(D484:$N484,1)),C$381)+1)</f>
        <v>3</v>
      </c>
      <c r="D484" s="306">
        <f ca="1">IF($A484&lt;&gt;D$382,0,IF($A484&lt;&gt;$A483,1,MOD(D483-1+(COUNTIFS(E$382:$N$382,$A484)=COUNTIFS(E484:$N484,1)),D$381)+1))</f>
        <v>0</v>
      </c>
      <c r="E484" s="306">
        <f ca="1">IF($A484&lt;&gt;E$382,0,IF($A484&lt;&gt;$A483,1,MOD(E483-1+(COUNTIFS(F$382:$N$382,$A484)=COUNTIFS(F484:$N484,1)),E$381)+1))</f>
        <v>0</v>
      </c>
      <c r="F484" s="306">
        <f ca="1">IF($A484&lt;&gt;F$382,0,IF($A484&lt;&gt;$A483,1,MOD(F483-1+(COUNTIFS(G$382:$N$382,$A484)=COUNTIFS(G484:$N484,1)),F$381)+1))</f>
        <v>0</v>
      </c>
      <c r="G484" s="306">
        <f ca="1">IF($A484&lt;&gt;G$382,0,IF($A484&lt;&gt;$A483,1,MOD(G483-1+(COUNTIFS(H$382:$N$382,$A484)=COUNTIFS(H484:$N484,1)),G$381)+1))</f>
        <v>1</v>
      </c>
      <c r="H484" s="306">
        <f ca="1">IF($A484&lt;&gt;H$382,0,IF($A484&lt;&gt;$A483,1,MOD(H483-1+(COUNTIFS(I$382:$N$382,$A484)=COUNTIFS(I484:$N484,1)),H$381)+1))</f>
        <v>1</v>
      </c>
      <c r="I484" s="306">
        <f ca="1">IF($A484&lt;&gt;I$382,0,IF($A484&lt;&gt;$A483,1,MOD(I483-1+(COUNTIFS(N$382:$N$382,$A484)=COUNTIFS(N484:$N484,1)),I$381)+1))</f>
        <v>3</v>
      </c>
      <c r="J484" s="306"/>
      <c r="K484" s="306"/>
      <c r="L484" s="306"/>
      <c r="M484" s="306"/>
      <c r="O484">
        <v>101</v>
      </c>
      <c r="P484" s="115">
        <f t="shared" ca="1" si="904"/>
        <v>0.5</v>
      </c>
      <c r="Q484" s="115">
        <f t="shared" ca="1" si="905"/>
        <v>0</v>
      </c>
      <c r="R484" s="115">
        <f t="shared" ca="1" si="906"/>
        <v>0</v>
      </c>
      <c r="S484" s="115">
        <f t="shared" ca="1" si="907"/>
        <v>0</v>
      </c>
      <c r="T484" s="115">
        <v>0</v>
      </c>
      <c r="U484" s="115">
        <f t="shared" ca="1" si="908"/>
        <v>-0.5</v>
      </c>
      <c r="V484" s="115">
        <f t="shared" ca="1" si="909"/>
        <v>0.5</v>
      </c>
      <c r="W484" s="115"/>
      <c r="X484" s="115"/>
      <c r="Y484" s="115"/>
      <c r="Z484" s="115"/>
    </row>
    <row r="485" spans="1:26" hidden="1" outlineLevel="1">
      <c r="A485">
        <f t="shared" ca="1" si="910"/>
        <v>2</v>
      </c>
      <c r="B485" t="str">
        <f t="shared" ca="1" si="896"/>
        <v>EP3 LPD1 LPS2 LPM1</v>
      </c>
      <c r="C485" s="308">
        <f ca="1">IF($A485&lt;&gt;$A484,1,MOD(C484-1+(COUNTIFS(D$382:$N$382,$A485)=COUNTIFS(D485:$N485,1)),C$381)+1)</f>
        <v>3</v>
      </c>
      <c r="D485" s="306">
        <f ca="1">IF($A485&lt;&gt;D$382,0,IF($A485&lt;&gt;$A484,1,MOD(D484-1+(COUNTIFS(E$382:$N$382,$A485)=COUNTIFS(E485:$N485,1)),D$381)+1))</f>
        <v>0</v>
      </c>
      <c r="E485" s="306">
        <f ca="1">IF($A485&lt;&gt;E$382,0,IF($A485&lt;&gt;$A484,1,MOD(E484-1+(COUNTIFS(F$382:$N$382,$A485)=COUNTIFS(F485:$N485,1)),E$381)+1))</f>
        <v>0</v>
      </c>
      <c r="F485" s="306">
        <f ca="1">IF($A485&lt;&gt;F$382,0,IF($A485&lt;&gt;$A484,1,MOD(F484-1+(COUNTIFS(G$382:$N$382,$A485)=COUNTIFS(G485:$N485,1)),F$381)+1))</f>
        <v>0</v>
      </c>
      <c r="G485" s="306">
        <f ca="1">IF($A485&lt;&gt;G$382,0,IF($A485&lt;&gt;$A484,1,MOD(G484-1+(COUNTIFS(H$382:$N$382,$A485)=COUNTIFS(H485:$N485,1)),G$381)+1))</f>
        <v>1</v>
      </c>
      <c r="H485" s="306">
        <f ca="1">IF($A485&lt;&gt;H$382,0,IF($A485&lt;&gt;$A484,1,MOD(H484-1+(COUNTIFS(I$382:$N$382,$A485)=COUNTIFS(I485:$N485,1)),H$381)+1))</f>
        <v>2</v>
      </c>
      <c r="I485" s="306">
        <f ca="1">IF($A485&lt;&gt;I$382,0,IF($A485&lt;&gt;$A484,1,MOD(I484-1+(COUNTIFS(N$382:$N$382,$A485)=COUNTIFS(N485:$N485,1)),I$381)+1))</f>
        <v>1</v>
      </c>
      <c r="J485" s="306"/>
      <c r="K485" s="306"/>
      <c r="L485" s="306"/>
      <c r="M485" s="306"/>
      <c r="O485">
        <v>102</v>
      </c>
      <c r="P485" s="115">
        <f t="shared" ca="1" si="904"/>
        <v>0.5</v>
      </c>
      <c r="Q485" s="115">
        <f t="shared" ca="1" si="905"/>
        <v>0</v>
      </c>
      <c r="R485" s="115">
        <f t="shared" ca="1" si="906"/>
        <v>0</v>
      </c>
      <c r="S485" s="115">
        <f t="shared" ca="1" si="907"/>
        <v>0</v>
      </c>
      <c r="T485" s="115">
        <v>0</v>
      </c>
      <c r="U485" s="115">
        <f t="shared" ca="1" si="908"/>
        <v>0</v>
      </c>
      <c r="V485" s="115">
        <f t="shared" ca="1" si="909"/>
        <v>-0.5</v>
      </c>
      <c r="W485" s="115"/>
      <c r="X485" s="115"/>
      <c r="Y485" s="115"/>
      <c r="Z485" s="115"/>
    </row>
    <row r="486" spans="1:26" hidden="1" outlineLevel="1">
      <c r="A486">
        <f t="shared" ca="1" si="910"/>
        <v>2</v>
      </c>
      <c r="B486" t="str">
        <f t="shared" ca="1" si="896"/>
        <v>EP3 LPD1 LPS2 LPM2</v>
      </c>
      <c r="C486" s="308">
        <f ca="1">IF($A486&lt;&gt;$A485,1,MOD(C485-1+(COUNTIFS(D$382:$N$382,$A486)=COUNTIFS(D486:$N486,1)),C$381)+1)</f>
        <v>3</v>
      </c>
      <c r="D486" s="306">
        <f ca="1">IF($A486&lt;&gt;D$382,0,IF($A486&lt;&gt;$A485,1,MOD(D485-1+(COUNTIFS(E$382:$N$382,$A486)=COUNTIFS(E486:$N486,1)),D$381)+1))</f>
        <v>0</v>
      </c>
      <c r="E486" s="306">
        <f ca="1">IF($A486&lt;&gt;E$382,0,IF($A486&lt;&gt;$A485,1,MOD(E485-1+(COUNTIFS(F$382:$N$382,$A486)=COUNTIFS(F486:$N486,1)),E$381)+1))</f>
        <v>0</v>
      </c>
      <c r="F486" s="306">
        <f ca="1">IF($A486&lt;&gt;F$382,0,IF($A486&lt;&gt;$A485,1,MOD(F485-1+(COUNTIFS(G$382:$N$382,$A486)=COUNTIFS(G486:$N486,1)),F$381)+1))</f>
        <v>0</v>
      </c>
      <c r="G486" s="306">
        <f ca="1">IF($A486&lt;&gt;G$382,0,IF($A486&lt;&gt;$A485,1,MOD(G485-1+(COUNTIFS(H$382:$N$382,$A486)=COUNTIFS(H486:$N486,1)),G$381)+1))</f>
        <v>1</v>
      </c>
      <c r="H486" s="306">
        <f ca="1">IF($A486&lt;&gt;H$382,0,IF($A486&lt;&gt;$A485,1,MOD(H485-1+(COUNTIFS(I$382:$N$382,$A486)=COUNTIFS(I486:$N486,1)),H$381)+1))</f>
        <v>2</v>
      </c>
      <c r="I486" s="306">
        <f ca="1">IF($A486&lt;&gt;I$382,0,IF($A486&lt;&gt;$A485,1,MOD(I485-1+(COUNTIFS(N$382:$N$382,$A486)=COUNTIFS(N486:$N486,1)),I$381)+1))</f>
        <v>2</v>
      </c>
      <c r="J486" s="306"/>
      <c r="K486" s="306"/>
      <c r="L486" s="306"/>
      <c r="M486" s="306"/>
      <c r="O486">
        <v>103</v>
      </c>
      <c r="P486" s="115">
        <f t="shared" ca="1" si="904"/>
        <v>0.5</v>
      </c>
      <c r="Q486" s="115">
        <f t="shared" ca="1" si="905"/>
        <v>0</v>
      </c>
      <c r="R486" s="115">
        <f t="shared" ca="1" si="906"/>
        <v>0</v>
      </c>
      <c r="S486" s="115">
        <f t="shared" ca="1" si="907"/>
        <v>0</v>
      </c>
      <c r="T486" s="115">
        <v>0</v>
      </c>
      <c r="U486" s="115">
        <f t="shared" ca="1" si="908"/>
        <v>0</v>
      </c>
      <c r="V486" s="115">
        <f t="shared" ca="1" si="909"/>
        <v>0</v>
      </c>
      <c r="W486" s="115"/>
      <c r="X486" s="115"/>
      <c r="Y486" s="115"/>
      <c r="Z486" s="115"/>
    </row>
    <row r="487" spans="1:26" hidden="1" outlineLevel="1">
      <c r="A487">
        <f t="shared" ca="1" si="910"/>
        <v>2</v>
      </c>
      <c r="B487" t="str">
        <f t="shared" ca="1" si="896"/>
        <v>EP3 LPD1 LPS2 LPM3</v>
      </c>
      <c r="C487" s="308">
        <f ca="1">IF($A487&lt;&gt;$A486,1,MOD(C486-1+(COUNTIFS(D$382:$N$382,$A487)=COUNTIFS(D487:$N487,1)),C$381)+1)</f>
        <v>3</v>
      </c>
      <c r="D487" s="306">
        <f ca="1">IF($A487&lt;&gt;D$382,0,IF($A487&lt;&gt;$A486,1,MOD(D486-1+(COUNTIFS(E$382:$N$382,$A487)=COUNTIFS(E487:$N487,1)),D$381)+1))</f>
        <v>0</v>
      </c>
      <c r="E487" s="306">
        <f ca="1">IF($A487&lt;&gt;E$382,0,IF($A487&lt;&gt;$A486,1,MOD(E486-1+(COUNTIFS(F$382:$N$382,$A487)=COUNTIFS(F487:$N487,1)),E$381)+1))</f>
        <v>0</v>
      </c>
      <c r="F487" s="306">
        <f ca="1">IF($A487&lt;&gt;F$382,0,IF($A487&lt;&gt;$A486,1,MOD(F486-1+(COUNTIFS(G$382:$N$382,$A487)=COUNTIFS(G487:$N487,1)),F$381)+1))</f>
        <v>0</v>
      </c>
      <c r="G487" s="306">
        <f ca="1">IF($A487&lt;&gt;G$382,0,IF($A487&lt;&gt;$A486,1,MOD(G486-1+(COUNTIFS(H$382:$N$382,$A487)=COUNTIFS(H487:$N487,1)),G$381)+1))</f>
        <v>1</v>
      </c>
      <c r="H487" s="306">
        <f ca="1">IF($A487&lt;&gt;H$382,0,IF($A487&lt;&gt;$A486,1,MOD(H486-1+(COUNTIFS(I$382:$N$382,$A487)=COUNTIFS(I487:$N487,1)),H$381)+1))</f>
        <v>2</v>
      </c>
      <c r="I487" s="306">
        <f ca="1">IF($A487&lt;&gt;I$382,0,IF($A487&lt;&gt;$A486,1,MOD(I486-1+(COUNTIFS(N$382:$N$382,$A487)=COUNTIFS(N487:$N487,1)),I$381)+1))</f>
        <v>3</v>
      </c>
      <c r="J487" s="306"/>
      <c r="K487" s="306"/>
      <c r="L487" s="306"/>
      <c r="M487" s="306"/>
      <c r="O487">
        <v>104</v>
      </c>
      <c r="P487" s="115">
        <f t="shared" ca="1" si="904"/>
        <v>0.5</v>
      </c>
      <c r="Q487" s="115">
        <f t="shared" ca="1" si="905"/>
        <v>0</v>
      </c>
      <c r="R487" s="115">
        <f t="shared" ca="1" si="906"/>
        <v>0</v>
      </c>
      <c r="S487" s="115">
        <f t="shared" ca="1" si="907"/>
        <v>0</v>
      </c>
      <c r="T487" s="115">
        <v>0</v>
      </c>
      <c r="U487" s="115">
        <f t="shared" ca="1" si="908"/>
        <v>0</v>
      </c>
      <c r="V487" s="115">
        <f t="shared" ca="1" si="909"/>
        <v>0.5</v>
      </c>
      <c r="W487" s="115"/>
      <c r="X487" s="115"/>
      <c r="Y487" s="115"/>
      <c r="Z487" s="115"/>
    </row>
    <row r="488" spans="1:26" hidden="1" outlineLevel="1">
      <c r="A488">
        <f t="shared" ca="1" si="910"/>
        <v>2</v>
      </c>
      <c r="B488" t="str">
        <f t="shared" ca="1" si="896"/>
        <v>EP3 LPD1 LPS3 LPM1</v>
      </c>
      <c r="C488" s="308">
        <f ca="1">IF($A488&lt;&gt;$A487,1,MOD(C487-1+(COUNTIFS(D$382:$N$382,$A488)=COUNTIFS(D488:$N488,1)),C$381)+1)</f>
        <v>3</v>
      </c>
      <c r="D488" s="306">
        <f ca="1">IF($A488&lt;&gt;D$382,0,IF($A488&lt;&gt;$A487,1,MOD(D487-1+(COUNTIFS(E$382:$N$382,$A488)=COUNTIFS(E488:$N488,1)),D$381)+1))</f>
        <v>0</v>
      </c>
      <c r="E488" s="306">
        <f ca="1">IF($A488&lt;&gt;E$382,0,IF($A488&lt;&gt;$A487,1,MOD(E487-1+(COUNTIFS(F$382:$N$382,$A488)=COUNTIFS(F488:$N488,1)),E$381)+1))</f>
        <v>0</v>
      </c>
      <c r="F488" s="306">
        <f ca="1">IF($A488&lt;&gt;F$382,0,IF($A488&lt;&gt;$A487,1,MOD(F487-1+(COUNTIFS(G$382:$N$382,$A488)=COUNTIFS(G488:$N488,1)),F$381)+1))</f>
        <v>0</v>
      </c>
      <c r="G488" s="306">
        <f ca="1">IF($A488&lt;&gt;G$382,0,IF($A488&lt;&gt;$A487,1,MOD(G487-1+(COUNTIFS(H$382:$N$382,$A488)=COUNTIFS(H488:$N488,1)),G$381)+1))</f>
        <v>1</v>
      </c>
      <c r="H488" s="306">
        <f ca="1">IF($A488&lt;&gt;H$382,0,IF($A488&lt;&gt;$A487,1,MOD(H487-1+(COUNTIFS(I$382:$N$382,$A488)=COUNTIFS(I488:$N488,1)),H$381)+1))</f>
        <v>3</v>
      </c>
      <c r="I488" s="306">
        <f ca="1">IF($A488&lt;&gt;I$382,0,IF($A488&lt;&gt;$A487,1,MOD(I487-1+(COUNTIFS(N$382:$N$382,$A488)=COUNTIFS(N488:$N488,1)),I$381)+1))</f>
        <v>1</v>
      </c>
      <c r="J488" s="306"/>
      <c r="K488" s="306"/>
      <c r="L488" s="306"/>
      <c r="M488" s="306"/>
      <c r="O488">
        <v>105</v>
      </c>
      <c r="P488" s="115">
        <f t="shared" ca="1" si="904"/>
        <v>0.5</v>
      </c>
      <c r="Q488" s="115">
        <f t="shared" ca="1" si="905"/>
        <v>0</v>
      </c>
      <c r="R488" s="115">
        <f t="shared" ca="1" si="906"/>
        <v>0</v>
      </c>
      <c r="S488" s="115">
        <f t="shared" ca="1" si="907"/>
        <v>0</v>
      </c>
      <c r="T488" s="115">
        <v>0</v>
      </c>
      <c r="U488" s="115">
        <f t="shared" ca="1" si="908"/>
        <v>0.5</v>
      </c>
      <c r="V488" s="115">
        <f t="shared" ca="1" si="909"/>
        <v>-0.5</v>
      </c>
      <c r="W488" s="115"/>
      <c r="X488" s="115"/>
      <c r="Y488" s="115"/>
      <c r="Z488" s="115"/>
    </row>
    <row r="489" spans="1:26" hidden="1" outlineLevel="1">
      <c r="A489">
        <f t="shared" ca="1" si="910"/>
        <v>2</v>
      </c>
      <c r="B489" t="str">
        <f t="shared" ca="1" si="896"/>
        <v>EP3 LPD1 LPS3 LPM2</v>
      </c>
      <c r="C489" s="308">
        <f ca="1">IF($A489&lt;&gt;$A488,1,MOD(C488-1+(COUNTIFS(D$382:$N$382,$A489)=COUNTIFS(D489:$N489,1)),C$381)+1)</f>
        <v>3</v>
      </c>
      <c r="D489" s="306">
        <f ca="1">IF($A489&lt;&gt;D$382,0,IF($A489&lt;&gt;$A488,1,MOD(D488-1+(COUNTIFS(E$382:$N$382,$A489)=COUNTIFS(E489:$N489,1)),D$381)+1))</f>
        <v>0</v>
      </c>
      <c r="E489" s="306">
        <f ca="1">IF($A489&lt;&gt;E$382,0,IF($A489&lt;&gt;$A488,1,MOD(E488-1+(COUNTIFS(F$382:$N$382,$A489)=COUNTIFS(F489:$N489,1)),E$381)+1))</f>
        <v>0</v>
      </c>
      <c r="F489" s="306">
        <f ca="1">IF($A489&lt;&gt;F$382,0,IF($A489&lt;&gt;$A488,1,MOD(F488-1+(COUNTIFS(G$382:$N$382,$A489)=COUNTIFS(G489:$N489,1)),F$381)+1))</f>
        <v>0</v>
      </c>
      <c r="G489" s="306">
        <f ca="1">IF($A489&lt;&gt;G$382,0,IF($A489&lt;&gt;$A488,1,MOD(G488-1+(COUNTIFS(H$382:$N$382,$A489)=COUNTIFS(H489:$N489,1)),G$381)+1))</f>
        <v>1</v>
      </c>
      <c r="H489" s="306">
        <f ca="1">IF($A489&lt;&gt;H$382,0,IF($A489&lt;&gt;$A488,1,MOD(H488-1+(COUNTIFS(I$382:$N$382,$A489)=COUNTIFS(I489:$N489,1)),H$381)+1))</f>
        <v>3</v>
      </c>
      <c r="I489" s="306">
        <f ca="1">IF($A489&lt;&gt;I$382,0,IF($A489&lt;&gt;$A488,1,MOD(I488-1+(COUNTIFS(N$382:$N$382,$A489)=COUNTIFS(N489:$N489,1)),I$381)+1))</f>
        <v>2</v>
      </c>
      <c r="J489" s="306"/>
      <c r="K489" s="306"/>
      <c r="L489" s="306"/>
      <c r="M489" s="306"/>
      <c r="O489">
        <v>106</v>
      </c>
      <c r="P489" s="115">
        <f t="shared" ca="1" si="904"/>
        <v>0.5</v>
      </c>
      <c r="Q489" s="115">
        <f t="shared" ca="1" si="905"/>
        <v>0</v>
      </c>
      <c r="R489" s="115">
        <f t="shared" ca="1" si="906"/>
        <v>0</v>
      </c>
      <c r="S489" s="115">
        <f t="shared" ca="1" si="907"/>
        <v>0</v>
      </c>
      <c r="T489" s="115">
        <v>0</v>
      </c>
      <c r="U489" s="115">
        <f t="shared" ca="1" si="908"/>
        <v>0.5</v>
      </c>
      <c r="V489" s="115">
        <f t="shared" ca="1" si="909"/>
        <v>0</v>
      </c>
      <c r="W489" s="115"/>
      <c r="X489" s="115"/>
      <c r="Y489" s="115"/>
      <c r="Z489" s="115"/>
    </row>
    <row r="490" spans="1:26" hidden="1" outlineLevel="1">
      <c r="A490">
        <f t="shared" ca="1" si="910"/>
        <v>2</v>
      </c>
      <c r="B490" t="str">
        <f t="shared" ca="1" si="896"/>
        <v>EP3 LPD1 LPS3 LPM3</v>
      </c>
      <c r="C490" s="308">
        <f ca="1">IF($A490&lt;&gt;$A489,1,MOD(C489-1+(COUNTIFS(D$382:$N$382,$A490)=COUNTIFS(D490:$N490,1)),C$381)+1)</f>
        <v>3</v>
      </c>
      <c r="D490" s="306">
        <f ca="1">IF($A490&lt;&gt;D$382,0,IF($A490&lt;&gt;$A489,1,MOD(D489-1+(COUNTIFS(E$382:$N$382,$A490)=COUNTIFS(E490:$N490,1)),D$381)+1))</f>
        <v>0</v>
      </c>
      <c r="E490" s="306">
        <f ca="1">IF($A490&lt;&gt;E$382,0,IF($A490&lt;&gt;$A489,1,MOD(E489-1+(COUNTIFS(F$382:$N$382,$A490)=COUNTIFS(F490:$N490,1)),E$381)+1))</f>
        <v>0</v>
      </c>
      <c r="F490" s="306">
        <f ca="1">IF($A490&lt;&gt;F$382,0,IF($A490&lt;&gt;$A489,1,MOD(F489-1+(COUNTIFS(G$382:$N$382,$A490)=COUNTIFS(G490:$N490,1)),F$381)+1))</f>
        <v>0</v>
      </c>
      <c r="G490" s="306">
        <f ca="1">IF($A490&lt;&gt;G$382,0,IF($A490&lt;&gt;$A489,1,MOD(G489-1+(COUNTIFS(H$382:$N$382,$A490)=COUNTIFS(H490:$N490,1)),G$381)+1))</f>
        <v>1</v>
      </c>
      <c r="H490" s="306">
        <f ca="1">IF($A490&lt;&gt;H$382,0,IF($A490&lt;&gt;$A489,1,MOD(H489-1+(COUNTIFS(I$382:$N$382,$A490)=COUNTIFS(I490:$N490,1)),H$381)+1))</f>
        <v>3</v>
      </c>
      <c r="I490" s="306">
        <f ca="1">IF($A490&lt;&gt;I$382,0,IF($A490&lt;&gt;$A489,1,MOD(I489-1+(COUNTIFS(N$382:$N$382,$A490)=COUNTIFS(N490:$N490,1)),I$381)+1))</f>
        <v>3</v>
      </c>
      <c r="J490" s="306"/>
      <c r="K490" s="306"/>
      <c r="L490" s="306"/>
      <c r="M490" s="306"/>
      <c r="O490">
        <v>107</v>
      </c>
      <c r="P490" s="115">
        <f t="shared" ca="1" si="904"/>
        <v>0.5</v>
      </c>
      <c r="Q490" s="115">
        <f t="shared" ca="1" si="905"/>
        <v>0</v>
      </c>
      <c r="R490" s="115">
        <f t="shared" ca="1" si="906"/>
        <v>0</v>
      </c>
      <c r="S490" s="115">
        <f t="shared" ca="1" si="907"/>
        <v>0</v>
      </c>
      <c r="T490" s="115">
        <v>0</v>
      </c>
      <c r="U490" s="115">
        <f t="shared" ca="1" si="908"/>
        <v>0.5</v>
      </c>
      <c r="V490" s="115">
        <f t="shared" ca="1" si="909"/>
        <v>0.5</v>
      </c>
      <c r="W490" s="115"/>
      <c r="X490" s="115"/>
      <c r="Y490" s="115"/>
      <c r="Z490" s="115"/>
    </row>
    <row r="491" spans="1:26" hidden="1" outlineLevel="1">
      <c r="A491">
        <f t="shared" ca="1" si="910"/>
        <v>2</v>
      </c>
      <c r="B491" t="str">
        <f t="shared" ca="1" si="896"/>
        <v>EP1 LPD1 LPS1 LPM1</v>
      </c>
      <c r="C491" s="308">
        <f ca="1">IF($A491&lt;&gt;$A490,1,MOD(C490-1+(COUNTIFS(D$382:$N$382,$A491)=COUNTIFS(D491:$N491,1)),C$381)+1)</f>
        <v>1</v>
      </c>
      <c r="D491" s="306">
        <f ca="1">IF($A491&lt;&gt;D$382,0,IF($A491&lt;&gt;$A490,1,MOD(D490-1+(COUNTIFS(E$382:$N$382,$A491)=COUNTIFS(E491:$N491,1)),D$381)+1))</f>
        <v>0</v>
      </c>
      <c r="E491" s="306">
        <f ca="1">IF($A491&lt;&gt;E$382,0,IF($A491&lt;&gt;$A490,1,MOD(E490-1+(COUNTIFS(F$382:$N$382,$A491)=COUNTIFS(F491:$N491,1)),E$381)+1))</f>
        <v>0</v>
      </c>
      <c r="F491" s="306">
        <f ca="1">IF($A491&lt;&gt;F$382,0,IF($A491&lt;&gt;$A490,1,MOD(F490-1+(COUNTIFS(G$382:$N$382,$A491)=COUNTIFS(G491:$N491,1)),F$381)+1))</f>
        <v>0</v>
      </c>
      <c r="G491" s="306">
        <f ca="1">IF($A491&lt;&gt;G$382,0,IF($A491&lt;&gt;$A490,1,MOD(G490-1+(COUNTIFS(H$382:$N$382,$A491)=COUNTIFS(H491:$N491,1)),G$381)+1))</f>
        <v>1</v>
      </c>
      <c r="H491" s="306">
        <f ca="1">IF($A491&lt;&gt;H$382,0,IF($A491&lt;&gt;$A490,1,MOD(H490-1+(COUNTIFS(I$382:$N$382,$A491)=COUNTIFS(I491:$N491,1)),H$381)+1))</f>
        <v>1</v>
      </c>
      <c r="I491" s="306">
        <f ca="1">IF($A491&lt;&gt;I$382,0,IF($A491&lt;&gt;$A490,1,MOD(I490-1+(COUNTIFS(N$382:$N$382,$A491)=COUNTIFS(N491:$N491,1)),I$381)+1))</f>
        <v>1</v>
      </c>
      <c r="J491" s="306"/>
      <c r="K491" s="306"/>
      <c r="L491" s="306"/>
      <c r="M491" s="306"/>
      <c r="O491">
        <v>108</v>
      </c>
      <c r="P491" s="115">
        <f t="shared" ca="1" si="904"/>
        <v>-0.5</v>
      </c>
      <c r="Q491" s="115">
        <f t="shared" ca="1" si="905"/>
        <v>0</v>
      </c>
      <c r="R491" s="115">
        <f t="shared" ca="1" si="906"/>
        <v>0</v>
      </c>
      <c r="S491" s="115">
        <f t="shared" ca="1" si="907"/>
        <v>0</v>
      </c>
      <c r="T491" s="115">
        <v>0</v>
      </c>
      <c r="U491" s="115">
        <f t="shared" ca="1" si="908"/>
        <v>-0.5</v>
      </c>
      <c r="V491" s="115">
        <f t="shared" ca="1" si="909"/>
        <v>-0.5</v>
      </c>
      <c r="W491" s="115"/>
      <c r="X491" s="115"/>
      <c r="Y491" s="115"/>
      <c r="Z491" s="115"/>
    </row>
    <row r="492" spans="1:26" hidden="1" outlineLevel="1">
      <c r="A492">
        <f t="shared" ca="1" si="910"/>
        <v>2</v>
      </c>
      <c r="B492" t="str">
        <f t="shared" ca="1" si="896"/>
        <v>EP1 LPD1 LPS1 LPM2</v>
      </c>
      <c r="C492" s="308">
        <f ca="1">IF($A492&lt;&gt;$A491,1,MOD(C491-1+(COUNTIFS(D$382:$N$382,$A492)=COUNTIFS(D492:$N492,1)),C$381)+1)</f>
        <v>1</v>
      </c>
      <c r="D492" s="306">
        <f ca="1">IF($A492&lt;&gt;D$382,0,IF($A492&lt;&gt;$A491,1,MOD(D491-1+(COUNTIFS(E$382:$N$382,$A492)=COUNTIFS(E492:$N492,1)),D$381)+1))</f>
        <v>0</v>
      </c>
      <c r="E492" s="306">
        <f ca="1">IF($A492&lt;&gt;E$382,0,IF($A492&lt;&gt;$A491,1,MOD(E491-1+(COUNTIFS(F$382:$N$382,$A492)=COUNTIFS(F492:$N492,1)),E$381)+1))</f>
        <v>0</v>
      </c>
      <c r="F492" s="306">
        <f ca="1">IF($A492&lt;&gt;F$382,0,IF($A492&lt;&gt;$A491,1,MOD(F491-1+(COUNTIFS(G$382:$N$382,$A492)=COUNTIFS(G492:$N492,1)),F$381)+1))</f>
        <v>0</v>
      </c>
      <c r="G492" s="306">
        <f ca="1">IF($A492&lt;&gt;G$382,0,IF($A492&lt;&gt;$A491,1,MOD(G491-1+(COUNTIFS(H$382:$N$382,$A492)=COUNTIFS(H492:$N492,1)),G$381)+1))</f>
        <v>1</v>
      </c>
      <c r="H492" s="306">
        <f ca="1">IF($A492&lt;&gt;H$382,0,IF($A492&lt;&gt;$A491,1,MOD(H491-1+(COUNTIFS(I$382:$N$382,$A492)=COUNTIFS(I492:$N492,1)),H$381)+1))</f>
        <v>1</v>
      </c>
      <c r="I492" s="306">
        <f ca="1">IF($A492&lt;&gt;I$382,0,IF($A492&lt;&gt;$A491,1,MOD(I491-1+(COUNTIFS(N$382:$N$382,$A492)=COUNTIFS(N492:$N492,1)),I$381)+1))</f>
        <v>2</v>
      </c>
      <c r="J492" s="306"/>
      <c r="K492" s="306"/>
      <c r="L492" s="306"/>
      <c r="M492" s="306"/>
      <c r="O492">
        <v>109</v>
      </c>
      <c r="P492" s="115">
        <f t="shared" ca="1" si="904"/>
        <v>-0.5</v>
      </c>
      <c r="Q492" s="115">
        <f t="shared" ca="1" si="905"/>
        <v>0</v>
      </c>
      <c r="R492" s="115">
        <f t="shared" ca="1" si="906"/>
        <v>0</v>
      </c>
      <c r="S492" s="115">
        <f t="shared" ca="1" si="907"/>
        <v>0</v>
      </c>
      <c r="T492" s="115">
        <v>0</v>
      </c>
      <c r="U492" s="115">
        <f t="shared" ca="1" si="908"/>
        <v>-0.5</v>
      </c>
      <c r="V492" s="115">
        <f t="shared" ca="1" si="909"/>
        <v>0</v>
      </c>
      <c r="W492" s="115"/>
      <c r="X492" s="115"/>
      <c r="Y492" s="115"/>
      <c r="Z492" s="115"/>
    </row>
    <row r="493" spans="1:26" hidden="1" outlineLevel="1">
      <c r="A493">
        <f t="shared" ca="1" si="910"/>
        <v>2</v>
      </c>
      <c r="B493" t="str">
        <f t="shared" ca="1" si="896"/>
        <v>EP1 LPD1 LPS1 LPM3</v>
      </c>
      <c r="C493" s="308">
        <f ca="1">IF($A493&lt;&gt;$A492,1,MOD(C492-1+(COUNTIFS(D$382:$N$382,$A493)=COUNTIFS(D493:$N493,1)),C$381)+1)</f>
        <v>1</v>
      </c>
      <c r="D493" s="306">
        <f ca="1">IF($A493&lt;&gt;D$382,0,IF($A493&lt;&gt;$A492,1,MOD(D492-1+(COUNTIFS(E$382:$N$382,$A493)=COUNTIFS(E493:$N493,1)),D$381)+1))</f>
        <v>0</v>
      </c>
      <c r="E493" s="306">
        <f ca="1">IF($A493&lt;&gt;E$382,0,IF($A493&lt;&gt;$A492,1,MOD(E492-1+(COUNTIFS(F$382:$N$382,$A493)=COUNTIFS(F493:$N493,1)),E$381)+1))</f>
        <v>0</v>
      </c>
      <c r="F493" s="306">
        <f ca="1">IF($A493&lt;&gt;F$382,0,IF($A493&lt;&gt;$A492,1,MOD(F492-1+(COUNTIFS(G$382:$N$382,$A493)=COUNTIFS(G493:$N493,1)),F$381)+1))</f>
        <v>0</v>
      </c>
      <c r="G493" s="306">
        <f ca="1">IF($A493&lt;&gt;G$382,0,IF($A493&lt;&gt;$A492,1,MOD(G492-1+(COUNTIFS(H$382:$N$382,$A493)=COUNTIFS(H493:$N493,1)),G$381)+1))</f>
        <v>1</v>
      </c>
      <c r="H493" s="306">
        <f ca="1">IF($A493&lt;&gt;H$382,0,IF($A493&lt;&gt;$A492,1,MOD(H492-1+(COUNTIFS(I$382:$N$382,$A493)=COUNTIFS(I493:$N493,1)),H$381)+1))</f>
        <v>1</v>
      </c>
      <c r="I493" s="306">
        <f ca="1">IF($A493&lt;&gt;I$382,0,IF($A493&lt;&gt;$A492,1,MOD(I492-1+(COUNTIFS(N$382:$N$382,$A493)=COUNTIFS(N493:$N493,1)),I$381)+1))</f>
        <v>3</v>
      </c>
      <c r="J493" s="306"/>
      <c r="K493" s="306"/>
      <c r="L493" s="306"/>
      <c r="M493" s="306"/>
      <c r="O493">
        <v>110</v>
      </c>
      <c r="P493" s="115">
        <f t="shared" ca="1" si="904"/>
        <v>-0.5</v>
      </c>
      <c r="Q493" s="115">
        <f t="shared" ca="1" si="905"/>
        <v>0</v>
      </c>
      <c r="R493" s="115">
        <f t="shared" ca="1" si="906"/>
        <v>0</v>
      </c>
      <c r="S493" s="115">
        <f t="shared" ca="1" si="907"/>
        <v>0</v>
      </c>
      <c r="T493" s="115">
        <v>0</v>
      </c>
      <c r="U493" s="115">
        <f t="shared" ca="1" si="908"/>
        <v>-0.5</v>
      </c>
      <c r="V493" s="115">
        <f t="shared" ca="1" si="909"/>
        <v>0.5</v>
      </c>
      <c r="W493" s="115"/>
      <c r="X493" s="115"/>
      <c r="Y493" s="115"/>
      <c r="Z493" s="115"/>
    </row>
    <row r="494" spans="1:26" hidden="1" outlineLevel="1">
      <c r="A494">
        <f t="shared" ca="1" si="910"/>
        <v>2</v>
      </c>
      <c r="B494" t="str">
        <f t="shared" ca="1" si="896"/>
        <v>EP1 LPD1 LPS2 LPM1</v>
      </c>
      <c r="C494" s="308">
        <f ca="1">IF($A494&lt;&gt;$A493,1,MOD(C493-1+(COUNTIFS(D$382:$N$382,$A494)=COUNTIFS(D494:$N494,1)),C$381)+1)</f>
        <v>1</v>
      </c>
      <c r="D494" s="306">
        <f ca="1">IF($A494&lt;&gt;D$382,0,IF($A494&lt;&gt;$A493,1,MOD(D493-1+(COUNTIFS(E$382:$N$382,$A494)=COUNTIFS(E494:$N494,1)),D$381)+1))</f>
        <v>0</v>
      </c>
      <c r="E494" s="306">
        <f ca="1">IF($A494&lt;&gt;E$382,0,IF($A494&lt;&gt;$A493,1,MOD(E493-1+(COUNTIFS(F$382:$N$382,$A494)=COUNTIFS(F494:$N494,1)),E$381)+1))</f>
        <v>0</v>
      </c>
      <c r="F494" s="306">
        <f ca="1">IF($A494&lt;&gt;F$382,0,IF($A494&lt;&gt;$A493,1,MOD(F493-1+(COUNTIFS(G$382:$N$382,$A494)=COUNTIFS(G494:$N494,1)),F$381)+1))</f>
        <v>0</v>
      </c>
      <c r="G494" s="306">
        <f ca="1">IF($A494&lt;&gt;G$382,0,IF($A494&lt;&gt;$A493,1,MOD(G493-1+(COUNTIFS(H$382:$N$382,$A494)=COUNTIFS(H494:$N494,1)),G$381)+1))</f>
        <v>1</v>
      </c>
      <c r="H494" s="306">
        <f ca="1">IF($A494&lt;&gt;H$382,0,IF($A494&lt;&gt;$A493,1,MOD(H493-1+(COUNTIFS(I$382:$N$382,$A494)=COUNTIFS(I494:$N494,1)),H$381)+1))</f>
        <v>2</v>
      </c>
      <c r="I494" s="306">
        <f ca="1">IF($A494&lt;&gt;I$382,0,IF($A494&lt;&gt;$A493,1,MOD(I493-1+(COUNTIFS(N$382:$N$382,$A494)=COUNTIFS(N494:$N494,1)),I$381)+1))</f>
        <v>1</v>
      </c>
      <c r="J494" s="306"/>
      <c r="K494" s="306"/>
      <c r="L494" s="306"/>
      <c r="M494" s="306"/>
      <c r="O494">
        <v>111</v>
      </c>
      <c r="P494" s="115">
        <f t="shared" ca="1" si="904"/>
        <v>-0.5</v>
      </c>
      <c r="Q494" s="115">
        <f t="shared" ca="1" si="905"/>
        <v>0</v>
      </c>
      <c r="R494" s="115">
        <f t="shared" ca="1" si="906"/>
        <v>0</v>
      </c>
      <c r="S494" s="115">
        <f t="shared" ca="1" si="907"/>
        <v>0</v>
      </c>
      <c r="T494" s="115">
        <v>0</v>
      </c>
      <c r="U494" s="115">
        <f t="shared" ca="1" si="908"/>
        <v>0</v>
      </c>
      <c r="V494" s="115">
        <f t="shared" ca="1" si="909"/>
        <v>-0.5</v>
      </c>
      <c r="W494" s="115"/>
      <c r="X494" s="115"/>
      <c r="Y494" s="115"/>
      <c r="Z494" s="115"/>
    </row>
    <row r="495" spans="1:26" hidden="1" outlineLevel="1">
      <c r="A495">
        <f t="shared" ca="1" si="910"/>
        <v>2</v>
      </c>
      <c r="B495" t="str">
        <f t="shared" ca="1" si="896"/>
        <v>EP1 LPD1 LPS2 LPM2</v>
      </c>
      <c r="C495" s="308">
        <f ca="1">IF($A495&lt;&gt;$A494,1,MOD(C494-1+(COUNTIFS(D$382:$N$382,$A495)=COUNTIFS(D495:$N495,1)),C$381)+1)</f>
        <v>1</v>
      </c>
      <c r="D495" s="306">
        <f ca="1">IF($A495&lt;&gt;D$382,0,IF($A495&lt;&gt;$A494,1,MOD(D494-1+(COUNTIFS(E$382:$N$382,$A495)=COUNTIFS(E495:$N495,1)),D$381)+1))</f>
        <v>0</v>
      </c>
      <c r="E495" s="306">
        <f ca="1">IF($A495&lt;&gt;E$382,0,IF($A495&lt;&gt;$A494,1,MOD(E494-1+(COUNTIFS(F$382:$N$382,$A495)=COUNTIFS(F495:$N495,1)),E$381)+1))</f>
        <v>0</v>
      </c>
      <c r="F495" s="306">
        <f ca="1">IF($A495&lt;&gt;F$382,0,IF($A495&lt;&gt;$A494,1,MOD(F494-1+(COUNTIFS(G$382:$N$382,$A495)=COUNTIFS(G495:$N495,1)),F$381)+1))</f>
        <v>0</v>
      </c>
      <c r="G495" s="306">
        <f ca="1">IF($A495&lt;&gt;G$382,0,IF($A495&lt;&gt;$A494,1,MOD(G494-1+(COUNTIFS(H$382:$N$382,$A495)=COUNTIFS(H495:$N495,1)),G$381)+1))</f>
        <v>1</v>
      </c>
      <c r="H495" s="306">
        <f ca="1">IF($A495&lt;&gt;H$382,0,IF($A495&lt;&gt;$A494,1,MOD(H494-1+(COUNTIFS(I$382:$N$382,$A495)=COUNTIFS(I495:$N495,1)),H$381)+1))</f>
        <v>2</v>
      </c>
      <c r="I495" s="306">
        <f ca="1">IF($A495&lt;&gt;I$382,0,IF($A495&lt;&gt;$A494,1,MOD(I494-1+(COUNTIFS(N$382:$N$382,$A495)=COUNTIFS(N495:$N495,1)),I$381)+1))</f>
        <v>2</v>
      </c>
      <c r="J495" s="306"/>
      <c r="K495" s="306"/>
      <c r="L495" s="306"/>
      <c r="M495" s="306"/>
      <c r="O495">
        <v>112</v>
      </c>
      <c r="P495" s="115">
        <f t="shared" ca="1" si="904"/>
        <v>-0.5</v>
      </c>
      <c r="Q495" s="115">
        <f t="shared" ca="1" si="905"/>
        <v>0</v>
      </c>
      <c r="R495" s="115">
        <f t="shared" ca="1" si="906"/>
        <v>0</v>
      </c>
      <c r="S495" s="115">
        <f t="shared" ca="1" si="907"/>
        <v>0</v>
      </c>
      <c r="T495" s="115">
        <v>0</v>
      </c>
      <c r="U495" s="115">
        <f t="shared" ca="1" si="908"/>
        <v>0</v>
      </c>
      <c r="V495" s="115">
        <f t="shared" ca="1" si="909"/>
        <v>0</v>
      </c>
      <c r="W495" s="115"/>
      <c r="X495" s="115"/>
      <c r="Y495" s="115"/>
      <c r="Z495" s="115"/>
    </row>
    <row r="496" spans="1:26" hidden="1" outlineLevel="1">
      <c r="A496">
        <f t="shared" ca="1" si="910"/>
        <v>2</v>
      </c>
      <c r="B496" t="str">
        <f t="shared" ca="1" si="896"/>
        <v>EP1 LPD1 LPS2 LPM3</v>
      </c>
      <c r="C496" s="308">
        <f ca="1">IF($A496&lt;&gt;$A495,1,MOD(C495-1+(COUNTIFS(D$382:$N$382,$A496)=COUNTIFS(D496:$N496,1)),C$381)+1)</f>
        <v>1</v>
      </c>
      <c r="D496" s="306">
        <f ca="1">IF($A496&lt;&gt;D$382,0,IF($A496&lt;&gt;$A495,1,MOD(D495-1+(COUNTIFS(E$382:$N$382,$A496)=COUNTIFS(E496:$N496,1)),D$381)+1))</f>
        <v>0</v>
      </c>
      <c r="E496" s="306">
        <f ca="1">IF($A496&lt;&gt;E$382,0,IF($A496&lt;&gt;$A495,1,MOD(E495-1+(COUNTIFS(F$382:$N$382,$A496)=COUNTIFS(F496:$N496,1)),E$381)+1))</f>
        <v>0</v>
      </c>
      <c r="F496" s="306">
        <f ca="1">IF($A496&lt;&gt;F$382,0,IF($A496&lt;&gt;$A495,1,MOD(F495-1+(COUNTIFS(G$382:$N$382,$A496)=COUNTIFS(G496:$N496,1)),F$381)+1))</f>
        <v>0</v>
      </c>
      <c r="G496" s="306">
        <f ca="1">IF($A496&lt;&gt;G$382,0,IF($A496&lt;&gt;$A495,1,MOD(G495-1+(COUNTIFS(H$382:$N$382,$A496)=COUNTIFS(H496:$N496,1)),G$381)+1))</f>
        <v>1</v>
      </c>
      <c r="H496" s="306">
        <f ca="1">IF($A496&lt;&gt;H$382,0,IF($A496&lt;&gt;$A495,1,MOD(H495-1+(COUNTIFS(I$382:$N$382,$A496)=COUNTIFS(I496:$N496,1)),H$381)+1))</f>
        <v>2</v>
      </c>
      <c r="I496" s="306">
        <f ca="1">IF($A496&lt;&gt;I$382,0,IF($A496&lt;&gt;$A495,1,MOD(I495-1+(COUNTIFS(N$382:$N$382,$A496)=COUNTIFS(N496:$N496,1)),I$381)+1))</f>
        <v>3</v>
      </c>
      <c r="J496" s="306"/>
      <c r="K496" s="306"/>
      <c r="L496" s="306"/>
      <c r="M496" s="306"/>
      <c r="O496">
        <v>113</v>
      </c>
      <c r="P496" s="115">
        <f t="shared" ca="1" si="904"/>
        <v>-0.5</v>
      </c>
      <c r="Q496" s="115">
        <f t="shared" ca="1" si="905"/>
        <v>0</v>
      </c>
      <c r="R496" s="115">
        <f t="shared" ca="1" si="906"/>
        <v>0</v>
      </c>
      <c r="S496" s="115">
        <f t="shared" ca="1" si="907"/>
        <v>0</v>
      </c>
      <c r="T496" s="115">
        <v>0</v>
      </c>
      <c r="U496" s="115">
        <f t="shared" ca="1" si="908"/>
        <v>0</v>
      </c>
      <c r="V496" s="115">
        <f t="shared" ca="1" si="909"/>
        <v>0.5</v>
      </c>
      <c r="W496" s="115"/>
      <c r="X496" s="115"/>
      <c r="Y496" s="115"/>
      <c r="Z496" s="115"/>
    </row>
    <row r="497" spans="1:26" hidden="1" outlineLevel="1">
      <c r="A497">
        <f t="shared" ca="1" si="910"/>
        <v>2</v>
      </c>
      <c r="B497" t="str">
        <f t="shared" ca="1" si="896"/>
        <v>EP1 LPD1 LPS3 LPM1</v>
      </c>
      <c r="C497" s="308">
        <f ca="1">IF($A497&lt;&gt;$A496,1,MOD(C496-1+(COUNTIFS(D$382:$N$382,$A497)=COUNTIFS(D497:$N497,1)),C$381)+1)</f>
        <v>1</v>
      </c>
      <c r="D497" s="306">
        <f ca="1">IF($A497&lt;&gt;D$382,0,IF($A497&lt;&gt;$A496,1,MOD(D496-1+(COUNTIFS(E$382:$N$382,$A497)=COUNTIFS(E497:$N497,1)),D$381)+1))</f>
        <v>0</v>
      </c>
      <c r="E497" s="306">
        <f ca="1">IF($A497&lt;&gt;E$382,0,IF($A497&lt;&gt;$A496,1,MOD(E496-1+(COUNTIFS(F$382:$N$382,$A497)=COUNTIFS(F497:$N497,1)),E$381)+1))</f>
        <v>0</v>
      </c>
      <c r="F497" s="306">
        <f ca="1">IF($A497&lt;&gt;F$382,0,IF($A497&lt;&gt;$A496,1,MOD(F496-1+(COUNTIFS(G$382:$N$382,$A497)=COUNTIFS(G497:$N497,1)),F$381)+1))</f>
        <v>0</v>
      </c>
      <c r="G497" s="306">
        <f ca="1">IF($A497&lt;&gt;G$382,0,IF($A497&lt;&gt;$A496,1,MOD(G496-1+(COUNTIFS(H$382:$N$382,$A497)=COUNTIFS(H497:$N497,1)),G$381)+1))</f>
        <v>1</v>
      </c>
      <c r="H497" s="306">
        <f ca="1">IF($A497&lt;&gt;H$382,0,IF($A497&lt;&gt;$A496,1,MOD(H496-1+(COUNTIFS(I$382:$N$382,$A497)=COUNTIFS(I497:$N497,1)),H$381)+1))</f>
        <v>3</v>
      </c>
      <c r="I497" s="306">
        <f ca="1">IF($A497&lt;&gt;I$382,0,IF($A497&lt;&gt;$A496,1,MOD(I496-1+(COUNTIFS(N$382:$N$382,$A497)=COUNTIFS(N497:$N497,1)),I$381)+1))</f>
        <v>1</v>
      </c>
      <c r="J497" s="306"/>
      <c r="K497" s="306"/>
      <c r="L497" s="306"/>
      <c r="M497" s="306"/>
      <c r="O497">
        <v>114</v>
      </c>
      <c r="P497" s="115">
        <f t="shared" ca="1" si="904"/>
        <v>-0.5</v>
      </c>
      <c r="Q497" s="115">
        <f t="shared" ca="1" si="905"/>
        <v>0</v>
      </c>
      <c r="R497" s="115">
        <f t="shared" ca="1" si="906"/>
        <v>0</v>
      </c>
      <c r="S497" s="115">
        <f t="shared" ca="1" si="907"/>
        <v>0</v>
      </c>
      <c r="T497" s="115">
        <v>0</v>
      </c>
      <c r="U497" s="115">
        <f t="shared" ca="1" si="908"/>
        <v>0.5</v>
      </c>
      <c r="V497" s="115">
        <f t="shared" ca="1" si="909"/>
        <v>-0.5</v>
      </c>
      <c r="W497" s="115"/>
      <c r="X497" s="115"/>
      <c r="Y497" s="115"/>
      <c r="Z497" s="115"/>
    </row>
    <row r="498" spans="1:26" hidden="1" outlineLevel="1">
      <c r="A498">
        <f t="shared" ca="1" si="910"/>
        <v>2</v>
      </c>
      <c r="B498" t="str">
        <f t="shared" ca="1" si="896"/>
        <v>EP1 LPD1 LPS3 LPM2</v>
      </c>
      <c r="C498" s="308">
        <f ca="1">IF($A498&lt;&gt;$A497,1,MOD(C497-1+(COUNTIFS(D$382:$N$382,$A498)=COUNTIFS(D498:$N498,1)),C$381)+1)</f>
        <v>1</v>
      </c>
      <c r="D498" s="306">
        <f ca="1">IF($A498&lt;&gt;D$382,0,IF($A498&lt;&gt;$A497,1,MOD(D497-1+(COUNTIFS(E$382:$N$382,$A498)=COUNTIFS(E498:$N498,1)),D$381)+1))</f>
        <v>0</v>
      </c>
      <c r="E498" s="306">
        <f ca="1">IF($A498&lt;&gt;E$382,0,IF($A498&lt;&gt;$A497,1,MOD(E497-1+(COUNTIFS(F$382:$N$382,$A498)=COUNTIFS(F498:$N498,1)),E$381)+1))</f>
        <v>0</v>
      </c>
      <c r="F498" s="306">
        <f ca="1">IF($A498&lt;&gt;F$382,0,IF($A498&lt;&gt;$A497,1,MOD(F497-1+(COUNTIFS(G$382:$N$382,$A498)=COUNTIFS(G498:$N498,1)),F$381)+1))</f>
        <v>0</v>
      </c>
      <c r="G498" s="306">
        <f ca="1">IF($A498&lt;&gt;G$382,0,IF($A498&lt;&gt;$A497,1,MOD(G497-1+(COUNTIFS(H$382:$N$382,$A498)=COUNTIFS(H498:$N498,1)),G$381)+1))</f>
        <v>1</v>
      </c>
      <c r="H498" s="306">
        <f ca="1">IF($A498&lt;&gt;H$382,0,IF($A498&lt;&gt;$A497,1,MOD(H497-1+(COUNTIFS(I$382:$N$382,$A498)=COUNTIFS(I498:$N498,1)),H$381)+1))</f>
        <v>3</v>
      </c>
      <c r="I498" s="306">
        <f ca="1">IF($A498&lt;&gt;I$382,0,IF($A498&lt;&gt;$A497,1,MOD(I497-1+(COUNTIFS(N$382:$N$382,$A498)=COUNTIFS(N498:$N498,1)),I$381)+1))</f>
        <v>2</v>
      </c>
      <c r="J498" s="306"/>
      <c r="K498" s="306"/>
      <c r="L498" s="306"/>
      <c r="M498" s="306"/>
      <c r="O498">
        <v>115</v>
      </c>
      <c r="P498" s="115">
        <f t="shared" ca="1" si="904"/>
        <v>-0.5</v>
      </c>
      <c r="Q498" s="115">
        <f t="shared" ca="1" si="905"/>
        <v>0</v>
      </c>
      <c r="R498" s="115">
        <f t="shared" ca="1" si="906"/>
        <v>0</v>
      </c>
      <c r="S498" s="115">
        <f t="shared" ca="1" si="907"/>
        <v>0</v>
      </c>
      <c r="T498" s="115">
        <v>0</v>
      </c>
      <c r="U498" s="115">
        <f t="shared" ca="1" si="908"/>
        <v>0.5</v>
      </c>
      <c r="V498" s="115">
        <f t="shared" ca="1" si="909"/>
        <v>0</v>
      </c>
      <c r="W498" s="115"/>
      <c r="X498" s="115"/>
      <c r="Y498" s="115"/>
      <c r="Z498" s="115"/>
    </row>
    <row r="499" spans="1:26" hidden="1" outlineLevel="1">
      <c r="A499">
        <f t="shared" ca="1" si="910"/>
        <v>2</v>
      </c>
      <c r="B499" t="str">
        <f t="shared" ca="1" si="896"/>
        <v>EP1 LPD1 LPS3 LPM3</v>
      </c>
      <c r="C499" s="308">
        <f ca="1">IF($A499&lt;&gt;$A498,1,MOD(C498-1+(COUNTIFS(D$382:$N$382,$A499)=COUNTIFS(D499:$N499,1)),C$381)+1)</f>
        <v>1</v>
      </c>
      <c r="D499" s="306">
        <f ca="1">IF($A499&lt;&gt;D$382,0,IF($A499&lt;&gt;$A498,1,MOD(D498-1+(COUNTIFS(E$382:$N$382,$A499)=COUNTIFS(E499:$N499,1)),D$381)+1))</f>
        <v>0</v>
      </c>
      <c r="E499" s="306">
        <f ca="1">IF($A499&lt;&gt;E$382,0,IF($A499&lt;&gt;$A498,1,MOD(E498-1+(COUNTIFS(F$382:$N$382,$A499)=COUNTIFS(F499:$N499,1)),E$381)+1))</f>
        <v>0</v>
      </c>
      <c r="F499" s="306">
        <f ca="1">IF($A499&lt;&gt;F$382,0,IF($A499&lt;&gt;$A498,1,MOD(F498-1+(COUNTIFS(G$382:$N$382,$A499)=COUNTIFS(G499:$N499,1)),F$381)+1))</f>
        <v>0</v>
      </c>
      <c r="G499" s="306">
        <f ca="1">IF($A499&lt;&gt;G$382,0,IF($A499&lt;&gt;$A498,1,MOD(G498-1+(COUNTIFS(H$382:$N$382,$A499)=COUNTIFS(H499:$N499,1)),G$381)+1))</f>
        <v>1</v>
      </c>
      <c r="H499" s="306">
        <f ca="1">IF($A499&lt;&gt;H$382,0,IF($A499&lt;&gt;$A498,1,MOD(H498-1+(COUNTIFS(I$382:$N$382,$A499)=COUNTIFS(I499:$N499,1)),H$381)+1))</f>
        <v>3</v>
      </c>
      <c r="I499" s="306">
        <f ca="1">IF($A499&lt;&gt;I$382,0,IF($A499&lt;&gt;$A498,1,MOD(I498-1+(COUNTIFS(N$382:$N$382,$A499)=COUNTIFS(N499:$N499,1)),I$381)+1))</f>
        <v>3</v>
      </c>
      <c r="J499" s="306"/>
      <c r="K499" s="306"/>
      <c r="L499" s="306"/>
      <c r="M499" s="306"/>
      <c r="O499">
        <v>116</v>
      </c>
      <c r="P499" s="115">
        <f t="shared" ca="1" si="904"/>
        <v>-0.5</v>
      </c>
      <c r="Q499" s="115">
        <f t="shared" ca="1" si="905"/>
        <v>0</v>
      </c>
      <c r="R499" s="115">
        <f t="shared" ca="1" si="906"/>
        <v>0</v>
      </c>
      <c r="S499" s="115">
        <f t="shared" ca="1" si="907"/>
        <v>0</v>
      </c>
      <c r="T499" s="115">
        <v>0</v>
      </c>
      <c r="U499" s="115">
        <f t="shared" ca="1" si="908"/>
        <v>0.5</v>
      </c>
      <c r="V499" s="115">
        <f t="shared" ca="1" si="909"/>
        <v>0.5</v>
      </c>
      <c r="W499" s="115"/>
      <c r="X499" s="115"/>
      <c r="Y499" s="115"/>
      <c r="Z499" s="115"/>
    </row>
    <row r="500" spans="1:26" hidden="1" outlineLevel="1">
      <c r="A500">
        <f t="shared" ca="1" si="910"/>
        <v>2</v>
      </c>
      <c r="B500" t="str">
        <f t="shared" ca="1" si="896"/>
        <v>EP2 LPD1 LPS1 LPM1</v>
      </c>
      <c r="C500" s="308">
        <f ca="1">IF($A500&lt;&gt;$A499,1,MOD(C499-1+(COUNTIFS(D$382:$N$382,$A500)=COUNTIFS(D500:$N500,1)),C$381)+1)</f>
        <v>2</v>
      </c>
      <c r="D500" s="306">
        <f ca="1">IF($A500&lt;&gt;D$382,0,IF($A500&lt;&gt;$A499,1,MOD(D499-1+(COUNTIFS(E$382:$N$382,$A500)=COUNTIFS(E500:$N500,1)),D$381)+1))</f>
        <v>0</v>
      </c>
      <c r="E500" s="306">
        <f ca="1">IF($A500&lt;&gt;E$382,0,IF($A500&lt;&gt;$A499,1,MOD(E499-1+(COUNTIFS(F$382:$N$382,$A500)=COUNTIFS(F500:$N500,1)),E$381)+1))</f>
        <v>0</v>
      </c>
      <c r="F500" s="306">
        <f ca="1">IF($A500&lt;&gt;F$382,0,IF($A500&lt;&gt;$A499,1,MOD(F499-1+(COUNTIFS(G$382:$N$382,$A500)=COUNTIFS(G500:$N500,1)),F$381)+1))</f>
        <v>0</v>
      </c>
      <c r="G500" s="306">
        <f ca="1">IF($A500&lt;&gt;G$382,0,IF($A500&lt;&gt;$A499,1,MOD(G499-1+(COUNTIFS(H$382:$N$382,$A500)=COUNTIFS(H500:$N500,1)),G$381)+1))</f>
        <v>1</v>
      </c>
      <c r="H500" s="306">
        <f ca="1">IF($A500&lt;&gt;H$382,0,IF($A500&lt;&gt;$A499,1,MOD(H499-1+(COUNTIFS(I$382:$N$382,$A500)=COUNTIFS(I500:$N500,1)),H$381)+1))</f>
        <v>1</v>
      </c>
      <c r="I500" s="306">
        <f ca="1">IF($A500&lt;&gt;I$382,0,IF($A500&lt;&gt;$A499,1,MOD(I499-1+(COUNTIFS(N$382:$N$382,$A500)=COUNTIFS(N500:$N500,1)),I$381)+1))</f>
        <v>1</v>
      </c>
      <c r="J500" s="306"/>
      <c r="K500" s="306"/>
      <c r="L500" s="306"/>
      <c r="M500" s="306"/>
      <c r="O500">
        <v>117</v>
      </c>
      <c r="P500" s="115">
        <f t="shared" ca="1" si="904"/>
        <v>0</v>
      </c>
      <c r="Q500" s="115">
        <f t="shared" ca="1" si="905"/>
        <v>0</v>
      </c>
      <c r="R500" s="115">
        <f t="shared" ca="1" si="906"/>
        <v>0</v>
      </c>
      <c r="S500" s="115">
        <f t="shared" ca="1" si="907"/>
        <v>0</v>
      </c>
      <c r="T500" s="115">
        <v>0</v>
      </c>
      <c r="U500" s="115">
        <f t="shared" ca="1" si="908"/>
        <v>-0.5</v>
      </c>
      <c r="V500" s="115">
        <f t="shared" ca="1" si="909"/>
        <v>-0.5</v>
      </c>
      <c r="W500" s="115"/>
      <c r="X500" s="115"/>
      <c r="Y500" s="115"/>
      <c r="Z500" s="115"/>
    </row>
    <row r="501" spans="1:26" hidden="1" outlineLevel="1">
      <c r="A501">
        <f t="shared" ca="1" si="910"/>
        <v>2</v>
      </c>
      <c r="B501" t="str">
        <f t="shared" ca="1" si="896"/>
        <v>EP2 LPD1 LPS1 LPM2</v>
      </c>
      <c r="C501" s="308">
        <f ca="1">IF($A501&lt;&gt;$A500,1,MOD(C500-1+(COUNTIFS(D$382:$N$382,$A501)=COUNTIFS(D501:$N501,1)),C$381)+1)</f>
        <v>2</v>
      </c>
      <c r="D501" s="306">
        <f ca="1">IF($A501&lt;&gt;D$382,0,IF($A501&lt;&gt;$A500,1,MOD(D500-1+(COUNTIFS(E$382:$N$382,$A501)=COUNTIFS(E501:$N501,1)),D$381)+1))</f>
        <v>0</v>
      </c>
      <c r="E501" s="306">
        <f ca="1">IF($A501&lt;&gt;E$382,0,IF($A501&lt;&gt;$A500,1,MOD(E500-1+(COUNTIFS(F$382:$N$382,$A501)=COUNTIFS(F501:$N501,1)),E$381)+1))</f>
        <v>0</v>
      </c>
      <c r="F501" s="306">
        <f ca="1">IF($A501&lt;&gt;F$382,0,IF($A501&lt;&gt;$A500,1,MOD(F500-1+(COUNTIFS(G$382:$N$382,$A501)=COUNTIFS(G501:$N501,1)),F$381)+1))</f>
        <v>0</v>
      </c>
      <c r="G501" s="306">
        <f ca="1">IF($A501&lt;&gt;G$382,0,IF($A501&lt;&gt;$A500,1,MOD(G500-1+(COUNTIFS(H$382:$N$382,$A501)=COUNTIFS(H501:$N501,1)),G$381)+1))</f>
        <v>1</v>
      </c>
      <c r="H501" s="306">
        <f ca="1">IF($A501&lt;&gt;H$382,0,IF($A501&lt;&gt;$A500,1,MOD(H500-1+(COUNTIFS(I$382:$N$382,$A501)=COUNTIFS(I501:$N501,1)),H$381)+1))</f>
        <v>1</v>
      </c>
      <c r="I501" s="306">
        <f ca="1">IF($A501&lt;&gt;I$382,0,IF($A501&lt;&gt;$A500,1,MOD(I500-1+(COUNTIFS(N$382:$N$382,$A501)=COUNTIFS(N501:$N501,1)),I$381)+1))</f>
        <v>2</v>
      </c>
      <c r="J501" s="306"/>
      <c r="K501" s="306"/>
      <c r="L501" s="306"/>
      <c r="M501" s="306"/>
      <c r="O501">
        <v>118</v>
      </c>
      <c r="P501" s="115">
        <f t="shared" ca="1" si="904"/>
        <v>0</v>
      </c>
      <c r="Q501" s="115">
        <f t="shared" ca="1" si="905"/>
        <v>0</v>
      </c>
      <c r="R501" s="115">
        <f t="shared" ca="1" si="906"/>
        <v>0</v>
      </c>
      <c r="S501" s="115">
        <f t="shared" ca="1" si="907"/>
        <v>0</v>
      </c>
      <c r="T501" s="115">
        <v>0</v>
      </c>
      <c r="U501" s="115">
        <f t="shared" ca="1" si="908"/>
        <v>-0.5</v>
      </c>
      <c r="V501" s="115">
        <f t="shared" ca="1" si="909"/>
        <v>0</v>
      </c>
      <c r="W501" s="115"/>
      <c r="X501" s="115"/>
      <c r="Y501" s="115"/>
      <c r="Z501" s="115"/>
    </row>
    <row r="502" spans="1:26" hidden="1" outlineLevel="1">
      <c r="A502">
        <f t="shared" ca="1" si="910"/>
        <v>2</v>
      </c>
      <c r="B502" t="str">
        <f t="shared" ca="1" si="896"/>
        <v>EP2 LPD1 LPS1 LPM3</v>
      </c>
      <c r="C502" s="308">
        <f ca="1">IF($A502&lt;&gt;$A501,1,MOD(C501-1+(COUNTIFS(D$382:$N$382,$A502)=COUNTIFS(D502:$N502,1)),C$381)+1)</f>
        <v>2</v>
      </c>
      <c r="D502" s="306">
        <f ca="1">IF($A502&lt;&gt;D$382,0,IF($A502&lt;&gt;$A501,1,MOD(D501-1+(COUNTIFS(E$382:$N$382,$A502)=COUNTIFS(E502:$N502,1)),D$381)+1))</f>
        <v>0</v>
      </c>
      <c r="E502" s="306">
        <f ca="1">IF($A502&lt;&gt;E$382,0,IF($A502&lt;&gt;$A501,1,MOD(E501-1+(COUNTIFS(F$382:$N$382,$A502)=COUNTIFS(F502:$N502,1)),E$381)+1))</f>
        <v>0</v>
      </c>
      <c r="F502" s="306">
        <f ca="1">IF($A502&lt;&gt;F$382,0,IF($A502&lt;&gt;$A501,1,MOD(F501-1+(COUNTIFS(G$382:$N$382,$A502)=COUNTIFS(G502:$N502,1)),F$381)+1))</f>
        <v>0</v>
      </c>
      <c r="G502" s="306">
        <f ca="1">IF($A502&lt;&gt;G$382,0,IF($A502&lt;&gt;$A501,1,MOD(G501-1+(COUNTIFS(H$382:$N$382,$A502)=COUNTIFS(H502:$N502,1)),G$381)+1))</f>
        <v>1</v>
      </c>
      <c r="H502" s="306">
        <f ca="1">IF($A502&lt;&gt;H$382,0,IF($A502&lt;&gt;$A501,1,MOD(H501-1+(COUNTIFS(I$382:$N$382,$A502)=COUNTIFS(I502:$N502,1)),H$381)+1))</f>
        <v>1</v>
      </c>
      <c r="I502" s="306">
        <f ca="1">IF($A502&lt;&gt;I$382,0,IF($A502&lt;&gt;$A501,1,MOD(I501-1+(COUNTIFS(N$382:$N$382,$A502)=COUNTIFS(N502:$N502,1)),I$381)+1))</f>
        <v>3</v>
      </c>
      <c r="J502" s="306"/>
      <c r="K502" s="306"/>
      <c r="L502" s="306"/>
      <c r="M502" s="306"/>
      <c r="O502">
        <v>119</v>
      </c>
      <c r="P502" s="115">
        <f t="shared" ca="1" si="904"/>
        <v>0</v>
      </c>
      <c r="Q502" s="115">
        <f t="shared" ca="1" si="905"/>
        <v>0</v>
      </c>
      <c r="R502" s="115">
        <f t="shared" ca="1" si="906"/>
        <v>0</v>
      </c>
      <c r="S502" s="115">
        <f t="shared" ca="1" si="907"/>
        <v>0</v>
      </c>
      <c r="T502" s="115">
        <v>0</v>
      </c>
      <c r="U502" s="115">
        <f t="shared" ca="1" si="908"/>
        <v>-0.5</v>
      </c>
      <c r="V502" s="115">
        <f t="shared" ca="1" si="909"/>
        <v>0.5</v>
      </c>
      <c r="W502" s="115"/>
      <c r="X502" s="115"/>
      <c r="Y502" s="115"/>
      <c r="Z502" s="115"/>
    </row>
    <row r="503" spans="1:26" hidden="1" outlineLevel="1">
      <c r="A503">
        <f t="shared" ca="1" si="910"/>
        <v>2</v>
      </c>
      <c r="B503" t="str">
        <f t="shared" ca="1" si="896"/>
        <v>EP2 LPD1 LPS2 LPM1</v>
      </c>
      <c r="C503" s="308">
        <f ca="1">IF($A503&lt;&gt;$A502,1,MOD(C502-1+(COUNTIFS(D$382:$N$382,$A503)=COUNTIFS(D503:$N503,1)),C$381)+1)</f>
        <v>2</v>
      </c>
      <c r="D503" s="306">
        <f ca="1">IF($A503&lt;&gt;D$382,0,IF($A503&lt;&gt;$A502,1,MOD(D502-1+(COUNTIFS(E$382:$N$382,$A503)=COUNTIFS(E503:$N503,1)),D$381)+1))</f>
        <v>0</v>
      </c>
      <c r="E503" s="306">
        <f ca="1">IF($A503&lt;&gt;E$382,0,IF($A503&lt;&gt;$A502,1,MOD(E502-1+(COUNTIFS(F$382:$N$382,$A503)=COUNTIFS(F503:$N503,1)),E$381)+1))</f>
        <v>0</v>
      </c>
      <c r="F503" s="306">
        <f ca="1">IF($A503&lt;&gt;F$382,0,IF($A503&lt;&gt;$A502,1,MOD(F502-1+(COUNTIFS(G$382:$N$382,$A503)=COUNTIFS(G503:$N503,1)),F$381)+1))</f>
        <v>0</v>
      </c>
      <c r="G503" s="306">
        <f ca="1">IF($A503&lt;&gt;G$382,0,IF($A503&lt;&gt;$A502,1,MOD(G502-1+(COUNTIFS(H$382:$N$382,$A503)=COUNTIFS(H503:$N503,1)),G$381)+1))</f>
        <v>1</v>
      </c>
      <c r="H503" s="306">
        <f ca="1">IF($A503&lt;&gt;H$382,0,IF($A503&lt;&gt;$A502,1,MOD(H502-1+(COUNTIFS(I$382:$N$382,$A503)=COUNTIFS(I503:$N503,1)),H$381)+1))</f>
        <v>2</v>
      </c>
      <c r="I503" s="306">
        <f ca="1">IF($A503&lt;&gt;I$382,0,IF($A503&lt;&gt;$A502,1,MOD(I502-1+(COUNTIFS(N$382:$N$382,$A503)=COUNTIFS(N503:$N503,1)),I$381)+1))</f>
        <v>1</v>
      </c>
      <c r="J503" s="306"/>
      <c r="K503" s="306"/>
      <c r="L503" s="306"/>
      <c r="M503" s="306"/>
      <c r="O503">
        <v>120</v>
      </c>
      <c r="P503" s="115">
        <f t="shared" ca="1" si="904"/>
        <v>0</v>
      </c>
      <c r="Q503" s="115">
        <f t="shared" ca="1" si="905"/>
        <v>0</v>
      </c>
      <c r="R503" s="115">
        <f t="shared" ca="1" si="906"/>
        <v>0</v>
      </c>
      <c r="S503" s="115">
        <f t="shared" ca="1" si="907"/>
        <v>0</v>
      </c>
      <c r="T503" s="115">
        <v>0</v>
      </c>
      <c r="U503" s="115">
        <f t="shared" ca="1" si="908"/>
        <v>0</v>
      </c>
      <c r="V503" s="115">
        <f t="shared" ca="1" si="909"/>
        <v>-0.5</v>
      </c>
      <c r="W503" s="115"/>
      <c r="X503" s="115"/>
      <c r="Y503" s="115"/>
      <c r="Z503" s="115"/>
    </row>
    <row r="504" spans="1:26" hidden="1" outlineLevel="1">
      <c r="A504">
        <f t="shared" ca="1" si="910"/>
        <v>2</v>
      </c>
      <c r="B504" t="str">
        <f t="shared" ca="1" si="896"/>
        <v>EP2 LPD1 LPS2 LPM2</v>
      </c>
      <c r="C504" s="308">
        <f ca="1">IF($A504&lt;&gt;$A503,1,MOD(C503-1+(COUNTIFS(D$382:$N$382,$A504)=COUNTIFS(D504:$N504,1)),C$381)+1)</f>
        <v>2</v>
      </c>
      <c r="D504" s="306">
        <f ca="1">IF($A504&lt;&gt;D$382,0,IF($A504&lt;&gt;$A503,1,MOD(D503-1+(COUNTIFS(E$382:$N$382,$A504)=COUNTIFS(E504:$N504,1)),D$381)+1))</f>
        <v>0</v>
      </c>
      <c r="E504" s="306">
        <f ca="1">IF($A504&lt;&gt;E$382,0,IF($A504&lt;&gt;$A503,1,MOD(E503-1+(COUNTIFS(F$382:$N$382,$A504)=COUNTIFS(F504:$N504,1)),E$381)+1))</f>
        <v>0</v>
      </c>
      <c r="F504" s="306">
        <f ca="1">IF($A504&lt;&gt;F$382,0,IF($A504&lt;&gt;$A503,1,MOD(F503-1+(COUNTIFS(G$382:$N$382,$A504)=COUNTIFS(G504:$N504,1)),F$381)+1))</f>
        <v>0</v>
      </c>
      <c r="G504" s="306">
        <f ca="1">IF($A504&lt;&gt;G$382,0,IF($A504&lt;&gt;$A503,1,MOD(G503-1+(COUNTIFS(H$382:$N$382,$A504)=COUNTIFS(H504:$N504,1)),G$381)+1))</f>
        <v>1</v>
      </c>
      <c r="H504" s="306">
        <f ca="1">IF($A504&lt;&gt;H$382,0,IF($A504&lt;&gt;$A503,1,MOD(H503-1+(COUNTIFS(I$382:$N$382,$A504)=COUNTIFS(I504:$N504,1)),H$381)+1))</f>
        <v>2</v>
      </c>
      <c r="I504" s="306">
        <f ca="1">IF($A504&lt;&gt;I$382,0,IF($A504&lt;&gt;$A503,1,MOD(I503-1+(COUNTIFS(N$382:$N$382,$A504)=COUNTIFS(N504:$N504,1)),I$381)+1))</f>
        <v>2</v>
      </c>
      <c r="J504" s="306"/>
      <c r="K504" s="306"/>
      <c r="L504" s="306"/>
      <c r="M504" s="306"/>
      <c r="O504">
        <v>121</v>
      </c>
      <c r="P504" s="115">
        <f t="shared" ca="1" si="904"/>
        <v>0</v>
      </c>
      <c r="Q504" s="115">
        <f t="shared" ca="1" si="905"/>
        <v>0</v>
      </c>
      <c r="R504" s="115">
        <f t="shared" ca="1" si="906"/>
        <v>0</v>
      </c>
      <c r="S504" s="115">
        <f t="shared" ca="1" si="907"/>
        <v>0</v>
      </c>
      <c r="T504" s="115">
        <v>0</v>
      </c>
      <c r="U504" s="115">
        <f t="shared" ca="1" si="908"/>
        <v>0</v>
      </c>
      <c r="V504" s="115">
        <f t="shared" ca="1" si="909"/>
        <v>0</v>
      </c>
      <c r="W504" s="115"/>
      <c r="X504" s="115"/>
      <c r="Y504" s="115"/>
      <c r="Z504" s="115"/>
    </row>
    <row r="505" spans="1:26" hidden="1" outlineLevel="1">
      <c r="A505">
        <f t="shared" ca="1" si="910"/>
        <v>2</v>
      </c>
      <c r="B505" t="str">
        <f t="shared" ca="1" si="896"/>
        <v>EP2 LPD1 LPS2 LPM3</v>
      </c>
      <c r="C505" s="308">
        <f ca="1">IF($A505&lt;&gt;$A504,1,MOD(C504-1+(COUNTIFS(D$382:$N$382,$A505)=COUNTIFS(D505:$N505,1)),C$381)+1)</f>
        <v>2</v>
      </c>
      <c r="D505" s="306">
        <f ca="1">IF($A505&lt;&gt;D$382,0,IF($A505&lt;&gt;$A504,1,MOD(D504-1+(COUNTIFS(E$382:$N$382,$A505)=COUNTIFS(E505:$N505,1)),D$381)+1))</f>
        <v>0</v>
      </c>
      <c r="E505" s="306">
        <f ca="1">IF($A505&lt;&gt;E$382,0,IF($A505&lt;&gt;$A504,1,MOD(E504-1+(COUNTIFS(F$382:$N$382,$A505)=COUNTIFS(F505:$N505,1)),E$381)+1))</f>
        <v>0</v>
      </c>
      <c r="F505" s="306">
        <f ca="1">IF($A505&lt;&gt;F$382,0,IF($A505&lt;&gt;$A504,1,MOD(F504-1+(COUNTIFS(G$382:$N$382,$A505)=COUNTIFS(G505:$N505,1)),F$381)+1))</f>
        <v>0</v>
      </c>
      <c r="G505" s="306">
        <f ca="1">IF($A505&lt;&gt;G$382,0,IF($A505&lt;&gt;$A504,1,MOD(G504-1+(COUNTIFS(H$382:$N$382,$A505)=COUNTIFS(H505:$N505,1)),G$381)+1))</f>
        <v>1</v>
      </c>
      <c r="H505" s="306">
        <f ca="1">IF($A505&lt;&gt;H$382,0,IF($A505&lt;&gt;$A504,1,MOD(H504-1+(COUNTIFS(I$382:$N$382,$A505)=COUNTIFS(I505:$N505,1)),H$381)+1))</f>
        <v>2</v>
      </c>
      <c r="I505" s="306">
        <f ca="1">IF($A505&lt;&gt;I$382,0,IF($A505&lt;&gt;$A504,1,MOD(I504-1+(COUNTIFS(N$382:$N$382,$A505)=COUNTIFS(N505:$N505,1)),I$381)+1))</f>
        <v>3</v>
      </c>
      <c r="J505" s="306"/>
      <c r="K505" s="306"/>
      <c r="L505" s="306"/>
      <c r="M505" s="306"/>
      <c r="O505">
        <v>122</v>
      </c>
      <c r="P505" s="115">
        <f t="shared" ca="1" si="904"/>
        <v>0</v>
      </c>
      <c r="Q505" s="115">
        <f t="shared" ca="1" si="905"/>
        <v>0</v>
      </c>
      <c r="R505" s="115">
        <f t="shared" ca="1" si="906"/>
        <v>0</v>
      </c>
      <c r="S505" s="115">
        <f t="shared" ca="1" si="907"/>
        <v>0</v>
      </c>
      <c r="T505" s="115">
        <v>0</v>
      </c>
      <c r="U505" s="115">
        <f t="shared" ca="1" si="908"/>
        <v>0</v>
      </c>
      <c r="V505" s="115">
        <f t="shared" ca="1" si="909"/>
        <v>0.5</v>
      </c>
      <c r="W505" s="115"/>
      <c r="X505" s="115"/>
      <c r="Y505" s="115"/>
      <c r="Z505" s="115"/>
    </row>
    <row r="506" spans="1:26" hidden="1" outlineLevel="1">
      <c r="A506">
        <f t="shared" ca="1" si="910"/>
        <v>2</v>
      </c>
      <c r="B506" t="str">
        <f t="shared" ca="1" si="896"/>
        <v>EP2 LPD1 LPS3 LPM1</v>
      </c>
      <c r="C506" s="308">
        <f ca="1">IF($A506&lt;&gt;$A505,1,MOD(C505-1+(COUNTIFS(D$382:$N$382,$A506)=COUNTIFS(D506:$N506,1)),C$381)+1)</f>
        <v>2</v>
      </c>
      <c r="D506" s="306">
        <f ca="1">IF($A506&lt;&gt;D$382,0,IF($A506&lt;&gt;$A505,1,MOD(D505-1+(COUNTIFS(E$382:$N$382,$A506)=COUNTIFS(E506:$N506,1)),D$381)+1))</f>
        <v>0</v>
      </c>
      <c r="E506" s="306">
        <f ca="1">IF($A506&lt;&gt;E$382,0,IF($A506&lt;&gt;$A505,1,MOD(E505-1+(COUNTIFS(F$382:$N$382,$A506)=COUNTIFS(F506:$N506,1)),E$381)+1))</f>
        <v>0</v>
      </c>
      <c r="F506" s="306">
        <f ca="1">IF($A506&lt;&gt;F$382,0,IF($A506&lt;&gt;$A505,1,MOD(F505-1+(COUNTIFS(G$382:$N$382,$A506)=COUNTIFS(G506:$N506,1)),F$381)+1))</f>
        <v>0</v>
      </c>
      <c r="G506" s="306">
        <f ca="1">IF($A506&lt;&gt;G$382,0,IF($A506&lt;&gt;$A505,1,MOD(G505-1+(COUNTIFS(H$382:$N$382,$A506)=COUNTIFS(H506:$N506,1)),G$381)+1))</f>
        <v>1</v>
      </c>
      <c r="H506" s="306">
        <f ca="1">IF($A506&lt;&gt;H$382,0,IF($A506&lt;&gt;$A505,1,MOD(H505-1+(COUNTIFS(I$382:$N$382,$A506)=COUNTIFS(I506:$N506,1)),H$381)+1))</f>
        <v>3</v>
      </c>
      <c r="I506" s="306">
        <f ca="1">IF($A506&lt;&gt;I$382,0,IF($A506&lt;&gt;$A505,1,MOD(I505-1+(COUNTIFS(N$382:$N$382,$A506)=COUNTIFS(N506:$N506,1)),I$381)+1))</f>
        <v>1</v>
      </c>
      <c r="J506" s="306"/>
      <c r="K506" s="306"/>
      <c r="L506" s="306"/>
      <c r="M506" s="306"/>
      <c r="O506">
        <v>123</v>
      </c>
      <c r="P506" s="115">
        <f t="shared" ca="1" si="904"/>
        <v>0</v>
      </c>
      <c r="Q506" s="115">
        <f t="shared" ca="1" si="905"/>
        <v>0</v>
      </c>
      <c r="R506" s="115">
        <f t="shared" ca="1" si="906"/>
        <v>0</v>
      </c>
      <c r="S506" s="115">
        <f t="shared" ca="1" si="907"/>
        <v>0</v>
      </c>
      <c r="T506" s="115">
        <v>0</v>
      </c>
      <c r="U506" s="115">
        <f t="shared" ca="1" si="908"/>
        <v>0.5</v>
      </c>
      <c r="V506" s="115">
        <f t="shared" ca="1" si="909"/>
        <v>-0.5</v>
      </c>
      <c r="W506" s="115"/>
      <c r="X506" s="115"/>
      <c r="Y506" s="115"/>
      <c r="Z506" s="115"/>
    </row>
    <row r="507" spans="1:26" hidden="1" outlineLevel="1">
      <c r="A507">
        <f t="shared" ca="1" si="910"/>
        <v>2</v>
      </c>
      <c r="B507" t="str">
        <f t="shared" ca="1" si="896"/>
        <v>EP2 LPD1 LPS3 LPM2</v>
      </c>
      <c r="C507" s="308">
        <f ca="1">IF($A507&lt;&gt;$A506,1,MOD(C506-1+(COUNTIFS(D$382:$N$382,$A507)=COUNTIFS(D507:$N507,1)),C$381)+1)</f>
        <v>2</v>
      </c>
      <c r="D507" s="306">
        <f ca="1">IF($A507&lt;&gt;D$382,0,IF($A507&lt;&gt;$A506,1,MOD(D506-1+(COUNTIFS(E$382:$N$382,$A507)=COUNTIFS(E507:$N507,1)),D$381)+1))</f>
        <v>0</v>
      </c>
      <c r="E507" s="306">
        <f ca="1">IF($A507&lt;&gt;E$382,0,IF($A507&lt;&gt;$A506,1,MOD(E506-1+(COUNTIFS(F$382:$N$382,$A507)=COUNTIFS(F507:$N507,1)),E$381)+1))</f>
        <v>0</v>
      </c>
      <c r="F507" s="306">
        <f ca="1">IF($A507&lt;&gt;F$382,0,IF($A507&lt;&gt;$A506,1,MOD(F506-1+(COUNTIFS(G$382:$N$382,$A507)=COUNTIFS(G507:$N507,1)),F$381)+1))</f>
        <v>0</v>
      </c>
      <c r="G507" s="306">
        <f ca="1">IF($A507&lt;&gt;G$382,0,IF($A507&lt;&gt;$A506,1,MOD(G506-1+(COUNTIFS(H$382:$N$382,$A507)=COUNTIFS(H507:$N507,1)),G$381)+1))</f>
        <v>1</v>
      </c>
      <c r="H507" s="306">
        <f ca="1">IF($A507&lt;&gt;H$382,0,IF($A507&lt;&gt;$A506,1,MOD(H506-1+(COUNTIFS(I$382:$N$382,$A507)=COUNTIFS(I507:$N507,1)),H$381)+1))</f>
        <v>3</v>
      </c>
      <c r="I507" s="306">
        <f ca="1">IF($A507&lt;&gt;I$382,0,IF($A507&lt;&gt;$A506,1,MOD(I506-1+(COUNTIFS(N$382:$N$382,$A507)=COUNTIFS(N507:$N507,1)),I$381)+1))</f>
        <v>2</v>
      </c>
      <c r="J507" s="306"/>
      <c r="K507" s="306"/>
      <c r="L507" s="306"/>
      <c r="M507" s="306"/>
      <c r="O507">
        <v>124</v>
      </c>
      <c r="P507" s="115">
        <f t="shared" ca="1" si="904"/>
        <v>0</v>
      </c>
      <c r="Q507" s="115">
        <f t="shared" ca="1" si="905"/>
        <v>0</v>
      </c>
      <c r="R507" s="115">
        <f t="shared" ca="1" si="906"/>
        <v>0</v>
      </c>
      <c r="S507" s="115">
        <f t="shared" ca="1" si="907"/>
        <v>0</v>
      </c>
      <c r="T507" s="115">
        <v>0</v>
      </c>
      <c r="U507" s="115">
        <f t="shared" ca="1" si="908"/>
        <v>0.5</v>
      </c>
      <c r="V507" s="115">
        <f t="shared" ca="1" si="909"/>
        <v>0</v>
      </c>
      <c r="W507" s="115"/>
      <c r="X507" s="115"/>
      <c r="Y507" s="115"/>
      <c r="Z507" s="115"/>
    </row>
    <row r="508" spans="1:26" hidden="1" outlineLevel="1">
      <c r="A508">
        <f t="shared" ca="1" si="910"/>
        <v>2</v>
      </c>
      <c r="B508" t="str">
        <f t="shared" ca="1" si="896"/>
        <v>EP2 LPD1 LPS3 LPM3</v>
      </c>
      <c r="C508" s="308">
        <f ca="1">IF($A508&lt;&gt;$A507,1,MOD(C507-1+(COUNTIFS(D$382:$N$382,$A508)=COUNTIFS(D508:$N508,1)),C$381)+1)</f>
        <v>2</v>
      </c>
      <c r="D508" s="306">
        <f ca="1">IF($A508&lt;&gt;D$382,0,IF($A508&lt;&gt;$A507,1,MOD(D507-1+(COUNTIFS(E$382:$N$382,$A508)=COUNTIFS(E508:$N508,1)),D$381)+1))</f>
        <v>0</v>
      </c>
      <c r="E508" s="306">
        <f ca="1">IF($A508&lt;&gt;E$382,0,IF($A508&lt;&gt;$A507,1,MOD(E507-1+(COUNTIFS(F$382:$N$382,$A508)=COUNTIFS(F508:$N508,1)),E$381)+1))</f>
        <v>0</v>
      </c>
      <c r="F508" s="306">
        <f ca="1">IF($A508&lt;&gt;F$382,0,IF($A508&lt;&gt;$A507,1,MOD(F507-1+(COUNTIFS(G$382:$N$382,$A508)=COUNTIFS(G508:$N508,1)),F$381)+1))</f>
        <v>0</v>
      </c>
      <c r="G508" s="306">
        <f ca="1">IF($A508&lt;&gt;G$382,0,IF($A508&lt;&gt;$A507,1,MOD(G507-1+(COUNTIFS(H$382:$N$382,$A508)=COUNTIFS(H508:$N508,1)),G$381)+1))</f>
        <v>1</v>
      </c>
      <c r="H508" s="306">
        <f ca="1">IF($A508&lt;&gt;H$382,0,IF($A508&lt;&gt;$A507,1,MOD(H507-1+(COUNTIFS(I$382:$N$382,$A508)=COUNTIFS(I508:$N508,1)),H$381)+1))</f>
        <v>3</v>
      </c>
      <c r="I508" s="306">
        <f ca="1">IF($A508&lt;&gt;I$382,0,IF($A508&lt;&gt;$A507,1,MOD(I507-1+(COUNTIFS(N$382:$N$382,$A508)=COUNTIFS(N508:$N508,1)),I$381)+1))</f>
        <v>3</v>
      </c>
      <c r="J508" s="306"/>
      <c r="K508" s="306"/>
      <c r="L508" s="306"/>
      <c r="M508" s="306"/>
      <c r="O508">
        <v>125</v>
      </c>
      <c r="P508" s="115">
        <f t="shared" ca="1" si="904"/>
        <v>0</v>
      </c>
      <c r="Q508" s="115">
        <f t="shared" ca="1" si="905"/>
        <v>0</v>
      </c>
      <c r="R508" s="115">
        <f t="shared" ca="1" si="906"/>
        <v>0</v>
      </c>
      <c r="S508" s="115">
        <f t="shared" ca="1" si="907"/>
        <v>0</v>
      </c>
      <c r="T508" s="115">
        <v>0</v>
      </c>
      <c r="U508" s="115">
        <f t="shared" ca="1" si="908"/>
        <v>0.5</v>
      </c>
      <c r="V508" s="115">
        <f t="shared" ca="1" si="909"/>
        <v>0.5</v>
      </c>
      <c r="W508" s="115"/>
      <c r="X508" s="115"/>
      <c r="Y508" s="115"/>
      <c r="Z508" s="115"/>
    </row>
    <row r="509" spans="1:26" hidden="1" outlineLevel="1">
      <c r="A509">
        <f t="shared" ca="1" si="910"/>
        <v>2</v>
      </c>
      <c r="B509" t="str">
        <f t="shared" ca="1" si="896"/>
        <v>EP3 LPD1 LPS1 LPM1</v>
      </c>
      <c r="C509" s="308">
        <f ca="1">IF($A509&lt;&gt;$A508,1,MOD(C508-1+(COUNTIFS(D$382:$N$382,$A509)=COUNTIFS(D509:$N509,1)),C$381)+1)</f>
        <v>3</v>
      </c>
      <c r="D509" s="306">
        <f ca="1">IF($A509&lt;&gt;D$382,0,IF($A509&lt;&gt;$A508,1,MOD(D508-1+(COUNTIFS(E$382:$N$382,$A509)=COUNTIFS(E509:$N509,1)),D$381)+1))</f>
        <v>0</v>
      </c>
      <c r="E509" s="306">
        <f ca="1">IF($A509&lt;&gt;E$382,0,IF($A509&lt;&gt;$A508,1,MOD(E508-1+(COUNTIFS(F$382:$N$382,$A509)=COUNTIFS(F509:$N509,1)),E$381)+1))</f>
        <v>0</v>
      </c>
      <c r="F509" s="306">
        <f ca="1">IF($A509&lt;&gt;F$382,0,IF($A509&lt;&gt;$A508,1,MOD(F508-1+(COUNTIFS(G$382:$N$382,$A509)=COUNTIFS(G509:$N509,1)),F$381)+1))</f>
        <v>0</v>
      </c>
      <c r="G509" s="306">
        <f ca="1">IF($A509&lt;&gt;G$382,0,IF($A509&lt;&gt;$A508,1,MOD(G508-1+(COUNTIFS(H$382:$N$382,$A509)=COUNTIFS(H509:$N509,1)),G$381)+1))</f>
        <v>1</v>
      </c>
      <c r="H509" s="306">
        <f ca="1">IF($A509&lt;&gt;H$382,0,IF($A509&lt;&gt;$A508,1,MOD(H508-1+(COUNTIFS(I$382:$N$382,$A509)=COUNTIFS(I509:$N509,1)),H$381)+1))</f>
        <v>1</v>
      </c>
      <c r="I509" s="306">
        <f ca="1">IF($A509&lt;&gt;I$382,0,IF($A509&lt;&gt;$A508,1,MOD(I508-1+(COUNTIFS(N$382:$N$382,$A509)=COUNTIFS(N509:$N509,1)),I$381)+1))</f>
        <v>1</v>
      </c>
      <c r="J509" s="306"/>
      <c r="K509" s="306"/>
      <c r="L509" s="306"/>
      <c r="M509" s="306"/>
      <c r="O509">
        <v>126</v>
      </c>
      <c r="P509" s="115">
        <f t="shared" ca="1" si="904"/>
        <v>0.5</v>
      </c>
      <c r="Q509" s="115">
        <f t="shared" ca="1" si="905"/>
        <v>0</v>
      </c>
      <c r="R509" s="115">
        <f t="shared" ca="1" si="906"/>
        <v>0</v>
      </c>
      <c r="S509" s="115">
        <f t="shared" ca="1" si="907"/>
        <v>0</v>
      </c>
      <c r="T509" s="115">
        <v>0</v>
      </c>
      <c r="U509" s="115">
        <f t="shared" ca="1" si="908"/>
        <v>-0.5</v>
      </c>
      <c r="V509" s="115">
        <f t="shared" ca="1" si="909"/>
        <v>-0.5</v>
      </c>
      <c r="W509" s="115"/>
      <c r="X509" s="115"/>
      <c r="Y509" s="115"/>
      <c r="Z509" s="115"/>
    </row>
    <row r="510" spans="1:26" hidden="1" outlineLevel="1">
      <c r="A510">
        <f t="shared" ca="1" si="910"/>
        <v>2</v>
      </c>
      <c r="B510" t="str">
        <f t="shared" ca="1" si="896"/>
        <v>EP3 LPD1 LPS1 LPM2</v>
      </c>
      <c r="C510" s="308">
        <f ca="1">IF($A510&lt;&gt;$A509,1,MOD(C509-1+(COUNTIFS(D$382:$N$382,$A510)=COUNTIFS(D510:$N510,1)),C$381)+1)</f>
        <v>3</v>
      </c>
      <c r="D510" s="306">
        <f ca="1">IF($A510&lt;&gt;D$382,0,IF($A510&lt;&gt;$A509,1,MOD(D509-1+(COUNTIFS(E$382:$N$382,$A510)=COUNTIFS(E510:$N510,1)),D$381)+1))</f>
        <v>0</v>
      </c>
      <c r="E510" s="306">
        <f ca="1">IF($A510&lt;&gt;E$382,0,IF($A510&lt;&gt;$A509,1,MOD(E509-1+(COUNTIFS(F$382:$N$382,$A510)=COUNTIFS(F510:$N510,1)),E$381)+1))</f>
        <v>0</v>
      </c>
      <c r="F510" s="306">
        <f ca="1">IF($A510&lt;&gt;F$382,0,IF($A510&lt;&gt;$A509,1,MOD(F509-1+(COUNTIFS(G$382:$N$382,$A510)=COUNTIFS(G510:$N510,1)),F$381)+1))</f>
        <v>0</v>
      </c>
      <c r="G510" s="306">
        <f ca="1">IF($A510&lt;&gt;G$382,0,IF($A510&lt;&gt;$A509,1,MOD(G509-1+(COUNTIFS(H$382:$N$382,$A510)=COUNTIFS(H510:$N510,1)),G$381)+1))</f>
        <v>1</v>
      </c>
      <c r="H510" s="306">
        <f ca="1">IF($A510&lt;&gt;H$382,0,IF($A510&lt;&gt;$A509,1,MOD(H509-1+(COUNTIFS(I$382:$N$382,$A510)=COUNTIFS(I510:$N510,1)),H$381)+1))</f>
        <v>1</v>
      </c>
      <c r="I510" s="306">
        <f ca="1">IF($A510&lt;&gt;I$382,0,IF($A510&lt;&gt;$A509,1,MOD(I509-1+(COUNTIFS(N$382:$N$382,$A510)=COUNTIFS(N510:$N510,1)),I$381)+1))</f>
        <v>2</v>
      </c>
      <c r="J510" s="306"/>
      <c r="K510" s="306"/>
      <c r="L510" s="306"/>
      <c r="M510" s="306"/>
      <c r="O510">
        <v>127</v>
      </c>
      <c r="P510" s="115">
        <f t="shared" ca="1" si="904"/>
        <v>0.5</v>
      </c>
      <c r="Q510" s="115">
        <f t="shared" ca="1" si="905"/>
        <v>0</v>
      </c>
      <c r="R510" s="115">
        <f t="shared" ca="1" si="906"/>
        <v>0</v>
      </c>
      <c r="S510" s="115">
        <f t="shared" ca="1" si="907"/>
        <v>0</v>
      </c>
      <c r="T510" s="115">
        <v>0</v>
      </c>
      <c r="U510" s="115">
        <f t="shared" ca="1" si="908"/>
        <v>-0.5</v>
      </c>
      <c r="V510" s="115">
        <f t="shared" ca="1" si="909"/>
        <v>0</v>
      </c>
      <c r="W510" s="115"/>
      <c r="X510" s="115"/>
      <c r="Y510" s="115"/>
      <c r="Z510" s="115"/>
    </row>
    <row r="511" spans="1:26" hidden="1" outlineLevel="1">
      <c r="A511">
        <f t="shared" ca="1" si="910"/>
        <v>2</v>
      </c>
      <c r="B511" t="str">
        <f t="shared" ca="1" si="896"/>
        <v>EP3 LPD1 LPS1 LPM3</v>
      </c>
      <c r="C511" s="308">
        <f ca="1">IF($A511&lt;&gt;$A510,1,MOD(C510-1+(COUNTIFS(D$382:$N$382,$A511)=COUNTIFS(D511:$N511,1)),C$381)+1)</f>
        <v>3</v>
      </c>
      <c r="D511" s="306">
        <f ca="1">IF($A511&lt;&gt;D$382,0,IF($A511&lt;&gt;$A510,1,MOD(D510-1+(COUNTIFS(E$382:$N$382,$A511)=COUNTIFS(E511:$N511,1)),D$381)+1))</f>
        <v>0</v>
      </c>
      <c r="E511" s="306">
        <f ca="1">IF($A511&lt;&gt;E$382,0,IF($A511&lt;&gt;$A510,1,MOD(E510-1+(COUNTIFS(F$382:$N$382,$A511)=COUNTIFS(F511:$N511,1)),E$381)+1))</f>
        <v>0</v>
      </c>
      <c r="F511" s="306">
        <f ca="1">IF($A511&lt;&gt;F$382,0,IF($A511&lt;&gt;$A510,1,MOD(F510-1+(COUNTIFS(G$382:$N$382,$A511)=COUNTIFS(G511:$N511,1)),F$381)+1))</f>
        <v>0</v>
      </c>
      <c r="G511" s="306">
        <f ca="1">IF($A511&lt;&gt;G$382,0,IF($A511&lt;&gt;$A510,1,MOD(G510-1+(COUNTIFS(H$382:$N$382,$A511)=COUNTIFS(H511:$N511,1)),G$381)+1))</f>
        <v>1</v>
      </c>
      <c r="H511" s="306">
        <f ca="1">IF($A511&lt;&gt;H$382,0,IF($A511&lt;&gt;$A510,1,MOD(H510-1+(COUNTIFS(I$382:$N$382,$A511)=COUNTIFS(I511:$N511,1)),H$381)+1))</f>
        <v>1</v>
      </c>
      <c r="I511" s="306">
        <f ca="1">IF($A511&lt;&gt;I$382,0,IF($A511&lt;&gt;$A510,1,MOD(I510-1+(COUNTIFS(N$382:$N$382,$A511)=COUNTIFS(N511:$N511,1)),I$381)+1))</f>
        <v>3</v>
      </c>
      <c r="J511" s="306"/>
      <c r="K511" s="306"/>
      <c r="L511" s="306"/>
      <c r="M511" s="306"/>
      <c r="O511">
        <v>128</v>
      </c>
      <c r="P511" s="115">
        <f t="shared" ca="1" si="904"/>
        <v>0.5</v>
      </c>
      <c r="Q511" s="115">
        <f t="shared" ca="1" si="905"/>
        <v>0</v>
      </c>
      <c r="R511" s="115">
        <f t="shared" ca="1" si="906"/>
        <v>0</v>
      </c>
      <c r="S511" s="115">
        <f t="shared" ca="1" si="907"/>
        <v>0</v>
      </c>
      <c r="T511" s="115">
        <v>0</v>
      </c>
      <c r="U511" s="115">
        <f t="shared" ca="1" si="908"/>
        <v>-0.5</v>
      </c>
      <c r="V511" s="115">
        <f t="shared" ca="1" si="909"/>
        <v>0.5</v>
      </c>
      <c r="W511" s="115"/>
      <c r="X511" s="115"/>
      <c r="Y511" s="115"/>
      <c r="Z511" s="115"/>
    </row>
    <row r="512" spans="1:26" hidden="1" outlineLevel="1">
      <c r="A512">
        <f t="shared" ca="1" si="910"/>
        <v>2</v>
      </c>
      <c r="B512" t="str">
        <f t="shared" ref="B512:B575" ca="1" si="911">"EP"&amp;$C512&amp;IF($A512=0," LPAll"&amp;$D512,"")&amp;IF($A512=1," LPD"&amp;$E512&amp;" LPS"&amp;$F512,"")&amp;IF($A512=2," LPD"&amp;$G512&amp;" LPS"&amp;$H512&amp;" LPM"&amp;$I512,"")</f>
        <v>EP3 LPD1 LPS2 LPM1</v>
      </c>
      <c r="C512" s="308">
        <f ca="1">IF($A512&lt;&gt;$A511,1,MOD(C511-1+(COUNTIFS(D$382:$N$382,$A512)=COUNTIFS(D512:$N512,1)),C$381)+1)</f>
        <v>3</v>
      </c>
      <c r="D512" s="306">
        <f ca="1">IF($A512&lt;&gt;D$382,0,IF($A512&lt;&gt;$A511,1,MOD(D511-1+(COUNTIFS(E$382:$N$382,$A512)=COUNTIFS(E512:$N512,1)),D$381)+1))</f>
        <v>0</v>
      </c>
      <c r="E512" s="306">
        <f ca="1">IF($A512&lt;&gt;E$382,0,IF($A512&lt;&gt;$A511,1,MOD(E511-1+(COUNTIFS(F$382:$N$382,$A512)=COUNTIFS(F512:$N512,1)),E$381)+1))</f>
        <v>0</v>
      </c>
      <c r="F512" s="306">
        <f ca="1">IF($A512&lt;&gt;F$382,0,IF($A512&lt;&gt;$A511,1,MOD(F511-1+(COUNTIFS(G$382:$N$382,$A512)=COUNTIFS(G512:$N512,1)),F$381)+1))</f>
        <v>0</v>
      </c>
      <c r="G512" s="306">
        <f ca="1">IF($A512&lt;&gt;G$382,0,IF($A512&lt;&gt;$A511,1,MOD(G511-1+(COUNTIFS(H$382:$N$382,$A512)=COUNTIFS(H512:$N512,1)),G$381)+1))</f>
        <v>1</v>
      </c>
      <c r="H512" s="306">
        <f ca="1">IF($A512&lt;&gt;H$382,0,IF($A512&lt;&gt;$A511,1,MOD(H511-1+(COUNTIFS(I$382:$N$382,$A512)=COUNTIFS(I512:$N512,1)),H$381)+1))</f>
        <v>2</v>
      </c>
      <c r="I512" s="306">
        <f ca="1">IF($A512&lt;&gt;I$382,0,IF($A512&lt;&gt;$A511,1,MOD(I511-1+(COUNTIFS(N$382:$N$382,$A512)=COUNTIFS(N512:$N512,1)),I$381)+1))</f>
        <v>1</v>
      </c>
      <c r="J512" s="306"/>
      <c r="K512" s="306"/>
      <c r="L512" s="306"/>
      <c r="M512" s="306"/>
      <c r="O512">
        <v>129</v>
      </c>
      <c r="P512" s="115">
        <f t="shared" ca="1" si="904"/>
        <v>0.5</v>
      </c>
      <c r="Q512" s="115">
        <f t="shared" ca="1" si="905"/>
        <v>0</v>
      </c>
      <c r="R512" s="115">
        <f t="shared" ca="1" si="906"/>
        <v>0</v>
      </c>
      <c r="S512" s="115">
        <f t="shared" ca="1" si="907"/>
        <v>0</v>
      </c>
      <c r="T512" s="115">
        <v>0</v>
      </c>
      <c r="U512" s="115">
        <f t="shared" ca="1" si="908"/>
        <v>0</v>
      </c>
      <c r="V512" s="115">
        <f t="shared" ca="1" si="909"/>
        <v>-0.5</v>
      </c>
      <c r="W512" s="115"/>
      <c r="X512" s="115"/>
      <c r="Y512" s="115"/>
      <c r="Z512" s="115"/>
    </row>
    <row r="513" spans="1:26" hidden="1" outlineLevel="1">
      <c r="A513">
        <f t="shared" ca="1" si="910"/>
        <v>2</v>
      </c>
      <c r="B513" t="str">
        <f t="shared" ca="1" si="911"/>
        <v>EP3 LPD1 LPS2 LPM2</v>
      </c>
      <c r="C513" s="308">
        <f ca="1">IF($A513&lt;&gt;$A512,1,MOD(C512-1+(COUNTIFS(D$382:$N$382,$A513)=COUNTIFS(D513:$N513,1)),C$381)+1)</f>
        <v>3</v>
      </c>
      <c r="D513" s="306">
        <f ca="1">IF($A513&lt;&gt;D$382,0,IF($A513&lt;&gt;$A512,1,MOD(D512-1+(COUNTIFS(E$382:$N$382,$A513)=COUNTIFS(E513:$N513,1)),D$381)+1))</f>
        <v>0</v>
      </c>
      <c r="E513" s="306">
        <f ca="1">IF($A513&lt;&gt;E$382,0,IF($A513&lt;&gt;$A512,1,MOD(E512-1+(COUNTIFS(F$382:$N$382,$A513)=COUNTIFS(F513:$N513,1)),E$381)+1))</f>
        <v>0</v>
      </c>
      <c r="F513" s="306">
        <f ca="1">IF($A513&lt;&gt;F$382,0,IF($A513&lt;&gt;$A512,1,MOD(F512-1+(COUNTIFS(G$382:$N$382,$A513)=COUNTIFS(G513:$N513,1)),F$381)+1))</f>
        <v>0</v>
      </c>
      <c r="G513" s="306">
        <f ca="1">IF($A513&lt;&gt;G$382,0,IF($A513&lt;&gt;$A512,1,MOD(G512-1+(COUNTIFS(H$382:$N$382,$A513)=COUNTIFS(H513:$N513,1)),G$381)+1))</f>
        <v>1</v>
      </c>
      <c r="H513" s="306">
        <f ca="1">IF($A513&lt;&gt;H$382,0,IF($A513&lt;&gt;$A512,1,MOD(H512-1+(COUNTIFS(I$382:$N$382,$A513)=COUNTIFS(I513:$N513,1)),H$381)+1))</f>
        <v>2</v>
      </c>
      <c r="I513" s="306">
        <f ca="1">IF($A513&lt;&gt;I$382,0,IF($A513&lt;&gt;$A512,1,MOD(I512-1+(COUNTIFS(N$382:$N$382,$A513)=COUNTIFS(N513:$N513,1)),I$381)+1))</f>
        <v>2</v>
      </c>
      <c r="J513" s="306"/>
      <c r="K513" s="306"/>
      <c r="L513" s="306"/>
      <c r="M513" s="306"/>
      <c r="O513">
        <v>130</v>
      </c>
      <c r="P513" s="115">
        <f t="shared" ca="1" si="904"/>
        <v>0.5</v>
      </c>
      <c r="Q513" s="115">
        <f t="shared" ca="1" si="905"/>
        <v>0</v>
      </c>
      <c r="R513" s="115">
        <f t="shared" ca="1" si="906"/>
        <v>0</v>
      </c>
      <c r="S513" s="115">
        <f t="shared" ca="1" si="907"/>
        <v>0</v>
      </c>
      <c r="T513" s="115">
        <v>0</v>
      </c>
      <c r="U513" s="115">
        <f t="shared" ca="1" si="908"/>
        <v>0</v>
      </c>
      <c r="V513" s="115">
        <f t="shared" ca="1" si="909"/>
        <v>0</v>
      </c>
      <c r="W513" s="115"/>
      <c r="X513" s="115"/>
      <c r="Y513" s="115"/>
      <c r="Z513" s="115"/>
    </row>
    <row r="514" spans="1:26" hidden="1" outlineLevel="1">
      <c r="A514">
        <f t="shared" ca="1" si="910"/>
        <v>2</v>
      </c>
      <c r="B514" t="str">
        <f t="shared" ca="1" si="911"/>
        <v>EP3 LPD1 LPS2 LPM3</v>
      </c>
      <c r="C514" s="308">
        <f ca="1">IF($A514&lt;&gt;$A513,1,MOD(C513-1+(COUNTIFS(D$382:$N$382,$A514)=COUNTIFS(D514:$N514,1)),C$381)+1)</f>
        <v>3</v>
      </c>
      <c r="D514" s="306">
        <f ca="1">IF($A514&lt;&gt;D$382,0,IF($A514&lt;&gt;$A513,1,MOD(D513-1+(COUNTIFS(E$382:$N$382,$A514)=COUNTIFS(E514:$N514,1)),D$381)+1))</f>
        <v>0</v>
      </c>
      <c r="E514" s="306">
        <f ca="1">IF($A514&lt;&gt;E$382,0,IF($A514&lt;&gt;$A513,1,MOD(E513-1+(COUNTIFS(F$382:$N$382,$A514)=COUNTIFS(F514:$N514,1)),E$381)+1))</f>
        <v>0</v>
      </c>
      <c r="F514" s="306">
        <f ca="1">IF($A514&lt;&gt;F$382,0,IF($A514&lt;&gt;$A513,1,MOD(F513-1+(COUNTIFS(G$382:$N$382,$A514)=COUNTIFS(G514:$N514,1)),F$381)+1))</f>
        <v>0</v>
      </c>
      <c r="G514" s="306">
        <f ca="1">IF($A514&lt;&gt;G$382,0,IF($A514&lt;&gt;$A513,1,MOD(G513-1+(COUNTIFS(H$382:$N$382,$A514)=COUNTIFS(H514:$N514,1)),G$381)+1))</f>
        <v>1</v>
      </c>
      <c r="H514" s="306">
        <f ca="1">IF($A514&lt;&gt;H$382,0,IF($A514&lt;&gt;$A513,1,MOD(H513-1+(COUNTIFS(I$382:$N$382,$A514)=COUNTIFS(I514:$N514,1)),H$381)+1))</f>
        <v>2</v>
      </c>
      <c r="I514" s="306">
        <f ca="1">IF($A514&lt;&gt;I$382,0,IF($A514&lt;&gt;$A513,1,MOD(I513-1+(COUNTIFS(N$382:$N$382,$A514)=COUNTIFS(N514:$N514,1)),I$381)+1))</f>
        <v>3</v>
      </c>
      <c r="J514" s="306"/>
      <c r="K514" s="306"/>
      <c r="L514" s="306"/>
      <c r="M514" s="306"/>
      <c r="O514">
        <v>131</v>
      </c>
      <c r="P514" s="115">
        <f t="shared" ca="1" si="904"/>
        <v>0.5</v>
      </c>
      <c r="Q514" s="115">
        <f t="shared" ca="1" si="905"/>
        <v>0</v>
      </c>
      <c r="R514" s="115">
        <f t="shared" ca="1" si="906"/>
        <v>0</v>
      </c>
      <c r="S514" s="115">
        <f t="shared" ca="1" si="907"/>
        <v>0</v>
      </c>
      <c r="T514" s="115">
        <v>0</v>
      </c>
      <c r="U514" s="115">
        <f t="shared" ca="1" si="908"/>
        <v>0</v>
      </c>
      <c r="V514" s="115">
        <f t="shared" ca="1" si="909"/>
        <v>0.5</v>
      </c>
      <c r="W514" s="115"/>
      <c r="X514" s="115"/>
      <c r="Y514" s="115"/>
      <c r="Z514" s="115"/>
    </row>
    <row r="515" spans="1:26" hidden="1" outlineLevel="1">
      <c r="A515">
        <f t="shared" ca="1" si="910"/>
        <v>2</v>
      </c>
      <c r="B515" t="str">
        <f t="shared" ca="1" si="911"/>
        <v>EP3 LPD1 LPS3 LPM1</v>
      </c>
      <c r="C515" s="308">
        <f ca="1">IF($A515&lt;&gt;$A514,1,MOD(C514-1+(COUNTIFS(D$382:$N$382,$A515)=COUNTIFS(D515:$N515,1)),C$381)+1)</f>
        <v>3</v>
      </c>
      <c r="D515" s="306">
        <f ca="1">IF($A515&lt;&gt;D$382,0,IF($A515&lt;&gt;$A514,1,MOD(D514-1+(COUNTIFS(E$382:$N$382,$A515)=COUNTIFS(E515:$N515,1)),D$381)+1))</f>
        <v>0</v>
      </c>
      <c r="E515" s="306">
        <f ca="1">IF($A515&lt;&gt;E$382,0,IF($A515&lt;&gt;$A514,1,MOD(E514-1+(COUNTIFS(F$382:$N$382,$A515)=COUNTIFS(F515:$N515,1)),E$381)+1))</f>
        <v>0</v>
      </c>
      <c r="F515" s="306">
        <f ca="1">IF($A515&lt;&gt;F$382,0,IF($A515&lt;&gt;$A514,1,MOD(F514-1+(COUNTIFS(G$382:$N$382,$A515)=COUNTIFS(G515:$N515,1)),F$381)+1))</f>
        <v>0</v>
      </c>
      <c r="G515" s="306">
        <f ca="1">IF($A515&lt;&gt;G$382,0,IF($A515&lt;&gt;$A514,1,MOD(G514-1+(COUNTIFS(H$382:$N$382,$A515)=COUNTIFS(H515:$N515,1)),G$381)+1))</f>
        <v>1</v>
      </c>
      <c r="H515" s="306">
        <f ca="1">IF($A515&lt;&gt;H$382,0,IF($A515&lt;&gt;$A514,1,MOD(H514-1+(COUNTIFS(I$382:$N$382,$A515)=COUNTIFS(I515:$N515,1)),H$381)+1))</f>
        <v>3</v>
      </c>
      <c r="I515" s="306">
        <f ca="1">IF($A515&lt;&gt;I$382,0,IF($A515&lt;&gt;$A514,1,MOD(I514-1+(COUNTIFS(N$382:$N$382,$A515)=COUNTIFS(N515:$N515,1)),I$381)+1))</f>
        <v>1</v>
      </c>
      <c r="J515" s="306"/>
      <c r="K515" s="306"/>
      <c r="L515" s="306"/>
      <c r="M515" s="306"/>
      <c r="O515">
        <v>132</v>
      </c>
      <c r="P515" s="115">
        <f t="shared" ca="1" si="904"/>
        <v>0.5</v>
      </c>
      <c r="Q515" s="115">
        <f t="shared" ca="1" si="905"/>
        <v>0</v>
      </c>
      <c r="R515" s="115">
        <f t="shared" ca="1" si="906"/>
        <v>0</v>
      </c>
      <c r="S515" s="115">
        <f t="shared" ca="1" si="907"/>
        <v>0</v>
      </c>
      <c r="T515" s="115">
        <v>0</v>
      </c>
      <c r="U515" s="115">
        <f t="shared" ca="1" si="908"/>
        <v>0.5</v>
      </c>
      <c r="V515" s="115">
        <f t="shared" ca="1" si="909"/>
        <v>-0.5</v>
      </c>
      <c r="W515" s="115"/>
      <c r="X515" s="115"/>
      <c r="Y515" s="115"/>
      <c r="Z515" s="115"/>
    </row>
    <row r="516" spans="1:26" hidden="1" outlineLevel="1">
      <c r="A516">
        <f t="shared" ca="1" si="910"/>
        <v>2</v>
      </c>
      <c r="B516" t="str">
        <f t="shared" ca="1" si="911"/>
        <v>EP3 LPD1 LPS3 LPM2</v>
      </c>
      <c r="C516" s="308">
        <f ca="1">IF($A516&lt;&gt;$A515,1,MOD(C515-1+(COUNTIFS(D$382:$N$382,$A516)=COUNTIFS(D516:$N516,1)),C$381)+1)</f>
        <v>3</v>
      </c>
      <c r="D516" s="306">
        <f ca="1">IF($A516&lt;&gt;D$382,0,IF($A516&lt;&gt;$A515,1,MOD(D515-1+(COUNTIFS(E$382:$N$382,$A516)=COUNTIFS(E516:$N516,1)),D$381)+1))</f>
        <v>0</v>
      </c>
      <c r="E516" s="306">
        <f ca="1">IF($A516&lt;&gt;E$382,0,IF($A516&lt;&gt;$A515,1,MOD(E515-1+(COUNTIFS(F$382:$N$382,$A516)=COUNTIFS(F516:$N516,1)),E$381)+1))</f>
        <v>0</v>
      </c>
      <c r="F516" s="306">
        <f ca="1">IF($A516&lt;&gt;F$382,0,IF($A516&lt;&gt;$A515,1,MOD(F515-1+(COUNTIFS(G$382:$N$382,$A516)=COUNTIFS(G516:$N516,1)),F$381)+1))</f>
        <v>0</v>
      </c>
      <c r="G516" s="306">
        <f ca="1">IF($A516&lt;&gt;G$382,0,IF($A516&lt;&gt;$A515,1,MOD(G515-1+(COUNTIFS(H$382:$N$382,$A516)=COUNTIFS(H516:$N516,1)),G$381)+1))</f>
        <v>1</v>
      </c>
      <c r="H516" s="306">
        <f ca="1">IF($A516&lt;&gt;H$382,0,IF($A516&lt;&gt;$A515,1,MOD(H515-1+(COUNTIFS(I$382:$N$382,$A516)=COUNTIFS(I516:$N516,1)),H$381)+1))</f>
        <v>3</v>
      </c>
      <c r="I516" s="306">
        <f ca="1">IF($A516&lt;&gt;I$382,0,IF($A516&lt;&gt;$A515,1,MOD(I515-1+(COUNTIFS(N$382:$N$382,$A516)=COUNTIFS(N516:$N516,1)),I$381)+1))</f>
        <v>2</v>
      </c>
      <c r="J516" s="306"/>
      <c r="K516" s="306"/>
      <c r="L516" s="306"/>
      <c r="M516" s="306"/>
      <c r="O516">
        <v>133</v>
      </c>
      <c r="P516" s="115">
        <f t="shared" ca="1" si="904"/>
        <v>0.5</v>
      </c>
      <c r="Q516" s="115">
        <f t="shared" ca="1" si="905"/>
        <v>0</v>
      </c>
      <c r="R516" s="115">
        <f t="shared" ca="1" si="906"/>
        <v>0</v>
      </c>
      <c r="S516" s="115">
        <f t="shared" ca="1" si="907"/>
        <v>0</v>
      </c>
      <c r="T516" s="115">
        <v>0</v>
      </c>
      <c r="U516" s="115">
        <f t="shared" ca="1" si="908"/>
        <v>0.5</v>
      </c>
      <c r="V516" s="115">
        <f t="shared" ca="1" si="909"/>
        <v>0</v>
      </c>
      <c r="W516" s="115"/>
      <c r="X516" s="115"/>
      <c r="Y516" s="115"/>
      <c r="Z516" s="115"/>
    </row>
    <row r="517" spans="1:26" hidden="1" outlineLevel="1">
      <c r="A517">
        <f t="shared" ca="1" si="910"/>
        <v>2</v>
      </c>
      <c r="B517" t="str">
        <f t="shared" ca="1" si="911"/>
        <v>EP3 LPD1 LPS3 LPM3</v>
      </c>
      <c r="C517" s="308">
        <f ca="1">IF($A517&lt;&gt;$A516,1,MOD(C516-1+(COUNTIFS(D$382:$N$382,$A517)=COUNTIFS(D517:$N517,1)),C$381)+1)</f>
        <v>3</v>
      </c>
      <c r="D517" s="306">
        <f ca="1">IF($A517&lt;&gt;D$382,0,IF($A517&lt;&gt;$A516,1,MOD(D516-1+(COUNTIFS(E$382:$N$382,$A517)=COUNTIFS(E517:$N517,1)),D$381)+1))</f>
        <v>0</v>
      </c>
      <c r="E517" s="306">
        <f ca="1">IF($A517&lt;&gt;E$382,0,IF($A517&lt;&gt;$A516,1,MOD(E516-1+(COUNTIFS(F$382:$N$382,$A517)=COUNTIFS(F517:$N517,1)),E$381)+1))</f>
        <v>0</v>
      </c>
      <c r="F517" s="306">
        <f ca="1">IF($A517&lt;&gt;F$382,0,IF($A517&lt;&gt;$A516,1,MOD(F516-1+(COUNTIFS(G$382:$N$382,$A517)=COUNTIFS(G517:$N517,1)),F$381)+1))</f>
        <v>0</v>
      </c>
      <c r="G517" s="306">
        <f ca="1">IF($A517&lt;&gt;G$382,0,IF($A517&lt;&gt;$A516,1,MOD(G516-1+(COUNTIFS(H$382:$N$382,$A517)=COUNTIFS(H517:$N517,1)),G$381)+1))</f>
        <v>1</v>
      </c>
      <c r="H517" s="306">
        <f ca="1">IF($A517&lt;&gt;H$382,0,IF($A517&lt;&gt;$A516,1,MOD(H516-1+(COUNTIFS(I$382:$N$382,$A517)=COUNTIFS(I517:$N517,1)),H$381)+1))</f>
        <v>3</v>
      </c>
      <c r="I517" s="306">
        <f ca="1">IF($A517&lt;&gt;I$382,0,IF($A517&lt;&gt;$A516,1,MOD(I516-1+(COUNTIFS(N$382:$N$382,$A517)=COUNTIFS(N517:$N517,1)),I$381)+1))</f>
        <v>3</v>
      </c>
      <c r="J517" s="306"/>
      <c r="K517" s="306"/>
      <c r="L517" s="306"/>
      <c r="M517" s="306"/>
      <c r="O517">
        <v>134</v>
      </c>
      <c r="P517" s="115">
        <f t="shared" ca="1" si="904"/>
        <v>0.5</v>
      </c>
      <c r="Q517" s="115">
        <f t="shared" ca="1" si="905"/>
        <v>0</v>
      </c>
      <c r="R517" s="115">
        <f t="shared" ca="1" si="906"/>
        <v>0</v>
      </c>
      <c r="S517" s="115">
        <f t="shared" ca="1" si="907"/>
        <v>0</v>
      </c>
      <c r="T517" s="115">
        <v>0</v>
      </c>
      <c r="U517" s="115">
        <f t="shared" ca="1" si="908"/>
        <v>0.5</v>
      </c>
      <c r="V517" s="115">
        <f t="shared" ca="1" si="909"/>
        <v>0.5</v>
      </c>
      <c r="W517" s="115"/>
      <c r="X517" s="115"/>
      <c r="Y517" s="115"/>
      <c r="Z517" s="115"/>
    </row>
    <row r="518" spans="1:26" hidden="1" outlineLevel="1">
      <c r="A518">
        <f t="shared" ca="1" si="910"/>
        <v>2</v>
      </c>
      <c r="B518" t="str">
        <f t="shared" ca="1" si="911"/>
        <v>EP1 LPD1 LPS1 LPM1</v>
      </c>
      <c r="C518" s="308">
        <f ca="1">IF($A518&lt;&gt;$A517,1,MOD(C517-1+(COUNTIFS(D$382:$N$382,$A518)=COUNTIFS(D518:$N518,1)),C$381)+1)</f>
        <v>1</v>
      </c>
      <c r="D518" s="306">
        <f ca="1">IF($A518&lt;&gt;D$382,0,IF($A518&lt;&gt;$A517,1,MOD(D517-1+(COUNTIFS(E$382:$N$382,$A518)=COUNTIFS(E518:$N518,1)),D$381)+1))</f>
        <v>0</v>
      </c>
      <c r="E518" s="306">
        <f ca="1">IF($A518&lt;&gt;E$382,0,IF($A518&lt;&gt;$A517,1,MOD(E517-1+(COUNTIFS(F$382:$N$382,$A518)=COUNTIFS(F518:$N518,1)),E$381)+1))</f>
        <v>0</v>
      </c>
      <c r="F518" s="306">
        <f ca="1">IF($A518&lt;&gt;F$382,0,IF($A518&lt;&gt;$A517,1,MOD(F517-1+(COUNTIFS(G$382:$N$382,$A518)=COUNTIFS(G518:$N518,1)),F$381)+1))</f>
        <v>0</v>
      </c>
      <c r="G518" s="306">
        <f ca="1">IF($A518&lt;&gt;G$382,0,IF($A518&lt;&gt;$A517,1,MOD(G517-1+(COUNTIFS(H$382:$N$382,$A518)=COUNTIFS(H518:$N518,1)),G$381)+1))</f>
        <v>1</v>
      </c>
      <c r="H518" s="306">
        <f ca="1">IF($A518&lt;&gt;H$382,0,IF($A518&lt;&gt;$A517,1,MOD(H517-1+(COUNTIFS(I$382:$N$382,$A518)=COUNTIFS(I518:$N518,1)),H$381)+1))</f>
        <v>1</v>
      </c>
      <c r="I518" s="306">
        <f ca="1">IF($A518&lt;&gt;I$382,0,IF($A518&lt;&gt;$A517,1,MOD(I517-1+(COUNTIFS(N$382:$N$382,$A518)=COUNTIFS(N518:$N518,1)),I$381)+1))</f>
        <v>1</v>
      </c>
      <c r="J518" s="306"/>
      <c r="K518" s="306"/>
      <c r="L518" s="306"/>
      <c r="M518" s="306"/>
      <c r="O518">
        <v>135</v>
      </c>
      <c r="P518" s="115">
        <f t="shared" ca="1" si="904"/>
        <v>-0.5</v>
      </c>
      <c r="Q518" s="115">
        <f t="shared" ca="1" si="905"/>
        <v>0</v>
      </c>
      <c r="R518" s="115">
        <f t="shared" ca="1" si="906"/>
        <v>0</v>
      </c>
      <c r="S518" s="115">
        <f t="shared" ca="1" si="907"/>
        <v>0</v>
      </c>
      <c r="T518" s="115">
        <v>0</v>
      </c>
      <c r="U518" s="115">
        <f t="shared" ca="1" si="908"/>
        <v>-0.5</v>
      </c>
      <c r="V518" s="115">
        <f t="shared" ca="1" si="909"/>
        <v>-0.5</v>
      </c>
      <c r="W518" s="115"/>
      <c r="X518" s="115"/>
      <c r="Y518" s="115"/>
      <c r="Z518" s="115"/>
    </row>
    <row r="519" spans="1:26" hidden="1" outlineLevel="1">
      <c r="A519">
        <f t="shared" ca="1" si="910"/>
        <v>2</v>
      </c>
      <c r="B519" t="str">
        <f t="shared" ca="1" si="911"/>
        <v>EP1 LPD1 LPS1 LPM2</v>
      </c>
      <c r="C519" s="308">
        <f ca="1">IF($A519&lt;&gt;$A518,1,MOD(C518-1+(COUNTIFS(D$382:$N$382,$A519)=COUNTIFS(D519:$N519,1)),C$381)+1)</f>
        <v>1</v>
      </c>
      <c r="D519" s="306">
        <f ca="1">IF($A519&lt;&gt;D$382,0,IF($A519&lt;&gt;$A518,1,MOD(D518-1+(COUNTIFS(E$382:$N$382,$A519)=COUNTIFS(E519:$N519,1)),D$381)+1))</f>
        <v>0</v>
      </c>
      <c r="E519" s="306">
        <f ca="1">IF($A519&lt;&gt;E$382,0,IF($A519&lt;&gt;$A518,1,MOD(E518-1+(COUNTIFS(F$382:$N$382,$A519)=COUNTIFS(F519:$N519,1)),E$381)+1))</f>
        <v>0</v>
      </c>
      <c r="F519" s="306">
        <f ca="1">IF($A519&lt;&gt;F$382,0,IF($A519&lt;&gt;$A518,1,MOD(F518-1+(COUNTIFS(G$382:$N$382,$A519)=COUNTIFS(G519:$N519,1)),F$381)+1))</f>
        <v>0</v>
      </c>
      <c r="G519" s="306">
        <f ca="1">IF($A519&lt;&gt;G$382,0,IF($A519&lt;&gt;$A518,1,MOD(G518-1+(COUNTIFS(H$382:$N$382,$A519)=COUNTIFS(H519:$N519,1)),G$381)+1))</f>
        <v>1</v>
      </c>
      <c r="H519" s="306">
        <f ca="1">IF($A519&lt;&gt;H$382,0,IF($A519&lt;&gt;$A518,1,MOD(H518-1+(COUNTIFS(I$382:$N$382,$A519)=COUNTIFS(I519:$N519,1)),H$381)+1))</f>
        <v>1</v>
      </c>
      <c r="I519" s="306">
        <f ca="1">IF($A519&lt;&gt;I$382,0,IF($A519&lt;&gt;$A518,1,MOD(I518-1+(COUNTIFS(N$382:$N$382,$A519)=COUNTIFS(N519:$N519,1)),I$381)+1))</f>
        <v>2</v>
      </c>
      <c r="J519" s="306"/>
      <c r="K519" s="306"/>
      <c r="L519" s="306"/>
      <c r="M519" s="306"/>
      <c r="O519">
        <v>136</v>
      </c>
      <c r="P519" s="115">
        <f t="shared" ca="1" si="904"/>
        <v>-0.5</v>
      </c>
      <c r="Q519" s="115">
        <f t="shared" ca="1" si="905"/>
        <v>0</v>
      </c>
      <c r="R519" s="115">
        <f t="shared" ca="1" si="906"/>
        <v>0</v>
      </c>
      <c r="S519" s="115">
        <f t="shared" ca="1" si="907"/>
        <v>0</v>
      </c>
      <c r="T519" s="115">
        <v>0</v>
      </c>
      <c r="U519" s="115">
        <f t="shared" ca="1" si="908"/>
        <v>-0.5</v>
      </c>
      <c r="V519" s="115">
        <f t="shared" ca="1" si="909"/>
        <v>0</v>
      </c>
      <c r="W519" s="115"/>
      <c r="X519" s="115"/>
      <c r="Y519" s="115"/>
      <c r="Z519" s="115"/>
    </row>
    <row r="520" spans="1:26" hidden="1" outlineLevel="1">
      <c r="A520">
        <f t="shared" ca="1" si="910"/>
        <v>2</v>
      </c>
      <c r="B520" t="str">
        <f t="shared" ca="1" si="911"/>
        <v>EP1 LPD1 LPS1 LPM3</v>
      </c>
      <c r="C520" s="308">
        <f ca="1">IF($A520&lt;&gt;$A519,1,MOD(C519-1+(COUNTIFS(D$382:$N$382,$A520)=COUNTIFS(D520:$N520,1)),C$381)+1)</f>
        <v>1</v>
      </c>
      <c r="D520" s="306">
        <f ca="1">IF($A520&lt;&gt;D$382,0,IF($A520&lt;&gt;$A519,1,MOD(D519-1+(COUNTIFS(E$382:$N$382,$A520)=COUNTIFS(E520:$N520,1)),D$381)+1))</f>
        <v>0</v>
      </c>
      <c r="E520" s="306">
        <f ca="1">IF($A520&lt;&gt;E$382,0,IF($A520&lt;&gt;$A519,1,MOD(E519-1+(COUNTIFS(F$382:$N$382,$A520)=COUNTIFS(F520:$N520,1)),E$381)+1))</f>
        <v>0</v>
      </c>
      <c r="F520" s="306">
        <f ca="1">IF($A520&lt;&gt;F$382,0,IF($A520&lt;&gt;$A519,1,MOD(F519-1+(COUNTIFS(G$382:$N$382,$A520)=COUNTIFS(G520:$N520,1)),F$381)+1))</f>
        <v>0</v>
      </c>
      <c r="G520" s="306">
        <f ca="1">IF($A520&lt;&gt;G$382,0,IF($A520&lt;&gt;$A519,1,MOD(G519-1+(COUNTIFS(H$382:$N$382,$A520)=COUNTIFS(H520:$N520,1)),G$381)+1))</f>
        <v>1</v>
      </c>
      <c r="H520" s="306">
        <f ca="1">IF($A520&lt;&gt;H$382,0,IF($A520&lt;&gt;$A519,1,MOD(H519-1+(COUNTIFS(I$382:$N$382,$A520)=COUNTIFS(I520:$N520,1)),H$381)+1))</f>
        <v>1</v>
      </c>
      <c r="I520" s="306">
        <f ca="1">IF($A520&lt;&gt;I$382,0,IF($A520&lt;&gt;$A519,1,MOD(I519-1+(COUNTIFS(N$382:$N$382,$A520)=COUNTIFS(N520:$N520,1)),I$381)+1))</f>
        <v>3</v>
      </c>
      <c r="J520" s="306"/>
      <c r="K520" s="306"/>
      <c r="L520" s="306"/>
      <c r="M520" s="306"/>
      <c r="O520">
        <v>137</v>
      </c>
      <c r="P520" s="115">
        <f t="shared" ca="1" si="904"/>
        <v>-0.5</v>
      </c>
      <c r="Q520" s="115">
        <f t="shared" ca="1" si="905"/>
        <v>0</v>
      </c>
      <c r="R520" s="115">
        <f t="shared" ca="1" si="906"/>
        <v>0</v>
      </c>
      <c r="S520" s="115">
        <f t="shared" ca="1" si="907"/>
        <v>0</v>
      </c>
      <c r="T520" s="115">
        <v>0</v>
      </c>
      <c r="U520" s="115">
        <f t="shared" ca="1" si="908"/>
        <v>-0.5</v>
      </c>
      <c r="V520" s="115">
        <f t="shared" ca="1" si="909"/>
        <v>0.5</v>
      </c>
      <c r="W520" s="115"/>
      <c r="X520" s="115"/>
      <c r="Y520" s="115"/>
      <c r="Z520" s="115"/>
    </row>
    <row r="521" spans="1:26" hidden="1" outlineLevel="1">
      <c r="A521">
        <f t="shared" ca="1" si="910"/>
        <v>2</v>
      </c>
      <c r="B521" t="str">
        <f t="shared" ca="1" si="911"/>
        <v>EP1 LPD1 LPS2 LPM1</v>
      </c>
      <c r="C521" s="308">
        <f ca="1">IF($A521&lt;&gt;$A520,1,MOD(C520-1+(COUNTIFS(D$382:$N$382,$A521)=COUNTIFS(D521:$N521,1)),C$381)+1)</f>
        <v>1</v>
      </c>
      <c r="D521" s="306">
        <f ca="1">IF($A521&lt;&gt;D$382,0,IF($A521&lt;&gt;$A520,1,MOD(D520-1+(COUNTIFS(E$382:$N$382,$A521)=COUNTIFS(E521:$N521,1)),D$381)+1))</f>
        <v>0</v>
      </c>
      <c r="E521" s="306">
        <f ca="1">IF($A521&lt;&gt;E$382,0,IF($A521&lt;&gt;$A520,1,MOD(E520-1+(COUNTIFS(F$382:$N$382,$A521)=COUNTIFS(F521:$N521,1)),E$381)+1))</f>
        <v>0</v>
      </c>
      <c r="F521" s="306">
        <f ca="1">IF($A521&lt;&gt;F$382,0,IF($A521&lt;&gt;$A520,1,MOD(F520-1+(COUNTIFS(G$382:$N$382,$A521)=COUNTIFS(G521:$N521,1)),F$381)+1))</f>
        <v>0</v>
      </c>
      <c r="G521" s="306">
        <f ca="1">IF($A521&lt;&gt;G$382,0,IF($A521&lt;&gt;$A520,1,MOD(G520-1+(COUNTIFS(H$382:$N$382,$A521)=COUNTIFS(H521:$N521,1)),G$381)+1))</f>
        <v>1</v>
      </c>
      <c r="H521" s="306">
        <f ca="1">IF($A521&lt;&gt;H$382,0,IF($A521&lt;&gt;$A520,1,MOD(H520-1+(COUNTIFS(I$382:$N$382,$A521)=COUNTIFS(I521:$N521,1)),H$381)+1))</f>
        <v>2</v>
      </c>
      <c r="I521" s="306">
        <f ca="1">IF($A521&lt;&gt;I$382,0,IF($A521&lt;&gt;$A520,1,MOD(I520-1+(COUNTIFS(N$382:$N$382,$A521)=COUNTIFS(N521:$N521,1)),I$381)+1))</f>
        <v>1</v>
      </c>
      <c r="J521" s="306"/>
      <c r="K521" s="306"/>
      <c r="L521" s="306"/>
      <c r="M521" s="306"/>
      <c r="O521">
        <v>138</v>
      </c>
      <c r="P521" s="115">
        <f t="shared" ca="1" si="904"/>
        <v>-0.5</v>
      </c>
      <c r="Q521" s="115">
        <f t="shared" ca="1" si="905"/>
        <v>0</v>
      </c>
      <c r="R521" s="115">
        <f t="shared" ca="1" si="906"/>
        <v>0</v>
      </c>
      <c r="S521" s="115">
        <f t="shared" ca="1" si="907"/>
        <v>0</v>
      </c>
      <c r="T521" s="115">
        <v>0</v>
      </c>
      <c r="U521" s="115">
        <f t="shared" ca="1" si="908"/>
        <v>0</v>
      </c>
      <c r="V521" s="115">
        <f t="shared" ca="1" si="909"/>
        <v>-0.5</v>
      </c>
      <c r="W521" s="115"/>
      <c r="X521" s="115"/>
      <c r="Y521" s="115"/>
      <c r="Z521" s="115"/>
    </row>
    <row r="522" spans="1:26" hidden="1" outlineLevel="1">
      <c r="A522">
        <f t="shared" ca="1" si="910"/>
        <v>2</v>
      </c>
      <c r="B522" t="str">
        <f t="shared" ca="1" si="911"/>
        <v>EP1 LPD1 LPS2 LPM2</v>
      </c>
      <c r="C522" s="308">
        <f ca="1">IF($A522&lt;&gt;$A521,1,MOD(C521-1+(COUNTIFS(D$382:$N$382,$A522)=COUNTIFS(D522:$N522,1)),C$381)+1)</f>
        <v>1</v>
      </c>
      <c r="D522" s="306">
        <f ca="1">IF($A522&lt;&gt;D$382,0,IF($A522&lt;&gt;$A521,1,MOD(D521-1+(COUNTIFS(E$382:$N$382,$A522)=COUNTIFS(E522:$N522,1)),D$381)+1))</f>
        <v>0</v>
      </c>
      <c r="E522" s="306">
        <f ca="1">IF($A522&lt;&gt;E$382,0,IF($A522&lt;&gt;$A521,1,MOD(E521-1+(COUNTIFS(F$382:$N$382,$A522)=COUNTIFS(F522:$N522,1)),E$381)+1))</f>
        <v>0</v>
      </c>
      <c r="F522" s="306">
        <f ca="1">IF($A522&lt;&gt;F$382,0,IF($A522&lt;&gt;$A521,1,MOD(F521-1+(COUNTIFS(G$382:$N$382,$A522)=COUNTIFS(G522:$N522,1)),F$381)+1))</f>
        <v>0</v>
      </c>
      <c r="G522" s="306">
        <f ca="1">IF($A522&lt;&gt;G$382,0,IF($A522&lt;&gt;$A521,1,MOD(G521-1+(COUNTIFS(H$382:$N$382,$A522)=COUNTIFS(H522:$N522,1)),G$381)+1))</f>
        <v>1</v>
      </c>
      <c r="H522" s="306">
        <f ca="1">IF($A522&lt;&gt;H$382,0,IF($A522&lt;&gt;$A521,1,MOD(H521-1+(COUNTIFS(I$382:$N$382,$A522)=COUNTIFS(I522:$N522,1)),H$381)+1))</f>
        <v>2</v>
      </c>
      <c r="I522" s="306">
        <f ca="1">IF($A522&lt;&gt;I$382,0,IF($A522&lt;&gt;$A521,1,MOD(I521-1+(COUNTIFS(N$382:$N$382,$A522)=COUNTIFS(N522:$N522,1)),I$381)+1))</f>
        <v>2</v>
      </c>
      <c r="J522" s="306"/>
      <c r="K522" s="306"/>
      <c r="L522" s="306"/>
      <c r="M522" s="306"/>
      <c r="O522">
        <v>139</v>
      </c>
      <c r="P522" s="115">
        <f t="shared" ca="1" si="904"/>
        <v>-0.5</v>
      </c>
      <c r="Q522" s="115">
        <f t="shared" ca="1" si="905"/>
        <v>0</v>
      </c>
      <c r="R522" s="115">
        <f t="shared" ca="1" si="906"/>
        <v>0</v>
      </c>
      <c r="S522" s="115">
        <f t="shared" ca="1" si="907"/>
        <v>0</v>
      </c>
      <c r="T522" s="115">
        <v>0</v>
      </c>
      <c r="U522" s="115">
        <f t="shared" ca="1" si="908"/>
        <v>0</v>
      </c>
      <c r="V522" s="115">
        <f t="shared" ca="1" si="909"/>
        <v>0</v>
      </c>
      <c r="W522" s="115"/>
      <c r="X522" s="115"/>
      <c r="Y522" s="115"/>
      <c r="Z522" s="115"/>
    </row>
    <row r="523" spans="1:26" hidden="1" outlineLevel="1">
      <c r="A523">
        <f t="shared" ca="1" si="910"/>
        <v>2</v>
      </c>
      <c r="B523" t="str">
        <f t="shared" ca="1" si="911"/>
        <v>EP1 LPD1 LPS2 LPM3</v>
      </c>
      <c r="C523" s="308">
        <f ca="1">IF($A523&lt;&gt;$A522,1,MOD(C522-1+(COUNTIFS(D$382:$N$382,$A523)=COUNTIFS(D523:$N523,1)),C$381)+1)</f>
        <v>1</v>
      </c>
      <c r="D523" s="306">
        <f ca="1">IF($A523&lt;&gt;D$382,0,IF($A523&lt;&gt;$A522,1,MOD(D522-1+(COUNTIFS(E$382:$N$382,$A523)=COUNTIFS(E523:$N523,1)),D$381)+1))</f>
        <v>0</v>
      </c>
      <c r="E523" s="306">
        <f ca="1">IF($A523&lt;&gt;E$382,0,IF($A523&lt;&gt;$A522,1,MOD(E522-1+(COUNTIFS(F$382:$N$382,$A523)=COUNTIFS(F523:$N523,1)),E$381)+1))</f>
        <v>0</v>
      </c>
      <c r="F523" s="306">
        <f ca="1">IF($A523&lt;&gt;F$382,0,IF($A523&lt;&gt;$A522,1,MOD(F522-1+(COUNTIFS(G$382:$N$382,$A523)=COUNTIFS(G523:$N523,1)),F$381)+1))</f>
        <v>0</v>
      </c>
      <c r="G523" s="306">
        <f ca="1">IF($A523&lt;&gt;G$382,0,IF($A523&lt;&gt;$A522,1,MOD(G522-1+(COUNTIFS(H$382:$N$382,$A523)=COUNTIFS(H523:$N523,1)),G$381)+1))</f>
        <v>1</v>
      </c>
      <c r="H523" s="306">
        <f ca="1">IF($A523&lt;&gt;H$382,0,IF($A523&lt;&gt;$A522,1,MOD(H522-1+(COUNTIFS(I$382:$N$382,$A523)=COUNTIFS(I523:$N523,1)),H$381)+1))</f>
        <v>2</v>
      </c>
      <c r="I523" s="306">
        <f ca="1">IF($A523&lt;&gt;I$382,0,IF($A523&lt;&gt;$A522,1,MOD(I522-1+(COUNTIFS(N$382:$N$382,$A523)=COUNTIFS(N523:$N523,1)),I$381)+1))</f>
        <v>3</v>
      </c>
      <c r="J523" s="306"/>
      <c r="K523" s="306"/>
      <c r="L523" s="306"/>
      <c r="M523" s="306"/>
      <c r="O523">
        <v>140</v>
      </c>
      <c r="P523" s="115">
        <f t="shared" ca="1" si="904"/>
        <v>-0.5</v>
      </c>
      <c r="Q523" s="115">
        <f t="shared" ca="1" si="905"/>
        <v>0</v>
      </c>
      <c r="R523" s="115">
        <f t="shared" ca="1" si="906"/>
        <v>0</v>
      </c>
      <c r="S523" s="115">
        <f t="shared" ca="1" si="907"/>
        <v>0</v>
      </c>
      <c r="T523" s="115">
        <v>0</v>
      </c>
      <c r="U523" s="115">
        <f t="shared" ca="1" si="908"/>
        <v>0</v>
      </c>
      <c r="V523" s="115">
        <f t="shared" ca="1" si="909"/>
        <v>0.5</v>
      </c>
      <c r="W523" s="115"/>
      <c r="X523" s="115"/>
      <c r="Y523" s="115"/>
      <c r="Z523" s="115"/>
    </row>
    <row r="524" spans="1:26" hidden="1" outlineLevel="1">
      <c r="A524">
        <f t="shared" ca="1" si="910"/>
        <v>2</v>
      </c>
      <c r="B524" t="str">
        <f t="shared" ca="1" si="911"/>
        <v>EP1 LPD1 LPS3 LPM1</v>
      </c>
      <c r="C524" s="308">
        <f ca="1">IF($A524&lt;&gt;$A523,1,MOD(C523-1+(COUNTIFS(D$382:$N$382,$A524)=COUNTIFS(D524:$N524,1)),C$381)+1)</f>
        <v>1</v>
      </c>
      <c r="D524" s="306">
        <f ca="1">IF($A524&lt;&gt;D$382,0,IF($A524&lt;&gt;$A523,1,MOD(D523-1+(COUNTIFS(E$382:$N$382,$A524)=COUNTIFS(E524:$N524,1)),D$381)+1))</f>
        <v>0</v>
      </c>
      <c r="E524" s="306">
        <f ca="1">IF($A524&lt;&gt;E$382,0,IF($A524&lt;&gt;$A523,1,MOD(E523-1+(COUNTIFS(F$382:$N$382,$A524)=COUNTIFS(F524:$N524,1)),E$381)+1))</f>
        <v>0</v>
      </c>
      <c r="F524" s="306">
        <f ca="1">IF($A524&lt;&gt;F$382,0,IF($A524&lt;&gt;$A523,1,MOD(F523-1+(COUNTIFS(G$382:$N$382,$A524)=COUNTIFS(G524:$N524,1)),F$381)+1))</f>
        <v>0</v>
      </c>
      <c r="G524" s="306">
        <f ca="1">IF($A524&lt;&gt;G$382,0,IF($A524&lt;&gt;$A523,1,MOD(G523-1+(COUNTIFS(H$382:$N$382,$A524)=COUNTIFS(H524:$N524,1)),G$381)+1))</f>
        <v>1</v>
      </c>
      <c r="H524" s="306">
        <f ca="1">IF($A524&lt;&gt;H$382,0,IF($A524&lt;&gt;$A523,1,MOD(H523-1+(COUNTIFS(I$382:$N$382,$A524)=COUNTIFS(I524:$N524,1)),H$381)+1))</f>
        <v>3</v>
      </c>
      <c r="I524" s="306">
        <f ca="1">IF($A524&lt;&gt;I$382,0,IF($A524&lt;&gt;$A523,1,MOD(I523-1+(COUNTIFS(N$382:$N$382,$A524)=COUNTIFS(N524:$N524,1)),I$381)+1))</f>
        <v>1</v>
      </c>
      <c r="J524" s="306"/>
      <c r="K524" s="306"/>
      <c r="L524" s="306"/>
      <c r="M524" s="306"/>
      <c r="O524">
        <v>141</v>
      </c>
      <c r="P524" s="115">
        <f t="shared" ca="1" si="904"/>
        <v>-0.5</v>
      </c>
      <c r="Q524" s="115">
        <f t="shared" ca="1" si="905"/>
        <v>0</v>
      </c>
      <c r="R524" s="115">
        <f t="shared" ca="1" si="906"/>
        <v>0</v>
      </c>
      <c r="S524" s="115">
        <f t="shared" ca="1" si="907"/>
        <v>0</v>
      </c>
      <c r="T524" s="115">
        <v>0</v>
      </c>
      <c r="U524" s="115">
        <f t="shared" ca="1" si="908"/>
        <v>0.5</v>
      </c>
      <c r="V524" s="115">
        <f t="shared" ca="1" si="909"/>
        <v>-0.5</v>
      </c>
      <c r="W524" s="115"/>
      <c r="X524" s="115"/>
      <c r="Y524" s="115"/>
      <c r="Z524" s="115"/>
    </row>
    <row r="525" spans="1:26" hidden="1" outlineLevel="1">
      <c r="A525">
        <f t="shared" ca="1" si="910"/>
        <v>2</v>
      </c>
      <c r="B525" t="str">
        <f t="shared" ca="1" si="911"/>
        <v>EP1 LPD1 LPS3 LPM2</v>
      </c>
      <c r="C525" s="308">
        <f ca="1">IF($A525&lt;&gt;$A524,1,MOD(C524-1+(COUNTIFS(D$382:$N$382,$A525)=COUNTIFS(D525:$N525,1)),C$381)+1)</f>
        <v>1</v>
      </c>
      <c r="D525" s="306">
        <f ca="1">IF($A525&lt;&gt;D$382,0,IF($A525&lt;&gt;$A524,1,MOD(D524-1+(COUNTIFS(E$382:$N$382,$A525)=COUNTIFS(E525:$N525,1)),D$381)+1))</f>
        <v>0</v>
      </c>
      <c r="E525" s="306">
        <f ca="1">IF($A525&lt;&gt;E$382,0,IF($A525&lt;&gt;$A524,1,MOD(E524-1+(COUNTIFS(F$382:$N$382,$A525)=COUNTIFS(F525:$N525,1)),E$381)+1))</f>
        <v>0</v>
      </c>
      <c r="F525" s="306">
        <f ca="1">IF($A525&lt;&gt;F$382,0,IF($A525&lt;&gt;$A524,1,MOD(F524-1+(COUNTIFS(G$382:$N$382,$A525)=COUNTIFS(G525:$N525,1)),F$381)+1))</f>
        <v>0</v>
      </c>
      <c r="G525" s="306">
        <f ca="1">IF($A525&lt;&gt;G$382,0,IF($A525&lt;&gt;$A524,1,MOD(G524-1+(COUNTIFS(H$382:$N$382,$A525)=COUNTIFS(H525:$N525,1)),G$381)+1))</f>
        <v>1</v>
      </c>
      <c r="H525" s="306">
        <f ca="1">IF($A525&lt;&gt;H$382,0,IF($A525&lt;&gt;$A524,1,MOD(H524-1+(COUNTIFS(I$382:$N$382,$A525)=COUNTIFS(I525:$N525,1)),H$381)+1))</f>
        <v>3</v>
      </c>
      <c r="I525" s="306">
        <f ca="1">IF($A525&lt;&gt;I$382,0,IF($A525&lt;&gt;$A524,1,MOD(I524-1+(COUNTIFS(N$382:$N$382,$A525)=COUNTIFS(N525:$N525,1)),I$381)+1))</f>
        <v>2</v>
      </c>
      <c r="J525" s="306"/>
      <c r="K525" s="306"/>
      <c r="L525" s="306"/>
      <c r="M525" s="306"/>
      <c r="O525">
        <v>142</v>
      </c>
      <c r="P525" s="115">
        <f t="shared" ca="1" si="904"/>
        <v>-0.5</v>
      </c>
      <c r="Q525" s="115">
        <f t="shared" ca="1" si="905"/>
        <v>0</v>
      </c>
      <c r="R525" s="115">
        <f t="shared" ca="1" si="906"/>
        <v>0</v>
      </c>
      <c r="S525" s="115">
        <f t="shared" ca="1" si="907"/>
        <v>0</v>
      </c>
      <c r="T525" s="115">
        <v>0</v>
      </c>
      <c r="U525" s="115">
        <f t="shared" ca="1" si="908"/>
        <v>0.5</v>
      </c>
      <c r="V525" s="115">
        <f t="shared" ca="1" si="909"/>
        <v>0</v>
      </c>
      <c r="W525" s="115"/>
      <c r="X525" s="115"/>
      <c r="Y525" s="115"/>
      <c r="Z525" s="115"/>
    </row>
    <row r="526" spans="1:26" hidden="1" outlineLevel="1">
      <c r="A526">
        <f t="shared" ca="1" si="910"/>
        <v>2</v>
      </c>
      <c r="B526" t="str">
        <f t="shared" ca="1" si="911"/>
        <v>EP1 LPD1 LPS3 LPM3</v>
      </c>
      <c r="C526" s="308">
        <f ca="1">IF($A526&lt;&gt;$A525,1,MOD(C525-1+(COUNTIFS(D$382:$N$382,$A526)=COUNTIFS(D526:$N526,1)),C$381)+1)</f>
        <v>1</v>
      </c>
      <c r="D526" s="306">
        <f ca="1">IF($A526&lt;&gt;D$382,0,IF($A526&lt;&gt;$A525,1,MOD(D525-1+(COUNTIFS(E$382:$N$382,$A526)=COUNTIFS(E526:$N526,1)),D$381)+1))</f>
        <v>0</v>
      </c>
      <c r="E526" s="306">
        <f ca="1">IF($A526&lt;&gt;E$382,0,IF($A526&lt;&gt;$A525,1,MOD(E525-1+(COUNTIFS(F$382:$N$382,$A526)=COUNTIFS(F526:$N526,1)),E$381)+1))</f>
        <v>0</v>
      </c>
      <c r="F526" s="306">
        <f ca="1">IF($A526&lt;&gt;F$382,0,IF($A526&lt;&gt;$A525,1,MOD(F525-1+(COUNTIFS(G$382:$N$382,$A526)=COUNTIFS(G526:$N526,1)),F$381)+1))</f>
        <v>0</v>
      </c>
      <c r="G526" s="306">
        <f ca="1">IF($A526&lt;&gt;G$382,0,IF($A526&lt;&gt;$A525,1,MOD(G525-1+(COUNTIFS(H$382:$N$382,$A526)=COUNTIFS(H526:$N526,1)),G$381)+1))</f>
        <v>1</v>
      </c>
      <c r="H526" s="306">
        <f ca="1">IF($A526&lt;&gt;H$382,0,IF($A526&lt;&gt;$A525,1,MOD(H525-1+(COUNTIFS(I$382:$N$382,$A526)=COUNTIFS(I526:$N526,1)),H$381)+1))</f>
        <v>3</v>
      </c>
      <c r="I526" s="306">
        <f ca="1">IF($A526&lt;&gt;I$382,0,IF($A526&lt;&gt;$A525,1,MOD(I525-1+(COUNTIFS(N$382:$N$382,$A526)=COUNTIFS(N526:$N526,1)),I$381)+1))</f>
        <v>3</v>
      </c>
      <c r="J526" s="306"/>
      <c r="K526" s="306"/>
      <c r="L526" s="306"/>
      <c r="M526" s="306"/>
      <c r="O526">
        <v>143</v>
      </c>
      <c r="P526" s="115">
        <f t="shared" ca="1" si="904"/>
        <v>-0.5</v>
      </c>
      <c r="Q526" s="115">
        <f t="shared" ca="1" si="905"/>
        <v>0</v>
      </c>
      <c r="R526" s="115">
        <f t="shared" ca="1" si="906"/>
        <v>0</v>
      </c>
      <c r="S526" s="115">
        <f t="shared" ca="1" si="907"/>
        <v>0</v>
      </c>
      <c r="T526" s="115">
        <v>0</v>
      </c>
      <c r="U526" s="115">
        <f t="shared" ca="1" si="908"/>
        <v>0.5</v>
      </c>
      <c r="V526" s="115">
        <f t="shared" ca="1" si="909"/>
        <v>0.5</v>
      </c>
      <c r="W526" s="115"/>
      <c r="X526" s="115"/>
      <c r="Y526" s="115"/>
      <c r="Z526" s="115"/>
    </row>
    <row r="527" spans="1:26" hidden="1" outlineLevel="1">
      <c r="A527">
        <f t="shared" ca="1" si="910"/>
        <v>2</v>
      </c>
      <c r="B527" t="str">
        <f t="shared" ca="1" si="911"/>
        <v>EP2 LPD1 LPS1 LPM1</v>
      </c>
      <c r="C527" s="308">
        <f ca="1">IF($A527&lt;&gt;$A526,1,MOD(C526-1+(COUNTIFS(D$382:$N$382,$A527)=COUNTIFS(D527:$N527,1)),C$381)+1)</f>
        <v>2</v>
      </c>
      <c r="D527" s="306">
        <f ca="1">IF($A527&lt;&gt;D$382,0,IF($A527&lt;&gt;$A526,1,MOD(D526-1+(COUNTIFS(E$382:$N$382,$A527)=COUNTIFS(E527:$N527,1)),D$381)+1))</f>
        <v>0</v>
      </c>
      <c r="E527" s="306">
        <f ca="1">IF($A527&lt;&gt;E$382,0,IF($A527&lt;&gt;$A526,1,MOD(E526-1+(COUNTIFS(F$382:$N$382,$A527)=COUNTIFS(F527:$N527,1)),E$381)+1))</f>
        <v>0</v>
      </c>
      <c r="F527" s="306">
        <f ca="1">IF($A527&lt;&gt;F$382,0,IF($A527&lt;&gt;$A526,1,MOD(F526-1+(COUNTIFS(G$382:$N$382,$A527)=COUNTIFS(G527:$N527,1)),F$381)+1))</f>
        <v>0</v>
      </c>
      <c r="G527" s="306">
        <f ca="1">IF($A527&lt;&gt;G$382,0,IF($A527&lt;&gt;$A526,1,MOD(G526-1+(COUNTIFS(H$382:$N$382,$A527)=COUNTIFS(H527:$N527,1)),G$381)+1))</f>
        <v>1</v>
      </c>
      <c r="H527" s="306">
        <f ca="1">IF($A527&lt;&gt;H$382,0,IF($A527&lt;&gt;$A526,1,MOD(H526-1+(COUNTIFS(I$382:$N$382,$A527)=COUNTIFS(I527:$N527,1)),H$381)+1))</f>
        <v>1</v>
      </c>
      <c r="I527" s="306">
        <f ca="1">IF($A527&lt;&gt;I$382,0,IF($A527&lt;&gt;$A526,1,MOD(I526-1+(COUNTIFS(N$382:$N$382,$A527)=COUNTIFS(N527:$N527,1)),I$381)+1))</f>
        <v>1</v>
      </c>
      <c r="J527" s="306"/>
      <c r="K527" s="306"/>
      <c r="L527" s="306"/>
      <c r="M527" s="306"/>
      <c r="O527">
        <v>144</v>
      </c>
      <c r="P527" s="115">
        <f t="shared" ca="1" si="904"/>
        <v>0</v>
      </c>
      <c r="Q527" s="115">
        <f t="shared" ca="1" si="905"/>
        <v>0</v>
      </c>
      <c r="R527" s="115">
        <f t="shared" ca="1" si="906"/>
        <v>0</v>
      </c>
      <c r="S527" s="115">
        <f t="shared" ca="1" si="907"/>
        <v>0</v>
      </c>
      <c r="T527" s="115">
        <v>0</v>
      </c>
      <c r="U527" s="115">
        <f t="shared" ca="1" si="908"/>
        <v>-0.5</v>
      </c>
      <c r="V527" s="115">
        <f t="shared" ca="1" si="909"/>
        <v>-0.5</v>
      </c>
      <c r="W527" s="115"/>
      <c r="X527" s="115"/>
      <c r="Y527" s="115"/>
      <c r="Z527" s="115"/>
    </row>
    <row r="528" spans="1:26" hidden="1" outlineLevel="1">
      <c r="A528">
        <f t="shared" ca="1" si="910"/>
        <v>2</v>
      </c>
      <c r="B528" t="str">
        <f t="shared" ca="1" si="911"/>
        <v>EP2 LPD1 LPS1 LPM2</v>
      </c>
      <c r="C528" s="308">
        <f ca="1">IF($A528&lt;&gt;$A527,1,MOD(C527-1+(COUNTIFS(D$382:$N$382,$A528)=COUNTIFS(D528:$N528,1)),C$381)+1)</f>
        <v>2</v>
      </c>
      <c r="D528" s="306">
        <f ca="1">IF($A528&lt;&gt;D$382,0,IF($A528&lt;&gt;$A527,1,MOD(D527-1+(COUNTIFS(E$382:$N$382,$A528)=COUNTIFS(E528:$N528,1)),D$381)+1))</f>
        <v>0</v>
      </c>
      <c r="E528" s="306">
        <f ca="1">IF($A528&lt;&gt;E$382,0,IF($A528&lt;&gt;$A527,1,MOD(E527-1+(COUNTIFS(F$382:$N$382,$A528)=COUNTIFS(F528:$N528,1)),E$381)+1))</f>
        <v>0</v>
      </c>
      <c r="F528" s="306">
        <f ca="1">IF($A528&lt;&gt;F$382,0,IF($A528&lt;&gt;$A527,1,MOD(F527-1+(COUNTIFS(G$382:$N$382,$A528)=COUNTIFS(G528:$N528,1)),F$381)+1))</f>
        <v>0</v>
      </c>
      <c r="G528" s="306">
        <f ca="1">IF($A528&lt;&gt;G$382,0,IF($A528&lt;&gt;$A527,1,MOD(G527-1+(COUNTIFS(H$382:$N$382,$A528)=COUNTIFS(H528:$N528,1)),G$381)+1))</f>
        <v>1</v>
      </c>
      <c r="H528" s="306">
        <f ca="1">IF($A528&lt;&gt;H$382,0,IF($A528&lt;&gt;$A527,1,MOD(H527-1+(COUNTIFS(I$382:$N$382,$A528)=COUNTIFS(I528:$N528,1)),H$381)+1))</f>
        <v>1</v>
      </c>
      <c r="I528" s="306">
        <f ca="1">IF($A528&lt;&gt;I$382,0,IF($A528&lt;&gt;$A527,1,MOD(I527-1+(COUNTIFS(N$382:$N$382,$A528)=COUNTIFS(N528:$N528,1)),I$381)+1))</f>
        <v>2</v>
      </c>
      <c r="J528" s="306"/>
      <c r="K528" s="306"/>
      <c r="L528" s="306"/>
      <c r="M528" s="306"/>
      <c r="O528">
        <v>145</v>
      </c>
      <c r="P528" s="115">
        <f t="shared" ref="P528:P591" ca="1" si="912">IF(C528=0,0,INDEX(C$374:C$377,C528,1))</f>
        <v>0</v>
      </c>
      <c r="Q528" s="115">
        <f t="shared" ref="Q528:Q591" ca="1" si="913">IF(D528=0,0,INDEX(D$374:D$377,D528,1))</f>
        <v>0</v>
      </c>
      <c r="R528" s="115">
        <f t="shared" ref="R528:R591" ca="1" si="914">IF(E528=0,0,INDEX(E$374:E$377,E528,1))</f>
        <v>0</v>
      </c>
      <c r="S528" s="115">
        <f t="shared" ref="S528:S591" ca="1" si="915">IF(F528=0,0,INDEX(F$374:F$377,F528,1))</f>
        <v>0</v>
      </c>
      <c r="T528" s="115">
        <v>0</v>
      </c>
      <c r="U528" s="115">
        <f t="shared" ref="U528:U591" ca="1" si="916">IF(H528=0,0,INDEX(H$374:H$377,H528,1))</f>
        <v>-0.5</v>
      </c>
      <c r="V528" s="115">
        <f t="shared" ref="V528:V591" ca="1" si="917">IF(I528=0,0,INDEX(I$374:I$377,I528,1))</f>
        <v>0</v>
      </c>
      <c r="W528" s="115"/>
      <c r="X528" s="115"/>
      <c r="Y528" s="115"/>
      <c r="Z528" s="115"/>
    </row>
    <row r="529" spans="1:26" hidden="1" outlineLevel="1">
      <c r="A529">
        <f t="shared" ref="A529:A592" ca="1" si="918">OFFSET(A529,-1,0)</f>
        <v>2</v>
      </c>
      <c r="B529" t="str">
        <f t="shared" ca="1" si="911"/>
        <v>EP2 LPD1 LPS1 LPM3</v>
      </c>
      <c r="C529" s="308">
        <f ca="1">IF($A529&lt;&gt;$A528,1,MOD(C528-1+(COUNTIFS(D$382:$N$382,$A529)=COUNTIFS(D529:$N529,1)),C$381)+1)</f>
        <v>2</v>
      </c>
      <c r="D529" s="306">
        <f ca="1">IF($A529&lt;&gt;D$382,0,IF($A529&lt;&gt;$A528,1,MOD(D528-1+(COUNTIFS(E$382:$N$382,$A529)=COUNTIFS(E529:$N529,1)),D$381)+1))</f>
        <v>0</v>
      </c>
      <c r="E529" s="306">
        <f ca="1">IF($A529&lt;&gt;E$382,0,IF($A529&lt;&gt;$A528,1,MOD(E528-1+(COUNTIFS(F$382:$N$382,$A529)=COUNTIFS(F529:$N529,1)),E$381)+1))</f>
        <v>0</v>
      </c>
      <c r="F529" s="306">
        <f ca="1">IF($A529&lt;&gt;F$382,0,IF($A529&lt;&gt;$A528,1,MOD(F528-1+(COUNTIFS(G$382:$N$382,$A529)=COUNTIFS(G529:$N529,1)),F$381)+1))</f>
        <v>0</v>
      </c>
      <c r="G529" s="306">
        <f ca="1">IF($A529&lt;&gt;G$382,0,IF($A529&lt;&gt;$A528,1,MOD(G528-1+(COUNTIFS(H$382:$N$382,$A529)=COUNTIFS(H529:$N529,1)),G$381)+1))</f>
        <v>1</v>
      </c>
      <c r="H529" s="306">
        <f ca="1">IF($A529&lt;&gt;H$382,0,IF($A529&lt;&gt;$A528,1,MOD(H528-1+(COUNTIFS(I$382:$N$382,$A529)=COUNTIFS(I529:$N529,1)),H$381)+1))</f>
        <v>1</v>
      </c>
      <c r="I529" s="306">
        <f ca="1">IF($A529&lt;&gt;I$382,0,IF($A529&lt;&gt;$A528,1,MOD(I528-1+(COUNTIFS(N$382:$N$382,$A529)=COUNTIFS(N529:$N529,1)),I$381)+1))</f>
        <v>3</v>
      </c>
      <c r="J529" s="306"/>
      <c r="K529" s="306"/>
      <c r="L529" s="306"/>
      <c r="M529" s="306"/>
      <c r="O529">
        <v>146</v>
      </c>
      <c r="P529" s="115">
        <f t="shared" ca="1" si="912"/>
        <v>0</v>
      </c>
      <c r="Q529" s="115">
        <f t="shared" ca="1" si="913"/>
        <v>0</v>
      </c>
      <c r="R529" s="115">
        <f t="shared" ca="1" si="914"/>
        <v>0</v>
      </c>
      <c r="S529" s="115">
        <f t="shared" ca="1" si="915"/>
        <v>0</v>
      </c>
      <c r="T529" s="115">
        <v>0</v>
      </c>
      <c r="U529" s="115">
        <f t="shared" ca="1" si="916"/>
        <v>-0.5</v>
      </c>
      <c r="V529" s="115">
        <f t="shared" ca="1" si="917"/>
        <v>0.5</v>
      </c>
      <c r="W529" s="115"/>
      <c r="X529" s="115"/>
      <c r="Y529" s="115"/>
      <c r="Z529" s="115"/>
    </row>
    <row r="530" spans="1:26" hidden="1" outlineLevel="1">
      <c r="A530">
        <f t="shared" ca="1" si="918"/>
        <v>2</v>
      </c>
      <c r="B530" t="str">
        <f t="shared" ca="1" si="911"/>
        <v>EP2 LPD1 LPS2 LPM1</v>
      </c>
      <c r="C530" s="308">
        <f ca="1">IF($A530&lt;&gt;$A529,1,MOD(C529-1+(COUNTIFS(D$382:$N$382,$A530)=COUNTIFS(D530:$N530,1)),C$381)+1)</f>
        <v>2</v>
      </c>
      <c r="D530" s="306">
        <f ca="1">IF($A530&lt;&gt;D$382,0,IF($A530&lt;&gt;$A529,1,MOD(D529-1+(COUNTIFS(E$382:$N$382,$A530)=COUNTIFS(E530:$N530,1)),D$381)+1))</f>
        <v>0</v>
      </c>
      <c r="E530" s="306">
        <f ca="1">IF($A530&lt;&gt;E$382,0,IF($A530&lt;&gt;$A529,1,MOD(E529-1+(COUNTIFS(F$382:$N$382,$A530)=COUNTIFS(F530:$N530,1)),E$381)+1))</f>
        <v>0</v>
      </c>
      <c r="F530" s="306">
        <f ca="1">IF($A530&lt;&gt;F$382,0,IF($A530&lt;&gt;$A529,1,MOD(F529-1+(COUNTIFS(G$382:$N$382,$A530)=COUNTIFS(G530:$N530,1)),F$381)+1))</f>
        <v>0</v>
      </c>
      <c r="G530" s="306">
        <f ca="1">IF($A530&lt;&gt;G$382,0,IF($A530&lt;&gt;$A529,1,MOD(G529-1+(COUNTIFS(H$382:$N$382,$A530)=COUNTIFS(H530:$N530,1)),G$381)+1))</f>
        <v>1</v>
      </c>
      <c r="H530" s="306">
        <f ca="1">IF($A530&lt;&gt;H$382,0,IF($A530&lt;&gt;$A529,1,MOD(H529-1+(COUNTIFS(I$382:$N$382,$A530)=COUNTIFS(I530:$N530,1)),H$381)+1))</f>
        <v>2</v>
      </c>
      <c r="I530" s="306">
        <f ca="1">IF($A530&lt;&gt;I$382,0,IF($A530&lt;&gt;$A529,1,MOD(I529-1+(COUNTIFS(N$382:$N$382,$A530)=COUNTIFS(N530:$N530,1)),I$381)+1))</f>
        <v>1</v>
      </c>
      <c r="J530" s="306"/>
      <c r="K530" s="306"/>
      <c r="L530" s="306"/>
      <c r="M530" s="306"/>
      <c r="O530">
        <v>147</v>
      </c>
      <c r="P530" s="115">
        <f t="shared" ca="1" si="912"/>
        <v>0</v>
      </c>
      <c r="Q530" s="115">
        <f t="shared" ca="1" si="913"/>
        <v>0</v>
      </c>
      <c r="R530" s="115">
        <f t="shared" ca="1" si="914"/>
        <v>0</v>
      </c>
      <c r="S530" s="115">
        <f t="shared" ca="1" si="915"/>
        <v>0</v>
      </c>
      <c r="T530" s="115">
        <v>0</v>
      </c>
      <c r="U530" s="115">
        <f t="shared" ca="1" si="916"/>
        <v>0</v>
      </c>
      <c r="V530" s="115">
        <f t="shared" ca="1" si="917"/>
        <v>-0.5</v>
      </c>
      <c r="W530" s="115"/>
      <c r="X530" s="115"/>
      <c r="Y530" s="115"/>
      <c r="Z530" s="115"/>
    </row>
    <row r="531" spans="1:26" hidden="1" outlineLevel="1">
      <c r="A531">
        <f t="shared" ca="1" si="918"/>
        <v>2</v>
      </c>
      <c r="B531" t="str">
        <f t="shared" ca="1" si="911"/>
        <v>EP2 LPD1 LPS2 LPM2</v>
      </c>
      <c r="C531" s="308">
        <f ca="1">IF($A531&lt;&gt;$A530,1,MOD(C530-1+(COUNTIFS(D$382:$N$382,$A531)=COUNTIFS(D531:$N531,1)),C$381)+1)</f>
        <v>2</v>
      </c>
      <c r="D531" s="306">
        <f ca="1">IF($A531&lt;&gt;D$382,0,IF($A531&lt;&gt;$A530,1,MOD(D530-1+(COUNTIFS(E$382:$N$382,$A531)=COUNTIFS(E531:$N531,1)),D$381)+1))</f>
        <v>0</v>
      </c>
      <c r="E531" s="306">
        <f ca="1">IF($A531&lt;&gt;E$382,0,IF($A531&lt;&gt;$A530,1,MOD(E530-1+(COUNTIFS(F$382:$N$382,$A531)=COUNTIFS(F531:$N531,1)),E$381)+1))</f>
        <v>0</v>
      </c>
      <c r="F531" s="306">
        <f ca="1">IF($A531&lt;&gt;F$382,0,IF($A531&lt;&gt;$A530,1,MOD(F530-1+(COUNTIFS(G$382:$N$382,$A531)=COUNTIFS(G531:$N531,1)),F$381)+1))</f>
        <v>0</v>
      </c>
      <c r="G531" s="306">
        <f ca="1">IF($A531&lt;&gt;G$382,0,IF($A531&lt;&gt;$A530,1,MOD(G530-1+(COUNTIFS(H$382:$N$382,$A531)=COUNTIFS(H531:$N531,1)),G$381)+1))</f>
        <v>1</v>
      </c>
      <c r="H531" s="306">
        <f ca="1">IF($A531&lt;&gt;H$382,0,IF($A531&lt;&gt;$A530,1,MOD(H530-1+(COUNTIFS(I$382:$N$382,$A531)=COUNTIFS(I531:$N531,1)),H$381)+1))</f>
        <v>2</v>
      </c>
      <c r="I531" s="306">
        <f ca="1">IF($A531&lt;&gt;I$382,0,IF($A531&lt;&gt;$A530,1,MOD(I530-1+(COUNTIFS(N$382:$N$382,$A531)=COUNTIFS(N531:$N531,1)),I$381)+1))</f>
        <v>2</v>
      </c>
      <c r="J531" s="306"/>
      <c r="K531" s="306"/>
      <c r="L531" s="306"/>
      <c r="M531" s="306"/>
      <c r="O531">
        <v>148</v>
      </c>
      <c r="P531" s="115">
        <f t="shared" ca="1" si="912"/>
        <v>0</v>
      </c>
      <c r="Q531" s="115">
        <f t="shared" ca="1" si="913"/>
        <v>0</v>
      </c>
      <c r="R531" s="115">
        <f t="shared" ca="1" si="914"/>
        <v>0</v>
      </c>
      <c r="S531" s="115">
        <f t="shared" ca="1" si="915"/>
        <v>0</v>
      </c>
      <c r="T531" s="115">
        <v>0</v>
      </c>
      <c r="U531" s="115">
        <f t="shared" ca="1" si="916"/>
        <v>0</v>
      </c>
      <c r="V531" s="115">
        <f t="shared" ca="1" si="917"/>
        <v>0</v>
      </c>
      <c r="W531" s="115"/>
      <c r="X531" s="115"/>
      <c r="Y531" s="115"/>
      <c r="Z531" s="115"/>
    </row>
    <row r="532" spans="1:26" hidden="1" outlineLevel="1">
      <c r="A532">
        <f t="shared" ca="1" si="918"/>
        <v>2</v>
      </c>
      <c r="B532" t="str">
        <f t="shared" ca="1" si="911"/>
        <v>EP2 LPD1 LPS2 LPM3</v>
      </c>
      <c r="C532" s="308">
        <f ca="1">IF($A532&lt;&gt;$A531,1,MOD(C531-1+(COUNTIFS(D$382:$N$382,$A532)=COUNTIFS(D532:$N532,1)),C$381)+1)</f>
        <v>2</v>
      </c>
      <c r="D532" s="306">
        <f ca="1">IF($A532&lt;&gt;D$382,0,IF($A532&lt;&gt;$A531,1,MOD(D531-1+(COUNTIFS(E$382:$N$382,$A532)=COUNTIFS(E532:$N532,1)),D$381)+1))</f>
        <v>0</v>
      </c>
      <c r="E532" s="306">
        <f ca="1">IF($A532&lt;&gt;E$382,0,IF($A532&lt;&gt;$A531,1,MOD(E531-1+(COUNTIFS(F$382:$N$382,$A532)=COUNTIFS(F532:$N532,1)),E$381)+1))</f>
        <v>0</v>
      </c>
      <c r="F532" s="306">
        <f ca="1">IF($A532&lt;&gt;F$382,0,IF($A532&lt;&gt;$A531,1,MOD(F531-1+(COUNTIFS(G$382:$N$382,$A532)=COUNTIFS(G532:$N532,1)),F$381)+1))</f>
        <v>0</v>
      </c>
      <c r="G532" s="306">
        <f ca="1">IF($A532&lt;&gt;G$382,0,IF($A532&lt;&gt;$A531,1,MOD(G531-1+(COUNTIFS(H$382:$N$382,$A532)=COUNTIFS(H532:$N532,1)),G$381)+1))</f>
        <v>1</v>
      </c>
      <c r="H532" s="306">
        <f ca="1">IF($A532&lt;&gt;H$382,0,IF($A532&lt;&gt;$A531,1,MOD(H531-1+(COUNTIFS(I$382:$N$382,$A532)=COUNTIFS(I532:$N532,1)),H$381)+1))</f>
        <v>2</v>
      </c>
      <c r="I532" s="306">
        <f ca="1">IF($A532&lt;&gt;I$382,0,IF($A532&lt;&gt;$A531,1,MOD(I531-1+(COUNTIFS(N$382:$N$382,$A532)=COUNTIFS(N532:$N532,1)),I$381)+1))</f>
        <v>3</v>
      </c>
      <c r="J532" s="306"/>
      <c r="K532" s="306"/>
      <c r="L532" s="306"/>
      <c r="M532" s="306"/>
      <c r="O532">
        <v>149</v>
      </c>
      <c r="P532" s="115">
        <f t="shared" ca="1" si="912"/>
        <v>0</v>
      </c>
      <c r="Q532" s="115">
        <f t="shared" ca="1" si="913"/>
        <v>0</v>
      </c>
      <c r="R532" s="115">
        <f t="shared" ca="1" si="914"/>
        <v>0</v>
      </c>
      <c r="S532" s="115">
        <f t="shared" ca="1" si="915"/>
        <v>0</v>
      </c>
      <c r="T532" s="115">
        <v>0</v>
      </c>
      <c r="U532" s="115">
        <f t="shared" ca="1" si="916"/>
        <v>0</v>
      </c>
      <c r="V532" s="115">
        <f t="shared" ca="1" si="917"/>
        <v>0.5</v>
      </c>
      <c r="W532" s="115"/>
      <c r="X532" s="115"/>
      <c r="Y532" s="115"/>
      <c r="Z532" s="115"/>
    </row>
    <row r="533" spans="1:26" hidden="1" outlineLevel="1">
      <c r="A533">
        <f t="shared" ca="1" si="918"/>
        <v>2</v>
      </c>
      <c r="B533" t="str">
        <f t="shared" ca="1" si="911"/>
        <v>EP2 LPD1 LPS3 LPM1</v>
      </c>
      <c r="C533" s="308">
        <f ca="1">IF($A533&lt;&gt;$A532,1,MOD(C532-1+(COUNTIFS(D$382:$N$382,$A533)=COUNTIFS(D533:$N533,1)),C$381)+1)</f>
        <v>2</v>
      </c>
      <c r="D533" s="306">
        <f ca="1">IF($A533&lt;&gt;D$382,0,IF($A533&lt;&gt;$A532,1,MOD(D532-1+(COUNTIFS(E$382:$N$382,$A533)=COUNTIFS(E533:$N533,1)),D$381)+1))</f>
        <v>0</v>
      </c>
      <c r="E533" s="306">
        <f ca="1">IF($A533&lt;&gt;E$382,0,IF($A533&lt;&gt;$A532,1,MOD(E532-1+(COUNTIFS(F$382:$N$382,$A533)=COUNTIFS(F533:$N533,1)),E$381)+1))</f>
        <v>0</v>
      </c>
      <c r="F533" s="306">
        <f ca="1">IF($A533&lt;&gt;F$382,0,IF($A533&lt;&gt;$A532,1,MOD(F532-1+(COUNTIFS(G$382:$N$382,$A533)=COUNTIFS(G533:$N533,1)),F$381)+1))</f>
        <v>0</v>
      </c>
      <c r="G533" s="306">
        <f ca="1">IF($A533&lt;&gt;G$382,0,IF($A533&lt;&gt;$A532,1,MOD(G532-1+(COUNTIFS(H$382:$N$382,$A533)=COUNTIFS(H533:$N533,1)),G$381)+1))</f>
        <v>1</v>
      </c>
      <c r="H533" s="306">
        <f ca="1">IF($A533&lt;&gt;H$382,0,IF($A533&lt;&gt;$A532,1,MOD(H532-1+(COUNTIFS(I$382:$N$382,$A533)=COUNTIFS(I533:$N533,1)),H$381)+1))</f>
        <v>3</v>
      </c>
      <c r="I533" s="306">
        <f ca="1">IF($A533&lt;&gt;I$382,0,IF($A533&lt;&gt;$A532,1,MOD(I532-1+(COUNTIFS(N$382:$N$382,$A533)=COUNTIFS(N533:$N533,1)),I$381)+1))</f>
        <v>1</v>
      </c>
      <c r="J533" s="306"/>
      <c r="K533" s="306"/>
      <c r="L533" s="306"/>
      <c r="M533" s="306"/>
      <c r="O533">
        <v>150</v>
      </c>
      <c r="P533" s="115">
        <f t="shared" ca="1" si="912"/>
        <v>0</v>
      </c>
      <c r="Q533" s="115">
        <f t="shared" ca="1" si="913"/>
        <v>0</v>
      </c>
      <c r="R533" s="115">
        <f t="shared" ca="1" si="914"/>
        <v>0</v>
      </c>
      <c r="S533" s="115">
        <f t="shared" ca="1" si="915"/>
        <v>0</v>
      </c>
      <c r="T533" s="115">
        <v>0</v>
      </c>
      <c r="U533" s="115">
        <f t="shared" ca="1" si="916"/>
        <v>0.5</v>
      </c>
      <c r="V533" s="115">
        <f t="shared" ca="1" si="917"/>
        <v>-0.5</v>
      </c>
      <c r="W533" s="115"/>
      <c r="X533" s="115"/>
      <c r="Y533" s="115"/>
      <c r="Z533" s="115"/>
    </row>
    <row r="534" spans="1:26" hidden="1" outlineLevel="1">
      <c r="A534">
        <f t="shared" ca="1" si="918"/>
        <v>2</v>
      </c>
      <c r="B534" t="str">
        <f t="shared" ca="1" si="911"/>
        <v>EP2 LPD1 LPS3 LPM2</v>
      </c>
      <c r="C534" s="308">
        <f ca="1">IF($A534&lt;&gt;$A533,1,MOD(C533-1+(COUNTIFS(D$382:$N$382,$A534)=COUNTIFS(D534:$N534,1)),C$381)+1)</f>
        <v>2</v>
      </c>
      <c r="D534" s="306">
        <f ca="1">IF($A534&lt;&gt;D$382,0,IF($A534&lt;&gt;$A533,1,MOD(D533-1+(COUNTIFS(E$382:$N$382,$A534)=COUNTIFS(E534:$N534,1)),D$381)+1))</f>
        <v>0</v>
      </c>
      <c r="E534" s="306">
        <f ca="1">IF($A534&lt;&gt;E$382,0,IF($A534&lt;&gt;$A533,1,MOD(E533-1+(COUNTIFS(F$382:$N$382,$A534)=COUNTIFS(F534:$N534,1)),E$381)+1))</f>
        <v>0</v>
      </c>
      <c r="F534" s="306">
        <f ca="1">IF($A534&lt;&gt;F$382,0,IF($A534&lt;&gt;$A533,1,MOD(F533-1+(COUNTIFS(G$382:$N$382,$A534)=COUNTIFS(G534:$N534,1)),F$381)+1))</f>
        <v>0</v>
      </c>
      <c r="G534" s="306">
        <f ca="1">IF($A534&lt;&gt;G$382,0,IF($A534&lt;&gt;$A533,1,MOD(G533-1+(COUNTIFS(H$382:$N$382,$A534)=COUNTIFS(H534:$N534,1)),G$381)+1))</f>
        <v>1</v>
      </c>
      <c r="H534" s="306">
        <f ca="1">IF($A534&lt;&gt;H$382,0,IF($A534&lt;&gt;$A533,1,MOD(H533-1+(COUNTIFS(I$382:$N$382,$A534)=COUNTIFS(I534:$N534,1)),H$381)+1))</f>
        <v>3</v>
      </c>
      <c r="I534" s="306">
        <f ca="1">IF($A534&lt;&gt;I$382,0,IF($A534&lt;&gt;$A533,1,MOD(I533-1+(COUNTIFS(N$382:$N$382,$A534)=COUNTIFS(N534:$N534,1)),I$381)+1))</f>
        <v>2</v>
      </c>
      <c r="J534" s="306"/>
      <c r="K534" s="306"/>
      <c r="L534" s="306"/>
      <c r="M534" s="306"/>
      <c r="O534">
        <v>151</v>
      </c>
      <c r="P534" s="115">
        <f t="shared" ca="1" si="912"/>
        <v>0</v>
      </c>
      <c r="Q534" s="115">
        <f t="shared" ca="1" si="913"/>
        <v>0</v>
      </c>
      <c r="R534" s="115">
        <f t="shared" ca="1" si="914"/>
        <v>0</v>
      </c>
      <c r="S534" s="115">
        <f t="shared" ca="1" si="915"/>
        <v>0</v>
      </c>
      <c r="T534" s="115">
        <v>0</v>
      </c>
      <c r="U534" s="115">
        <f t="shared" ca="1" si="916"/>
        <v>0.5</v>
      </c>
      <c r="V534" s="115">
        <f t="shared" ca="1" si="917"/>
        <v>0</v>
      </c>
      <c r="W534" s="115"/>
      <c r="X534" s="115"/>
      <c r="Y534" s="115"/>
      <c r="Z534" s="115"/>
    </row>
    <row r="535" spans="1:26" hidden="1" outlineLevel="1">
      <c r="A535">
        <f t="shared" ca="1" si="918"/>
        <v>2</v>
      </c>
      <c r="B535" t="str">
        <f t="shared" ca="1" si="911"/>
        <v>EP2 LPD1 LPS3 LPM3</v>
      </c>
      <c r="C535" s="308">
        <f ca="1">IF($A535&lt;&gt;$A534,1,MOD(C534-1+(COUNTIFS(D$382:$N$382,$A535)=COUNTIFS(D535:$N535,1)),C$381)+1)</f>
        <v>2</v>
      </c>
      <c r="D535" s="306">
        <f ca="1">IF($A535&lt;&gt;D$382,0,IF($A535&lt;&gt;$A534,1,MOD(D534-1+(COUNTIFS(E$382:$N$382,$A535)=COUNTIFS(E535:$N535,1)),D$381)+1))</f>
        <v>0</v>
      </c>
      <c r="E535" s="306">
        <f ca="1">IF($A535&lt;&gt;E$382,0,IF($A535&lt;&gt;$A534,1,MOD(E534-1+(COUNTIFS(F$382:$N$382,$A535)=COUNTIFS(F535:$N535,1)),E$381)+1))</f>
        <v>0</v>
      </c>
      <c r="F535" s="306">
        <f ca="1">IF($A535&lt;&gt;F$382,0,IF($A535&lt;&gt;$A534,1,MOD(F534-1+(COUNTIFS(G$382:$N$382,$A535)=COUNTIFS(G535:$N535,1)),F$381)+1))</f>
        <v>0</v>
      </c>
      <c r="G535" s="306">
        <f ca="1">IF($A535&lt;&gt;G$382,0,IF($A535&lt;&gt;$A534,1,MOD(G534-1+(COUNTIFS(H$382:$N$382,$A535)=COUNTIFS(H535:$N535,1)),G$381)+1))</f>
        <v>1</v>
      </c>
      <c r="H535" s="306">
        <f ca="1">IF($A535&lt;&gt;H$382,0,IF($A535&lt;&gt;$A534,1,MOD(H534-1+(COUNTIFS(I$382:$N$382,$A535)=COUNTIFS(I535:$N535,1)),H$381)+1))</f>
        <v>3</v>
      </c>
      <c r="I535" s="306">
        <f ca="1">IF($A535&lt;&gt;I$382,0,IF($A535&lt;&gt;$A534,1,MOD(I534-1+(COUNTIFS(N$382:$N$382,$A535)=COUNTIFS(N535:$N535,1)),I$381)+1))</f>
        <v>3</v>
      </c>
      <c r="J535" s="306"/>
      <c r="K535" s="306"/>
      <c r="L535" s="306"/>
      <c r="M535" s="306"/>
      <c r="O535">
        <v>152</v>
      </c>
      <c r="P535" s="115">
        <f t="shared" ca="1" si="912"/>
        <v>0</v>
      </c>
      <c r="Q535" s="115">
        <f t="shared" ca="1" si="913"/>
        <v>0</v>
      </c>
      <c r="R535" s="115">
        <f t="shared" ca="1" si="914"/>
        <v>0</v>
      </c>
      <c r="S535" s="115">
        <f t="shared" ca="1" si="915"/>
        <v>0</v>
      </c>
      <c r="T535" s="115">
        <v>0</v>
      </c>
      <c r="U535" s="115">
        <f t="shared" ca="1" si="916"/>
        <v>0.5</v>
      </c>
      <c r="V535" s="115">
        <f t="shared" ca="1" si="917"/>
        <v>0.5</v>
      </c>
      <c r="W535" s="115"/>
      <c r="X535" s="115"/>
      <c r="Y535" s="115"/>
      <c r="Z535" s="115"/>
    </row>
    <row r="536" spans="1:26" hidden="1" outlineLevel="1">
      <c r="A536">
        <f t="shared" ca="1" si="918"/>
        <v>2</v>
      </c>
      <c r="B536" t="str">
        <f t="shared" ca="1" si="911"/>
        <v>EP3 LPD1 LPS1 LPM1</v>
      </c>
      <c r="C536" s="308">
        <f ca="1">IF($A536&lt;&gt;$A535,1,MOD(C535-1+(COUNTIFS(D$382:$N$382,$A536)=COUNTIFS(D536:$N536,1)),C$381)+1)</f>
        <v>3</v>
      </c>
      <c r="D536" s="306">
        <f ca="1">IF($A536&lt;&gt;D$382,0,IF($A536&lt;&gt;$A535,1,MOD(D535-1+(COUNTIFS(E$382:$N$382,$A536)=COUNTIFS(E536:$N536,1)),D$381)+1))</f>
        <v>0</v>
      </c>
      <c r="E536" s="306">
        <f ca="1">IF($A536&lt;&gt;E$382,0,IF($A536&lt;&gt;$A535,1,MOD(E535-1+(COUNTIFS(F$382:$N$382,$A536)=COUNTIFS(F536:$N536,1)),E$381)+1))</f>
        <v>0</v>
      </c>
      <c r="F536" s="306">
        <f ca="1">IF($A536&lt;&gt;F$382,0,IF($A536&lt;&gt;$A535,1,MOD(F535-1+(COUNTIFS(G$382:$N$382,$A536)=COUNTIFS(G536:$N536,1)),F$381)+1))</f>
        <v>0</v>
      </c>
      <c r="G536" s="306">
        <f ca="1">IF($A536&lt;&gt;G$382,0,IF($A536&lt;&gt;$A535,1,MOD(G535-1+(COUNTIFS(H$382:$N$382,$A536)=COUNTIFS(H536:$N536,1)),G$381)+1))</f>
        <v>1</v>
      </c>
      <c r="H536" s="306">
        <f ca="1">IF($A536&lt;&gt;H$382,0,IF($A536&lt;&gt;$A535,1,MOD(H535-1+(COUNTIFS(I$382:$N$382,$A536)=COUNTIFS(I536:$N536,1)),H$381)+1))</f>
        <v>1</v>
      </c>
      <c r="I536" s="306">
        <f ca="1">IF($A536&lt;&gt;I$382,0,IF($A536&lt;&gt;$A535,1,MOD(I535-1+(COUNTIFS(N$382:$N$382,$A536)=COUNTIFS(N536:$N536,1)),I$381)+1))</f>
        <v>1</v>
      </c>
      <c r="J536" s="306"/>
      <c r="K536" s="306"/>
      <c r="L536" s="306"/>
      <c r="M536" s="306"/>
      <c r="O536">
        <v>153</v>
      </c>
      <c r="P536" s="115">
        <f t="shared" ca="1" si="912"/>
        <v>0.5</v>
      </c>
      <c r="Q536" s="115">
        <f t="shared" ca="1" si="913"/>
        <v>0</v>
      </c>
      <c r="R536" s="115">
        <f t="shared" ca="1" si="914"/>
        <v>0</v>
      </c>
      <c r="S536" s="115">
        <f t="shared" ca="1" si="915"/>
        <v>0</v>
      </c>
      <c r="T536" s="115">
        <v>0</v>
      </c>
      <c r="U536" s="115">
        <f t="shared" ca="1" si="916"/>
        <v>-0.5</v>
      </c>
      <c r="V536" s="115">
        <f t="shared" ca="1" si="917"/>
        <v>-0.5</v>
      </c>
      <c r="W536" s="115"/>
      <c r="X536" s="115"/>
      <c r="Y536" s="115"/>
      <c r="Z536" s="115"/>
    </row>
    <row r="537" spans="1:26" hidden="1" outlineLevel="1">
      <c r="A537">
        <f t="shared" ca="1" si="918"/>
        <v>2</v>
      </c>
      <c r="B537" t="str">
        <f t="shared" ca="1" si="911"/>
        <v>EP3 LPD1 LPS1 LPM2</v>
      </c>
      <c r="C537" s="308">
        <f ca="1">IF($A537&lt;&gt;$A536,1,MOD(C536-1+(COUNTIFS(D$382:$N$382,$A537)=COUNTIFS(D537:$N537,1)),C$381)+1)</f>
        <v>3</v>
      </c>
      <c r="D537" s="306">
        <f ca="1">IF($A537&lt;&gt;D$382,0,IF($A537&lt;&gt;$A536,1,MOD(D536-1+(COUNTIFS(E$382:$N$382,$A537)=COUNTIFS(E537:$N537,1)),D$381)+1))</f>
        <v>0</v>
      </c>
      <c r="E537" s="306">
        <f ca="1">IF($A537&lt;&gt;E$382,0,IF($A537&lt;&gt;$A536,1,MOD(E536-1+(COUNTIFS(F$382:$N$382,$A537)=COUNTIFS(F537:$N537,1)),E$381)+1))</f>
        <v>0</v>
      </c>
      <c r="F537" s="306">
        <f ca="1">IF($A537&lt;&gt;F$382,0,IF($A537&lt;&gt;$A536,1,MOD(F536-1+(COUNTIFS(G$382:$N$382,$A537)=COUNTIFS(G537:$N537,1)),F$381)+1))</f>
        <v>0</v>
      </c>
      <c r="G537" s="306">
        <f ca="1">IF($A537&lt;&gt;G$382,0,IF($A537&lt;&gt;$A536,1,MOD(G536-1+(COUNTIFS(H$382:$N$382,$A537)=COUNTIFS(H537:$N537,1)),G$381)+1))</f>
        <v>1</v>
      </c>
      <c r="H537" s="306">
        <f ca="1">IF($A537&lt;&gt;H$382,0,IF($A537&lt;&gt;$A536,1,MOD(H536-1+(COUNTIFS(I$382:$N$382,$A537)=COUNTIFS(I537:$N537,1)),H$381)+1))</f>
        <v>1</v>
      </c>
      <c r="I537" s="306">
        <f ca="1">IF($A537&lt;&gt;I$382,0,IF($A537&lt;&gt;$A536,1,MOD(I536-1+(COUNTIFS(N$382:$N$382,$A537)=COUNTIFS(N537:$N537,1)),I$381)+1))</f>
        <v>2</v>
      </c>
      <c r="J537" s="306"/>
      <c r="K537" s="306"/>
      <c r="L537" s="306"/>
      <c r="M537" s="306"/>
      <c r="O537">
        <v>154</v>
      </c>
      <c r="P537" s="115">
        <f t="shared" ca="1" si="912"/>
        <v>0.5</v>
      </c>
      <c r="Q537" s="115">
        <f t="shared" ca="1" si="913"/>
        <v>0</v>
      </c>
      <c r="R537" s="115">
        <f t="shared" ca="1" si="914"/>
        <v>0</v>
      </c>
      <c r="S537" s="115">
        <f t="shared" ca="1" si="915"/>
        <v>0</v>
      </c>
      <c r="T537" s="115">
        <v>0</v>
      </c>
      <c r="U537" s="115">
        <f t="shared" ca="1" si="916"/>
        <v>-0.5</v>
      </c>
      <c r="V537" s="115">
        <f t="shared" ca="1" si="917"/>
        <v>0</v>
      </c>
      <c r="W537" s="115"/>
      <c r="X537" s="115"/>
      <c r="Y537" s="115"/>
      <c r="Z537" s="115"/>
    </row>
    <row r="538" spans="1:26" hidden="1" outlineLevel="1">
      <c r="A538">
        <f t="shared" ca="1" si="918"/>
        <v>2</v>
      </c>
      <c r="B538" t="str">
        <f t="shared" ca="1" si="911"/>
        <v>EP3 LPD1 LPS1 LPM3</v>
      </c>
      <c r="C538" s="308">
        <f ca="1">IF($A538&lt;&gt;$A537,1,MOD(C537-1+(COUNTIFS(D$382:$N$382,$A538)=COUNTIFS(D538:$N538,1)),C$381)+1)</f>
        <v>3</v>
      </c>
      <c r="D538" s="306">
        <f ca="1">IF($A538&lt;&gt;D$382,0,IF($A538&lt;&gt;$A537,1,MOD(D537-1+(COUNTIFS(E$382:$N$382,$A538)=COUNTIFS(E538:$N538,1)),D$381)+1))</f>
        <v>0</v>
      </c>
      <c r="E538" s="306">
        <f ca="1">IF($A538&lt;&gt;E$382,0,IF($A538&lt;&gt;$A537,1,MOD(E537-1+(COUNTIFS(F$382:$N$382,$A538)=COUNTIFS(F538:$N538,1)),E$381)+1))</f>
        <v>0</v>
      </c>
      <c r="F538" s="306">
        <f ca="1">IF($A538&lt;&gt;F$382,0,IF($A538&lt;&gt;$A537,1,MOD(F537-1+(COUNTIFS(G$382:$N$382,$A538)=COUNTIFS(G538:$N538,1)),F$381)+1))</f>
        <v>0</v>
      </c>
      <c r="G538" s="306">
        <f ca="1">IF($A538&lt;&gt;G$382,0,IF($A538&lt;&gt;$A537,1,MOD(G537-1+(COUNTIFS(H$382:$N$382,$A538)=COUNTIFS(H538:$N538,1)),G$381)+1))</f>
        <v>1</v>
      </c>
      <c r="H538" s="306">
        <f ca="1">IF($A538&lt;&gt;H$382,0,IF($A538&lt;&gt;$A537,1,MOD(H537-1+(COUNTIFS(I$382:$N$382,$A538)=COUNTIFS(I538:$N538,1)),H$381)+1))</f>
        <v>1</v>
      </c>
      <c r="I538" s="306">
        <f ca="1">IF($A538&lt;&gt;I$382,0,IF($A538&lt;&gt;$A537,1,MOD(I537-1+(COUNTIFS(N$382:$N$382,$A538)=COUNTIFS(N538:$N538,1)),I$381)+1))</f>
        <v>3</v>
      </c>
      <c r="J538" s="306"/>
      <c r="K538" s="306"/>
      <c r="L538" s="306"/>
      <c r="M538" s="306"/>
      <c r="O538">
        <v>155</v>
      </c>
      <c r="P538" s="115">
        <f t="shared" ca="1" si="912"/>
        <v>0.5</v>
      </c>
      <c r="Q538" s="115">
        <f t="shared" ca="1" si="913"/>
        <v>0</v>
      </c>
      <c r="R538" s="115">
        <f t="shared" ca="1" si="914"/>
        <v>0</v>
      </c>
      <c r="S538" s="115">
        <f t="shared" ca="1" si="915"/>
        <v>0</v>
      </c>
      <c r="T538" s="115">
        <v>0</v>
      </c>
      <c r="U538" s="115">
        <f t="shared" ca="1" si="916"/>
        <v>-0.5</v>
      </c>
      <c r="V538" s="115">
        <f t="shared" ca="1" si="917"/>
        <v>0.5</v>
      </c>
      <c r="W538" s="115"/>
      <c r="X538" s="115"/>
      <c r="Y538" s="115"/>
      <c r="Z538" s="115"/>
    </row>
    <row r="539" spans="1:26" hidden="1" outlineLevel="1">
      <c r="A539">
        <f t="shared" ca="1" si="918"/>
        <v>2</v>
      </c>
      <c r="B539" t="str">
        <f t="shared" ca="1" si="911"/>
        <v>EP3 LPD1 LPS2 LPM1</v>
      </c>
      <c r="C539" s="308">
        <f ca="1">IF($A539&lt;&gt;$A538,1,MOD(C538-1+(COUNTIFS(D$382:$N$382,$A539)=COUNTIFS(D539:$N539,1)),C$381)+1)</f>
        <v>3</v>
      </c>
      <c r="D539" s="306">
        <f ca="1">IF($A539&lt;&gt;D$382,0,IF($A539&lt;&gt;$A538,1,MOD(D538-1+(COUNTIFS(E$382:$N$382,$A539)=COUNTIFS(E539:$N539,1)),D$381)+1))</f>
        <v>0</v>
      </c>
      <c r="E539" s="306">
        <f ca="1">IF($A539&lt;&gt;E$382,0,IF($A539&lt;&gt;$A538,1,MOD(E538-1+(COUNTIFS(F$382:$N$382,$A539)=COUNTIFS(F539:$N539,1)),E$381)+1))</f>
        <v>0</v>
      </c>
      <c r="F539" s="306">
        <f ca="1">IF($A539&lt;&gt;F$382,0,IF($A539&lt;&gt;$A538,1,MOD(F538-1+(COUNTIFS(G$382:$N$382,$A539)=COUNTIFS(G539:$N539,1)),F$381)+1))</f>
        <v>0</v>
      </c>
      <c r="G539" s="306">
        <f ca="1">IF($A539&lt;&gt;G$382,0,IF($A539&lt;&gt;$A538,1,MOD(G538-1+(COUNTIFS(H$382:$N$382,$A539)=COUNTIFS(H539:$N539,1)),G$381)+1))</f>
        <v>1</v>
      </c>
      <c r="H539" s="306">
        <f ca="1">IF($A539&lt;&gt;H$382,0,IF($A539&lt;&gt;$A538,1,MOD(H538-1+(COUNTIFS(I$382:$N$382,$A539)=COUNTIFS(I539:$N539,1)),H$381)+1))</f>
        <v>2</v>
      </c>
      <c r="I539" s="306">
        <f ca="1">IF($A539&lt;&gt;I$382,0,IF($A539&lt;&gt;$A538,1,MOD(I538-1+(COUNTIFS(N$382:$N$382,$A539)=COUNTIFS(N539:$N539,1)),I$381)+1))</f>
        <v>1</v>
      </c>
      <c r="J539" s="306"/>
      <c r="K539" s="306"/>
      <c r="L539" s="306"/>
      <c r="M539" s="306"/>
      <c r="O539">
        <v>156</v>
      </c>
      <c r="P539" s="115">
        <f t="shared" ca="1" si="912"/>
        <v>0.5</v>
      </c>
      <c r="Q539" s="115">
        <f t="shared" ca="1" si="913"/>
        <v>0</v>
      </c>
      <c r="R539" s="115">
        <f t="shared" ca="1" si="914"/>
        <v>0</v>
      </c>
      <c r="S539" s="115">
        <f t="shared" ca="1" si="915"/>
        <v>0</v>
      </c>
      <c r="T539" s="115">
        <v>0</v>
      </c>
      <c r="U539" s="115">
        <f t="shared" ca="1" si="916"/>
        <v>0</v>
      </c>
      <c r="V539" s="115">
        <f t="shared" ca="1" si="917"/>
        <v>-0.5</v>
      </c>
      <c r="W539" s="115"/>
      <c r="X539" s="115"/>
      <c r="Y539" s="115"/>
      <c r="Z539" s="115"/>
    </row>
    <row r="540" spans="1:26" hidden="1" outlineLevel="1">
      <c r="A540">
        <f t="shared" ca="1" si="918"/>
        <v>2</v>
      </c>
      <c r="B540" t="str">
        <f t="shared" ca="1" si="911"/>
        <v>EP3 LPD1 LPS2 LPM2</v>
      </c>
      <c r="C540" s="308">
        <f ca="1">IF($A540&lt;&gt;$A539,1,MOD(C539-1+(COUNTIFS(D$382:$N$382,$A540)=COUNTIFS(D540:$N540,1)),C$381)+1)</f>
        <v>3</v>
      </c>
      <c r="D540" s="306">
        <f ca="1">IF($A540&lt;&gt;D$382,0,IF($A540&lt;&gt;$A539,1,MOD(D539-1+(COUNTIFS(E$382:$N$382,$A540)=COUNTIFS(E540:$N540,1)),D$381)+1))</f>
        <v>0</v>
      </c>
      <c r="E540" s="306">
        <f ca="1">IF($A540&lt;&gt;E$382,0,IF($A540&lt;&gt;$A539,1,MOD(E539-1+(COUNTIFS(F$382:$N$382,$A540)=COUNTIFS(F540:$N540,1)),E$381)+1))</f>
        <v>0</v>
      </c>
      <c r="F540" s="306">
        <f ca="1">IF($A540&lt;&gt;F$382,0,IF($A540&lt;&gt;$A539,1,MOD(F539-1+(COUNTIFS(G$382:$N$382,$A540)=COUNTIFS(G540:$N540,1)),F$381)+1))</f>
        <v>0</v>
      </c>
      <c r="G540" s="306">
        <f ca="1">IF($A540&lt;&gt;G$382,0,IF($A540&lt;&gt;$A539,1,MOD(G539-1+(COUNTIFS(H$382:$N$382,$A540)=COUNTIFS(H540:$N540,1)),G$381)+1))</f>
        <v>1</v>
      </c>
      <c r="H540" s="306">
        <f ca="1">IF($A540&lt;&gt;H$382,0,IF($A540&lt;&gt;$A539,1,MOD(H539-1+(COUNTIFS(I$382:$N$382,$A540)=COUNTIFS(I540:$N540,1)),H$381)+1))</f>
        <v>2</v>
      </c>
      <c r="I540" s="306">
        <f ca="1">IF($A540&lt;&gt;I$382,0,IF($A540&lt;&gt;$A539,1,MOD(I539-1+(COUNTIFS(N$382:$N$382,$A540)=COUNTIFS(N540:$N540,1)),I$381)+1))</f>
        <v>2</v>
      </c>
      <c r="J540" s="306"/>
      <c r="K540" s="306"/>
      <c r="L540" s="306"/>
      <c r="M540" s="306"/>
      <c r="O540">
        <v>157</v>
      </c>
      <c r="P540" s="115">
        <f t="shared" ca="1" si="912"/>
        <v>0.5</v>
      </c>
      <c r="Q540" s="115">
        <f t="shared" ca="1" si="913"/>
        <v>0</v>
      </c>
      <c r="R540" s="115">
        <f t="shared" ca="1" si="914"/>
        <v>0</v>
      </c>
      <c r="S540" s="115">
        <f t="shared" ca="1" si="915"/>
        <v>0</v>
      </c>
      <c r="T540" s="115">
        <v>0</v>
      </c>
      <c r="U540" s="115">
        <f t="shared" ca="1" si="916"/>
        <v>0</v>
      </c>
      <c r="V540" s="115">
        <f t="shared" ca="1" si="917"/>
        <v>0</v>
      </c>
      <c r="W540" s="115"/>
      <c r="X540" s="115"/>
      <c r="Y540" s="115"/>
      <c r="Z540" s="115"/>
    </row>
    <row r="541" spans="1:26" hidden="1" outlineLevel="1">
      <c r="A541">
        <f t="shared" ca="1" si="918"/>
        <v>2</v>
      </c>
      <c r="B541" t="str">
        <f t="shared" ca="1" si="911"/>
        <v>EP3 LPD1 LPS2 LPM3</v>
      </c>
      <c r="C541" s="308">
        <f ca="1">IF($A541&lt;&gt;$A540,1,MOD(C540-1+(COUNTIFS(D$382:$N$382,$A541)=COUNTIFS(D541:$N541,1)),C$381)+1)</f>
        <v>3</v>
      </c>
      <c r="D541" s="306">
        <f ca="1">IF($A541&lt;&gt;D$382,0,IF($A541&lt;&gt;$A540,1,MOD(D540-1+(COUNTIFS(E$382:$N$382,$A541)=COUNTIFS(E541:$N541,1)),D$381)+1))</f>
        <v>0</v>
      </c>
      <c r="E541" s="306">
        <f ca="1">IF($A541&lt;&gt;E$382,0,IF($A541&lt;&gt;$A540,1,MOD(E540-1+(COUNTIFS(F$382:$N$382,$A541)=COUNTIFS(F541:$N541,1)),E$381)+1))</f>
        <v>0</v>
      </c>
      <c r="F541" s="306">
        <f ca="1">IF($A541&lt;&gt;F$382,0,IF($A541&lt;&gt;$A540,1,MOD(F540-1+(COUNTIFS(G$382:$N$382,$A541)=COUNTIFS(G541:$N541,1)),F$381)+1))</f>
        <v>0</v>
      </c>
      <c r="G541" s="306">
        <f ca="1">IF($A541&lt;&gt;G$382,0,IF($A541&lt;&gt;$A540,1,MOD(G540-1+(COUNTIFS(H$382:$N$382,$A541)=COUNTIFS(H541:$N541,1)),G$381)+1))</f>
        <v>1</v>
      </c>
      <c r="H541" s="306">
        <f ca="1">IF($A541&lt;&gt;H$382,0,IF($A541&lt;&gt;$A540,1,MOD(H540-1+(COUNTIFS(I$382:$N$382,$A541)=COUNTIFS(I541:$N541,1)),H$381)+1))</f>
        <v>2</v>
      </c>
      <c r="I541" s="306">
        <f ca="1">IF($A541&lt;&gt;I$382,0,IF($A541&lt;&gt;$A540,1,MOD(I540-1+(COUNTIFS(N$382:$N$382,$A541)=COUNTIFS(N541:$N541,1)),I$381)+1))</f>
        <v>3</v>
      </c>
      <c r="J541" s="306"/>
      <c r="K541" s="306"/>
      <c r="L541" s="306"/>
      <c r="M541" s="306"/>
      <c r="O541">
        <v>158</v>
      </c>
      <c r="P541" s="115">
        <f t="shared" ca="1" si="912"/>
        <v>0.5</v>
      </c>
      <c r="Q541" s="115">
        <f t="shared" ca="1" si="913"/>
        <v>0</v>
      </c>
      <c r="R541" s="115">
        <f t="shared" ca="1" si="914"/>
        <v>0</v>
      </c>
      <c r="S541" s="115">
        <f t="shared" ca="1" si="915"/>
        <v>0</v>
      </c>
      <c r="T541" s="115">
        <v>0</v>
      </c>
      <c r="U541" s="115">
        <f t="shared" ca="1" si="916"/>
        <v>0</v>
      </c>
      <c r="V541" s="115">
        <f t="shared" ca="1" si="917"/>
        <v>0.5</v>
      </c>
      <c r="W541" s="115"/>
      <c r="X541" s="115"/>
      <c r="Y541" s="115"/>
      <c r="Z541" s="115"/>
    </row>
    <row r="542" spans="1:26" hidden="1" outlineLevel="1">
      <c r="A542">
        <f t="shared" ca="1" si="918"/>
        <v>2</v>
      </c>
      <c r="B542" t="str">
        <f t="shared" ca="1" si="911"/>
        <v>EP3 LPD1 LPS3 LPM1</v>
      </c>
      <c r="C542" s="308">
        <f ca="1">IF($A542&lt;&gt;$A541,1,MOD(C541-1+(COUNTIFS(D$382:$N$382,$A542)=COUNTIFS(D542:$N542,1)),C$381)+1)</f>
        <v>3</v>
      </c>
      <c r="D542" s="306">
        <f ca="1">IF($A542&lt;&gt;D$382,0,IF($A542&lt;&gt;$A541,1,MOD(D541-1+(COUNTIFS(E$382:$N$382,$A542)=COUNTIFS(E542:$N542,1)),D$381)+1))</f>
        <v>0</v>
      </c>
      <c r="E542" s="306">
        <f ca="1">IF($A542&lt;&gt;E$382,0,IF($A542&lt;&gt;$A541,1,MOD(E541-1+(COUNTIFS(F$382:$N$382,$A542)=COUNTIFS(F542:$N542,1)),E$381)+1))</f>
        <v>0</v>
      </c>
      <c r="F542" s="306">
        <f ca="1">IF($A542&lt;&gt;F$382,0,IF($A542&lt;&gt;$A541,1,MOD(F541-1+(COUNTIFS(G$382:$N$382,$A542)=COUNTIFS(G542:$N542,1)),F$381)+1))</f>
        <v>0</v>
      </c>
      <c r="G542" s="306">
        <f ca="1">IF($A542&lt;&gt;G$382,0,IF($A542&lt;&gt;$A541,1,MOD(G541-1+(COUNTIFS(H$382:$N$382,$A542)=COUNTIFS(H542:$N542,1)),G$381)+1))</f>
        <v>1</v>
      </c>
      <c r="H542" s="306">
        <f ca="1">IF($A542&lt;&gt;H$382,0,IF($A542&lt;&gt;$A541,1,MOD(H541-1+(COUNTIFS(I$382:$N$382,$A542)=COUNTIFS(I542:$N542,1)),H$381)+1))</f>
        <v>3</v>
      </c>
      <c r="I542" s="306">
        <f ca="1">IF($A542&lt;&gt;I$382,0,IF($A542&lt;&gt;$A541,1,MOD(I541-1+(COUNTIFS(N$382:$N$382,$A542)=COUNTIFS(N542:$N542,1)),I$381)+1))</f>
        <v>1</v>
      </c>
      <c r="J542" s="306"/>
      <c r="K542" s="306"/>
      <c r="L542" s="306"/>
      <c r="M542" s="306"/>
      <c r="O542">
        <v>159</v>
      </c>
      <c r="P542" s="115">
        <f t="shared" ca="1" si="912"/>
        <v>0.5</v>
      </c>
      <c r="Q542" s="115">
        <f t="shared" ca="1" si="913"/>
        <v>0</v>
      </c>
      <c r="R542" s="115">
        <f t="shared" ca="1" si="914"/>
        <v>0</v>
      </c>
      <c r="S542" s="115">
        <f t="shared" ca="1" si="915"/>
        <v>0</v>
      </c>
      <c r="T542" s="115">
        <v>0</v>
      </c>
      <c r="U542" s="115">
        <f t="shared" ca="1" si="916"/>
        <v>0.5</v>
      </c>
      <c r="V542" s="115">
        <f t="shared" ca="1" si="917"/>
        <v>-0.5</v>
      </c>
      <c r="W542" s="115"/>
      <c r="X542" s="115"/>
      <c r="Y542" s="115"/>
      <c r="Z542" s="115"/>
    </row>
    <row r="543" spans="1:26" hidden="1" outlineLevel="1">
      <c r="A543">
        <f t="shared" ca="1" si="918"/>
        <v>2</v>
      </c>
      <c r="B543" t="str">
        <f t="shared" ca="1" si="911"/>
        <v>EP3 LPD1 LPS3 LPM2</v>
      </c>
      <c r="C543" s="308">
        <f ca="1">IF($A543&lt;&gt;$A542,1,MOD(C542-1+(COUNTIFS(D$382:$N$382,$A543)=COUNTIFS(D543:$N543,1)),C$381)+1)</f>
        <v>3</v>
      </c>
      <c r="D543" s="306">
        <f ca="1">IF($A543&lt;&gt;D$382,0,IF($A543&lt;&gt;$A542,1,MOD(D542-1+(COUNTIFS(E$382:$N$382,$A543)=COUNTIFS(E543:$N543,1)),D$381)+1))</f>
        <v>0</v>
      </c>
      <c r="E543" s="306">
        <f ca="1">IF($A543&lt;&gt;E$382,0,IF($A543&lt;&gt;$A542,1,MOD(E542-1+(COUNTIFS(F$382:$N$382,$A543)=COUNTIFS(F543:$N543,1)),E$381)+1))</f>
        <v>0</v>
      </c>
      <c r="F543" s="306">
        <f ca="1">IF($A543&lt;&gt;F$382,0,IF($A543&lt;&gt;$A542,1,MOD(F542-1+(COUNTIFS(G$382:$N$382,$A543)=COUNTIFS(G543:$N543,1)),F$381)+1))</f>
        <v>0</v>
      </c>
      <c r="G543" s="306">
        <f ca="1">IF($A543&lt;&gt;G$382,0,IF($A543&lt;&gt;$A542,1,MOD(G542-1+(COUNTIFS(H$382:$N$382,$A543)=COUNTIFS(H543:$N543,1)),G$381)+1))</f>
        <v>1</v>
      </c>
      <c r="H543" s="306">
        <f ca="1">IF($A543&lt;&gt;H$382,0,IF($A543&lt;&gt;$A542,1,MOD(H542-1+(COUNTIFS(I$382:$N$382,$A543)=COUNTIFS(I543:$N543,1)),H$381)+1))</f>
        <v>3</v>
      </c>
      <c r="I543" s="306">
        <f ca="1">IF($A543&lt;&gt;I$382,0,IF($A543&lt;&gt;$A542,1,MOD(I542-1+(COUNTIFS(N$382:$N$382,$A543)=COUNTIFS(N543:$N543,1)),I$381)+1))</f>
        <v>2</v>
      </c>
      <c r="J543" s="306"/>
      <c r="K543" s="306"/>
      <c r="L543" s="306"/>
      <c r="M543" s="306"/>
      <c r="O543">
        <v>160</v>
      </c>
      <c r="P543" s="115">
        <f t="shared" ca="1" si="912"/>
        <v>0.5</v>
      </c>
      <c r="Q543" s="115">
        <f t="shared" ca="1" si="913"/>
        <v>0</v>
      </c>
      <c r="R543" s="115">
        <f t="shared" ca="1" si="914"/>
        <v>0</v>
      </c>
      <c r="S543" s="115">
        <f t="shared" ca="1" si="915"/>
        <v>0</v>
      </c>
      <c r="T543" s="115">
        <v>0</v>
      </c>
      <c r="U543" s="115">
        <f t="shared" ca="1" si="916"/>
        <v>0.5</v>
      </c>
      <c r="V543" s="115">
        <f t="shared" ca="1" si="917"/>
        <v>0</v>
      </c>
      <c r="W543" s="115"/>
      <c r="X543" s="115"/>
      <c r="Y543" s="115"/>
      <c r="Z543" s="115"/>
    </row>
    <row r="544" spans="1:26" hidden="1" outlineLevel="1">
      <c r="A544">
        <f t="shared" ca="1" si="918"/>
        <v>2</v>
      </c>
      <c r="B544" t="str">
        <f t="shared" ca="1" si="911"/>
        <v>EP3 LPD1 LPS3 LPM3</v>
      </c>
      <c r="C544" s="308">
        <f ca="1">IF($A544&lt;&gt;$A543,1,MOD(C543-1+(COUNTIFS(D$382:$N$382,$A544)=COUNTIFS(D544:$N544,1)),C$381)+1)</f>
        <v>3</v>
      </c>
      <c r="D544" s="306">
        <f ca="1">IF($A544&lt;&gt;D$382,0,IF($A544&lt;&gt;$A543,1,MOD(D543-1+(COUNTIFS(E$382:$N$382,$A544)=COUNTIFS(E544:$N544,1)),D$381)+1))</f>
        <v>0</v>
      </c>
      <c r="E544" s="306">
        <f ca="1">IF($A544&lt;&gt;E$382,0,IF($A544&lt;&gt;$A543,1,MOD(E543-1+(COUNTIFS(F$382:$N$382,$A544)=COUNTIFS(F544:$N544,1)),E$381)+1))</f>
        <v>0</v>
      </c>
      <c r="F544" s="306">
        <f ca="1">IF($A544&lt;&gt;F$382,0,IF($A544&lt;&gt;$A543,1,MOD(F543-1+(COUNTIFS(G$382:$N$382,$A544)=COUNTIFS(G544:$N544,1)),F$381)+1))</f>
        <v>0</v>
      </c>
      <c r="G544" s="306">
        <f ca="1">IF($A544&lt;&gt;G$382,0,IF($A544&lt;&gt;$A543,1,MOD(G543-1+(COUNTIFS(H$382:$N$382,$A544)=COUNTIFS(H544:$N544,1)),G$381)+1))</f>
        <v>1</v>
      </c>
      <c r="H544" s="306">
        <f ca="1">IF($A544&lt;&gt;H$382,0,IF($A544&lt;&gt;$A543,1,MOD(H543-1+(COUNTIFS(I$382:$N$382,$A544)=COUNTIFS(I544:$N544,1)),H$381)+1))</f>
        <v>3</v>
      </c>
      <c r="I544" s="306">
        <f ca="1">IF($A544&lt;&gt;I$382,0,IF($A544&lt;&gt;$A543,1,MOD(I543-1+(COUNTIFS(N$382:$N$382,$A544)=COUNTIFS(N544:$N544,1)),I$381)+1))</f>
        <v>3</v>
      </c>
      <c r="J544" s="306"/>
      <c r="K544" s="306"/>
      <c r="L544" s="306"/>
      <c r="M544" s="306"/>
      <c r="O544">
        <v>161</v>
      </c>
      <c r="P544" s="115">
        <f t="shared" ca="1" si="912"/>
        <v>0.5</v>
      </c>
      <c r="Q544" s="115">
        <f t="shared" ca="1" si="913"/>
        <v>0</v>
      </c>
      <c r="R544" s="115">
        <f t="shared" ca="1" si="914"/>
        <v>0</v>
      </c>
      <c r="S544" s="115">
        <f t="shared" ca="1" si="915"/>
        <v>0</v>
      </c>
      <c r="T544" s="115">
        <v>0</v>
      </c>
      <c r="U544" s="115">
        <f t="shared" ca="1" si="916"/>
        <v>0.5</v>
      </c>
      <c r="V544" s="115">
        <f t="shared" ca="1" si="917"/>
        <v>0.5</v>
      </c>
      <c r="W544" s="115"/>
      <c r="X544" s="115"/>
      <c r="Y544" s="115"/>
      <c r="Z544" s="115"/>
    </row>
    <row r="545" spans="1:26" hidden="1" outlineLevel="1">
      <c r="A545">
        <f t="shared" ca="1" si="918"/>
        <v>2</v>
      </c>
      <c r="B545" t="str">
        <f t="shared" ca="1" si="911"/>
        <v>EP1 LPD1 LPS1 LPM1</v>
      </c>
      <c r="C545" s="308">
        <f ca="1">IF($A545&lt;&gt;$A544,1,MOD(C544-1+(COUNTIFS(D$382:$N$382,$A545)=COUNTIFS(D545:$N545,1)),C$381)+1)</f>
        <v>1</v>
      </c>
      <c r="D545" s="306">
        <f ca="1">IF($A545&lt;&gt;D$382,0,IF($A545&lt;&gt;$A544,1,MOD(D544-1+(COUNTIFS(E$382:$N$382,$A545)=COUNTIFS(E545:$N545,1)),D$381)+1))</f>
        <v>0</v>
      </c>
      <c r="E545" s="306">
        <f ca="1">IF($A545&lt;&gt;E$382,0,IF($A545&lt;&gt;$A544,1,MOD(E544-1+(COUNTIFS(F$382:$N$382,$A545)=COUNTIFS(F545:$N545,1)),E$381)+1))</f>
        <v>0</v>
      </c>
      <c r="F545" s="306">
        <f ca="1">IF($A545&lt;&gt;F$382,0,IF($A545&lt;&gt;$A544,1,MOD(F544-1+(COUNTIFS(G$382:$N$382,$A545)=COUNTIFS(G545:$N545,1)),F$381)+1))</f>
        <v>0</v>
      </c>
      <c r="G545" s="306">
        <f ca="1">IF($A545&lt;&gt;G$382,0,IF($A545&lt;&gt;$A544,1,MOD(G544-1+(COUNTIFS(H$382:$N$382,$A545)=COUNTIFS(H545:$N545,1)),G$381)+1))</f>
        <v>1</v>
      </c>
      <c r="H545" s="306">
        <f ca="1">IF($A545&lt;&gt;H$382,0,IF($A545&lt;&gt;$A544,1,MOD(H544-1+(COUNTIFS(I$382:$N$382,$A545)=COUNTIFS(I545:$N545,1)),H$381)+1))</f>
        <v>1</v>
      </c>
      <c r="I545" s="306">
        <f ca="1">IF($A545&lt;&gt;I$382,0,IF($A545&lt;&gt;$A544,1,MOD(I544-1+(COUNTIFS(N$382:$N$382,$A545)=COUNTIFS(N545:$N545,1)),I$381)+1))</f>
        <v>1</v>
      </c>
      <c r="J545" s="306"/>
      <c r="K545" s="306"/>
      <c r="L545" s="306"/>
      <c r="M545" s="306"/>
      <c r="O545">
        <v>162</v>
      </c>
      <c r="P545" s="115">
        <f t="shared" ca="1" si="912"/>
        <v>-0.5</v>
      </c>
      <c r="Q545" s="115">
        <f t="shared" ca="1" si="913"/>
        <v>0</v>
      </c>
      <c r="R545" s="115">
        <f t="shared" ca="1" si="914"/>
        <v>0</v>
      </c>
      <c r="S545" s="115">
        <f t="shared" ca="1" si="915"/>
        <v>0</v>
      </c>
      <c r="T545" s="115">
        <v>0</v>
      </c>
      <c r="U545" s="115">
        <f t="shared" ca="1" si="916"/>
        <v>-0.5</v>
      </c>
      <c r="V545" s="115">
        <f t="shared" ca="1" si="917"/>
        <v>-0.5</v>
      </c>
      <c r="W545" s="115"/>
      <c r="X545" s="115"/>
      <c r="Y545" s="115"/>
      <c r="Z545" s="115"/>
    </row>
    <row r="546" spans="1:26" hidden="1" outlineLevel="1">
      <c r="A546">
        <f t="shared" ca="1" si="918"/>
        <v>2</v>
      </c>
      <c r="B546" t="str">
        <f t="shared" ca="1" si="911"/>
        <v>EP1 LPD1 LPS1 LPM2</v>
      </c>
      <c r="C546" s="308">
        <f ca="1">IF($A546&lt;&gt;$A545,1,MOD(C545-1+(COUNTIFS(D$382:$N$382,$A546)=COUNTIFS(D546:$N546,1)),C$381)+1)</f>
        <v>1</v>
      </c>
      <c r="D546" s="306">
        <f ca="1">IF($A546&lt;&gt;D$382,0,IF($A546&lt;&gt;$A545,1,MOD(D545-1+(COUNTIFS(E$382:$N$382,$A546)=COUNTIFS(E546:$N546,1)),D$381)+1))</f>
        <v>0</v>
      </c>
      <c r="E546" s="306">
        <f ca="1">IF($A546&lt;&gt;E$382,0,IF($A546&lt;&gt;$A545,1,MOD(E545-1+(COUNTIFS(F$382:$N$382,$A546)=COUNTIFS(F546:$N546,1)),E$381)+1))</f>
        <v>0</v>
      </c>
      <c r="F546" s="306">
        <f ca="1">IF($A546&lt;&gt;F$382,0,IF($A546&lt;&gt;$A545,1,MOD(F545-1+(COUNTIFS(G$382:$N$382,$A546)=COUNTIFS(G546:$N546,1)),F$381)+1))</f>
        <v>0</v>
      </c>
      <c r="G546" s="306">
        <f ca="1">IF($A546&lt;&gt;G$382,0,IF($A546&lt;&gt;$A545,1,MOD(G545-1+(COUNTIFS(H$382:$N$382,$A546)=COUNTIFS(H546:$N546,1)),G$381)+1))</f>
        <v>1</v>
      </c>
      <c r="H546" s="306">
        <f ca="1">IF($A546&lt;&gt;H$382,0,IF($A546&lt;&gt;$A545,1,MOD(H545-1+(COUNTIFS(I$382:$N$382,$A546)=COUNTIFS(I546:$N546,1)),H$381)+1))</f>
        <v>1</v>
      </c>
      <c r="I546" s="306">
        <f ca="1">IF($A546&lt;&gt;I$382,0,IF($A546&lt;&gt;$A545,1,MOD(I545-1+(COUNTIFS(N$382:$N$382,$A546)=COUNTIFS(N546:$N546,1)),I$381)+1))</f>
        <v>2</v>
      </c>
      <c r="J546" s="306"/>
      <c r="K546" s="306"/>
      <c r="L546" s="306"/>
      <c r="M546" s="306"/>
      <c r="O546">
        <v>163</v>
      </c>
      <c r="P546" s="115">
        <f t="shared" ca="1" si="912"/>
        <v>-0.5</v>
      </c>
      <c r="Q546" s="115">
        <f t="shared" ca="1" si="913"/>
        <v>0</v>
      </c>
      <c r="R546" s="115">
        <f t="shared" ca="1" si="914"/>
        <v>0</v>
      </c>
      <c r="S546" s="115">
        <f t="shared" ca="1" si="915"/>
        <v>0</v>
      </c>
      <c r="T546" s="115">
        <v>0</v>
      </c>
      <c r="U546" s="115">
        <f t="shared" ca="1" si="916"/>
        <v>-0.5</v>
      </c>
      <c r="V546" s="115">
        <f t="shared" ca="1" si="917"/>
        <v>0</v>
      </c>
      <c r="W546" s="115"/>
      <c r="X546" s="115"/>
      <c r="Y546" s="115"/>
      <c r="Z546" s="115"/>
    </row>
    <row r="547" spans="1:26" hidden="1" outlineLevel="1">
      <c r="A547">
        <f t="shared" ca="1" si="918"/>
        <v>2</v>
      </c>
      <c r="B547" t="str">
        <f t="shared" ca="1" si="911"/>
        <v>EP1 LPD1 LPS1 LPM3</v>
      </c>
      <c r="C547" s="308">
        <f ca="1">IF($A547&lt;&gt;$A546,1,MOD(C546-1+(COUNTIFS(D$382:$N$382,$A547)=COUNTIFS(D547:$N547,1)),C$381)+1)</f>
        <v>1</v>
      </c>
      <c r="D547" s="306">
        <f ca="1">IF($A547&lt;&gt;D$382,0,IF($A547&lt;&gt;$A546,1,MOD(D546-1+(COUNTIFS(E$382:$N$382,$A547)=COUNTIFS(E547:$N547,1)),D$381)+1))</f>
        <v>0</v>
      </c>
      <c r="E547" s="306">
        <f ca="1">IF($A547&lt;&gt;E$382,0,IF($A547&lt;&gt;$A546,1,MOD(E546-1+(COUNTIFS(F$382:$N$382,$A547)=COUNTIFS(F547:$N547,1)),E$381)+1))</f>
        <v>0</v>
      </c>
      <c r="F547" s="306">
        <f ca="1">IF($A547&lt;&gt;F$382,0,IF($A547&lt;&gt;$A546,1,MOD(F546-1+(COUNTIFS(G$382:$N$382,$A547)=COUNTIFS(G547:$N547,1)),F$381)+1))</f>
        <v>0</v>
      </c>
      <c r="G547" s="306">
        <f ca="1">IF($A547&lt;&gt;G$382,0,IF($A547&lt;&gt;$A546,1,MOD(G546-1+(COUNTIFS(H$382:$N$382,$A547)=COUNTIFS(H547:$N547,1)),G$381)+1))</f>
        <v>1</v>
      </c>
      <c r="H547" s="306">
        <f ca="1">IF($A547&lt;&gt;H$382,0,IF($A547&lt;&gt;$A546,1,MOD(H546-1+(COUNTIFS(I$382:$N$382,$A547)=COUNTIFS(I547:$N547,1)),H$381)+1))</f>
        <v>1</v>
      </c>
      <c r="I547" s="306">
        <f ca="1">IF($A547&lt;&gt;I$382,0,IF($A547&lt;&gt;$A546,1,MOD(I546-1+(COUNTIFS(N$382:$N$382,$A547)=COUNTIFS(N547:$N547,1)),I$381)+1))</f>
        <v>3</v>
      </c>
      <c r="J547" s="306"/>
      <c r="K547" s="306"/>
      <c r="L547" s="306"/>
      <c r="M547" s="306"/>
      <c r="O547">
        <v>164</v>
      </c>
      <c r="P547" s="115">
        <f t="shared" ca="1" si="912"/>
        <v>-0.5</v>
      </c>
      <c r="Q547" s="115">
        <f t="shared" ca="1" si="913"/>
        <v>0</v>
      </c>
      <c r="R547" s="115">
        <f t="shared" ca="1" si="914"/>
        <v>0</v>
      </c>
      <c r="S547" s="115">
        <f t="shared" ca="1" si="915"/>
        <v>0</v>
      </c>
      <c r="T547" s="115">
        <v>0</v>
      </c>
      <c r="U547" s="115">
        <f t="shared" ca="1" si="916"/>
        <v>-0.5</v>
      </c>
      <c r="V547" s="115">
        <f t="shared" ca="1" si="917"/>
        <v>0.5</v>
      </c>
      <c r="W547" s="115"/>
      <c r="X547" s="115"/>
      <c r="Y547" s="115"/>
      <c r="Z547" s="115"/>
    </row>
    <row r="548" spans="1:26" hidden="1" outlineLevel="1">
      <c r="A548">
        <f t="shared" ca="1" si="918"/>
        <v>2</v>
      </c>
      <c r="B548" t="str">
        <f t="shared" ca="1" si="911"/>
        <v>EP1 LPD1 LPS2 LPM1</v>
      </c>
      <c r="C548" s="308">
        <f ca="1">IF($A548&lt;&gt;$A547,1,MOD(C547-1+(COUNTIFS(D$382:$N$382,$A548)=COUNTIFS(D548:$N548,1)),C$381)+1)</f>
        <v>1</v>
      </c>
      <c r="D548" s="306">
        <f ca="1">IF($A548&lt;&gt;D$382,0,IF($A548&lt;&gt;$A547,1,MOD(D547-1+(COUNTIFS(E$382:$N$382,$A548)=COUNTIFS(E548:$N548,1)),D$381)+1))</f>
        <v>0</v>
      </c>
      <c r="E548" s="306">
        <f ca="1">IF($A548&lt;&gt;E$382,0,IF($A548&lt;&gt;$A547,1,MOD(E547-1+(COUNTIFS(F$382:$N$382,$A548)=COUNTIFS(F548:$N548,1)),E$381)+1))</f>
        <v>0</v>
      </c>
      <c r="F548" s="306">
        <f ca="1">IF($A548&lt;&gt;F$382,0,IF($A548&lt;&gt;$A547,1,MOD(F547-1+(COUNTIFS(G$382:$N$382,$A548)=COUNTIFS(G548:$N548,1)),F$381)+1))</f>
        <v>0</v>
      </c>
      <c r="G548" s="306">
        <f ca="1">IF($A548&lt;&gt;G$382,0,IF($A548&lt;&gt;$A547,1,MOD(G547-1+(COUNTIFS(H$382:$N$382,$A548)=COUNTIFS(H548:$N548,1)),G$381)+1))</f>
        <v>1</v>
      </c>
      <c r="H548" s="306">
        <f ca="1">IF($A548&lt;&gt;H$382,0,IF($A548&lt;&gt;$A547,1,MOD(H547-1+(COUNTIFS(I$382:$N$382,$A548)=COUNTIFS(I548:$N548,1)),H$381)+1))</f>
        <v>2</v>
      </c>
      <c r="I548" s="306">
        <f ca="1">IF($A548&lt;&gt;I$382,0,IF($A548&lt;&gt;$A547,1,MOD(I547-1+(COUNTIFS(N$382:$N$382,$A548)=COUNTIFS(N548:$N548,1)),I$381)+1))</f>
        <v>1</v>
      </c>
      <c r="J548" s="306"/>
      <c r="K548" s="306"/>
      <c r="L548" s="306"/>
      <c r="M548" s="306"/>
      <c r="O548">
        <v>165</v>
      </c>
      <c r="P548" s="115">
        <f t="shared" ca="1" si="912"/>
        <v>-0.5</v>
      </c>
      <c r="Q548" s="115">
        <f t="shared" ca="1" si="913"/>
        <v>0</v>
      </c>
      <c r="R548" s="115">
        <f t="shared" ca="1" si="914"/>
        <v>0</v>
      </c>
      <c r="S548" s="115">
        <f t="shared" ca="1" si="915"/>
        <v>0</v>
      </c>
      <c r="T548" s="115">
        <v>0</v>
      </c>
      <c r="U548" s="115">
        <f t="shared" ca="1" si="916"/>
        <v>0</v>
      </c>
      <c r="V548" s="115">
        <f t="shared" ca="1" si="917"/>
        <v>-0.5</v>
      </c>
      <c r="W548" s="115"/>
      <c r="X548" s="115"/>
      <c r="Y548" s="115"/>
      <c r="Z548" s="115"/>
    </row>
    <row r="549" spans="1:26" hidden="1" outlineLevel="1">
      <c r="A549">
        <f t="shared" ca="1" si="918"/>
        <v>2</v>
      </c>
      <c r="B549" t="str">
        <f t="shared" ca="1" si="911"/>
        <v>EP1 LPD1 LPS2 LPM2</v>
      </c>
      <c r="C549" s="308">
        <f ca="1">IF($A549&lt;&gt;$A548,1,MOD(C548-1+(COUNTIFS(D$382:$N$382,$A549)=COUNTIFS(D549:$N549,1)),C$381)+1)</f>
        <v>1</v>
      </c>
      <c r="D549" s="306">
        <f ca="1">IF($A549&lt;&gt;D$382,0,IF($A549&lt;&gt;$A548,1,MOD(D548-1+(COUNTIFS(E$382:$N$382,$A549)=COUNTIFS(E549:$N549,1)),D$381)+1))</f>
        <v>0</v>
      </c>
      <c r="E549" s="306">
        <f ca="1">IF($A549&lt;&gt;E$382,0,IF($A549&lt;&gt;$A548,1,MOD(E548-1+(COUNTIFS(F$382:$N$382,$A549)=COUNTIFS(F549:$N549,1)),E$381)+1))</f>
        <v>0</v>
      </c>
      <c r="F549" s="306">
        <f ca="1">IF($A549&lt;&gt;F$382,0,IF($A549&lt;&gt;$A548,1,MOD(F548-1+(COUNTIFS(G$382:$N$382,$A549)=COUNTIFS(G549:$N549,1)),F$381)+1))</f>
        <v>0</v>
      </c>
      <c r="G549" s="306">
        <f ca="1">IF($A549&lt;&gt;G$382,0,IF($A549&lt;&gt;$A548,1,MOD(G548-1+(COUNTIFS(H$382:$N$382,$A549)=COUNTIFS(H549:$N549,1)),G$381)+1))</f>
        <v>1</v>
      </c>
      <c r="H549" s="306">
        <f ca="1">IF($A549&lt;&gt;H$382,0,IF($A549&lt;&gt;$A548,1,MOD(H548-1+(COUNTIFS(I$382:$N$382,$A549)=COUNTIFS(I549:$N549,1)),H$381)+1))</f>
        <v>2</v>
      </c>
      <c r="I549" s="306">
        <f ca="1">IF($A549&lt;&gt;I$382,0,IF($A549&lt;&gt;$A548,1,MOD(I548-1+(COUNTIFS(N$382:$N$382,$A549)=COUNTIFS(N549:$N549,1)),I$381)+1))</f>
        <v>2</v>
      </c>
      <c r="J549" s="306"/>
      <c r="K549" s="306"/>
      <c r="L549" s="306"/>
      <c r="M549" s="306"/>
      <c r="O549">
        <v>166</v>
      </c>
      <c r="P549" s="115">
        <f t="shared" ca="1" si="912"/>
        <v>-0.5</v>
      </c>
      <c r="Q549" s="115">
        <f t="shared" ca="1" si="913"/>
        <v>0</v>
      </c>
      <c r="R549" s="115">
        <f t="shared" ca="1" si="914"/>
        <v>0</v>
      </c>
      <c r="S549" s="115">
        <f t="shared" ca="1" si="915"/>
        <v>0</v>
      </c>
      <c r="T549" s="115">
        <v>0</v>
      </c>
      <c r="U549" s="115">
        <f t="shared" ca="1" si="916"/>
        <v>0</v>
      </c>
      <c r="V549" s="115">
        <f t="shared" ca="1" si="917"/>
        <v>0</v>
      </c>
      <c r="W549" s="115"/>
      <c r="X549" s="115"/>
      <c r="Y549" s="115"/>
      <c r="Z549" s="115"/>
    </row>
    <row r="550" spans="1:26" hidden="1" outlineLevel="1">
      <c r="A550">
        <f t="shared" ca="1" si="918"/>
        <v>2</v>
      </c>
      <c r="B550" t="str">
        <f t="shared" ca="1" si="911"/>
        <v>EP1 LPD1 LPS2 LPM3</v>
      </c>
      <c r="C550" s="308">
        <f ca="1">IF($A550&lt;&gt;$A549,1,MOD(C549-1+(COUNTIFS(D$382:$N$382,$A550)=COUNTIFS(D550:$N550,1)),C$381)+1)</f>
        <v>1</v>
      </c>
      <c r="D550" s="306">
        <f ca="1">IF($A550&lt;&gt;D$382,0,IF($A550&lt;&gt;$A549,1,MOD(D549-1+(COUNTIFS(E$382:$N$382,$A550)=COUNTIFS(E550:$N550,1)),D$381)+1))</f>
        <v>0</v>
      </c>
      <c r="E550" s="306">
        <f ca="1">IF($A550&lt;&gt;E$382,0,IF($A550&lt;&gt;$A549,1,MOD(E549-1+(COUNTIFS(F$382:$N$382,$A550)=COUNTIFS(F550:$N550,1)),E$381)+1))</f>
        <v>0</v>
      </c>
      <c r="F550" s="306">
        <f ca="1">IF($A550&lt;&gt;F$382,0,IF($A550&lt;&gt;$A549,1,MOD(F549-1+(COUNTIFS(G$382:$N$382,$A550)=COUNTIFS(G550:$N550,1)),F$381)+1))</f>
        <v>0</v>
      </c>
      <c r="G550" s="306">
        <f ca="1">IF($A550&lt;&gt;G$382,0,IF($A550&lt;&gt;$A549,1,MOD(G549-1+(COUNTIFS(H$382:$N$382,$A550)=COUNTIFS(H550:$N550,1)),G$381)+1))</f>
        <v>1</v>
      </c>
      <c r="H550" s="306">
        <f ca="1">IF($A550&lt;&gt;H$382,0,IF($A550&lt;&gt;$A549,1,MOD(H549-1+(COUNTIFS(I$382:$N$382,$A550)=COUNTIFS(I550:$N550,1)),H$381)+1))</f>
        <v>2</v>
      </c>
      <c r="I550" s="306">
        <f ca="1">IF($A550&lt;&gt;I$382,0,IF($A550&lt;&gt;$A549,1,MOD(I549-1+(COUNTIFS(N$382:$N$382,$A550)=COUNTIFS(N550:$N550,1)),I$381)+1))</f>
        <v>3</v>
      </c>
      <c r="J550" s="306"/>
      <c r="K550" s="306"/>
      <c r="L550" s="306"/>
      <c r="M550" s="306"/>
      <c r="O550">
        <v>167</v>
      </c>
      <c r="P550" s="115">
        <f t="shared" ca="1" si="912"/>
        <v>-0.5</v>
      </c>
      <c r="Q550" s="115">
        <f t="shared" ca="1" si="913"/>
        <v>0</v>
      </c>
      <c r="R550" s="115">
        <f t="shared" ca="1" si="914"/>
        <v>0</v>
      </c>
      <c r="S550" s="115">
        <f t="shared" ca="1" si="915"/>
        <v>0</v>
      </c>
      <c r="T550" s="115">
        <v>0</v>
      </c>
      <c r="U550" s="115">
        <f t="shared" ca="1" si="916"/>
        <v>0</v>
      </c>
      <c r="V550" s="115">
        <f t="shared" ca="1" si="917"/>
        <v>0.5</v>
      </c>
      <c r="W550" s="115"/>
      <c r="X550" s="115"/>
      <c r="Y550" s="115"/>
      <c r="Z550" s="115"/>
    </row>
    <row r="551" spans="1:26" hidden="1" outlineLevel="1">
      <c r="A551">
        <f t="shared" ca="1" si="918"/>
        <v>2</v>
      </c>
      <c r="B551" t="str">
        <f t="shared" ca="1" si="911"/>
        <v>EP1 LPD1 LPS3 LPM1</v>
      </c>
      <c r="C551" s="308">
        <f ca="1">IF($A551&lt;&gt;$A550,1,MOD(C550-1+(COUNTIFS(D$382:$N$382,$A551)=COUNTIFS(D551:$N551,1)),C$381)+1)</f>
        <v>1</v>
      </c>
      <c r="D551" s="306">
        <f ca="1">IF($A551&lt;&gt;D$382,0,IF($A551&lt;&gt;$A550,1,MOD(D550-1+(COUNTIFS(E$382:$N$382,$A551)=COUNTIFS(E551:$N551,1)),D$381)+1))</f>
        <v>0</v>
      </c>
      <c r="E551" s="306">
        <f ca="1">IF($A551&lt;&gt;E$382,0,IF($A551&lt;&gt;$A550,1,MOD(E550-1+(COUNTIFS(F$382:$N$382,$A551)=COUNTIFS(F551:$N551,1)),E$381)+1))</f>
        <v>0</v>
      </c>
      <c r="F551" s="306">
        <f ca="1">IF($A551&lt;&gt;F$382,0,IF($A551&lt;&gt;$A550,1,MOD(F550-1+(COUNTIFS(G$382:$N$382,$A551)=COUNTIFS(G551:$N551,1)),F$381)+1))</f>
        <v>0</v>
      </c>
      <c r="G551" s="306">
        <f ca="1">IF($A551&lt;&gt;G$382,0,IF($A551&lt;&gt;$A550,1,MOD(G550-1+(COUNTIFS(H$382:$N$382,$A551)=COUNTIFS(H551:$N551,1)),G$381)+1))</f>
        <v>1</v>
      </c>
      <c r="H551" s="306">
        <f ca="1">IF($A551&lt;&gt;H$382,0,IF($A551&lt;&gt;$A550,1,MOD(H550-1+(COUNTIFS(I$382:$N$382,$A551)=COUNTIFS(I551:$N551,1)),H$381)+1))</f>
        <v>3</v>
      </c>
      <c r="I551" s="306">
        <f ca="1">IF($A551&lt;&gt;I$382,0,IF($A551&lt;&gt;$A550,1,MOD(I550-1+(COUNTIFS(N$382:$N$382,$A551)=COUNTIFS(N551:$N551,1)),I$381)+1))</f>
        <v>1</v>
      </c>
      <c r="J551" s="306"/>
      <c r="K551" s="306"/>
      <c r="L551" s="306"/>
      <c r="M551" s="306"/>
      <c r="O551">
        <v>168</v>
      </c>
      <c r="P551" s="115">
        <f t="shared" ca="1" si="912"/>
        <v>-0.5</v>
      </c>
      <c r="Q551" s="115">
        <f t="shared" ca="1" si="913"/>
        <v>0</v>
      </c>
      <c r="R551" s="115">
        <f t="shared" ca="1" si="914"/>
        <v>0</v>
      </c>
      <c r="S551" s="115">
        <f t="shared" ca="1" si="915"/>
        <v>0</v>
      </c>
      <c r="T551" s="115">
        <v>0</v>
      </c>
      <c r="U551" s="115">
        <f t="shared" ca="1" si="916"/>
        <v>0.5</v>
      </c>
      <c r="V551" s="115">
        <f t="shared" ca="1" si="917"/>
        <v>-0.5</v>
      </c>
      <c r="W551" s="115"/>
      <c r="X551" s="115"/>
      <c r="Y551" s="115"/>
      <c r="Z551" s="115"/>
    </row>
    <row r="552" spans="1:26" hidden="1" outlineLevel="1">
      <c r="A552">
        <f t="shared" ca="1" si="918"/>
        <v>2</v>
      </c>
      <c r="B552" t="str">
        <f t="shared" ca="1" si="911"/>
        <v>EP1 LPD1 LPS3 LPM2</v>
      </c>
      <c r="C552" s="308">
        <f ca="1">IF($A552&lt;&gt;$A551,1,MOD(C551-1+(COUNTIFS(D$382:$N$382,$A552)=COUNTIFS(D552:$N552,1)),C$381)+1)</f>
        <v>1</v>
      </c>
      <c r="D552" s="306">
        <f ca="1">IF($A552&lt;&gt;D$382,0,IF($A552&lt;&gt;$A551,1,MOD(D551-1+(COUNTIFS(E$382:$N$382,$A552)=COUNTIFS(E552:$N552,1)),D$381)+1))</f>
        <v>0</v>
      </c>
      <c r="E552" s="306">
        <f ca="1">IF($A552&lt;&gt;E$382,0,IF($A552&lt;&gt;$A551,1,MOD(E551-1+(COUNTIFS(F$382:$N$382,$A552)=COUNTIFS(F552:$N552,1)),E$381)+1))</f>
        <v>0</v>
      </c>
      <c r="F552" s="306">
        <f ca="1">IF($A552&lt;&gt;F$382,0,IF($A552&lt;&gt;$A551,1,MOD(F551-1+(COUNTIFS(G$382:$N$382,$A552)=COUNTIFS(G552:$N552,1)),F$381)+1))</f>
        <v>0</v>
      </c>
      <c r="G552" s="306">
        <f ca="1">IF($A552&lt;&gt;G$382,0,IF($A552&lt;&gt;$A551,1,MOD(G551-1+(COUNTIFS(H$382:$N$382,$A552)=COUNTIFS(H552:$N552,1)),G$381)+1))</f>
        <v>1</v>
      </c>
      <c r="H552" s="306">
        <f ca="1">IF($A552&lt;&gt;H$382,0,IF($A552&lt;&gt;$A551,1,MOD(H551-1+(COUNTIFS(I$382:$N$382,$A552)=COUNTIFS(I552:$N552,1)),H$381)+1))</f>
        <v>3</v>
      </c>
      <c r="I552" s="306">
        <f ca="1">IF($A552&lt;&gt;I$382,0,IF($A552&lt;&gt;$A551,1,MOD(I551-1+(COUNTIFS(N$382:$N$382,$A552)=COUNTIFS(N552:$N552,1)),I$381)+1))</f>
        <v>2</v>
      </c>
      <c r="J552" s="306"/>
      <c r="K552" s="306"/>
      <c r="L552" s="306"/>
      <c r="M552" s="306"/>
      <c r="O552">
        <v>169</v>
      </c>
      <c r="P552" s="115">
        <f t="shared" ca="1" si="912"/>
        <v>-0.5</v>
      </c>
      <c r="Q552" s="115">
        <f t="shared" ca="1" si="913"/>
        <v>0</v>
      </c>
      <c r="R552" s="115">
        <f t="shared" ca="1" si="914"/>
        <v>0</v>
      </c>
      <c r="S552" s="115">
        <f t="shared" ca="1" si="915"/>
        <v>0</v>
      </c>
      <c r="T552" s="115">
        <v>0</v>
      </c>
      <c r="U552" s="115">
        <f t="shared" ca="1" si="916"/>
        <v>0.5</v>
      </c>
      <c r="V552" s="115">
        <f t="shared" ca="1" si="917"/>
        <v>0</v>
      </c>
      <c r="W552" s="115"/>
      <c r="X552" s="115"/>
      <c r="Y552" s="115"/>
      <c r="Z552" s="115"/>
    </row>
    <row r="553" spans="1:26" hidden="1" outlineLevel="1">
      <c r="A553">
        <f t="shared" ca="1" si="918"/>
        <v>2</v>
      </c>
      <c r="B553" t="str">
        <f t="shared" ca="1" si="911"/>
        <v>EP1 LPD1 LPS3 LPM3</v>
      </c>
      <c r="C553" s="308">
        <f ca="1">IF($A553&lt;&gt;$A552,1,MOD(C552-1+(COUNTIFS(D$382:$N$382,$A553)=COUNTIFS(D553:$N553,1)),C$381)+1)</f>
        <v>1</v>
      </c>
      <c r="D553" s="306">
        <f ca="1">IF($A553&lt;&gt;D$382,0,IF($A553&lt;&gt;$A552,1,MOD(D552-1+(COUNTIFS(E$382:$N$382,$A553)=COUNTIFS(E553:$N553,1)),D$381)+1))</f>
        <v>0</v>
      </c>
      <c r="E553" s="306">
        <f ca="1">IF($A553&lt;&gt;E$382,0,IF($A553&lt;&gt;$A552,1,MOD(E552-1+(COUNTIFS(F$382:$N$382,$A553)=COUNTIFS(F553:$N553,1)),E$381)+1))</f>
        <v>0</v>
      </c>
      <c r="F553" s="306">
        <f ca="1">IF($A553&lt;&gt;F$382,0,IF($A553&lt;&gt;$A552,1,MOD(F552-1+(COUNTIFS(G$382:$N$382,$A553)=COUNTIFS(G553:$N553,1)),F$381)+1))</f>
        <v>0</v>
      </c>
      <c r="G553" s="306">
        <f ca="1">IF($A553&lt;&gt;G$382,0,IF($A553&lt;&gt;$A552,1,MOD(G552-1+(COUNTIFS(H$382:$N$382,$A553)=COUNTIFS(H553:$N553,1)),G$381)+1))</f>
        <v>1</v>
      </c>
      <c r="H553" s="306">
        <f ca="1">IF($A553&lt;&gt;H$382,0,IF($A553&lt;&gt;$A552,1,MOD(H552-1+(COUNTIFS(I$382:$N$382,$A553)=COUNTIFS(I553:$N553,1)),H$381)+1))</f>
        <v>3</v>
      </c>
      <c r="I553" s="306">
        <f ca="1">IF($A553&lt;&gt;I$382,0,IF($A553&lt;&gt;$A552,1,MOD(I552-1+(COUNTIFS(N$382:$N$382,$A553)=COUNTIFS(N553:$N553,1)),I$381)+1))</f>
        <v>3</v>
      </c>
      <c r="J553" s="306"/>
      <c r="K553" s="306"/>
      <c r="L553" s="306"/>
      <c r="M553" s="306"/>
      <c r="O553">
        <v>170</v>
      </c>
      <c r="P553" s="115">
        <f t="shared" ca="1" si="912"/>
        <v>-0.5</v>
      </c>
      <c r="Q553" s="115">
        <f t="shared" ca="1" si="913"/>
        <v>0</v>
      </c>
      <c r="R553" s="115">
        <f t="shared" ca="1" si="914"/>
        <v>0</v>
      </c>
      <c r="S553" s="115">
        <f t="shared" ca="1" si="915"/>
        <v>0</v>
      </c>
      <c r="T553" s="115">
        <v>0</v>
      </c>
      <c r="U553" s="115">
        <f t="shared" ca="1" si="916"/>
        <v>0.5</v>
      </c>
      <c r="V553" s="115">
        <f t="shared" ca="1" si="917"/>
        <v>0.5</v>
      </c>
      <c r="W553" s="115"/>
      <c r="X553" s="115"/>
      <c r="Y553" s="115"/>
      <c r="Z553" s="115"/>
    </row>
    <row r="554" spans="1:26" hidden="1" outlineLevel="1">
      <c r="A554">
        <f t="shared" ca="1" si="918"/>
        <v>2</v>
      </c>
      <c r="B554" t="str">
        <f t="shared" ca="1" si="911"/>
        <v>EP2 LPD1 LPS1 LPM1</v>
      </c>
      <c r="C554" s="308">
        <f ca="1">IF($A554&lt;&gt;$A553,1,MOD(C553-1+(COUNTIFS(D$382:$N$382,$A554)=COUNTIFS(D554:$N554,1)),C$381)+1)</f>
        <v>2</v>
      </c>
      <c r="D554" s="306">
        <f ca="1">IF($A554&lt;&gt;D$382,0,IF($A554&lt;&gt;$A553,1,MOD(D553-1+(COUNTIFS(E$382:$N$382,$A554)=COUNTIFS(E554:$N554,1)),D$381)+1))</f>
        <v>0</v>
      </c>
      <c r="E554" s="306">
        <f ca="1">IF($A554&lt;&gt;E$382,0,IF($A554&lt;&gt;$A553,1,MOD(E553-1+(COUNTIFS(F$382:$N$382,$A554)=COUNTIFS(F554:$N554,1)),E$381)+1))</f>
        <v>0</v>
      </c>
      <c r="F554" s="306">
        <f ca="1">IF($A554&lt;&gt;F$382,0,IF($A554&lt;&gt;$A553,1,MOD(F553-1+(COUNTIFS(G$382:$N$382,$A554)=COUNTIFS(G554:$N554,1)),F$381)+1))</f>
        <v>0</v>
      </c>
      <c r="G554" s="306">
        <f ca="1">IF($A554&lt;&gt;G$382,0,IF($A554&lt;&gt;$A553,1,MOD(G553-1+(COUNTIFS(H$382:$N$382,$A554)=COUNTIFS(H554:$N554,1)),G$381)+1))</f>
        <v>1</v>
      </c>
      <c r="H554" s="306">
        <f ca="1">IF($A554&lt;&gt;H$382,0,IF($A554&lt;&gt;$A553,1,MOD(H553-1+(COUNTIFS(I$382:$N$382,$A554)=COUNTIFS(I554:$N554,1)),H$381)+1))</f>
        <v>1</v>
      </c>
      <c r="I554" s="306">
        <f ca="1">IF($A554&lt;&gt;I$382,0,IF($A554&lt;&gt;$A553,1,MOD(I553-1+(COUNTIFS(N$382:$N$382,$A554)=COUNTIFS(N554:$N554,1)),I$381)+1))</f>
        <v>1</v>
      </c>
      <c r="J554" s="306"/>
      <c r="K554" s="306"/>
      <c r="L554" s="306"/>
      <c r="M554" s="306"/>
      <c r="O554">
        <v>171</v>
      </c>
      <c r="P554" s="115">
        <f t="shared" ca="1" si="912"/>
        <v>0</v>
      </c>
      <c r="Q554" s="115">
        <f t="shared" ca="1" si="913"/>
        <v>0</v>
      </c>
      <c r="R554" s="115">
        <f t="shared" ca="1" si="914"/>
        <v>0</v>
      </c>
      <c r="S554" s="115">
        <f t="shared" ca="1" si="915"/>
        <v>0</v>
      </c>
      <c r="T554" s="115">
        <v>0</v>
      </c>
      <c r="U554" s="115">
        <f t="shared" ca="1" si="916"/>
        <v>-0.5</v>
      </c>
      <c r="V554" s="115">
        <f t="shared" ca="1" si="917"/>
        <v>-0.5</v>
      </c>
      <c r="W554" s="115"/>
      <c r="X554" s="115"/>
      <c r="Y554" s="115"/>
      <c r="Z554" s="115"/>
    </row>
    <row r="555" spans="1:26" hidden="1" outlineLevel="1">
      <c r="A555">
        <f t="shared" ca="1" si="918"/>
        <v>2</v>
      </c>
      <c r="B555" t="str">
        <f t="shared" ca="1" si="911"/>
        <v>EP2 LPD1 LPS1 LPM2</v>
      </c>
      <c r="C555" s="308">
        <f ca="1">IF($A555&lt;&gt;$A554,1,MOD(C554-1+(COUNTIFS(D$382:$N$382,$A555)=COUNTIFS(D555:$N555,1)),C$381)+1)</f>
        <v>2</v>
      </c>
      <c r="D555" s="306">
        <f ca="1">IF($A555&lt;&gt;D$382,0,IF($A555&lt;&gt;$A554,1,MOD(D554-1+(COUNTIFS(E$382:$N$382,$A555)=COUNTIFS(E555:$N555,1)),D$381)+1))</f>
        <v>0</v>
      </c>
      <c r="E555" s="306">
        <f ca="1">IF($A555&lt;&gt;E$382,0,IF($A555&lt;&gt;$A554,1,MOD(E554-1+(COUNTIFS(F$382:$N$382,$A555)=COUNTIFS(F555:$N555,1)),E$381)+1))</f>
        <v>0</v>
      </c>
      <c r="F555" s="306">
        <f ca="1">IF($A555&lt;&gt;F$382,0,IF($A555&lt;&gt;$A554,1,MOD(F554-1+(COUNTIFS(G$382:$N$382,$A555)=COUNTIFS(G555:$N555,1)),F$381)+1))</f>
        <v>0</v>
      </c>
      <c r="G555" s="306">
        <f ca="1">IF($A555&lt;&gt;G$382,0,IF($A555&lt;&gt;$A554,1,MOD(G554-1+(COUNTIFS(H$382:$N$382,$A555)=COUNTIFS(H555:$N555,1)),G$381)+1))</f>
        <v>1</v>
      </c>
      <c r="H555" s="306">
        <f ca="1">IF($A555&lt;&gt;H$382,0,IF($A555&lt;&gt;$A554,1,MOD(H554-1+(COUNTIFS(I$382:$N$382,$A555)=COUNTIFS(I555:$N555,1)),H$381)+1))</f>
        <v>1</v>
      </c>
      <c r="I555" s="306">
        <f ca="1">IF($A555&lt;&gt;I$382,0,IF($A555&lt;&gt;$A554,1,MOD(I554-1+(COUNTIFS(N$382:$N$382,$A555)=COUNTIFS(N555:$N555,1)),I$381)+1))</f>
        <v>2</v>
      </c>
      <c r="J555" s="306"/>
      <c r="K555" s="306"/>
      <c r="L555" s="306"/>
      <c r="M555" s="306"/>
      <c r="O555">
        <v>172</v>
      </c>
      <c r="P555" s="115">
        <f t="shared" ca="1" si="912"/>
        <v>0</v>
      </c>
      <c r="Q555" s="115">
        <f t="shared" ca="1" si="913"/>
        <v>0</v>
      </c>
      <c r="R555" s="115">
        <f t="shared" ca="1" si="914"/>
        <v>0</v>
      </c>
      <c r="S555" s="115">
        <f t="shared" ca="1" si="915"/>
        <v>0</v>
      </c>
      <c r="T555" s="115">
        <v>0</v>
      </c>
      <c r="U555" s="115">
        <f t="shared" ca="1" si="916"/>
        <v>-0.5</v>
      </c>
      <c r="V555" s="115">
        <f t="shared" ca="1" si="917"/>
        <v>0</v>
      </c>
      <c r="W555" s="115"/>
      <c r="X555" s="115"/>
      <c r="Y555" s="115"/>
      <c r="Z555" s="115"/>
    </row>
    <row r="556" spans="1:26" hidden="1" outlineLevel="1">
      <c r="A556">
        <f t="shared" ca="1" si="918"/>
        <v>2</v>
      </c>
      <c r="B556" t="str">
        <f t="shared" ca="1" si="911"/>
        <v>EP2 LPD1 LPS1 LPM3</v>
      </c>
      <c r="C556" s="308">
        <f ca="1">IF($A556&lt;&gt;$A555,1,MOD(C555-1+(COUNTIFS(D$382:$N$382,$A556)=COUNTIFS(D556:$N556,1)),C$381)+1)</f>
        <v>2</v>
      </c>
      <c r="D556" s="306">
        <f ca="1">IF($A556&lt;&gt;D$382,0,IF($A556&lt;&gt;$A555,1,MOD(D555-1+(COUNTIFS(E$382:$N$382,$A556)=COUNTIFS(E556:$N556,1)),D$381)+1))</f>
        <v>0</v>
      </c>
      <c r="E556" s="306">
        <f ca="1">IF($A556&lt;&gt;E$382,0,IF($A556&lt;&gt;$A555,1,MOD(E555-1+(COUNTIFS(F$382:$N$382,$A556)=COUNTIFS(F556:$N556,1)),E$381)+1))</f>
        <v>0</v>
      </c>
      <c r="F556" s="306">
        <f ca="1">IF($A556&lt;&gt;F$382,0,IF($A556&lt;&gt;$A555,1,MOD(F555-1+(COUNTIFS(G$382:$N$382,$A556)=COUNTIFS(G556:$N556,1)),F$381)+1))</f>
        <v>0</v>
      </c>
      <c r="G556" s="306">
        <f ca="1">IF($A556&lt;&gt;G$382,0,IF($A556&lt;&gt;$A555,1,MOD(G555-1+(COUNTIFS(H$382:$N$382,$A556)=COUNTIFS(H556:$N556,1)),G$381)+1))</f>
        <v>1</v>
      </c>
      <c r="H556" s="306">
        <f ca="1">IF($A556&lt;&gt;H$382,0,IF($A556&lt;&gt;$A555,1,MOD(H555-1+(COUNTIFS(I$382:$N$382,$A556)=COUNTIFS(I556:$N556,1)),H$381)+1))</f>
        <v>1</v>
      </c>
      <c r="I556" s="306">
        <f ca="1">IF($A556&lt;&gt;I$382,0,IF($A556&lt;&gt;$A555,1,MOD(I555-1+(COUNTIFS(N$382:$N$382,$A556)=COUNTIFS(N556:$N556,1)),I$381)+1))</f>
        <v>3</v>
      </c>
      <c r="J556" s="306"/>
      <c r="K556" s="306"/>
      <c r="L556" s="306"/>
      <c r="M556" s="306"/>
      <c r="O556">
        <v>173</v>
      </c>
      <c r="P556" s="115">
        <f t="shared" ca="1" si="912"/>
        <v>0</v>
      </c>
      <c r="Q556" s="115">
        <f t="shared" ca="1" si="913"/>
        <v>0</v>
      </c>
      <c r="R556" s="115">
        <f t="shared" ca="1" si="914"/>
        <v>0</v>
      </c>
      <c r="S556" s="115">
        <f t="shared" ca="1" si="915"/>
        <v>0</v>
      </c>
      <c r="T556" s="115">
        <v>0</v>
      </c>
      <c r="U556" s="115">
        <f t="shared" ca="1" si="916"/>
        <v>-0.5</v>
      </c>
      <c r="V556" s="115">
        <f t="shared" ca="1" si="917"/>
        <v>0.5</v>
      </c>
      <c r="W556" s="115"/>
      <c r="X556" s="115"/>
      <c r="Y556" s="115"/>
      <c r="Z556" s="115"/>
    </row>
    <row r="557" spans="1:26" hidden="1" outlineLevel="1">
      <c r="A557">
        <f t="shared" ca="1" si="918"/>
        <v>2</v>
      </c>
      <c r="B557" t="str">
        <f t="shared" ca="1" si="911"/>
        <v>EP2 LPD1 LPS2 LPM1</v>
      </c>
      <c r="C557" s="308">
        <f ca="1">IF($A557&lt;&gt;$A556,1,MOD(C556-1+(COUNTIFS(D$382:$N$382,$A557)=COUNTIFS(D557:$N557,1)),C$381)+1)</f>
        <v>2</v>
      </c>
      <c r="D557" s="306">
        <f ca="1">IF($A557&lt;&gt;D$382,0,IF($A557&lt;&gt;$A556,1,MOD(D556-1+(COUNTIFS(E$382:$N$382,$A557)=COUNTIFS(E557:$N557,1)),D$381)+1))</f>
        <v>0</v>
      </c>
      <c r="E557" s="306">
        <f ca="1">IF($A557&lt;&gt;E$382,0,IF($A557&lt;&gt;$A556,1,MOD(E556-1+(COUNTIFS(F$382:$N$382,$A557)=COUNTIFS(F557:$N557,1)),E$381)+1))</f>
        <v>0</v>
      </c>
      <c r="F557" s="306">
        <f ca="1">IF($A557&lt;&gt;F$382,0,IF($A557&lt;&gt;$A556,1,MOD(F556-1+(COUNTIFS(G$382:$N$382,$A557)=COUNTIFS(G557:$N557,1)),F$381)+1))</f>
        <v>0</v>
      </c>
      <c r="G557" s="306">
        <f ca="1">IF($A557&lt;&gt;G$382,0,IF($A557&lt;&gt;$A556,1,MOD(G556-1+(COUNTIFS(H$382:$N$382,$A557)=COUNTIFS(H557:$N557,1)),G$381)+1))</f>
        <v>1</v>
      </c>
      <c r="H557" s="306">
        <f ca="1">IF($A557&lt;&gt;H$382,0,IF($A557&lt;&gt;$A556,1,MOD(H556-1+(COUNTIFS(I$382:$N$382,$A557)=COUNTIFS(I557:$N557,1)),H$381)+1))</f>
        <v>2</v>
      </c>
      <c r="I557" s="306">
        <f ca="1">IF($A557&lt;&gt;I$382,0,IF($A557&lt;&gt;$A556,1,MOD(I556-1+(COUNTIFS(N$382:$N$382,$A557)=COUNTIFS(N557:$N557,1)),I$381)+1))</f>
        <v>1</v>
      </c>
      <c r="J557" s="306"/>
      <c r="K557" s="306"/>
      <c r="L557" s="306"/>
      <c r="M557" s="306"/>
      <c r="O557">
        <v>174</v>
      </c>
      <c r="P557" s="115">
        <f t="shared" ca="1" si="912"/>
        <v>0</v>
      </c>
      <c r="Q557" s="115">
        <f t="shared" ca="1" si="913"/>
        <v>0</v>
      </c>
      <c r="R557" s="115">
        <f t="shared" ca="1" si="914"/>
        <v>0</v>
      </c>
      <c r="S557" s="115">
        <f t="shared" ca="1" si="915"/>
        <v>0</v>
      </c>
      <c r="T557" s="115">
        <v>0</v>
      </c>
      <c r="U557" s="115">
        <f t="shared" ca="1" si="916"/>
        <v>0</v>
      </c>
      <c r="V557" s="115">
        <f t="shared" ca="1" si="917"/>
        <v>-0.5</v>
      </c>
      <c r="W557" s="115"/>
      <c r="X557" s="115"/>
      <c r="Y557" s="115"/>
      <c r="Z557" s="115"/>
    </row>
    <row r="558" spans="1:26" hidden="1" outlineLevel="1">
      <c r="A558">
        <f t="shared" ca="1" si="918"/>
        <v>2</v>
      </c>
      <c r="B558" t="str">
        <f t="shared" ca="1" si="911"/>
        <v>EP2 LPD1 LPS2 LPM2</v>
      </c>
      <c r="C558" s="308">
        <f ca="1">IF($A558&lt;&gt;$A557,1,MOD(C557-1+(COUNTIFS(D$382:$N$382,$A558)=COUNTIFS(D558:$N558,1)),C$381)+1)</f>
        <v>2</v>
      </c>
      <c r="D558" s="306">
        <f ca="1">IF($A558&lt;&gt;D$382,0,IF($A558&lt;&gt;$A557,1,MOD(D557-1+(COUNTIFS(E$382:$N$382,$A558)=COUNTIFS(E558:$N558,1)),D$381)+1))</f>
        <v>0</v>
      </c>
      <c r="E558" s="306">
        <f ca="1">IF($A558&lt;&gt;E$382,0,IF($A558&lt;&gt;$A557,1,MOD(E557-1+(COUNTIFS(F$382:$N$382,$A558)=COUNTIFS(F558:$N558,1)),E$381)+1))</f>
        <v>0</v>
      </c>
      <c r="F558" s="306">
        <f ca="1">IF($A558&lt;&gt;F$382,0,IF($A558&lt;&gt;$A557,1,MOD(F557-1+(COUNTIFS(G$382:$N$382,$A558)=COUNTIFS(G558:$N558,1)),F$381)+1))</f>
        <v>0</v>
      </c>
      <c r="G558" s="306">
        <f ca="1">IF($A558&lt;&gt;G$382,0,IF($A558&lt;&gt;$A557,1,MOD(G557-1+(COUNTIFS(H$382:$N$382,$A558)=COUNTIFS(H558:$N558,1)),G$381)+1))</f>
        <v>1</v>
      </c>
      <c r="H558" s="306">
        <f ca="1">IF($A558&lt;&gt;H$382,0,IF($A558&lt;&gt;$A557,1,MOD(H557-1+(COUNTIFS(I$382:$N$382,$A558)=COUNTIFS(I558:$N558,1)),H$381)+1))</f>
        <v>2</v>
      </c>
      <c r="I558" s="306">
        <f ca="1">IF($A558&lt;&gt;I$382,0,IF($A558&lt;&gt;$A557,1,MOD(I557-1+(COUNTIFS(N$382:$N$382,$A558)=COUNTIFS(N558:$N558,1)),I$381)+1))</f>
        <v>2</v>
      </c>
      <c r="J558" s="306"/>
      <c r="K558" s="306"/>
      <c r="L558" s="306"/>
      <c r="M558" s="306"/>
      <c r="O558">
        <v>175</v>
      </c>
      <c r="P558" s="115">
        <f t="shared" ca="1" si="912"/>
        <v>0</v>
      </c>
      <c r="Q558" s="115">
        <f t="shared" ca="1" si="913"/>
        <v>0</v>
      </c>
      <c r="R558" s="115">
        <f t="shared" ca="1" si="914"/>
        <v>0</v>
      </c>
      <c r="S558" s="115">
        <f t="shared" ca="1" si="915"/>
        <v>0</v>
      </c>
      <c r="T558" s="115">
        <v>0</v>
      </c>
      <c r="U558" s="115">
        <f t="shared" ca="1" si="916"/>
        <v>0</v>
      </c>
      <c r="V558" s="115">
        <f t="shared" ca="1" si="917"/>
        <v>0</v>
      </c>
      <c r="W558" s="115"/>
      <c r="X558" s="115"/>
      <c r="Y558" s="115"/>
      <c r="Z558" s="115"/>
    </row>
    <row r="559" spans="1:26" hidden="1" outlineLevel="1">
      <c r="A559">
        <f t="shared" ca="1" si="918"/>
        <v>2</v>
      </c>
      <c r="B559" t="str">
        <f t="shared" ca="1" si="911"/>
        <v>EP2 LPD1 LPS2 LPM3</v>
      </c>
      <c r="C559" s="308">
        <f ca="1">IF($A559&lt;&gt;$A558,1,MOD(C558-1+(COUNTIFS(D$382:$N$382,$A559)=COUNTIFS(D559:$N559,1)),C$381)+1)</f>
        <v>2</v>
      </c>
      <c r="D559" s="306">
        <f ca="1">IF($A559&lt;&gt;D$382,0,IF($A559&lt;&gt;$A558,1,MOD(D558-1+(COUNTIFS(E$382:$N$382,$A559)=COUNTIFS(E559:$N559,1)),D$381)+1))</f>
        <v>0</v>
      </c>
      <c r="E559" s="306">
        <f ca="1">IF($A559&lt;&gt;E$382,0,IF($A559&lt;&gt;$A558,1,MOD(E558-1+(COUNTIFS(F$382:$N$382,$A559)=COUNTIFS(F559:$N559,1)),E$381)+1))</f>
        <v>0</v>
      </c>
      <c r="F559" s="306">
        <f ca="1">IF($A559&lt;&gt;F$382,0,IF($A559&lt;&gt;$A558,1,MOD(F558-1+(COUNTIFS(G$382:$N$382,$A559)=COUNTIFS(G559:$N559,1)),F$381)+1))</f>
        <v>0</v>
      </c>
      <c r="G559" s="306">
        <f ca="1">IF($A559&lt;&gt;G$382,0,IF($A559&lt;&gt;$A558,1,MOD(G558-1+(COUNTIFS(H$382:$N$382,$A559)=COUNTIFS(H559:$N559,1)),G$381)+1))</f>
        <v>1</v>
      </c>
      <c r="H559" s="306">
        <f ca="1">IF($A559&lt;&gt;H$382,0,IF($A559&lt;&gt;$A558,1,MOD(H558-1+(COUNTIFS(I$382:$N$382,$A559)=COUNTIFS(I559:$N559,1)),H$381)+1))</f>
        <v>2</v>
      </c>
      <c r="I559" s="306">
        <f ca="1">IF($A559&lt;&gt;I$382,0,IF($A559&lt;&gt;$A558,1,MOD(I558-1+(COUNTIFS(N$382:$N$382,$A559)=COUNTIFS(N559:$N559,1)),I$381)+1))</f>
        <v>3</v>
      </c>
      <c r="J559" s="306"/>
      <c r="K559" s="306"/>
      <c r="L559" s="306"/>
      <c r="M559" s="306"/>
      <c r="O559">
        <v>176</v>
      </c>
      <c r="P559" s="115">
        <f t="shared" ca="1" si="912"/>
        <v>0</v>
      </c>
      <c r="Q559" s="115">
        <f t="shared" ca="1" si="913"/>
        <v>0</v>
      </c>
      <c r="R559" s="115">
        <f t="shared" ca="1" si="914"/>
        <v>0</v>
      </c>
      <c r="S559" s="115">
        <f t="shared" ca="1" si="915"/>
        <v>0</v>
      </c>
      <c r="T559" s="115">
        <v>0</v>
      </c>
      <c r="U559" s="115">
        <f t="shared" ca="1" si="916"/>
        <v>0</v>
      </c>
      <c r="V559" s="115">
        <f t="shared" ca="1" si="917"/>
        <v>0.5</v>
      </c>
      <c r="W559" s="115"/>
      <c r="X559" s="115"/>
      <c r="Y559" s="115"/>
      <c r="Z559" s="115"/>
    </row>
    <row r="560" spans="1:26" hidden="1" outlineLevel="1">
      <c r="A560">
        <f t="shared" ca="1" si="918"/>
        <v>2</v>
      </c>
      <c r="B560" t="str">
        <f t="shared" ca="1" si="911"/>
        <v>EP2 LPD1 LPS3 LPM1</v>
      </c>
      <c r="C560" s="308">
        <f ca="1">IF($A560&lt;&gt;$A559,1,MOD(C559-1+(COUNTIFS(D$382:$N$382,$A560)=COUNTIFS(D560:$N560,1)),C$381)+1)</f>
        <v>2</v>
      </c>
      <c r="D560" s="306">
        <f ca="1">IF($A560&lt;&gt;D$382,0,IF($A560&lt;&gt;$A559,1,MOD(D559-1+(COUNTIFS(E$382:$N$382,$A560)=COUNTIFS(E560:$N560,1)),D$381)+1))</f>
        <v>0</v>
      </c>
      <c r="E560" s="306">
        <f ca="1">IF($A560&lt;&gt;E$382,0,IF($A560&lt;&gt;$A559,1,MOD(E559-1+(COUNTIFS(F$382:$N$382,$A560)=COUNTIFS(F560:$N560,1)),E$381)+1))</f>
        <v>0</v>
      </c>
      <c r="F560" s="306">
        <f ca="1">IF($A560&lt;&gt;F$382,0,IF($A560&lt;&gt;$A559,1,MOD(F559-1+(COUNTIFS(G$382:$N$382,$A560)=COUNTIFS(G560:$N560,1)),F$381)+1))</f>
        <v>0</v>
      </c>
      <c r="G560" s="306">
        <f ca="1">IF($A560&lt;&gt;G$382,0,IF($A560&lt;&gt;$A559,1,MOD(G559-1+(COUNTIFS(H$382:$N$382,$A560)=COUNTIFS(H560:$N560,1)),G$381)+1))</f>
        <v>1</v>
      </c>
      <c r="H560" s="306">
        <f ca="1">IF($A560&lt;&gt;H$382,0,IF($A560&lt;&gt;$A559,1,MOD(H559-1+(COUNTIFS(I$382:$N$382,$A560)=COUNTIFS(I560:$N560,1)),H$381)+1))</f>
        <v>3</v>
      </c>
      <c r="I560" s="306">
        <f ca="1">IF($A560&lt;&gt;I$382,0,IF($A560&lt;&gt;$A559,1,MOD(I559-1+(COUNTIFS(N$382:$N$382,$A560)=COUNTIFS(N560:$N560,1)),I$381)+1))</f>
        <v>1</v>
      </c>
      <c r="J560" s="306"/>
      <c r="K560" s="306"/>
      <c r="L560" s="306"/>
      <c r="M560" s="306"/>
      <c r="O560">
        <v>177</v>
      </c>
      <c r="P560" s="115">
        <f t="shared" ca="1" si="912"/>
        <v>0</v>
      </c>
      <c r="Q560" s="115">
        <f t="shared" ca="1" si="913"/>
        <v>0</v>
      </c>
      <c r="R560" s="115">
        <f t="shared" ca="1" si="914"/>
        <v>0</v>
      </c>
      <c r="S560" s="115">
        <f t="shared" ca="1" si="915"/>
        <v>0</v>
      </c>
      <c r="T560" s="115">
        <v>0</v>
      </c>
      <c r="U560" s="115">
        <f t="shared" ca="1" si="916"/>
        <v>0.5</v>
      </c>
      <c r="V560" s="115">
        <f t="shared" ca="1" si="917"/>
        <v>-0.5</v>
      </c>
      <c r="W560" s="115"/>
      <c r="X560" s="115"/>
      <c r="Y560" s="115"/>
      <c r="Z560" s="115"/>
    </row>
    <row r="561" spans="1:26" hidden="1" outlineLevel="1">
      <c r="A561">
        <f t="shared" ca="1" si="918"/>
        <v>2</v>
      </c>
      <c r="B561" t="str">
        <f t="shared" ca="1" si="911"/>
        <v>EP2 LPD1 LPS3 LPM2</v>
      </c>
      <c r="C561" s="308">
        <f ca="1">IF($A561&lt;&gt;$A560,1,MOD(C560-1+(COUNTIFS(D$382:$N$382,$A561)=COUNTIFS(D561:$N561,1)),C$381)+1)</f>
        <v>2</v>
      </c>
      <c r="D561" s="306">
        <f ca="1">IF($A561&lt;&gt;D$382,0,IF($A561&lt;&gt;$A560,1,MOD(D560-1+(COUNTIFS(E$382:$N$382,$A561)=COUNTIFS(E561:$N561,1)),D$381)+1))</f>
        <v>0</v>
      </c>
      <c r="E561" s="306">
        <f ca="1">IF($A561&lt;&gt;E$382,0,IF($A561&lt;&gt;$A560,1,MOD(E560-1+(COUNTIFS(F$382:$N$382,$A561)=COUNTIFS(F561:$N561,1)),E$381)+1))</f>
        <v>0</v>
      </c>
      <c r="F561" s="306">
        <f ca="1">IF($A561&lt;&gt;F$382,0,IF($A561&lt;&gt;$A560,1,MOD(F560-1+(COUNTIFS(G$382:$N$382,$A561)=COUNTIFS(G561:$N561,1)),F$381)+1))</f>
        <v>0</v>
      </c>
      <c r="G561" s="306">
        <f ca="1">IF($A561&lt;&gt;G$382,0,IF($A561&lt;&gt;$A560,1,MOD(G560-1+(COUNTIFS(H$382:$N$382,$A561)=COUNTIFS(H561:$N561,1)),G$381)+1))</f>
        <v>1</v>
      </c>
      <c r="H561" s="306">
        <f ca="1">IF($A561&lt;&gt;H$382,0,IF($A561&lt;&gt;$A560,1,MOD(H560-1+(COUNTIFS(I$382:$N$382,$A561)=COUNTIFS(I561:$N561,1)),H$381)+1))</f>
        <v>3</v>
      </c>
      <c r="I561" s="306">
        <f ca="1">IF($A561&lt;&gt;I$382,0,IF($A561&lt;&gt;$A560,1,MOD(I560-1+(COUNTIFS(N$382:$N$382,$A561)=COUNTIFS(N561:$N561,1)),I$381)+1))</f>
        <v>2</v>
      </c>
      <c r="J561" s="306"/>
      <c r="K561" s="306"/>
      <c r="L561" s="306"/>
      <c r="M561" s="306"/>
      <c r="O561">
        <v>178</v>
      </c>
      <c r="P561" s="115">
        <f t="shared" ca="1" si="912"/>
        <v>0</v>
      </c>
      <c r="Q561" s="115">
        <f t="shared" ca="1" si="913"/>
        <v>0</v>
      </c>
      <c r="R561" s="115">
        <f t="shared" ca="1" si="914"/>
        <v>0</v>
      </c>
      <c r="S561" s="115">
        <f t="shared" ca="1" si="915"/>
        <v>0</v>
      </c>
      <c r="T561" s="115">
        <v>0</v>
      </c>
      <c r="U561" s="115">
        <f t="shared" ca="1" si="916"/>
        <v>0.5</v>
      </c>
      <c r="V561" s="115">
        <f t="shared" ca="1" si="917"/>
        <v>0</v>
      </c>
      <c r="W561" s="115"/>
      <c r="X561" s="115"/>
      <c r="Y561" s="115"/>
      <c r="Z561" s="115"/>
    </row>
    <row r="562" spans="1:26" hidden="1" outlineLevel="1">
      <c r="A562">
        <f t="shared" ca="1" si="918"/>
        <v>2</v>
      </c>
      <c r="B562" t="str">
        <f t="shared" ca="1" si="911"/>
        <v>EP2 LPD1 LPS3 LPM3</v>
      </c>
      <c r="C562" s="308">
        <f ca="1">IF($A562&lt;&gt;$A561,1,MOD(C561-1+(COUNTIFS(D$382:$N$382,$A562)=COUNTIFS(D562:$N562,1)),C$381)+1)</f>
        <v>2</v>
      </c>
      <c r="D562" s="306">
        <f ca="1">IF($A562&lt;&gt;D$382,0,IF($A562&lt;&gt;$A561,1,MOD(D561-1+(COUNTIFS(E$382:$N$382,$A562)=COUNTIFS(E562:$N562,1)),D$381)+1))</f>
        <v>0</v>
      </c>
      <c r="E562" s="306">
        <f ca="1">IF($A562&lt;&gt;E$382,0,IF($A562&lt;&gt;$A561,1,MOD(E561-1+(COUNTIFS(F$382:$N$382,$A562)=COUNTIFS(F562:$N562,1)),E$381)+1))</f>
        <v>0</v>
      </c>
      <c r="F562" s="306">
        <f ca="1">IF($A562&lt;&gt;F$382,0,IF($A562&lt;&gt;$A561,1,MOD(F561-1+(COUNTIFS(G$382:$N$382,$A562)=COUNTIFS(G562:$N562,1)),F$381)+1))</f>
        <v>0</v>
      </c>
      <c r="G562" s="306">
        <f ca="1">IF($A562&lt;&gt;G$382,0,IF($A562&lt;&gt;$A561,1,MOD(G561-1+(COUNTIFS(H$382:$N$382,$A562)=COUNTIFS(H562:$N562,1)),G$381)+1))</f>
        <v>1</v>
      </c>
      <c r="H562" s="306">
        <f ca="1">IF($A562&lt;&gt;H$382,0,IF($A562&lt;&gt;$A561,1,MOD(H561-1+(COUNTIFS(I$382:$N$382,$A562)=COUNTIFS(I562:$N562,1)),H$381)+1))</f>
        <v>3</v>
      </c>
      <c r="I562" s="306">
        <f ca="1">IF($A562&lt;&gt;I$382,0,IF($A562&lt;&gt;$A561,1,MOD(I561-1+(COUNTIFS(N$382:$N$382,$A562)=COUNTIFS(N562:$N562,1)),I$381)+1))</f>
        <v>3</v>
      </c>
      <c r="J562" s="306"/>
      <c r="K562" s="306"/>
      <c r="L562" s="306"/>
      <c r="M562" s="306"/>
      <c r="O562">
        <v>179</v>
      </c>
      <c r="P562" s="115">
        <f t="shared" ca="1" si="912"/>
        <v>0</v>
      </c>
      <c r="Q562" s="115">
        <f t="shared" ca="1" si="913"/>
        <v>0</v>
      </c>
      <c r="R562" s="115">
        <f t="shared" ca="1" si="914"/>
        <v>0</v>
      </c>
      <c r="S562" s="115">
        <f t="shared" ca="1" si="915"/>
        <v>0</v>
      </c>
      <c r="T562" s="115">
        <v>0</v>
      </c>
      <c r="U562" s="115">
        <f t="shared" ca="1" si="916"/>
        <v>0.5</v>
      </c>
      <c r="V562" s="115">
        <f t="shared" ca="1" si="917"/>
        <v>0.5</v>
      </c>
      <c r="W562" s="115"/>
      <c r="X562" s="115"/>
      <c r="Y562" s="115"/>
      <c r="Z562" s="115"/>
    </row>
    <row r="563" spans="1:26" hidden="1" outlineLevel="1">
      <c r="A563">
        <f t="shared" ca="1" si="918"/>
        <v>2</v>
      </c>
      <c r="B563" t="str">
        <f t="shared" ca="1" si="911"/>
        <v>EP3 LPD1 LPS1 LPM1</v>
      </c>
      <c r="C563" s="308">
        <f ca="1">IF($A563&lt;&gt;$A562,1,MOD(C562-1+(COUNTIFS(D$382:$N$382,$A563)=COUNTIFS(D563:$N563,1)),C$381)+1)</f>
        <v>3</v>
      </c>
      <c r="D563" s="306">
        <f ca="1">IF($A563&lt;&gt;D$382,0,IF($A563&lt;&gt;$A562,1,MOD(D562-1+(COUNTIFS(E$382:$N$382,$A563)=COUNTIFS(E563:$N563,1)),D$381)+1))</f>
        <v>0</v>
      </c>
      <c r="E563" s="306">
        <f ca="1">IF($A563&lt;&gt;E$382,0,IF($A563&lt;&gt;$A562,1,MOD(E562-1+(COUNTIFS(F$382:$N$382,$A563)=COUNTIFS(F563:$N563,1)),E$381)+1))</f>
        <v>0</v>
      </c>
      <c r="F563" s="306">
        <f ca="1">IF($A563&lt;&gt;F$382,0,IF($A563&lt;&gt;$A562,1,MOD(F562-1+(COUNTIFS(G$382:$N$382,$A563)=COUNTIFS(G563:$N563,1)),F$381)+1))</f>
        <v>0</v>
      </c>
      <c r="G563" s="306">
        <f ca="1">IF($A563&lt;&gt;G$382,0,IF($A563&lt;&gt;$A562,1,MOD(G562-1+(COUNTIFS(H$382:$N$382,$A563)=COUNTIFS(H563:$N563,1)),G$381)+1))</f>
        <v>1</v>
      </c>
      <c r="H563" s="306">
        <f ca="1">IF($A563&lt;&gt;H$382,0,IF($A563&lt;&gt;$A562,1,MOD(H562-1+(COUNTIFS(I$382:$N$382,$A563)=COUNTIFS(I563:$N563,1)),H$381)+1))</f>
        <v>1</v>
      </c>
      <c r="I563" s="306">
        <f ca="1">IF($A563&lt;&gt;I$382,0,IF($A563&lt;&gt;$A562,1,MOD(I562-1+(COUNTIFS(N$382:$N$382,$A563)=COUNTIFS(N563:$N563,1)),I$381)+1))</f>
        <v>1</v>
      </c>
      <c r="J563" s="306"/>
      <c r="K563" s="306"/>
      <c r="L563" s="306"/>
      <c r="M563" s="306"/>
      <c r="O563">
        <v>180</v>
      </c>
      <c r="P563" s="115">
        <f t="shared" ca="1" si="912"/>
        <v>0.5</v>
      </c>
      <c r="Q563" s="115">
        <f t="shared" ca="1" si="913"/>
        <v>0</v>
      </c>
      <c r="R563" s="115">
        <f t="shared" ca="1" si="914"/>
        <v>0</v>
      </c>
      <c r="S563" s="115">
        <f t="shared" ca="1" si="915"/>
        <v>0</v>
      </c>
      <c r="T563" s="115">
        <v>0</v>
      </c>
      <c r="U563" s="115">
        <f t="shared" ca="1" si="916"/>
        <v>-0.5</v>
      </c>
      <c r="V563" s="115">
        <f t="shared" ca="1" si="917"/>
        <v>-0.5</v>
      </c>
      <c r="W563" s="115"/>
      <c r="X563" s="115"/>
      <c r="Y563" s="115"/>
      <c r="Z563" s="115"/>
    </row>
    <row r="564" spans="1:26" hidden="1" outlineLevel="1">
      <c r="A564">
        <f t="shared" ca="1" si="918"/>
        <v>2</v>
      </c>
      <c r="B564" t="str">
        <f t="shared" ca="1" si="911"/>
        <v>EP3 LPD1 LPS1 LPM2</v>
      </c>
      <c r="C564" s="308">
        <f ca="1">IF($A564&lt;&gt;$A563,1,MOD(C563-1+(COUNTIFS(D$382:$N$382,$A564)=COUNTIFS(D564:$N564,1)),C$381)+1)</f>
        <v>3</v>
      </c>
      <c r="D564" s="306">
        <f ca="1">IF($A564&lt;&gt;D$382,0,IF($A564&lt;&gt;$A563,1,MOD(D563-1+(COUNTIFS(E$382:$N$382,$A564)=COUNTIFS(E564:$N564,1)),D$381)+1))</f>
        <v>0</v>
      </c>
      <c r="E564" s="306">
        <f ca="1">IF($A564&lt;&gt;E$382,0,IF($A564&lt;&gt;$A563,1,MOD(E563-1+(COUNTIFS(F$382:$N$382,$A564)=COUNTIFS(F564:$N564,1)),E$381)+1))</f>
        <v>0</v>
      </c>
      <c r="F564" s="306">
        <f ca="1">IF($A564&lt;&gt;F$382,0,IF($A564&lt;&gt;$A563,1,MOD(F563-1+(COUNTIFS(G$382:$N$382,$A564)=COUNTIFS(G564:$N564,1)),F$381)+1))</f>
        <v>0</v>
      </c>
      <c r="G564" s="306">
        <f ca="1">IF($A564&lt;&gt;G$382,0,IF($A564&lt;&gt;$A563,1,MOD(G563-1+(COUNTIFS(H$382:$N$382,$A564)=COUNTIFS(H564:$N564,1)),G$381)+1))</f>
        <v>1</v>
      </c>
      <c r="H564" s="306">
        <f ca="1">IF($A564&lt;&gt;H$382,0,IF($A564&lt;&gt;$A563,1,MOD(H563-1+(COUNTIFS(I$382:$N$382,$A564)=COUNTIFS(I564:$N564,1)),H$381)+1))</f>
        <v>1</v>
      </c>
      <c r="I564" s="306">
        <f ca="1">IF($A564&lt;&gt;I$382,0,IF($A564&lt;&gt;$A563,1,MOD(I563-1+(COUNTIFS(N$382:$N$382,$A564)=COUNTIFS(N564:$N564,1)),I$381)+1))</f>
        <v>2</v>
      </c>
      <c r="J564" s="306"/>
      <c r="K564" s="306"/>
      <c r="L564" s="306"/>
      <c r="M564" s="306"/>
      <c r="O564">
        <v>181</v>
      </c>
      <c r="P564" s="115">
        <f t="shared" ca="1" si="912"/>
        <v>0.5</v>
      </c>
      <c r="Q564" s="115">
        <f t="shared" ca="1" si="913"/>
        <v>0</v>
      </c>
      <c r="R564" s="115">
        <f t="shared" ca="1" si="914"/>
        <v>0</v>
      </c>
      <c r="S564" s="115">
        <f t="shared" ca="1" si="915"/>
        <v>0</v>
      </c>
      <c r="T564" s="115">
        <v>0</v>
      </c>
      <c r="U564" s="115">
        <f t="shared" ca="1" si="916"/>
        <v>-0.5</v>
      </c>
      <c r="V564" s="115">
        <f t="shared" ca="1" si="917"/>
        <v>0</v>
      </c>
      <c r="W564" s="115"/>
      <c r="X564" s="115"/>
      <c r="Y564" s="115"/>
      <c r="Z564" s="115"/>
    </row>
    <row r="565" spans="1:26" hidden="1" outlineLevel="1">
      <c r="A565">
        <f t="shared" ca="1" si="918"/>
        <v>2</v>
      </c>
      <c r="B565" t="str">
        <f t="shared" ca="1" si="911"/>
        <v>EP3 LPD1 LPS1 LPM3</v>
      </c>
      <c r="C565" s="308">
        <f ca="1">IF($A565&lt;&gt;$A564,1,MOD(C564-1+(COUNTIFS(D$382:$N$382,$A565)=COUNTIFS(D565:$N565,1)),C$381)+1)</f>
        <v>3</v>
      </c>
      <c r="D565" s="306">
        <f ca="1">IF($A565&lt;&gt;D$382,0,IF($A565&lt;&gt;$A564,1,MOD(D564-1+(COUNTIFS(E$382:$N$382,$A565)=COUNTIFS(E565:$N565,1)),D$381)+1))</f>
        <v>0</v>
      </c>
      <c r="E565" s="306">
        <f ca="1">IF($A565&lt;&gt;E$382,0,IF($A565&lt;&gt;$A564,1,MOD(E564-1+(COUNTIFS(F$382:$N$382,$A565)=COUNTIFS(F565:$N565,1)),E$381)+1))</f>
        <v>0</v>
      </c>
      <c r="F565" s="306">
        <f ca="1">IF($A565&lt;&gt;F$382,0,IF($A565&lt;&gt;$A564,1,MOD(F564-1+(COUNTIFS(G$382:$N$382,$A565)=COUNTIFS(G565:$N565,1)),F$381)+1))</f>
        <v>0</v>
      </c>
      <c r="G565" s="306">
        <f ca="1">IF($A565&lt;&gt;G$382,0,IF($A565&lt;&gt;$A564,1,MOD(G564-1+(COUNTIFS(H$382:$N$382,$A565)=COUNTIFS(H565:$N565,1)),G$381)+1))</f>
        <v>1</v>
      </c>
      <c r="H565" s="306">
        <f ca="1">IF($A565&lt;&gt;H$382,0,IF($A565&lt;&gt;$A564,1,MOD(H564-1+(COUNTIFS(I$382:$N$382,$A565)=COUNTIFS(I565:$N565,1)),H$381)+1))</f>
        <v>1</v>
      </c>
      <c r="I565" s="306">
        <f ca="1">IF($A565&lt;&gt;I$382,0,IF($A565&lt;&gt;$A564,1,MOD(I564-1+(COUNTIFS(N$382:$N$382,$A565)=COUNTIFS(N565:$N565,1)),I$381)+1))</f>
        <v>3</v>
      </c>
      <c r="J565" s="306"/>
      <c r="K565" s="306"/>
      <c r="L565" s="306"/>
      <c r="M565" s="306"/>
      <c r="O565">
        <v>182</v>
      </c>
      <c r="P565" s="115">
        <f t="shared" ca="1" si="912"/>
        <v>0.5</v>
      </c>
      <c r="Q565" s="115">
        <f t="shared" ca="1" si="913"/>
        <v>0</v>
      </c>
      <c r="R565" s="115">
        <f t="shared" ca="1" si="914"/>
        <v>0</v>
      </c>
      <c r="S565" s="115">
        <f t="shared" ca="1" si="915"/>
        <v>0</v>
      </c>
      <c r="T565" s="115">
        <v>0</v>
      </c>
      <c r="U565" s="115">
        <f t="shared" ca="1" si="916"/>
        <v>-0.5</v>
      </c>
      <c r="V565" s="115">
        <f t="shared" ca="1" si="917"/>
        <v>0.5</v>
      </c>
      <c r="W565" s="115"/>
      <c r="X565" s="115"/>
      <c r="Y565" s="115"/>
      <c r="Z565" s="115"/>
    </row>
    <row r="566" spans="1:26" hidden="1" outlineLevel="1">
      <c r="A566">
        <f t="shared" ca="1" si="918"/>
        <v>2</v>
      </c>
      <c r="B566" t="str">
        <f t="shared" ca="1" si="911"/>
        <v>EP3 LPD1 LPS2 LPM1</v>
      </c>
      <c r="C566" s="308">
        <f ca="1">IF($A566&lt;&gt;$A565,1,MOD(C565-1+(COUNTIFS(D$382:$N$382,$A566)=COUNTIFS(D566:$N566,1)),C$381)+1)</f>
        <v>3</v>
      </c>
      <c r="D566" s="306">
        <f ca="1">IF($A566&lt;&gt;D$382,0,IF($A566&lt;&gt;$A565,1,MOD(D565-1+(COUNTIFS(E$382:$N$382,$A566)=COUNTIFS(E566:$N566,1)),D$381)+1))</f>
        <v>0</v>
      </c>
      <c r="E566" s="306">
        <f ca="1">IF($A566&lt;&gt;E$382,0,IF($A566&lt;&gt;$A565,1,MOD(E565-1+(COUNTIFS(F$382:$N$382,$A566)=COUNTIFS(F566:$N566,1)),E$381)+1))</f>
        <v>0</v>
      </c>
      <c r="F566" s="306">
        <f ca="1">IF($A566&lt;&gt;F$382,0,IF($A566&lt;&gt;$A565,1,MOD(F565-1+(COUNTIFS(G$382:$N$382,$A566)=COUNTIFS(G566:$N566,1)),F$381)+1))</f>
        <v>0</v>
      </c>
      <c r="G566" s="306">
        <f ca="1">IF($A566&lt;&gt;G$382,0,IF($A566&lt;&gt;$A565,1,MOD(G565-1+(COUNTIFS(H$382:$N$382,$A566)=COUNTIFS(H566:$N566,1)),G$381)+1))</f>
        <v>1</v>
      </c>
      <c r="H566" s="306">
        <f ca="1">IF($A566&lt;&gt;H$382,0,IF($A566&lt;&gt;$A565,1,MOD(H565-1+(COUNTIFS(I$382:$N$382,$A566)=COUNTIFS(I566:$N566,1)),H$381)+1))</f>
        <v>2</v>
      </c>
      <c r="I566" s="306">
        <f ca="1">IF($A566&lt;&gt;I$382,0,IF($A566&lt;&gt;$A565,1,MOD(I565-1+(COUNTIFS(N$382:$N$382,$A566)=COUNTIFS(N566:$N566,1)),I$381)+1))</f>
        <v>1</v>
      </c>
      <c r="J566" s="306"/>
      <c r="K566" s="306"/>
      <c r="L566" s="306"/>
      <c r="M566" s="306"/>
      <c r="O566">
        <v>183</v>
      </c>
      <c r="P566" s="115">
        <f t="shared" ca="1" si="912"/>
        <v>0.5</v>
      </c>
      <c r="Q566" s="115">
        <f t="shared" ca="1" si="913"/>
        <v>0</v>
      </c>
      <c r="R566" s="115">
        <f t="shared" ca="1" si="914"/>
        <v>0</v>
      </c>
      <c r="S566" s="115">
        <f t="shared" ca="1" si="915"/>
        <v>0</v>
      </c>
      <c r="T566" s="115">
        <v>0</v>
      </c>
      <c r="U566" s="115">
        <f t="shared" ca="1" si="916"/>
        <v>0</v>
      </c>
      <c r="V566" s="115">
        <f t="shared" ca="1" si="917"/>
        <v>-0.5</v>
      </c>
      <c r="W566" s="115"/>
      <c r="X566" s="115"/>
      <c r="Y566" s="115"/>
      <c r="Z566" s="115"/>
    </row>
    <row r="567" spans="1:26" hidden="1" outlineLevel="1">
      <c r="A567">
        <f t="shared" ca="1" si="918"/>
        <v>2</v>
      </c>
      <c r="B567" t="str">
        <f t="shared" ca="1" si="911"/>
        <v>EP3 LPD1 LPS2 LPM2</v>
      </c>
      <c r="C567" s="308">
        <f ca="1">IF($A567&lt;&gt;$A566,1,MOD(C566-1+(COUNTIFS(D$382:$N$382,$A567)=COUNTIFS(D567:$N567,1)),C$381)+1)</f>
        <v>3</v>
      </c>
      <c r="D567" s="306">
        <f ca="1">IF($A567&lt;&gt;D$382,0,IF($A567&lt;&gt;$A566,1,MOD(D566-1+(COUNTIFS(E$382:$N$382,$A567)=COUNTIFS(E567:$N567,1)),D$381)+1))</f>
        <v>0</v>
      </c>
      <c r="E567" s="306">
        <f ca="1">IF($A567&lt;&gt;E$382,0,IF($A567&lt;&gt;$A566,1,MOD(E566-1+(COUNTIFS(F$382:$N$382,$A567)=COUNTIFS(F567:$N567,1)),E$381)+1))</f>
        <v>0</v>
      </c>
      <c r="F567" s="306">
        <f ca="1">IF($A567&lt;&gt;F$382,0,IF($A567&lt;&gt;$A566,1,MOD(F566-1+(COUNTIFS(G$382:$N$382,$A567)=COUNTIFS(G567:$N567,1)),F$381)+1))</f>
        <v>0</v>
      </c>
      <c r="G567" s="306">
        <f ca="1">IF($A567&lt;&gt;G$382,0,IF($A567&lt;&gt;$A566,1,MOD(G566-1+(COUNTIFS(H$382:$N$382,$A567)=COUNTIFS(H567:$N567,1)),G$381)+1))</f>
        <v>1</v>
      </c>
      <c r="H567" s="306">
        <f ca="1">IF($A567&lt;&gt;H$382,0,IF($A567&lt;&gt;$A566,1,MOD(H566-1+(COUNTIFS(I$382:$N$382,$A567)=COUNTIFS(I567:$N567,1)),H$381)+1))</f>
        <v>2</v>
      </c>
      <c r="I567" s="306">
        <f ca="1">IF($A567&lt;&gt;I$382,0,IF($A567&lt;&gt;$A566,1,MOD(I566-1+(COUNTIFS(N$382:$N$382,$A567)=COUNTIFS(N567:$N567,1)),I$381)+1))</f>
        <v>2</v>
      </c>
      <c r="J567" s="306"/>
      <c r="K567" s="306"/>
      <c r="L567" s="306"/>
      <c r="M567" s="306"/>
      <c r="O567">
        <v>184</v>
      </c>
      <c r="P567" s="115">
        <f t="shared" ca="1" si="912"/>
        <v>0.5</v>
      </c>
      <c r="Q567" s="115">
        <f t="shared" ca="1" si="913"/>
        <v>0</v>
      </c>
      <c r="R567" s="115">
        <f t="shared" ca="1" si="914"/>
        <v>0</v>
      </c>
      <c r="S567" s="115">
        <f t="shared" ca="1" si="915"/>
        <v>0</v>
      </c>
      <c r="T567" s="115">
        <v>0</v>
      </c>
      <c r="U567" s="115">
        <f t="shared" ca="1" si="916"/>
        <v>0</v>
      </c>
      <c r="V567" s="115">
        <f t="shared" ca="1" si="917"/>
        <v>0</v>
      </c>
      <c r="W567" s="115"/>
      <c r="X567" s="115"/>
      <c r="Y567" s="115"/>
      <c r="Z567" s="115"/>
    </row>
    <row r="568" spans="1:26" hidden="1" outlineLevel="1">
      <c r="A568">
        <f t="shared" ca="1" si="918"/>
        <v>2</v>
      </c>
      <c r="B568" t="str">
        <f t="shared" ca="1" si="911"/>
        <v>EP3 LPD1 LPS2 LPM3</v>
      </c>
      <c r="C568" s="308">
        <f ca="1">IF($A568&lt;&gt;$A567,1,MOD(C567-1+(COUNTIFS(D$382:$N$382,$A568)=COUNTIFS(D568:$N568,1)),C$381)+1)</f>
        <v>3</v>
      </c>
      <c r="D568" s="306">
        <f ca="1">IF($A568&lt;&gt;D$382,0,IF($A568&lt;&gt;$A567,1,MOD(D567-1+(COUNTIFS(E$382:$N$382,$A568)=COUNTIFS(E568:$N568,1)),D$381)+1))</f>
        <v>0</v>
      </c>
      <c r="E568" s="306">
        <f ca="1">IF($A568&lt;&gt;E$382,0,IF($A568&lt;&gt;$A567,1,MOD(E567-1+(COUNTIFS(F$382:$N$382,$A568)=COUNTIFS(F568:$N568,1)),E$381)+1))</f>
        <v>0</v>
      </c>
      <c r="F568" s="306">
        <f ca="1">IF($A568&lt;&gt;F$382,0,IF($A568&lt;&gt;$A567,1,MOD(F567-1+(COUNTIFS(G$382:$N$382,$A568)=COUNTIFS(G568:$N568,1)),F$381)+1))</f>
        <v>0</v>
      </c>
      <c r="G568" s="306">
        <f ca="1">IF($A568&lt;&gt;G$382,0,IF($A568&lt;&gt;$A567,1,MOD(G567-1+(COUNTIFS(H$382:$N$382,$A568)=COUNTIFS(H568:$N568,1)),G$381)+1))</f>
        <v>1</v>
      </c>
      <c r="H568" s="306">
        <f ca="1">IF($A568&lt;&gt;H$382,0,IF($A568&lt;&gt;$A567,1,MOD(H567-1+(COUNTIFS(I$382:$N$382,$A568)=COUNTIFS(I568:$N568,1)),H$381)+1))</f>
        <v>2</v>
      </c>
      <c r="I568" s="306">
        <f ca="1">IF($A568&lt;&gt;I$382,0,IF($A568&lt;&gt;$A567,1,MOD(I567-1+(COUNTIFS(N$382:$N$382,$A568)=COUNTIFS(N568:$N568,1)),I$381)+1))</f>
        <v>3</v>
      </c>
      <c r="J568" s="306"/>
      <c r="K568" s="306"/>
      <c r="L568" s="306"/>
      <c r="M568" s="306"/>
      <c r="O568">
        <v>185</v>
      </c>
      <c r="P568" s="115">
        <f t="shared" ca="1" si="912"/>
        <v>0.5</v>
      </c>
      <c r="Q568" s="115">
        <f t="shared" ca="1" si="913"/>
        <v>0</v>
      </c>
      <c r="R568" s="115">
        <f t="shared" ca="1" si="914"/>
        <v>0</v>
      </c>
      <c r="S568" s="115">
        <f t="shared" ca="1" si="915"/>
        <v>0</v>
      </c>
      <c r="T568" s="115">
        <v>0</v>
      </c>
      <c r="U568" s="115">
        <f t="shared" ca="1" si="916"/>
        <v>0</v>
      </c>
      <c r="V568" s="115">
        <f t="shared" ca="1" si="917"/>
        <v>0.5</v>
      </c>
      <c r="W568" s="115"/>
      <c r="X568" s="115"/>
      <c r="Y568" s="115"/>
      <c r="Z568" s="115"/>
    </row>
    <row r="569" spans="1:26" hidden="1" outlineLevel="1">
      <c r="A569">
        <f t="shared" ca="1" si="918"/>
        <v>2</v>
      </c>
      <c r="B569" t="str">
        <f t="shared" ca="1" si="911"/>
        <v>EP3 LPD1 LPS3 LPM1</v>
      </c>
      <c r="C569" s="308">
        <f ca="1">IF($A569&lt;&gt;$A568,1,MOD(C568-1+(COUNTIFS(D$382:$N$382,$A569)=COUNTIFS(D569:$N569,1)),C$381)+1)</f>
        <v>3</v>
      </c>
      <c r="D569" s="306">
        <f ca="1">IF($A569&lt;&gt;D$382,0,IF($A569&lt;&gt;$A568,1,MOD(D568-1+(COUNTIFS(E$382:$N$382,$A569)=COUNTIFS(E569:$N569,1)),D$381)+1))</f>
        <v>0</v>
      </c>
      <c r="E569" s="306">
        <f ca="1">IF($A569&lt;&gt;E$382,0,IF($A569&lt;&gt;$A568,1,MOD(E568-1+(COUNTIFS(F$382:$N$382,$A569)=COUNTIFS(F569:$N569,1)),E$381)+1))</f>
        <v>0</v>
      </c>
      <c r="F569" s="306">
        <f ca="1">IF($A569&lt;&gt;F$382,0,IF($A569&lt;&gt;$A568,1,MOD(F568-1+(COUNTIFS(G$382:$N$382,$A569)=COUNTIFS(G569:$N569,1)),F$381)+1))</f>
        <v>0</v>
      </c>
      <c r="G569" s="306">
        <f ca="1">IF($A569&lt;&gt;G$382,0,IF($A569&lt;&gt;$A568,1,MOD(G568-1+(COUNTIFS(H$382:$N$382,$A569)=COUNTIFS(H569:$N569,1)),G$381)+1))</f>
        <v>1</v>
      </c>
      <c r="H569" s="306">
        <f ca="1">IF($A569&lt;&gt;H$382,0,IF($A569&lt;&gt;$A568,1,MOD(H568-1+(COUNTIFS(I$382:$N$382,$A569)=COUNTIFS(I569:$N569,1)),H$381)+1))</f>
        <v>3</v>
      </c>
      <c r="I569" s="306">
        <f ca="1">IF($A569&lt;&gt;I$382,0,IF($A569&lt;&gt;$A568,1,MOD(I568-1+(COUNTIFS(N$382:$N$382,$A569)=COUNTIFS(N569:$N569,1)),I$381)+1))</f>
        <v>1</v>
      </c>
      <c r="J569" s="306"/>
      <c r="K569" s="306"/>
      <c r="L569" s="306"/>
      <c r="M569" s="306"/>
      <c r="O569">
        <v>186</v>
      </c>
      <c r="P569" s="115">
        <f t="shared" ca="1" si="912"/>
        <v>0.5</v>
      </c>
      <c r="Q569" s="115">
        <f t="shared" ca="1" si="913"/>
        <v>0</v>
      </c>
      <c r="R569" s="115">
        <f t="shared" ca="1" si="914"/>
        <v>0</v>
      </c>
      <c r="S569" s="115">
        <f t="shared" ca="1" si="915"/>
        <v>0</v>
      </c>
      <c r="T569" s="115">
        <v>0</v>
      </c>
      <c r="U569" s="115">
        <f t="shared" ca="1" si="916"/>
        <v>0.5</v>
      </c>
      <c r="V569" s="115">
        <f t="shared" ca="1" si="917"/>
        <v>-0.5</v>
      </c>
      <c r="W569" s="115"/>
      <c r="X569" s="115"/>
      <c r="Y569" s="115"/>
      <c r="Z569" s="115"/>
    </row>
    <row r="570" spans="1:26" hidden="1" outlineLevel="1">
      <c r="A570">
        <f t="shared" ca="1" si="918"/>
        <v>2</v>
      </c>
      <c r="B570" t="str">
        <f t="shared" ca="1" si="911"/>
        <v>EP3 LPD1 LPS3 LPM2</v>
      </c>
      <c r="C570" s="308">
        <f ca="1">IF($A570&lt;&gt;$A569,1,MOD(C569-1+(COUNTIFS(D$382:$N$382,$A570)=COUNTIFS(D570:$N570,1)),C$381)+1)</f>
        <v>3</v>
      </c>
      <c r="D570" s="306">
        <f ca="1">IF($A570&lt;&gt;D$382,0,IF($A570&lt;&gt;$A569,1,MOD(D569-1+(COUNTIFS(E$382:$N$382,$A570)=COUNTIFS(E570:$N570,1)),D$381)+1))</f>
        <v>0</v>
      </c>
      <c r="E570" s="306">
        <f ca="1">IF($A570&lt;&gt;E$382,0,IF($A570&lt;&gt;$A569,1,MOD(E569-1+(COUNTIFS(F$382:$N$382,$A570)=COUNTIFS(F570:$N570,1)),E$381)+1))</f>
        <v>0</v>
      </c>
      <c r="F570" s="306">
        <f ca="1">IF($A570&lt;&gt;F$382,0,IF($A570&lt;&gt;$A569,1,MOD(F569-1+(COUNTIFS(G$382:$N$382,$A570)=COUNTIFS(G570:$N570,1)),F$381)+1))</f>
        <v>0</v>
      </c>
      <c r="G570" s="306">
        <f ca="1">IF($A570&lt;&gt;G$382,0,IF($A570&lt;&gt;$A569,1,MOD(G569-1+(COUNTIFS(H$382:$N$382,$A570)=COUNTIFS(H570:$N570,1)),G$381)+1))</f>
        <v>1</v>
      </c>
      <c r="H570" s="306">
        <f ca="1">IF($A570&lt;&gt;H$382,0,IF($A570&lt;&gt;$A569,1,MOD(H569-1+(COUNTIFS(I$382:$N$382,$A570)=COUNTIFS(I570:$N570,1)),H$381)+1))</f>
        <v>3</v>
      </c>
      <c r="I570" s="306">
        <f ca="1">IF($A570&lt;&gt;I$382,0,IF($A570&lt;&gt;$A569,1,MOD(I569-1+(COUNTIFS(N$382:$N$382,$A570)=COUNTIFS(N570:$N570,1)),I$381)+1))</f>
        <v>2</v>
      </c>
      <c r="J570" s="306"/>
      <c r="K570" s="306"/>
      <c r="L570" s="306"/>
      <c r="M570" s="306"/>
      <c r="O570">
        <v>187</v>
      </c>
      <c r="P570" s="115">
        <f t="shared" ca="1" si="912"/>
        <v>0.5</v>
      </c>
      <c r="Q570" s="115">
        <f t="shared" ca="1" si="913"/>
        <v>0</v>
      </c>
      <c r="R570" s="115">
        <f t="shared" ca="1" si="914"/>
        <v>0</v>
      </c>
      <c r="S570" s="115">
        <f t="shared" ca="1" si="915"/>
        <v>0</v>
      </c>
      <c r="T570" s="115">
        <v>0</v>
      </c>
      <c r="U570" s="115">
        <f t="shared" ca="1" si="916"/>
        <v>0.5</v>
      </c>
      <c r="V570" s="115">
        <f t="shared" ca="1" si="917"/>
        <v>0</v>
      </c>
      <c r="W570" s="115"/>
      <c r="X570" s="115"/>
      <c r="Y570" s="115"/>
      <c r="Z570" s="115"/>
    </row>
    <row r="571" spans="1:26" hidden="1" outlineLevel="1">
      <c r="A571">
        <f t="shared" ca="1" si="918"/>
        <v>2</v>
      </c>
      <c r="B571" t="str">
        <f t="shared" ca="1" si="911"/>
        <v>EP3 LPD1 LPS3 LPM3</v>
      </c>
      <c r="C571" s="308">
        <f ca="1">IF($A571&lt;&gt;$A570,1,MOD(C570-1+(COUNTIFS(D$382:$N$382,$A571)=COUNTIFS(D571:$N571,1)),C$381)+1)</f>
        <v>3</v>
      </c>
      <c r="D571" s="306">
        <f ca="1">IF($A571&lt;&gt;D$382,0,IF($A571&lt;&gt;$A570,1,MOD(D570-1+(COUNTIFS(E$382:$N$382,$A571)=COUNTIFS(E571:$N571,1)),D$381)+1))</f>
        <v>0</v>
      </c>
      <c r="E571" s="306">
        <f ca="1">IF($A571&lt;&gt;E$382,0,IF($A571&lt;&gt;$A570,1,MOD(E570-1+(COUNTIFS(F$382:$N$382,$A571)=COUNTIFS(F571:$N571,1)),E$381)+1))</f>
        <v>0</v>
      </c>
      <c r="F571" s="306">
        <f ca="1">IF($A571&lt;&gt;F$382,0,IF($A571&lt;&gt;$A570,1,MOD(F570-1+(COUNTIFS(G$382:$N$382,$A571)=COUNTIFS(G571:$N571,1)),F$381)+1))</f>
        <v>0</v>
      </c>
      <c r="G571" s="306">
        <f ca="1">IF($A571&lt;&gt;G$382,0,IF($A571&lt;&gt;$A570,1,MOD(G570-1+(COUNTIFS(H$382:$N$382,$A571)=COUNTIFS(H571:$N571,1)),G$381)+1))</f>
        <v>1</v>
      </c>
      <c r="H571" s="306">
        <f ca="1">IF($A571&lt;&gt;H$382,0,IF($A571&lt;&gt;$A570,1,MOD(H570-1+(COUNTIFS(I$382:$N$382,$A571)=COUNTIFS(I571:$N571,1)),H$381)+1))</f>
        <v>3</v>
      </c>
      <c r="I571" s="306">
        <f ca="1">IF($A571&lt;&gt;I$382,0,IF($A571&lt;&gt;$A570,1,MOD(I570-1+(COUNTIFS(N$382:$N$382,$A571)=COUNTIFS(N571:$N571,1)),I$381)+1))</f>
        <v>3</v>
      </c>
      <c r="J571" s="306"/>
      <c r="K571" s="306"/>
      <c r="L571" s="306"/>
      <c r="M571" s="306"/>
      <c r="O571">
        <v>188</v>
      </c>
      <c r="P571" s="115">
        <f t="shared" ca="1" si="912"/>
        <v>0.5</v>
      </c>
      <c r="Q571" s="115">
        <f t="shared" ca="1" si="913"/>
        <v>0</v>
      </c>
      <c r="R571" s="115">
        <f t="shared" ca="1" si="914"/>
        <v>0</v>
      </c>
      <c r="S571" s="115">
        <f t="shared" ca="1" si="915"/>
        <v>0</v>
      </c>
      <c r="T571" s="115">
        <v>0</v>
      </c>
      <c r="U571" s="115">
        <f t="shared" ca="1" si="916"/>
        <v>0.5</v>
      </c>
      <c r="V571" s="115">
        <f t="shared" ca="1" si="917"/>
        <v>0.5</v>
      </c>
      <c r="W571" s="115"/>
      <c r="X571" s="115"/>
      <c r="Y571" s="115"/>
      <c r="Z571" s="115"/>
    </row>
    <row r="572" spans="1:26" hidden="1" outlineLevel="1">
      <c r="A572">
        <f t="shared" ca="1" si="918"/>
        <v>2</v>
      </c>
      <c r="B572" t="str">
        <f t="shared" ca="1" si="911"/>
        <v>EP1 LPD1 LPS1 LPM1</v>
      </c>
      <c r="C572" s="308">
        <f ca="1">IF($A572&lt;&gt;$A571,1,MOD(C571-1+(COUNTIFS(D$382:$N$382,$A572)=COUNTIFS(D572:$N572,1)),C$381)+1)</f>
        <v>1</v>
      </c>
      <c r="D572" s="306">
        <f ca="1">IF($A572&lt;&gt;D$382,0,IF($A572&lt;&gt;$A571,1,MOD(D571-1+(COUNTIFS(E$382:$N$382,$A572)=COUNTIFS(E572:$N572,1)),D$381)+1))</f>
        <v>0</v>
      </c>
      <c r="E572" s="306">
        <f ca="1">IF($A572&lt;&gt;E$382,0,IF($A572&lt;&gt;$A571,1,MOD(E571-1+(COUNTIFS(F$382:$N$382,$A572)=COUNTIFS(F572:$N572,1)),E$381)+1))</f>
        <v>0</v>
      </c>
      <c r="F572" s="306">
        <f ca="1">IF($A572&lt;&gt;F$382,0,IF($A572&lt;&gt;$A571,1,MOD(F571-1+(COUNTIFS(G$382:$N$382,$A572)=COUNTIFS(G572:$N572,1)),F$381)+1))</f>
        <v>0</v>
      </c>
      <c r="G572" s="306">
        <f ca="1">IF($A572&lt;&gt;G$382,0,IF($A572&lt;&gt;$A571,1,MOD(G571-1+(COUNTIFS(H$382:$N$382,$A572)=COUNTIFS(H572:$N572,1)),G$381)+1))</f>
        <v>1</v>
      </c>
      <c r="H572" s="306">
        <f ca="1">IF($A572&lt;&gt;H$382,0,IF($A572&lt;&gt;$A571,1,MOD(H571-1+(COUNTIFS(I$382:$N$382,$A572)=COUNTIFS(I572:$N572,1)),H$381)+1))</f>
        <v>1</v>
      </c>
      <c r="I572" s="306">
        <f ca="1">IF($A572&lt;&gt;I$382,0,IF($A572&lt;&gt;$A571,1,MOD(I571-1+(COUNTIFS(N$382:$N$382,$A572)=COUNTIFS(N572:$N572,1)),I$381)+1))</f>
        <v>1</v>
      </c>
      <c r="J572" s="306"/>
      <c r="K572" s="306"/>
      <c r="L572" s="306"/>
      <c r="M572" s="306"/>
      <c r="O572">
        <v>189</v>
      </c>
      <c r="P572" s="115">
        <f t="shared" ca="1" si="912"/>
        <v>-0.5</v>
      </c>
      <c r="Q572" s="115">
        <f t="shared" ca="1" si="913"/>
        <v>0</v>
      </c>
      <c r="R572" s="115">
        <f t="shared" ca="1" si="914"/>
        <v>0</v>
      </c>
      <c r="S572" s="115">
        <f t="shared" ca="1" si="915"/>
        <v>0</v>
      </c>
      <c r="T572" s="115">
        <v>0</v>
      </c>
      <c r="U572" s="115">
        <f t="shared" ca="1" si="916"/>
        <v>-0.5</v>
      </c>
      <c r="V572" s="115">
        <f t="shared" ca="1" si="917"/>
        <v>-0.5</v>
      </c>
      <c r="W572" s="115"/>
      <c r="X572" s="115"/>
      <c r="Y572" s="115"/>
      <c r="Z572" s="115"/>
    </row>
    <row r="573" spans="1:26" hidden="1" outlineLevel="1">
      <c r="A573">
        <f t="shared" ca="1" si="918"/>
        <v>2</v>
      </c>
      <c r="B573" t="str">
        <f t="shared" ca="1" si="911"/>
        <v>EP1 LPD1 LPS1 LPM2</v>
      </c>
      <c r="C573" s="308">
        <f ca="1">IF($A573&lt;&gt;$A572,1,MOD(C572-1+(COUNTIFS(D$382:$N$382,$A573)=COUNTIFS(D573:$N573,1)),C$381)+1)</f>
        <v>1</v>
      </c>
      <c r="D573" s="306">
        <f ca="1">IF($A573&lt;&gt;D$382,0,IF($A573&lt;&gt;$A572,1,MOD(D572-1+(COUNTIFS(E$382:$N$382,$A573)=COUNTIFS(E573:$N573,1)),D$381)+1))</f>
        <v>0</v>
      </c>
      <c r="E573" s="306">
        <f ca="1">IF($A573&lt;&gt;E$382,0,IF($A573&lt;&gt;$A572,1,MOD(E572-1+(COUNTIFS(F$382:$N$382,$A573)=COUNTIFS(F573:$N573,1)),E$381)+1))</f>
        <v>0</v>
      </c>
      <c r="F573" s="306">
        <f ca="1">IF($A573&lt;&gt;F$382,0,IF($A573&lt;&gt;$A572,1,MOD(F572-1+(COUNTIFS(G$382:$N$382,$A573)=COUNTIFS(G573:$N573,1)),F$381)+1))</f>
        <v>0</v>
      </c>
      <c r="G573" s="306">
        <f ca="1">IF($A573&lt;&gt;G$382,0,IF($A573&lt;&gt;$A572,1,MOD(G572-1+(COUNTIFS(H$382:$N$382,$A573)=COUNTIFS(H573:$N573,1)),G$381)+1))</f>
        <v>1</v>
      </c>
      <c r="H573" s="306">
        <f ca="1">IF($A573&lt;&gt;H$382,0,IF($A573&lt;&gt;$A572,1,MOD(H572-1+(COUNTIFS(I$382:$N$382,$A573)=COUNTIFS(I573:$N573,1)),H$381)+1))</f>
        <v>1</v>
      </c>
      <c r="I573" s="306">
        <f ca="1">IF($A573&lt;&gt;I$382,0,IF($A573&lt;&gt;$A572,1,MOD(I572-1+(COUNTIFS(N$382:$N$382,$A573)=COUNTIFS(N573:$N573,1)),I$381)+1))</f>
        <v>2</v>
      </c>
      <c r="J573" s="306"/>
      <c r="K573" s="306"/>
      <c r="L573" s="306"/>
      <c r="M573" s="306"/>
      <c r="O573">
        <v>190</v>
      </c>
      <c r="P573" s="115">
        <f t="shared" ca="1" si="912"/>
        <v>-0.5</v>
      </c>
      <c r="Q573" s="115">
        <f t="shared" ca="1" si="913"/>
        <v>0</v>
      </c>
      <c r="R573" s="115">
        <f t="shared" ca="1" si="914"/>
        <v>0</v>
      </c>
      <c r="S573" s="115">
        <f t="shared" ca="1" si="915"/>
        <v>0</v>
      </c>
      <c r="T573" s="115">
        <v>0</v>
      </c>
      <c r="U573" s="115">
        <f t="shared" ca="1" si="916"/>
        <v>-0.5</v>
      </c>
      <c r="V573" s="115">
        <f t="shared" ca="1" si="917"/>
        <v>0</v>
      </c>
      <c r="W573" s="115"/>
      <c r="X573" s="115"/>
      <c r="Y573" s="115"/>
      <c r="Z573" s="115"/>
    </row>
    <row r="574" spans="1:26" hidden="1" outlineLevel="1">
      <c r="A574">
        <f t="shared" ca="1" si="918"/>
        <v>2</v>
      </c>
      <c r="B574" t="str">
        <f t="shared" ca="1" si="911"/>
        <v>EP1 LPD1 LPS1 LPM3</v>
      </c>
      <c r="C574" s="308">
        <f ca="1">IF($A574&lt;&gt;$A573,1,MOD(C573-1+(COUNTIFS(D$382:$N$382,$A574)=COUNTIFS(D574:$N574,1)),C$381)+1)</f>
        <v>1</v>
      </c>
      <c r="D574" s="306">
        <f ca="1">IF($A574&lt;&gt;D$382,0,IF($A574&lt;&gt;$A573,1,MOD(D573-1+(COUNTIFS(E$382:$N$382,$A574)=COUNTIFS(E574:$N574,1)),D$381)+1))</f>
        <v>0</v>
      </c>
      <c r="E574" s="306">
        <f ca="1">IF($A574&lt;&gt;E$382,0,IF($A574&lt;&gt;$A573,1,MOD(E573-1+(COUNTIFS(F$382:$N$382,$A574)=COUNTIFS(F574:$N574,1)),E$381)+1))</f>
        <v>0</v>
      </c>
      <c r="F574" s="306">
        <f ca="1">IF($A574&lt;&gt;F$382,0,IF($A574&lt;&gt;$A573,1,MOD(F573-1+(COUNTIFS(G$382:$N$382,$A574)=COUNTIFS(G574:$N574,1)),F$381)+1))</f>
        <v>0</v>
      </c>
      <c r="G574" s="306">
        <f ca="1">IF($A574&lt;&gt;G$382,0,IF($A574&lt;&gt;$A573,1,MOD(G573-1+(COUNTIFS(H$382:$N$382,$A574)=COUNTIFS(H574:$N574,1)),G$381)+1))</f>
        <v>1</v>
      </c>
      <c r="H574" s="306">
        <f ca="1">IF($A574&lt;&gt;H$382,0,IF($A574&lt;&gt;$A573,1,MOD(H573-1+(COUNTIFS(I$382:$N$382,$A574)=COUNTIFS(I574:$N574,1)),H$381)+1))</f>
        <v>1</v>
      </c>
      <c r="I574" s="306">
        <f ca="1">IF($A574&lt;&gt;I$382,0,IF($A574&lt;&gt;$A573,1,MOD(I573-1+(COUNTIFS(N$382:$N$382,$A574)=COUNTIFS(N574:$N574,1)),I$381)+1))</f>
        <v>3</v>
      </c>
      <c r="J574" s="306"/>
      <c r="K574" s="306"/>
      <c r="L574" s="306"/>
      <c r="M574" s="306"/>
      <c r="O574">
        <v>191</v>
      </c>
      <c r="P574" s="115">
        <f t="shared" ca="1" si="912"/>
        <v>-0.5</v>
      </c>
      <c r="Q574" s="115">
        <f t="shared" ca="1" si="913"/>
        <v>0</v>
      </c>
      <c r="R574" s="115">
        <f t="shared" ca="1" si="914"/>
        <v>0</v>
      </c>
      <c r="S574" s="115">
        <f t="shared" ca="1" si="915"/>
        <v>0</v>
      </c>
      <c r="T574" s="115">
        <v>0</v>
      </c>
      <c r="U574" s="115">
        <f t="shared" ca="1" si="916"/>
        <v>-0.5</v>
      </c>
      <c r="V574" s="115">
        <f t="shared" ca="1" si="917"/>
        <v>0.5</v>
      </c>
      <c r="W574" s="115"/>
      <c r="X574" s="115"/>
      <c r="Y574" s="115"/>
      <c r="Z574" s="115"/>
    </row>
    <row r="575" spans="1:26" hidden="1" outlineLevel="1">
      <c r="A575">
        <f t="shared" ca="1" si="918"/>
        <v>2</v>
      </c>
      <c r="B575" t="str">
        <f t="shared" ca="1" si="911"/>
        <v>EP1 LPD1 LPS2 LPM1</v>
      </c>
      <c r="C575" s="308">
        <f ca="1">IF($A575&lt;&gt;$A574,1,MOD(C574-1+(COUNTIFS(D$382:$N$382,$A575)=COUNTIFS(D575:$N575,1)),C$381)+1)</f>
        <v>1</v>
      </c>
      <c r="D575" s="306">
        <f ca="1">IF($A575&lt;&gt;D$382,0,IF($A575&lt;&gt;$A574,1,MOD(D574-1+(COUNTIFS(E$382:$N$382,$A575)=COUNTIFS(E575:$N575,1)),D$381)+1))</f>
        <v>0</v>
      </c>
      <c r="E575" s="306">
        <f ca="1">IF($A575&lt;&gt;E$382,0,IF($A575&lt;&gt;$A574,1,MOD(E574-1+(COUNTIFS(F$382:$N$382,$A575)=COUNTIFS(F575:$N575,1)),E$381)+1))</f>
        <v>0</v>
      </c>
      <c r="F575" s="306">
        <f ca="1">IF($A575&lt;&gt;F$382,0,IF($A575&lt;&gt;$A574,1,MOD(F574-1+(COUNTIFS(G$382:$N$382,$A575)=COUNTIFS(G575:$N575,1)),F$381)+1))</f>
        <v>0</v>
      </c>
      <c r="G575" s="306">
        <f ca="1">IF($A575&lt;&gt;G$382,0,IF($A575&lt;&gt;$A574,1,MOD(G574-1+(COUNTIFS(H$382:$N$382,$A575)=COUNTIFS(H575:$N575,1)),G$381)+1))</f>
        <v>1</v>
      </c>
      <c r="H575" s="306">
        <f ca="1">IF($A575&lt;&gt;H$382,0,IF($A575&lt;&gt;$A574,1,MOD(H574-1+(COUNTIFS(I$382:$N$382,$A575)=COUNTIFS(I575:$N575,1)),H$381)+1))</f>
        <v>2</v>
      </c>
      <c r="I575" s="306">
        <f ca="1">IF($A575&lt;&gt;I$382,0,IF($A575&lt;&gt;$A574,1,MOD(I574-1+(COUNTIFS(N$382:$N$382,$A575)=COUNTIFS(N575:$N575,1)),I$381)+1))</f>
        <v>1</v>
      </c>
      <c r="J575" s="306"/>
      <c r="K575" s="306"/>
      <c r="L575" s="306"/>
      <c r="M575" s="306"/>
      <c r="O575">
        <v>192</v>
      </c>
      <c r="P575" s="115">
        <f t="shared" ca="1" si="912"/>
        <v>-0.5</v>
      </c>
      <c r="Q575" s="115">
        <f t="shared" ca="1" si="913"/>
        <v>0</v>
      </c>
      <c r="R575" s="115">
        <f t="shared" ca="1" si="914"/>
        <v>0</v>
      </c>
      <c r="S575" s="115">
        <f t="shared" ca="1" si="915"/>
        <v>0</v>
      </c>
      <c r="T575" s="115">
        <v>0</v>
      </c>
      <c r="U575" s="115">
        <f t="shared" ca="1" si="916"/>
        <v>0</v>
      </c>
      <c r="V575" s="115">
        <f t="shared" ca="1" si="917"/>
        <v>-0.5</v>
      </c>
      <c r="W575" s="115"/>
      <c r="X575" s="115"/>
      <c r="Y575" s="115"/>
      <c r="Z575" s="115"/>
    </row>
    <row r="576" spans="1:26" hidden="1" outlineLevel="1">
      <c r="A576">
        <f t="shared" ca="1" si="918"/>
        <v>2</v>
      </c>
      <c r="B576" t="str">
        <f t="shared" ref="B576:B639" ca="1" si="919">"EP"&amp;$C576&amp;IF($A576=0," LPAll"&amp;$D576,"")&amp;IF($A576=1," LPD"&amp;$E576&amp;" LPS"&amp;$F576,"")&amp;IF($A576=2," LPD"&amp;$G576&amp;" LPS"&amp;$H576&amp;" LPM"&amp;$I576,"")</f>
        <v>EP1 LPD1 LPS2 LPM2</v>
      </c>
      <c r="C576" s="308">
        <f ca="1">IF($A576&lt;&gt;$A575,1,MOD(C575-1+(COUNTIFS(D$382:$N$382,$A576)=COUNTIFS(D576:$N576,1)),C$381)+1)</f>
        <v>1</v>
      </c>
      <c r="D576" s="306">
        <f ca="1">IF($A576&lt;&gt;D$382,0,IF($A576&lt;&gt;$A575,1,MOD(D575-1+(COUNTIFS(E$382:$N$382,$A576)=COUNTIFS(E576:$N576,1)),D$381)+1))</f>
        <v>0</v>
      </c>
      <c r="E576" s="306">
        <f ca="1">IF($A576&lt;&gt;E$382,0,IF($A576&lt;&gt;$A575,1,MOD(E575-1+(COUNTIFS(F$382:$N$382,$A576)=COUNTIFS(F576:$N576,1)),E$381)+1))</f>
        <v>0</v>
      </c>
      <c r="F576" s="306">
        <f ca="1">IF($A576&lt;&gt;F$382,0,IF($A576&lt;&gt;$A575,1,MOD(F575-1+(COUNTIFS(G$382:$N$382,$A576)=COUNTIFS(G576:$N576,1)),F$381)+1))</f>
        <v>0</v>
      </c>
      <c r="G576" s="306">
        <f ca="1">IF($A576&lt;&gt;G$382,0,IF($A576&lt;&gt;$A575,1,MOD(G575-1+(COUNTIFS(H$382:$N$382,$A576)=COUNTIFS(H576:$N576,1)),G$381)+1))</f>
        <v>1</v>
      </c>
      <c r="H576" s="306">
        <f ca="1">IF($A576&lt;&gt;H$382,0,IF($A576&lt;&gt;$A575,1,MOD(H575-1+(COUNTIFS(I$382:$N$382,$A576)=COUNTIFS(I576:$N576,1)),H$381)+1))</f>
        <v>2</v>
      </c>
      <c r="I576" s="306">
        <f ca="1">IF($A576&lt;&gt;I$382,0,IF($A576&lt;&gt;$A575,1,MOD(I575-1+(COUNTIFS(N$382:$N$382,$A576)=COUNTIFS(N576:$N576,1)),I$381)+1))</f>
        <v>2</v>
      </c>
      <c r="J576" s="306"/>
      <c r="K576" s="306"/>
      <c r="L576" s="306"/>
      <c r="M576" s="306"/>
      <c r="O576">
        <v>193</v>
      </c>
      <c r="P576" s="115">
        <f t="shared" ca="1" si="912"/>
        <v>-0.5</v>
      </c>
      <c r="Q576" s="115">
        <f t="shared" ca="1" si="913"/>
        <v>0</v>
      </c>
      <c r="R576" s="115">
        <f t="shared" ca="1" si="914"/>
        <v>0</v>
      </c>
      <c r="S576" s="115">
        <f t="shared" ca="1" si="915"/>
        <v>0</v>
      </c>
      <c r="T576" s="115">
        <v>0</v>
      </c>
      <c r="U576" s="115">
        <f t="shared" ca="1" si="916"/>
        <v>0</v>
      </c>
      <c r="V576" s="115">
        <f t="shared" ca="1" si="917"/>
        <v>0</v>
      </c>
      <c r="W576" s="115"/>
      <c r="X576" s="115"/>
      <c r="Y576" s="115"/>
      <c r="Z576" s="115"/>
    </row>
    <row r="577" spans="1:26" hidden="1" outlineLevel="1">
      <c r="A577">
        <f t="shared" ca="1" si="918"/>
        <v>2</v>
      </c>
      <c r="B577" t="str">
        <f t="shared" ca="1" si="919"/>
        <v>EP1 LPD1 LPS2 LPM3</v>
      </c>
      <c r="C577" s="308">
        <f ca="1">IF($A577&lt;&gt;$A576,1,MOD(C576-1+(COUNTIFS(D$382:$N$382,$A577)=COUNTIFS(D577:$N577,1)),C$381)+1)</f>
        <v>1</v>
      </c>
      <c r="D577" s="306">
        <f ca="1">IF($A577&lt;&gt;D$382,0,IF($A577&lt;&gt;$A576,1,MOD(D576-1+(COUNTIFS(E$382:$N$382,$A577)=COUNTIFS(E577:$N577,1)),D$381)+1))</f>
        <v>0</v>
      </c>
      <c r="E577" s="306">
        <f ca="1">IF($A577&lt;&gt;E$382,0,IF($A577&lt;&gt;$A576,1,MOD(E576-1+(COUNTIFS(F$382:$N$382,$A577)=COUNTIFS(F577:$N577,1)),E$381)+1))</f>
        <v>0</v>
      </c>
      <c r="F577" s="306">
        <f ca="1">IF($A577&lt;&gt;F$382,0,IF($A577&lt;&gt;$A576,1,MOD(F576-1+(COUNTIFS(G$382:$N$382,$A577)=COUNTIFS(G577:$N577,1)),F$381)+1))</f>
        <v>0</v>
      </c>
      <c r="G577" s="306">
        <f ca="1">IF($A577&lt;&gt;G$382,0,IF($A577&lt;&gt;$A576,1,MOD(G576-1+(COUNTIFS(H$382:$N$382,$A577)=COUNTIFS(H577:$N577,1)),G$381)+1))</f>
        <v>1</v>
      </c>
      <c r="H577" s="306">
        <f ca="1">IF($A577&lt;&gt;H$382,0,IF($A577&lt;&gt;$A576,1,MOD(H576-1+(COUNTIFS(I$382:$N$382,$A577)=COUNTIFS(I577:$N577,1)),H$381)+1))</f>
        <v>2</v>
      </c>
      <c r="I577" s="306">
        <f ca="1">IF($A577&lt;&gt;I$382,0,IF($A577&lt;&gt;$A576,1,MOD(I576-1+(COUNTIFS(N$382:$N$382,$A577)=COUNTIFS(N577:$N577,1)),I$381)+1))</f>
        <v>3</v>
      </c>
      <c r="J577" s="306"/>
      <c r="K577" s="306"/>
      <c r="L577" s="306"/>
      <c r="M577" s="306"/>
      <c r="O577">
        <v>194</v>
      </c>
      <c r="P577" s="115">
        <f t="shared" ca="1" si="912"/>
        <v>-0.5</v>
      </c>
      <c r="Q577" s="115">
        <f t="shared" ca="1" si="913"/>
        <v>0</v>
      </c>
      <c r="R577" s="115">
        <f t="shared" ca="1" si="914"/>
        <v>0</v>
      </c>
      <c r="S577" s="115">
        <f t="shared" ca="1" si="915"/>
        <v>0</v>
      </c>
      <c r="T577" s="115">
        <v>0</v>
      </c>
      <c r="U577" s="115">
        <f t="shared" ca="1" si="916"/>
        <v>0</v>
      </c>
      <c r="V577" s="115">
        <f t="shared" ca="1" si="917"/>
        <v>0.5</v>
      </c>
      <c r="W577" s="115"/>
      <c r="X577" s="115"/>
      <c r="Y577" s="115"/>
      <c r="Z577" s="115"/>
    </row>
    <row r="578" spans="1:26" hidden="1" outlineLevel="1">
      <c r="A578">
        <f t="shared" ca="1" si="918"/>
        <v>2</v>
      </c>
      <c r="B578" t="str">
        <f t="shared" ca="1" si="919"/>
        <v>EP1 LPD1 LPS3 LPM1</v>
      </c>
      <c r="C578" s="308">
        <f ca="1">IF($A578&lt;&gt;$A577,1,MOD(C577-1+(COUNTIFS(D$382:$N$382,$A578)=COUNTIFS(D578:$N578,1)),C$381)+1)</f>
        <v>1</v>
      </c>
      <c r="D578" s="306">
        <f ca="1">IF($A578&lt;&gt;D$382,0,IF($A578&lt;&gt;$A577,1,MOD(D577-1+(COUNTIFS(E$382:$N$382,$A578)=COUNTIFS(E578:$N578,1)),D$381)+1))</f>
        <v>0</v>
      </c>
      <c r="E578" s="306">
        <f ca="1">IF($A578&lt;&gt;E$382,0,IF($A578&lt;&gt;$A577,1,MOD(E577-1+(COUNTIFS(F$382:$N$382,$A578)=COUNTIFS(F578:$N578,1)),E$381)+1))</f>
        <v>0</v>
      </c>
      <c r="F578" s="306">
        <f ca="1">IF($A578&lt;&gt;F$382,0,IF($A578&lt;&gt;$A577,1,MOD(F577-1+(COUNTIFS(G$382:$N$382,$A578)=COUNTIFS(G578:$N578,1)),F$381)+1))</f>
        <v>0</v>
      </c>
      <c r="G578" s="306">
        <f ca="1">IF($A578&lt;&gt;G$382,0,IF($A578&lt;&gt;$A577,1,MOD(G577-1+(COUNTIFS(H$382:$N$382,$A578)=COUNTIFS(H578:$N578,1)),G$381)+1))</f>
        <v>1</v>
      </c>
      <c r="H578" s="306">
        <f ca="1">IF($A578&lt;&gt;H$382,0,IF($A578&lt;&gt;$A577,1,MOD(H577-1+(COUNTIFS(I$382:$N$382,$A578)=COUNTIFS(I578:$N578,1)),H$381)+1))</f>
        <v>3</v>
      </c>
      <c r="I578" s="306">
        <f ca="1">IF($A578&lt;&gt;I$382,0,IF($A578&lt;&gt;$A577,1,MOD(I577-1+(COUNTIFS(N$382:$N$382,$A578)=COUNTIFS(N578:$N578,1)),I$381)+1))</f>
        <v>1</v>
      </c>
      <c r="J578" s="306"/>
      <c r="K578" s="306"/>
      <c r="L578" s="306"/>
      <c r="M578" s="306"/>
      <c r="O578">
        <v>195</v>
      </c>
      <c r="P578" s="115">
        <f t="shared" ca="1" si="912"/>
        <v>-0.5</v>
      </c>
      <c r="Q578" s="115">
        <f t="shared" ca="1" si="913"/>
        <v>0</v>
      </c>
      <c r="R578" s="115">
        <f t="shared" ca="1" si="914"/>
        <v>0</v>
      </c>
      <c r="S578" s="115">
        <f t="shared" ca="1" si="915"/>
        <v>0</v>
      </c>
      <c r="T578" s="115">
        <v>0</v>
      </c>
      <c r="U578" s="115">
        <f t="shared" ca="1" si="916"/>
        <v>0.5</v>
      </c>
      <c r="V578" s="115">
        <f t="shared" ca="1" si="917"/>
        <v>-0.5</v>
      </c>
      <c r="W578" s="115"/>
      <c r="X578" s="115"/>
      <c r="Y578" s="115"/>
      <c r="Z578" s="115"/>
    </row>
    <row r="579" spans="1:26" hidden="1" outlineLevel="1">
      <c r="A579">
        <f t="shared" ca="1" si="918"/>
        <v>2</v>
      </c>
      <c r="B579" t="str">
        <f t="shared" ca="1" si="919"/>
        <v>EP1 LPD1 LPS3 LPM2</v>
      </c>
      <c r="C579" s="308">
        <f ca="1">IF($A579&lt;&gt;$A578,1,MOD(C578-1+(COUNTIFS(D$382:$N$382,$A579)=COUNTIFS(D579:$N579,1)),C$381)+1)</f>
        <v>1</v>
      </c>
      <c r="D579" s="306">
        <f ca="1">IF($A579&lt;&gt;D$382,0,IF($A579&lt;&gt;$A578,1,MOD(D578-1+(COUNTIFS(E$382:$N$382,$A579)=COUNTIFS(E579:$N579,1)),D$381)+1))</f>
        <v>0</v>
      </c>
      <c r="E579" s="306">
        <f ca="1">IF($A579&lt;&gt;E$382,0,IF($A579&lt;&gt;$A578,1,MOD(E578-1+(COUNTIFS(F$382:$N$382,$A579)=COUNTIFS(F579:$N579,1)),E$381)+1))</f>
        <v>0</v>
      </c>
      <c r="F579" s="306">
        <f ca="1">IF($A579&lt;&gt;F$382,0,IF($A579&lt;&gt;$A578,1,MOD(F578-1+(COUNTIFS(G$382:$N$382,$A579)=COUNTIFS(G579:$N579,1)),F$381)+1))</f>
        <v>0</v>
      </c>
      <c r="G579" s="306">
        <f ca="1">IF($A579&lt;&gt;G$382,0,IF($A579&lt;&gt;$A578,1,MOD(G578-1+(COUNTIFS(H$382:$N$382,$A579)=COUNTIFS(H579:$N579,1)),G$381)+1))</f>
        <v>1</v>
      </c>
      <c r="H579" s="306">
        <f ca="1">IF($A579&lt;&gt;H$382,0,IF($A579&lt;&gt;$A578,1,MOD(H578-1+(COUNTIFS(I$382:$N$382,$A579)=COUNTIFS(I579:$N579,1)),H$381)+1))</f>
        <v>3</v>
      </c>
      <c r="I579" s="306">
        <f ca="1">IF($A579&lt;&gt;I$382,0,IF($A579&lt;&gt;$A578,1,MOD(I578-1+(COUNTIFS(N$382:$N$382,$A579)=COUNTIFS(N579:$N579,1)),I$381)+1))</f>
        <v>2</v>
      </c>
      <c r="J579" s="306"/>
      <c r="K579" s="306"/>
      <c r="L579" s="306"/>
      <c r="M579" s="306"/>
      <c r="O579">
        <v>196</v>
      </c>
      <c r="P579" s="115">
        <f t="shared" ca="1" si="912"/>
        <v>-0.5</v>
      </c>
      <c r="Q579" s="115">
        <f t="shared" ca="1" si="913"/>
        <v>0</v>
      </c>
      <c r="R579" s="115">
        <f t="shared" ca="1" si="914"/>
        <v>0</v>
      </c>
      <c r="S579" s="115">
        <f t="shared" ca="1" si="915"/>
        <v>0</v>
      </c>
      <c r="T579" s="115">
        <v>0</v>
      </c>
      <c r="U579" s="115">
        <f t="shared" ca="1" si="916"/>
        <v>0.5</v>
      </c>
      <c r="V579" s="115">
        <f t="shared" ca="1" si="917"/>
        <v>0</v>
      </c>
      <c r="W579" s="115"/>
      <c r="X579" s="115"/>
      <c r="Y579" s="115"/>
      <c r="Z579" s="115"/>
    </row>
    <row r="580" spans="1:26" hidden="1" outlineLevel="1">
      <c r="A580">
        <f t="shared" ca="1" si="918"/>
        <v>2</v>
      </c>
      <c r="B580" t="str">
        <f t="shared" ca="1" si="919"/>
        <v>EP1 LPD1 LPS3 LPM3</v>
      </c>
      <c r="C580" s="308">
        <f ca="1">IF($A580&lt;&gt;$A579,1,MOD(C579-1+(COUNTIFS(D$382:$N$382,$A580)=COUNTIFS(D580:$N580,1)),C$381)+1)</f>
        <v>1</v>
      </c>
      <c r="D580" s="306">
        <f ca="1">IF($A580&lt;&gt;D$382,0,IF($A580&lt;&gt;$A579,1,MOD(D579-1+(COUNTIFS(E$382:$N$382,$A580)=COUNTIFS(E580:$N580,1)),D$381)+1))</f>
        <v>0</v>
      </c>
      <c r="E580" s="306">
        <f ca="1">IF($A580&lt;&gt;E$382,0,IF($A580&lt;&gt;$A579,1,MOD(E579-1+(COUNTIFS(F$382:$N$382,$A580)=COUNTIFS(F580:$N580,1)),E$381)+1))</f>
        <v>0</v>
      </c>
      <c r="F580" s="306">
        <f ca="1">IF($A580&lt;&gt;F$382,0,IF($A580&lt;&gt;$A579,1,MOD(F579-1+(COUNTIFS(G$382:$N$382,$A580)=COUNTIFS(G580:$N580,1)),F$381)+1))</f>
        <v>0</v>
      </c>
      <c r="G580" s="306">
        <f ca="1">IF($A580&lt;&gt;G$382,0,IF($A580&lt;&gt;$A579,1,MOD(G579-1+(COUNTIFS(H$382:$N$382,$A580)=COUNTIFS(H580:$N580,1)),G$381)+1))</f>
        <v>1</v>
      </c>
      <c r="H580" s="306">
        <f ca="1">IF($A580&lt;&gt;H$382,0,IF($A580&lt;&gt;$A579,1,MOD(H579-1+(COUNTIFS(I$382:$N$382,$A580)=COUNTIFS(I580:$N580,1)),H$381)+1))</f>
        <v>3</v>
      </c>
      <c r="I580" s="306">
        <f ca="1">IF($A580&lt;&gt;I$382,0,IF($A580&lt;&gt;$A579,1,MOD(I579-1+(COUNTIFS(N$382:$N$382,$A580)=COUNTIFS(N580:$N580,1)),I$381)+1))</f>
        <v>3</v>
      </c>
      <c r="J580" s="306"/>
      <c r="K580" s="306"/>
      <c r="L580" s="306"/>
      <c r="M580" s="306"/>
      <c r="O580">
        <v>197</v>
      </c>
      <c r="P580" s="115">
        <f t="shared" ca="1" si="912"/>
        <v>-0.5</v>
      </c>
      <c r="Q580" s="115">
        <f t="shared" ca="1" si="913"/>
        <v>0</v>
      </c>
      <c r="R580" s="115">
        <f t="shared" ca="1" si="914"/>
        <v>0</v>
      </c>
      <c r="S580" s="115">
        <f t="shared" ca="1" si="915"/>
        <v>0</v>
      </c>
      <c r="T580" s="115">
        <v>0</v>
      </c>
      <c r="U580" s="115">
        <f t="shared" ca="1" si="916"/>
        <v>0.5</v>
      </c>
      <c r="V580" s="115">
        <f t="shared" ca="1" si="917"/>
        <v>0.5</v>
      </c>
      <c r="W580" s="115"/>
      <c r="X580" s="115"/>
      <c r="Y580" s="115"/>
      <c r="Z580" s="115"/>
    </row>
    <row r="581" spans="1:26" hidden="1" outlineLevel="1">
      <c r="A581">
        <f t="shared" ca="1" si="918"/>
        <v>2</v>
      </c>
      <c r="B581" t="str">
        <f t="shared" ca="1" si="919"/>
        <v>EP2 LPD1 LPS1 LPM1</v>
      </c>
      <c r="C581" s="308">
        <f ca="1">IF($A581&lt;&gt;$A580,1,MOD(C580-1+(COUNTIFS(D$382:$N$382,$A581)=COUNTIFS(D581:$N581,1)),C$381)+1)</f>
        <v>2</v>
      </c>
      <c r="D581" s="306">
        <f ca="1">IF($A581&lt;&gt;D$382,0,IF($A581&lt;&gt;$A580,1,MOD(D580-1+(COUNTIFS(E$382:$N$382,$A581)=COUNTIFS(E581:$N581,1)),D$381)+1))</f>
        <v>0</v>
      </c>
      <c r="E581" s="306">
        <f ca="1">IF($A581&lt;&gt;E$382,0,IF($A581&lt;&gt;$A580,1,MOD(E580-1+(COUNTIFS(F$382:$N$382,$A581)=COUNTIFS(F581:$N581,1)),E$381)+1))</f>
        <v>0</v>
      </c>
      <c r="F581" s="306">
        <f ca="1">IF($A581&lt;&gt;F$382,0,IF($A581&lt;&gt;$A580,1,MOD(F580-1+(COUNTIFS(G$382:$N$382,$A581)=COUNTIFS(G581:$N581,1)),F$381)+1))</f>
        <v>0</v>
      </c>
      <c r="G581" s="306">
        <f ca="1">IF($A581&lt;&gt;G$382,0,IF($A581&lt;&gt;$A580,1,MOD(G580-1+(COUNTIFS(H$382:$N$382,$A581)=COUNTIFS(H581:$N581,1)),G$381)+1))</f>
        <v>1</v>
      </c>
      <c r="H581" s="306">
        <f ca="1">IF($A581&lt;&gt;H$382,0,IF($A581&lt;&gt;$A580,1,MOD(H580-1+(COUNTIFS(I$382:$N$382,$A581)=COUNTIFS(I581:$N581,1)),H$381)+1))</f>
        <v>1</v>
      </c>
      <c r="I581" s="306">
        <f ca="1">IF($A581&lt;&gt;I$382,0,IF($A581&lt;&gt;$A580,1,MOD(I580-1+(COUNTIFS(N$382:$N$382,$A581)=COUNTIFS(N581:$N581,1)),I$381)+1))</f>
        <v>1</v>
      </c>
      <c r="J581" s="306"/>
      <c r="K581" s="306"/>
      <c r="L581" s="306"/>
      <c r="M581" s="306"/>
      <c r="O581">
        <v>198</v>
      </c>
      <c r="P581" s="115">
        <f t="shared" ca="1" si="912"/>
        <v>0</v>
      </c>
      <c r="Q581" s="115">
        <f t="shared" ca="1" si="913"/>
        <v>0</v>
      </c>
      <c r="R581" s="115">
        <f t="shared" ca="1" si="914"/>
        <v>0</v>
      </c>
      <c r="S581" s="115">
        <f t="shared" ca="1" si="915"/>
        <v>0</v>
      </c>
      <c r="T581" s="115">
        <v>0</v>
      </c>
      <c r="U581" s="115">
        <f t="shared" ca="1" si="916"/>
        <v>-0.5</v>
      </c>
      <c r="V581" s="115">
        <f t="shared" ca="1" si="917"/>
        <v>-0.5</v>
      </c>
      <c r="W581" s="115"/>
      <c r="X581" s="115"/>
      <c r="Y581" s="115"/>
      <c r="Z581" s="115"/>
    </row>
    <row r="582" spans="1:26" hidden="1" outlineLevel="1">
      <c r="A582">
        <f t="shared" ca="1" si="918"/>
        <v>2</v>
      </c>
      <c r="B582" t="str">
        <f t="shared" ca="1" si="919"/>
        <v>EP2 LPD1 LPS1 LPM2</v>
      </c>
      <c r="C582" s="308">
        <f ca="1">IF($A582&lt;&gt;$A581,1,MOD(C581-1+(COUNTIFS(D$382:$N$382,$A582)=COUNTIFS(D582:$N582,1)),C$381)+1)</f>
        <v>2</v>
      </c>
      <c r="D582" s="306">
        <f ca="1">IF($A582&lt;&gt;D$382,0,IF($A582&lt;&gt;$A581,1,MOD(D581-1+(COUNTIFS(E$382:$N$382,$A582)=COUNTIFS(E582:$N582,1)),D$381)+1))</f>
        <v>0</v>
      </c>
      <c r="E582" s="306">
        <f ca="1">IF($A582&lt;&gt;E$382,0,IF($A582&lt;&gt;$A581,1,MOD(E581-1+(COUNTIFS(F$382:$N$382,$A582)=COUNTIFS(F582:$N582,1)),E$381)+1))</f>
        <v>0</v>
      </c>
      <c r="F582" s="306">
        <f ca="1">IF($A582&lt;&gt;F$382,0,IF($A582&lt;&gt;$A581,1,MOD(F581-1+(COUNTIFS(G$382:$N$382,$A582)=COUNTIFS(G582:$N582,1)),F$381)+1))</f>
        <v>0</v>
      </c>
      <c r="G582" s="306">
        <f ca="1">IF($A582&lt;&gt;G$382,0,IF($A582&lt;&gt;$A581,1,MOD(G581-1+(COUNTIFS(H$382:$N$382,$A582)=COUNTIFS(H582:$N582,1)),G$381)+1))</f>
        <v>1</v>
      </c>
      <c r="H582" s="306">
        <f ca="1">IF($A582&lt;&gt;H$382,0,IF($A582&lt;&gt;$A581,1,MOD(H581-1+(COUNTIFS(I$382:$N$382,$A582)=COUNTIFS(I582:$N582,1)),H$381)+1))</f>
        <v>1</v>
      </c>
      <c r="I582" s="306">
        <f ca="1">IF($A582&lt;&gt;I$382,0,IF($A582&lt;&gt;$A581,1,MOD(I581-1+(COUNTIFS(N$382:$N$382,$A582)=COUNTIFS(N582:$N582,1)),I$381)+1))</f>
        <v>2</v>
      </c>
      <c r="J582" s="306"/>
      <c r="K582" s="306"/>
      <c r="L582" s="306"/>
      <c r="M582" s="306"/>
      <c r="O582">
        <v>199</v>
      </c>
      <c r="P582" s="115">
        <f t="shared" ca="1" si="912"/>
        <v>0</v>
      </c>
      <c r="Q582" s="115">
        <f t="shared" ca="1" si="913"/>
        <v>0</v>
      </c>
      <c r="R582" s="115">
        <f t="shared" ca="1" si="914"/>
        <v>0</v>
      </c>
      <c r="S582" s="115">
        <f t="shared" ca="1" si="915"/>
        <v>0</v>
      </c>
      <c r="T582" s="115">
        <v>0</v>
      </c>
      <c r="U582" s="115">
        <f t="shared" ca="1" si="916"/>
        <v>-0.5</v>
      </c>
      <c r="V582" s="115">
        <f t="shared" ca="1" si="917"/>
        <v>0</v>
      </c>
      <c r="W582" s="115"/>
      <c r="X582" s="115"/>
      <c r="Y582" s="115"/>
      <c r="Z582" s="115"/>
    </row>
    <row r="583" spans="1:26" hidden="1" outlineLevel="1">
      <c r="A583">
        <f t="shared" ca="1" si="918"/>
        <v>2</v>
      </c>
      <c r="B583" t="str">
        <f t="shared" ca="1" si="919"/>
        <v>EP2 LPD1 LPS1 LPM3</v>
      </c>
      <c r="C583" s="308">
        <f ca="1">IF($A583&lt;&gt;$A582,1,MOD(C582-1+(COUNTIFS(D$382:$N$382,$A583)=COUNTIFS(D583:$N583,1)),C$381)+1)</f>
        <v>2</v>
      </c>
      <c r="D583" s="306">
        <f ca="1">IF($A583&lt;&gt;D$382,0,IF($A583&lt;&gt;$A582,1,MOD(D582-1+(COUNTIFS(E$382:$N$382,$A583)=COUNTIFS(E583:$N583,1)),D$381)+1))</f>
        <v>0</v>
      </c>
      <c r="E583" s="306">
        <f ca="1">IF($A583&lt;&gt;E$382,0,IF($A583&lt;&gt;$A582,1,MOD(E582-1+(COUNTIFS(F$382:$N$382,$A583)=COUNTIFS(F583:$N583,1)),E$381)+1))</f>
        <v>0</v>
      </c>
      <c r="F583" s="306">
        <f ca="1">IF($A583&lt;&gt;F$382,0,IF($A583&lt;&gt;$A582,1,MOD(F582-1+(COUNTIFS(G$382:$N$382,$A583)=COUNTIFS(G583:$N583,1)),F$381)+1))</f>
        <v>0</v>
      </c>
      <c r="G583" s="306">
        <f ca="1">IF($A583&lt;&gt;G$382,0,IF($A583&lt;&gt;$A582,1,MOD(G582-1+(COUNTIFS(H$382:$N$382,$A583)=COUNTIFS(H583:$N583,1)),G$381)+1))</f>
        <v>1</v>
      </c>
      <c r="H583" s="306">
        <f ca="1">IF($A583&lt;&gt;H$382,0,IF($A583&lt;&gt;$A582,1,MOD(H582-1+(COUNTIFS(I$382:$N$382,$A583)=COUNTIFS(I583:$N583,1)),H$381)+1))</f>
        <v>1</v>
      </c>
      <c r="I583" s="306">
        <f ca="1">IF($A583&lt;&gt;I$382,0,IF($A583&lt;&gt;$A582,1,MOD(I582-1+(COUNTIFS(N$382:$N$382,$A583)=COUNTIFS(N583:$N583,1)),I$381)+1))</f>
        <v>3</v>
      </c>
      <c r="J583" s="306"/>
      <c r="K583" s="306"/>
      <c r="L583" s="306"/>
      <c r="M583" s="306"/>
      <c r="O583">
        <v>200</v>
      </c>
      <c r="P583" s="115">
        <f t="shared" ca="1" si="912"/>
        <v>0</v>
      </c>
      <c r="Q583" s="115">
        <f t="shared" ca="1" si="913"/>
        <v>0</v>
      </c>
      <c r="R583" s="115">
        <f t="shared" ca="1" si="914"/>
        <v>0</v>
      </c>
      <c r="S583" s="115">
        <f t="shared" ca="1" si="915"/>
        <v>0</v>
      </c>
      <c r="T583" s="115">
        <v>0</v>
      </c>
      <c r="U583" s="115">
        <f t="shared" ca="1" si="916"/>
        <v>-0.5</v>
      </c>
      <c r="V583" s="115">
        <f t="shared" ca="1" si="917"/>
        <v>0.5</v>
      </c>
      <c r="W583" s="115"/>
      <c r="X583" s="115"/>
      <c r="Y583" s="115"/>
      <c r="Z583" s="115"/>
    </row>
    <row r="584" spans="1:26" hidden="1" outlineLevel="1">
      <c r="A584">
        <f t="shared" ca="1" si="918"/>
        <v>2</v>
      </c>
      <c r="B584" t="str">
        <f t="shared" ca="1" si="919"/>
        <v>EP2 LPD1 LPS2 LPM1</v>
      </c>
      <c r="C584" s="308">
        <f ca="1">IF($A584&lt;&gt;$A583,1,MOD(C583-1+(COUNTIFS(D$382:$N$382,$A584)=COUNTIFS(D584:$N584,1)),C$381)+1)</f>
        <v>2</v>
      </c>
      <c r="D584" s="306">
        <f ca="1">IF($A584&lt;&gt;D$382,0,IF($A584&lt;&gt;$A583,1,MOD(D583-1+(COUNTIFS(E$382:$N$382,$A584)=COUNTIFS(E584:$N584,1)),D$381)+1))</f>
        <v>0</v>
      </c>
      <c r="E584" s="306">
        <f ca="1">IF($A584&lt;&gt;E$382,0,IF($A584&lt;&gt;$A583,1,MOD(E583-1+(COUNTIFS(F$382:$N$382,$A584)=COUNTIFS(F584:$N584,1)),E$381)+1))</f>
        <v>0</v>
      </c>
      <c r="F584" s="306">
        <f ca="1">IF($A584&lt;&gt;F$382,0,IF($A584&lt;&gt;$A583,1,MOD(F583-1+(COUNTIFS(G$382:$N$382,$A584)=COUNTIFS(G584:$N584,1)),F$381)+1))</f>
        <v>0</v>
      </c>
      <c r="G584" s="306">
        <f ca="1">IF($A584&lt;&gt;G$382,0,IF($A584&lt;&gt;$A583,1,MOD(G583-1+(COUNTIFS(H$382:$N$382,$A584)=COUNTIFS(H584:$N584,1)),G$381)+1))</f>
        <v>1</v>
      </c>
      <c r="H584" s="306">
        <f ca="1">IF($A584&lt;&gt;H$382,0,IF($A584&lt;&gt;$A583,1,MOD(H583-1+(COUNTIFS(I$382:$N$382,$A584)=COUNTIFS(I584:$N584,1)),H$381)+1))</f>
        <v>2</v>
      </c>
      <c r="I584" s="306">
        <f ca="1">IF($A584&lt;&gt;I$382,0,IF($A584&lt;&gt;$A583,1,MOD(I583-1+(COUNTIFS(N$382:$N$382,$A584)=COUNTIFS(N584:$N584,1)),I$381)+1))</f>
        <v>1</v>
      </c>
      <c r="J584" s="306"/>
      <c r="K584" s="306"/>
      <c r="L584" s="306"/>
      <c r="M584" s="306"/>
      <c r="O584">
        <v>201</v>
      </c>
      <c r="P584" s="115">
        <f t="shared" ca="1" si="912"/>
        <v>0</v>
      </c>
      <c r="Q584" s="115">
        <f t="shared" ca="1" si="913"/>
        <v>0</v>
      </c>
      <c r="R584" s="115">
        <f t="shared" ca="1" si="914"/>
        <v>0</v>
      </c>
      <c r="S584" s="115">
        <f t="shared" ca="1" si="915"/>
        <v>0</v>
      </c>
      <c r="T584" s="115">
        <v>0</v>
      </c>
      <c r="U584" s="115">
        <f t="shared" ca="1" si="916"/>
        <v>0</v>
      </c>
      <c r="V584" s="115">
        <f t="shared" ca="1" si="917"/>
        <v>-0.5</v>
      </c>
      <c r="W584" s="115"/>
      <c r="X584" s="115"/>
      <c r="Y584" s="115"/>
      <c r="Z584" s="115"/>
    </row>
    <row r="585" spans="1:26" hidden="1" outlineLevel="1">
      <c r="A585">
        <f t="shared" ca="1" si="918"/>
        <v>2</v>
      </c>
      <c r="B585" t="str">
        <f t="shared" ca="1" si="919"/>
        <v>EP2 LPD1 LPS2 LPM2</v>
      </c>
      <c r="C585" s="308">
        <f ca="1">IF($A585&lt;&gt;$A584,1,MOD(C584-1+(COUNTIFS(D$382:$N$382,$A585)=COUNTIFS(D585:$N585,1)),C$381)+1)</f>
        <v>2</v>
      </c>
      <c r="D585" s="306">
        <f ca="1">IF($A585&lt;&gt;D$382,0,IF($A585&lt;&gt;$A584,1,MOD(D584-1+(COUNTIFS(E$382:$N$382,$A585)=COUNTIFS(E585:$N585,1)),D$381)+1))</f>
        <v>0</v>
      </c>
      <c r="E585" s="306">
        <f ca="1">IF($A585&lt;&gt;E$382,0,IF($A585&lt;&gt;$A584,1,MOD(E584-1+(COUNTIFS(F$382:$N$382,$A585)=COUNTIFS(F585:$N585,1)),E$381)+1))</f>
        <v>0</v>
      </c>
      <c r="F585" s="306">
        <f ca="1">IF($A585&lt;&gt;F$382,0,IF($A585&lt;&gt;$A584,1,MOD(F584-1+(COUNTIFS(G$382:$N$382,$A585)=COUNTIFS(G585:$N585,1)),F$381)+1))</f>
        <v>0</v>
      </c>
      <c r="G585" s="306">
        <f ca="1">IF($A585&lt;&gt;G$382,0,IF($A585&lt;&gt;$A584,1,MOD(G584-1+(COUNTIFS(H$382:$N$382,$A585)=COUNTIFS(H585:$N585,1)),G$381)+1))</f>
        <v>1</v>
      </c>
      <c r="H585" s="306">
        <f ca="1">IF($A585&lt;&gt;H$382,0,IF($A585&lt;&gt;$A584,1,MOD(H584-1+(COUNTIFS(I$382:$N$382,$A585)=COUNTIFS(I585:$N585,1)),H$381)+1))</f>
        <v>2</v>
      </c>
      <c r="I585" s="306">
        <f ca="1">IF($A585&lt;&gt;I$382,0,IF($A585&lt;&gt;$A584,1,MOD(I584-1+(COUNTIFS(N$382:$N$382,$A585)=COUNTIFS(N585:$N585,1)),I$381)+1))</f>
        <v>2</v>
      </c>
      <c r="J585" s="306"/>
      <c r="K585" s="306"/>
      <c r="L585" s="306"/>
      <c r="M585" s="306"/>
      <c r="O585">
        <v>202</v>
      </c>
      <c r="P585" s="115">
        <f t="shared" ca="1" si="912"/>
        <v>0</v>
      </c>
      <c r="Q585" s="115">
        <f t="shared" ca="1" si="913"/>
        <v>0</v>
      </c>
      <c r="R585" s="115">
        <f t="shared" ca="1" si="914"/>
        <v>0</v>
      </c>
      <c r="S585" s="115">
        <f t="shared" ca="1" si="915"/>
        <v>0</v>
      </c>
      <c r="T585" s="115">
        <v>0</v>
      </c>
      <c r="U585" s="115">
        <f t="shared" ca="1" si="916"/>
        <v>0</v>
      </c>
      <c r="V585" s="115">
        <f t="shared" ca="1" si="917"/>
        <v>0</v>
      </c>
      <c r="W585" s="115"/>
      <c r="X585" s="115"/>
      <c r="Y585" s="115"/>
      <c r="Z585" s="115"/>
    </row>
    <row r="586" spans="1:26" hidden="1" outlineLevel="1">
      <c r="A586">
        <f t="shared" ca="1" si="918"/>
        <v>2</v>
      </c>
      <c r="B586" t="str">
        <f t="shared" ca="1" si="919"/>
        <v>EP2 LPD1 LPS2 LPM3</v>
      </c>
      <c r="C586" s="308">
        <f ca="1">IF($A586&lt;&gt;$A585,1,MOD(C585-1+(COUNTIFS(D$382:$N$382,$A586)=COUNTIFS(D586:$N586,1)),C$381)+1)</f>
        <v>2</v>
      </c>
      <c r="D586" s="306">
        <f ca="1">IF($A586&lt;&gt;D$382,0,IF($A586&lt;&gt;$A585,1,MOD(D585-1+(COUNTIFS(E$382:$N$382,$A586)=COUNTIFS(E586:$N586,1)),D$381)+1))</f>
        <v>0</v>
      </c>
      <c r="E586" s="306">
        <f ca="1">IF($A586&lt;&gt;E$382,0,IF($A586&lt;&gt;$A585,1,MOD(E585-1+(COUNTIFS(F$382:$N$382,$A586)=COUNTIFS(F586:$N586,1)),E$381)+1))</f>
        <v>0</v>
      </c>
      <c r="F586" s="306">
        <f ca="1">IF($A586&lt;&gt;F$382,0,IF($A586&lt;&gt;$A585,1,MOD(F585-1+(COUNTIFS(G$382:$N$382,$A586)=COUNTIFS(G586:$N586,1)),F$381)+1))</f>
        <v>0</v>
      </c>
      <c r="G586" s="306">
        <f ca="1">IF($A586&lt;&gt;G$382,0,IF($A586&lt;&gt;$A585,1,MOD(G585-1+(COUNTIFS(H$382:$N$382,$A586)=COUNTIFS(H586:$N586,1)),G$381)+1))</f>
        <v>1</v>
      </c>
      <c r="H586" s="306">
        <f ca="1">IF($A586&lt;&gt;H$382,0,IF($A586&lt;&gt;$A585,1,MOD(H585-1+(COUNTIFS(I$382:$N$382,$A586)=COUNTIFS(I586:$N586,1)),H$381)+1))</f>
        <v>2</v>
      </c>
      <c r="I586" s="306">
        <f ca="1">IF($A586&lt;&gt;I$382,0,IF($A586&lt;&gt;$A585,1,MOD(I585-1+(COUNTIFS(N$382:$N$382,$A586)=COUNTIFS(N586:$N586,1)),I$381)+1))</f>
        <v>3</v>
      </c>
      <c r="J586" s="306"/>
      <c r="K586" s="306"/>
      <c r="L586" s="306"/>
      <c r="M586" s="306"/>
      <c r="O586">
        <v>203</v>
      </c>
      <c r="P586" s="115">
        <f t="shared" ca="1" si="912"/>
        <v>0</v>
      </c>
      <c r="Q586" s="115">
        <f t="shared" ca="1" si="913"/>
        <v>0</v>
      </c>
      <c r="R586" s="115">
        <f t="shared" ca="1" si="914"/>
        <v>0</v>
      </c>
      <c r="S586" s="115">
        <f t="shared" ca="1" si="915"/>
        <v>0</v>
      </c>
      <c r="T586" s="115">
        <v>0</v>
      </c>
      <c r="U586" s="115">
        <f t="shared" ca="1" si="916"/>
        <v>0</v>
      </c>
      <c r="V586" s="115">
        <f t="shared" ca="1" si="917"/>
        <v>0.5</v>
      </c>
      <c r="W586" s="115"/>
      <c r="X586" s="115"/>
      <c r="Y586" s="115"/>
      <c r="Z586" s="115"/>
    </row>
    <row r="587" spans="1:26" hidden="1" outlineLevel="1">
      <c r="A587">
        <f t="shared" ca="1" si="918"/>
        <v>2</v>
      </c>
      <c r="B587" t="str">
        <f t="shared" ca="1" si="919"/>
        <v>EP2 LPD1 LPS3 LPM1</v>
      </c>
      <c r="C587" s="308">
        <f ca="1">IF($A587&lt;&gt;$A586,1,MOD(C586-1+(COUNTIFS(D$382:$N$382,$A587)=COUNTIFS(D587:$N587,1)),C$381)+1)</f>
        <v>2</v>
      </c>
      <c r="D587" s="306">
        <f ca="1">IF($A587&lt;&gt;D$382,0,IF($A587&lt;&gt;$A586,1,MOD(D586-1+(COUNTIFS(E$382:$N$382,$A587)=COUNTIFS(E587:$N587,1)),D$381)+1))</f>
        <v>0</v>
      </c>
      <c r="E587" s="306">
        <f ca="1">IF($A587&lt;&gt;E$382,0,IF($A587&lt;&gt;$A586,1,MOD(E586-1+(COUNTIFS(F$382:$N$382,$A587)=COUNTIFS(F587:$N587,1)),E$381)+1))</f>
        <v>0</v>
      </c>
      <c r="F587" s="306">
        <f ca="1">IF($A587&lt;&gt;F$382,0,IF($A587&lt;&gt;$A586,1,MOD(F586-1+(COUNTIFS(G$382:$N$382,$A587)=COUNTIFS(G587:$N587,1)),F$381)+1))</f>
        <v>0</v>
      </c>
      <c r="G587" s="306">
        <f ca="1">IF($A587&lt;&gt;G$382,0,IF($A587&lt;&gt;$A586,1,MOD(G586-1+(COUNTIFS(H$382:$N$382,$A587)=COUNTIFS(H587:$N587,1)),G$381)+1))</f>
        <v>1</v>
      </c>
      <c r="H587" s="306">
        <f ca="1">IF($A587&lt;&gt;H$382,0,IF($A587&lt;&gt;$A586,1,MOD(H586-1+(COUNTIFS(I$382:$N$382,$A587)=COUNTIFS(I587:$N587,1)),H$381)+1))</f>
        <v>3</v>
      </c>
      <c r="I587" s="306">
        <f ca="1">IF($A587&lt;&gt;I$382,0,IF($A587&lt;&gt;$A586,1,MOD(I586-1+(COUNTIFS(N$382:$N$382,$A587)=COUNTIFS(N587:$N587,1)),I$381)+1))</f>
        <v>1</v>
      </c>
      <c r="J587" s="306"/>
      <c r="K587" s="306"/>
      <c r="L587" s="306"/>
      <c r="M587" s="306"/>
      <c r="O587">
        <v>204</v>
      </c>
      <c r="P587" s="115">
        <f t="shared" ca="1" si="912"/>
        <v>0</v>
      </c>
      <c r="Q587" s="115">
        <f t="shared" ca="1" si="913"/>
        <v>0</v>
      </c>
      <c r="R587" s="115">
        <f t="shared" ca="1" si="914"/>
        <v>0</v>
      </c>
      <c r="S587" s="115">
        <f t="shared" ca="1" si="915"/>
        <v>0</v>
      </c>
      <c r="T587" s="115">
        <v>0</v>
      </c>
      <c r="U587" s="115">
        <f t="shared" ca="1" si="916"/>
        <v>0.5</v>
      </c>
      <c r="V587" s="115">
        <f t="shared" ca="1" si="917"/>
        <v>-0.5</v>
      </c>
      <c r="W587" s="115"/>
      <c r="X587" s="115"/>
      <c r="Y587" s="115"/>
      <c r="Z587" s="115"/>
    </row>
    <row r="588" spans="1:26" hidden="1" outlineLevel="1">
      <c r="A588">
        <f t="shared" ca="1" si="918"/>
        <v>2</v>
      </c>
      <c r="B588" t="str">
        <f t="shared" ca="1" si="919"/>
        <v>EP2 LPD1 LPS3 LPM2</v>
      </c>
      <c r="C588" s="308">
        <f ca="1">IF($A588&lt;&gt;$A587,1,MOD(C587-1+(COUNTIFS(D$382:$N$382,$A588)=COUNTIFS(D588:$N588,1)),C$381)+1)</f>
        <v>2</v>
      </c>
      <c r="D588" s="306">
        <f ca="1">IF($A588&lt;&gt;D$382,0,IF($A588&lt;&gt;$A587,1,MOD(D587-1+(COUNTIFS(E$382:$N$382,$A588)=COUNTIFS(E588:$N588,1)),D$381)+1))</f>
        <v>0</v>
      </c>
      <c r="E588" s="306">
        <f ca="1">IF($A588&lt;&gt;E$382,0,IF($A588&lt;&gt;$A587,1,MOD(E587-1+(COUNTIFS(F$382:$N$382,$A588)=COUNTIFS(F588:$N588,1)),E$381)+1))</f>
        <v>0</v>
      </c>
      <c r="F588" s="306">
        <f ca="1">IF($A588&lt;&gt;F$382,0,IF($A588&lt;&gt;$A587,1,MOD(F587-1+(COUNTIFS(G$382:$N$382,$A588)=COUNTIFS(G588:$N588,1)),F$381)+1))</f>
        <v>0</v>
      </c>
      <c r="G588" s="306">
        <f ca="1">IF($A588&lt;&gt;G$382,0,IF($A588&lt;&gt;$A587,1,MOD(G587-1+(COUNTIFS(H$382:$N$382,$A588)=COUNTIFS(H588:$N588,1)),G$381)+1))</f>
        <v>1</v>
      </c>
      <c r="H588" s="306">
        <f ca="1">IF($A588&lt;&gt;H$382,0,IF($A588&lt;&gt;$A587,1,MOD(H587-1+(COUNTIFS(I$382:$N$382,$A588)=COUNTIFS(I588:$N588,1)),H$381)+1))</f>
        <v>3</v>
      </c>
      <c r="I588" s="306">
        <f ca="1">IF($A588&lt;&gt;I$382,0,IF($A588&lt;&gt;$A587,1,MOD(I587-1+(COUNTIFS(N$382:$N$382,$A588)=COUNTIFS(N588:$N588,1)),I$381)+1))</f>
        <v>2</v>
      </c>
      <c r="J588" s="306"/>
      <c r="K588" s="306"/>
      <c r="L588" s="306"/>
      <c r="M588" s="306"/>
      <c r="O588">
        <v>205</v>
      </c>
      <c r="P588" s="115">
        <f t="shared" ca="1" si="912"/>
        <v>0</v>
      </c>
      <c r="Q588" s="115">
        <f t="shared" ca="1" si="913"/>
        <v>0</v>
      </c>
      <c r="R588" s="115">
        <f t="shared" ca="1" si="914"/>
        <v>0</v>
      </c>
      <c r="S588" s="115">
        <f t="shared" ca="1" si="915"/>
        <v>0</v>
      </c>
      <c r="T588" s="115">
        <v>0</v>
      </c>
      <c r="U588" s="115">
        <f t="shared" ca="1" si="916"/>
        <v>0.5</v>
      </c>
      <c r="V588" s="115">
        <f t="shared" ca="1" si="917"/>
        <v>0</v>
      </c>
      <c r="W588" s="115"/>
      <c r="X588" s="115"/>
      <c r="Y588" s="115"/>
      <c r="Z588" s="115"/>
    </row>
    <row r="589" spans="1:26" hidden="1" outlineLevel="1">
      <c r="A589">
        <f t="shared" ca="1" si="918"/>
        <v>2</v>
      </c>
      <c r="B589" t="str">
        <f t="shared" ca="1" si="919"/>
        <v>EP2 LPD1 LPS3 LPM3</v>
      </c>
      <c r="C589" s="308">
        <f ca="1">IF($A589&lt;&gt;$A588,1,MOD(C588-1+(COUNTIFS(D$382:$N$382,$A589)=COUNTIFS(D589:$N589,1)),C$381)+1)</f>
        <v>2</v>
      </c>
      <c r="D589" s="306">
        <f ca="1">IF($A589&lt;&gt;D$382,0,IF($A589&lt;&gt;$A588,1,MOD(D588-1+(COUNTIFS(E$382:$N$382,$A589)=COUNTIFS(E589:$N589,1)),D$381)+1))</f>
        <v>0</v>
      </c>
      <c r="E589" s="306">
        <f ca="1">IF($A589&lt;&gt;E$382,0,IF($A589&lt;&gt;$A588,1,MOD(E588-1+(COUNTIFS(F$382:$N$382,$A589)=COUNTIFS(F589:$N589,1)),E$381)+1))</f>
        <v>0</v>
      </c>
      <c r="F589" s="306">
        <f ca="1">IF($A589&lt;&gt;F$382,0,IF($A589&lt;&gt;$A588,1,MOD(F588-1+(COUNTIFS(G$382:$N$382,$A589)=COUNTIFS(G589:$N589,1)),F$381)+1))</f>
        <v>0</v>
      </c>
      <c r="G589" s="306">
        <f ca="1">IF($A589&lt;&gt;G$382,0,IF($A589&lt;&gt;$A588,1,MOD(G588-1+(COUNTIFS(H$382:$N$382,$A589)=COUNTIFS(H589:$N589,1)),G$381)+1))</f>
        <v>1</v>
      </c>
      <c r="H589" s="306">
        <f ca="1">IF($A589&lt;&gt;H$382,0,IF($A589&lt;&gt;$A588,1,MOD(H588-1+(COUNTIFS(I$382:$N$382,$A589)=COUNTIFS(I589:$N589,1)),H$381)+1))</f>
        <v>3</v>
      </c>
      <c r="I589" s="306">
        <f ca="1">IF($A589&lt;&gt;I$382,0,IF($A589&lt;&gt;$A588,1,MOD(I588-1+(COUNTIFS(N$382:$N$382,$A589)=COUNTIFS(N589:$N589,1)),I$381)+1))</f>
        <v>3</v>
      </c>
      <c r="J589" s="306"/>
      <c r="K589" s="306"/>
      <c r="L589" s="306"/>
      <c r="M589" s="306"/>
      <c r="O589">
        <v>206</v>
      </c>
      <c r="P589" s="115">
        <f t="shared" ca="1" si="912"/>
        <v>0</v>
      </c>
      <c r="Q589" s="115">
        <f t="shared" ca="1" si="913"/>
        <v>0</v>
      </c>
      <c r="R589" s="115">
        <f t="shared" ca="1" si="914"/>
        <v>0</v>
      </c>
      <c r="S589" s="115">
        <f t="shared" ca="1" si="915"/>
        <v>0</v>
      </c>
      <c r="T589" s="115">
        <v>0</v>
      </c>
      <c r="U589" s="115">
        <f t="shared" ca="1" si="916"/>
        <v>0.5</v>
      </c>
      <c r="V589" s="115">
        <f t="shared" ca="1" si="917"/>
        <v>0.5</v>
      </c>
      <c r="W589" s="115"/>
      <c r="X589" s="115"/>
      <c r="Y589" s="115"/>
      <c r="Z589" s="115"/>
    </row>
    <row r="590" spans="1:26" hidden="1" outlineLevel="1">
      <c r="A590">
        <f t="shared" ca="1" si="918"/>
        <v>2</v>
      </c>
      <c r="B590" t="str">
        <f t="shared" ca="1" si="919"/>
        <v>EP3 LPD1 LPS1 LPM1</v>
      </c>
      <c r="C590" s="308">
        <f ca="1">IF($A590&lt;&gt;$A589,1,MOD(C589-1+(COUNTIFS(D$382:$N$382,$A590)=COUNTIFS(D590:$N590,1)),C$381)+1)</f>
        <v>3</v>
      </c>
      <c r="D590" s="306">
        <f ca="1">IF($A590&lt;&gt;D$382,0,IF($A590&lt;&gt;$A589,1,MOD(D589-1+(COUNTIFS(E$382:$N$382,$A590)=COUNTIFS(E590:$N590,1)),D$381)+1))</f>
        <v>0</v>
      </c>
      <c r="E590" s="306">
        <f ca="1">IF($A590&lt;&gt;E$382,0,IF($A590&lt;&gt;$A589,1,MOD(E589-1+(COUNTIFS(F$382:$N$382,$A590)=COUNTIFS(F590:$N590,1)),E$381)+1))</f>
        <v>0</v>
      </c>
      <c r="F590" s="306">
        <f ca="1">IF($A590&lt;&gt;F$382,0,IF($A590&lt;&gt;$A589,1,MOD(F589-1+(COUNTIFS(G$382:$N$382,$A590)=COUNTIFS(G590:$N590,1)),F$381)+1))</f>
        <v>0</v>
      </c>
      <c r="G590" s="306">
        <f ca="1">IF($A590&lt;&gt;G$382,0,IF($A590&lt;&gt;$A589,1,MOD(G589-1+(COUNTIFS(H$382:$N$382,$A590)=COUNTIFS(H590:$N590,1)),G$381)+1))</f>
        <v>1</v>
      </c>
      <c r="H590" s="306">
        <f ca="1">IF($A590&lt;&gt;H$382,0,IF($A590&lt;&gt;$A589,1,MOD(H589-1+(COUNTIFS(I$382:$N$382,$A590)=COUNTIFS(I590:$N590,1)),H$381)+1))</f>
        <v>1</v>
      </c>
      <c r="I590" s="306">
        <f ca="1">IF($A590&lt;&gt;I$382,0,IF($A590&lt;&gt;$A589,1,MOD(I589-1+(COUNTIFS(N$382:$N$382,$A590)=COUNTIFS(N590:$N590,1)),I$381)+1))</f>
        <v>1</v>
      </c>
      <c r="J590" s="306"/>
      <c r="K590" s="306"/>
      <c r="L590" s="306"/>
      <c r="M590" s="306"/>
      <c r="O590">
        <v>207</v>
      </c>
      <c r="P590" s="115">
        <f t="shared" ca="1" si="912"/>
        <v>0.5</v>
      </c>
      <c r="Q590" s="115">
        <f t="shared" ca="1" si="913"/>
        <v>0</v>
      </c>
      <c r="R590" s="115">
        <f t="shared" ca="1" si="914"/>
        <v>0</v>
      </c>
      <c r="S590" s="115">
        <f t="shared" ca="1" si="915"/>
        <v>0</v>
      </c>
      <c r="T590" s="115">
        <v>0</v>
      </c>
      <c r="U590" s="115">
        <f t="shared" ca="1" si="916"/>
        <v>-0.5</v>
      </c>
      <c r="V590" s="115">
        <f t="shared" ca="1" si="917"/>
        <v>-0.5</v>
      </c>
      <c r="W590" s="115"/>
      <c r="X590" s="115"/>
      <c r="Y590" s="115"/>
      <c r="Z590" s="115"/>
    </row>
    <row r="591" spans="1:26" hidden="1" outlineLevel="1">
      <c r="A591">
        <f t="shared" ca="1" si="918"/>
        <v>2</v>
      </c>
      <c r="B591" t="str">
        <f t="shared" ca="1" si="919"/>
        <v>EP3 LPD1 LPS1 LPM2</v>
      </c>
      <c r="C591" s="308">
        <f ca="1">IF($A591&lt;&gt;$A590,1,MOD(C590-1+(COUNTIFS(D$382:$N$382,$A591)=COUNTIFS(D591:$N591,1)),C$381)+1)</f>
        <v>3</v>
      </c>
      <c r="D591" s="306">
        <f ca="1">IF($A591&lt;&gt;D$382,0,IF($A591&lt;&gt;$A590,1,MOD(D590-1+(COUNTIFS(E$382:$N$382,$A591)=COUNTIFS(E591:$N591,1)),D$381)+1))</f>
        <v>0</v>
      </c>
      <c r="E591" s="306">
        <f ca="1">IF($A591&lt;&gt;E$382,0,IF($A591&lt;&gt;$A590,1,MOD(E590-1+(COUNTIFS(F$382:$N$382,$A591)=COUNTIFS(F591:$N591,1)),E$381)+1))</f>
        <v>0</v>
      </c>
      <c r="F591" s="306">
        <f ca="1">IF($A591&lt;&gt;F$382,0,IF($A591&lt;&gt;$A590,1,MOD(F590-1+(COUNTIFS(G$382:$N$382,$A591)=COUNTIFS(G591:$N591,1)),F$381)+1))</f>
        <v>0</v>
      </c>
      <c r="G591" s="306">
        <f ca="1">IF($A591&lt;&gt;G$382,0,IF($A591&lt;&gt;$A590,1,MOD(G590-1+(COUNTIFS(H$382:$N$382,$A591)=COUNTIFS(H591:$N591,1)),G$381)+1))</f>
        <v>1</v>
      </c>
      <c r="H591" s="306">
        <f ca="1">IF($A591&lt;&gt;H$382,0,IF($A591&lt;&gt;$A590,1,MOD(H590-1+(COUNTIFS(I$382:$N$382,$A591)=COUNTIFS(I591:$N591,1)),H$381)+1))</f>
        <v>1</v>
      </c>
      <c r="I591" s="306">
        <f ca="1">IF($A591&lt;&gt;I$382,0,IF($A591&lt;&gt;$A590,1,MOD(I590-1+(COUNTIFS(N$382:$N$382,$A591)=COUNTIFS(N591:$N591,1)),I$381)+1))</f>
        <v>2</v>
      </c>
      <c r="J591" s="306"/>
      <c r="K591" s="306"/>
      <c r="L591" s="306"/>
      <c r="M591" s="306"/>
      <c r="O591">
        <v>208</v>
      </c>
      <c r="P591" s="115">
        <f t="shared" ca="1" si="912"/>
        <v>0.5</v>
      </c>
      <c r="Q591" s="115">
        <f t="shared" ca="1" si="913"/>
        <v>0</v>
      </c>
      <c r="R591" s="115">
        <f t="shared" ca="1" si="914"/>
        <v>0</v>
      </c>
      <c r="S591" s="115">
        <f t="shared" ca="1" si="915"/>
        <v>0</v>
      </c>
      <c r="T591" s="115">
        <v>0</v>
      </c>
      <c r="U591" s="115">
        <f t="shared" ca="1" si="916"/>
        <v>-0.5</v>
      </c>
      <c r="V591" s="115">
        <f t="shared" ca="1" si="917"/>
        <v>0</v>
      </c>
      <c r="W591" s="115"/>
      <c r="X591" s="115"/>
      <c r="Y591" s="115"/>
      <c r="Z591" s="115"/>
    </row>
    <row r="592" spans="1:26" hidden="1" outlineLevel="1">
      <c r="A592">
        <f t="shared" ca="1" si="918"/>
        <v>2</v>
      </c>
      <c r="B592" t="str">
        <f t="shared" ca="1" si="919"/>
        <v>EP3 LPD1 LPS1 LPM3</v>
      </c>
      <c r="C592" s="308">
        <f ca="1">IF($A592&lt;&gt;$A591,1,MOD(C591-1+(COUNTIFS(D$382:$N$382,$A592)=COUNTIFS(D592:$N592,1)),C$381)+1)</f>
        <v>3</v>
      </c>
      <c r="D592" s="306">
        <f ca="1">IF($A592&lt;&gt;D$382,0,IF($A592&lt;&gt;$A591,1,MOD(D591-1+(COUNTIFS(E$382:$N$382,$A592)=COUNTIFS(E592:$N592,1)),D$381)+1))</f>
        <v>0</v>
      </c>
      <c r="E592" s="306">
        <f ca="1">IF($A592&lt;&gt;E$382,0,IF($A592&lt;&gt;$A591,1,MOD(E591-1+(COUNTIFS(F$382:$N$382,$A592)=COUNTIFS(F592:$N592,1)),E$381)+1))</f>
        <v>0</v>
      </c>
      <c r="F592" s="306">
        <f ca="1">IF($A592&lt;&gt;F$382,0,IF($A592&lt;&gt;$A591,1,MOD(F591-1+(COUNTIFS(G$382:$N$382,$A592)=COUNTIFS(G592:$N592,1)),F$381)+1))</f>
        <v>0</v>
      </c>
      <c r="G592" s="306">
        <f ca="1">IF($A592&lt;&gt;G$382,0,IF($A592&lt;&gt;$A591,1,MOD(G591-1+(COUNTIFS(H$382:$N$382,$A592)=COUNTIFS(H592:$N592,1)),G$381)+1))</f>
        <v>1</v>
      </c>
      <c r="H592" s="306">
        <f ca="1">IF($A592&lt;&gt;H$382,0,IF($A592&lt;&gt;$A591,1,MOD(H591-1+(COUNTIFS(I$382:$N$382,$A592)=COUNTIFS(I592:$N592,1)),H$381)+1))</f>
        <v>1</v>
      </c>
      <c r="I592" s="306">
        <f ca="1">IF($A592&lt;&gt;I$382,0,IF($A592&lt;&gt;$A591,1,MOD(I591-1+(COUNTIFS(N$382:$N$382,$A592)=COUNTIFS(N592:$N592,1)),I$381)+1))</f>
        <v>3</v>
      </c>
      <c r="J592" s="306"/>
      <c r="K592" s="306"/>
      <c r="L592" s="306"/>
      <c r="M592" s="306"/>
      <c r="O592">
        <v>209</v>
      </c>
      <c r="P592" s="115">
        <f t="shared" ref="P592:P655" ca="1" si="920">IF(C592=0,0,INDEX(C$374:C$377,C592,1))</f>
        <v>0.5</v>
      </c>
      <c r="Q592" s="115">
        <f t="shared" ref="Q592:Q655" ca="1" si="921">IF(D592=0,0,INDEX(D$374:D$377,D592,1))</f>
        <v>0</v>
      </c>
      <c r="R592" s="115">
        <f t="shared" ref="R592:R655" ca="1" si="922">IF(E592=0,0,INDEX(E$374:E$377,E592,1))</f>
        <v>0</v>
      </c>
      <c r="S592" s="115">
        <f t="shared" ref="S592:S655" ca="1" si="923">IF(F592=0,0,INDEX(F$374:F$377,F592,1))</f>
        <v>0</v>
      </c>
      <c r="T592" s="115">
        <v>0</v>
      </c>
      <c r="U592" s="115">
        <f t="shared" ref="U592:U655" ca="1" si="924">IF(H592=0,0,INDEX(H$374:H$377,H592,1))</f>
        <v>-0.5</v>
      </c>
      <c r="V592" s="115">
        <f t="shared" ref="V592:V655" ca="1" si="925">IF(I592=0,0,INDEX(I$374:I$377,I592,1))</f>
        <v>0.5</v>
      </c>
      <c r="W592" s="115"/>
      <c r="X592" s="115"/>
      <c r="Y592" s="115"/>
      <c r="Z592" s="115"/>
    </row>
    <row r="593" spans="1:26" hidden="1" outlineLevel="1">
      <c r="A593">
        <f t="shared" ref="A593:A656" ca="1" si="926">OFFSET(A593,-1,0)</f>
        <v>2</v>
      </c>
      <c r="B593" t="str">
        <f t="shared" ca="1" si="919"/>
        <v>EP3 LPD1 LPS2 LPM1</v>
      </c>
      <c r="C593" s="308">
        <f ca="1">IF($A593&lt;&gt;$A592,1,MOD(C592-1+(COUNTIFS(D$382:$N$382,$A593)=COUNTIFS(D593:$N593,1)),C$381)+1)</f>
        <v>3</v>
      </c>
      <c r="D593" s="306">
        <f ca="1">IF($A593&lt;&gt;D$382,0,IF($A593&lt;&gt;$A592,1,MOD(D592-1+(COUNTIFS(E$382:$N$382,$A593)=COUNTIFS(E593:$N593,1)),D$381)+1))</f>
        <v>0</v>
      </c>
      <c r="E593" s="306">
        <f ca="1">IF($A593&lt;&gt;E$382,0,IF($A593&lt;&gt;$A592,1,MOD(E592-1+(COUNTIFS(F$382:$N$382,$A593)=COUNTIFS(F593:$N593,1)),E$381)+1))</f>
        <v>0</v>
      </c>
      <c r="F593" s="306">
        <f ca="1">IF($A593&lt;&gt;F$382,0,IF($A593&lt;&gt;$A592,1,MOD(F592-1+(COUNTIFS(G$382:$N$382,$A593)=COUNTIFS(G593:$N593,1)),F$381)+1))</f>
        <v>0</v>
      </c>
      <c r="G593" s="306">
        <f ca="1">IF($A593&lt;&gt;G$382,0,IF($A593&lt;&gt;$A592,1,MOD(G592-1+(COUNTIFS(H$382:$N$382,$A593)=COUNTIFS(H593:$N593,1)),G$381)+1))</f>
        <v>1</v>
      </c>
      <c r="H593" s="306">
        <f ca="1">IF($A593&lt;&gt;H$382,0,IF($A593&lt;&gt;$A592,1,MOD(H592-1+(COUNTIFS(I$382:$N$382,$A593)=COUNTIFS(I593:$N593,1)),H$381)+1))</f>
        <v>2</v>
      </c>
      <c r="I593" s="306">
        <f ca="1">IF($A593&lt;&gt;I$382,0,IF($A593&lt;&gt;$A592,1,MOD(I592-1+(COUNTIFS(N$382:$N$382,$A593)=COUNTIFS(N593:$N593,1)),I$381)+1))</f>
        <v>1</v>
      </c>
      <c r="J593" s="306"/>
      <c r="K593" s="306"/>
      <c r="L593" s="306"/>
      <c r="M593" s="306"/>
      <c r="O593">
        <v>210</v>
      </c>
      <c r="P593" s="115">
        <f t="shared" ca="1" si="920"/>
        <v>0.5</v>
      </c>
      <c r="Q593" s="115">
        <f t="shared" ca="1" si="921"/>
        <v>0</v>
      </c>
      <c r="R593" s="115">
        <f t="shared" ca="1" si="922"/>
        <v>0</v>
      </c>
      <c r="S593" s="115">
        <f t="shared" ca="1" si="923"/>
        <v>0</v>
      </c>
      <c r="T593" s="115">
        <v>0</v>
      </c>
      <c r="U593" s="115">
        <f t="shared" ca="1" si="924"/>
        <v>0</v>
      </c>
      <c r="V593" s="115">
        <f t="shared" ca="1" si="925"/>
        <v>-0.5</v>
      </c>
      <c r="W593" s="115"/>
      <c r="X593" s="115"/>
      <c r="Y593" s="115"/>
      <c r="Z593" s="115"/>
    </row>
    <row r="594" spans="1:26" hidden="1" outlineLevel="1">
      <c r="A594">
        <f t="shared" ca="1" si="926"/>
        <v>2</v>
      </c>
      <c r="B594" t="str">
        <f t="shared" ca="1" si="919"/>
        <v>EP3 LPD1 LPS2 LPM2</v>
      </c>
      <c r="C594" s="308">
        <f ca="1">IF($A594&lt;&gt;$A593,1,MOD(C593-1+(COUNTIFS(D$382:$N$382,$A594)=COUNTIFS(D594:$N594,1)),C$381)+1)</f>
        <v>3</v>
      </c>
      <c r="D594" s="306">
        <f ca="1">IF($A594&lt;&gt;D$382,0,IF($A594&lt;&gt;$A593,1,MOD(D593-1+(COUNTIFS(E$382:$N$382,$A594)=COUNTIFS(E594:$N594,1)),D$381)+1))</f>
        <v>0</v>
      </c>
      <c r="E594" s="306">
        <f ca="1">IF($A594&lt;&gt;E$382,0,IF($A594&lt;&gt;$A593,1,MOD(E593-1+(COUNTIFS(F$382:$N$382,$A594)=COUNTIFS(F594:$N594,1)),E$381)+1))</f>
        <v>0</v>
      </c>
      <c r="F594" s="306">
        <f ca="1">IF($A594&lt;&gt;F$382,0,IF($A594&lt;&gt;$A593,1,MOD(F593-1+(COUNTIFS(G$382:$N$382,$A594)=COUNTIFS(G594:$N594,1)),F$381)+1))</f>
        <v>0</v>
      </c>
      <c r="G594" s="306">
        <f ca="1">IF($A594&lt;&gt;G$382,0,IF($A594&lt;&gt;$A593,1,MOD(G593-1+(COUNTIFS(H$382:$N$382,$A594)=COUNTIFS(H594:$N594,1)),G$381)+1))</f>
        <v>1</v>
      </c>
      <c r="H594" s="306">
        <f ca="1">IF($A594&lt;&gt;H$382,0,IF($A594&lt;&gt;$A593,1,MOD(H593-1+(COUNTIFS(I$382:$N$382,$A594)=COUNTIFS(I594:$N594,1)),H$381)+1))</f>
        <v>2</v>
      </c>
      <c r="I594" s="306">
        <f ca="1">IF($A594&lt;&gt;I$382,0,IF($A594&lt;&gt;$A593,1,MOD(I593-1+(COUNTIFS(N$382:$N$382,$A594)=COUNTIFS(N594:$N594,1)),I$381)+1))</f>
        <v>2</v>
      </c>
      <c r="J594" s="306"/>
      <c r="K594" s="306"/>
      <c r="L594" s="306"/>
      <c r="M594" s="306"/>
      <c r="O594">
        <v>211</v>
      </c>
      <c r="P594" s="115">
        <f t="shared" ca="1" si="920"/>
        <v>0.5</v>
      </c>
      <c r="Q594" s="115">
        <f t="shared" ca="1" si="921"/>
        <v>0</v>
      </c>
      <c r="R594" s="115">
        <f t="shared" ca="1" si="922"/>
        <v>0</v>
      </c>
      <c r="S594" s="115">
        <f t="shared" ca="1" si="923"/>
        <v>0</v>
      </c>
      <c r="T594" s="115">
        <v>0</v>
      </c>
      <c r="U594" s="115">
        <f t="shared" ca="1" si="924"/>
        <v>0</v>
      </c>
      <c r="V594" s="115">
        <f t="shared" ca="1" si="925"/>
        <v>0</v>
      </c>
      <c r="W594" s="115"/>
      <c r="X594" s="115"/>
      <c r="Y594" s="115"/>
      <c r="Z594" s="115"/>
    </row>
    <row r="595" spans="1:26" hidden="1" outlineLevel="1">
      <c r="A595">
        <f t="shared" ca="1" si="926"/>
        <v>2</v>
      </c>
      <c r="B595" t="str">
        <f t="shared" ca="1" si="919"/>
        <v>EP3 LPD1 LPS2 LPM3</v>
      </c>
      <c r="C595" s="308">
        <f ca="1">IF($A595&lt;&gt;$A594,1,MOD(C594-1+(COUNTIFS(D$382:$N$382,$A595)=COUNTIFS(D595:$N595,1)),C$381)+1)</f>
        <v>3</v>
      </c>
      <c r="D595" s="306">
        <f ca="1">IF($A595&lt;&gt;D$382,0,IF($A595&lt;&gt;$A594,1,MOD(D594-1+(COUNTIFS(E$382:$N$382,$A595)=COUNTIFS(E595:$N595,1)),D$381)+1))</f>
        <v>0</v>
      </c>
      <c r="E595" s="306">
        <f ca="1">IF($A595&lt;&gt;E$382,0,IF($A595&lt;&gt;$A594,1,MOD(E594-1+(COUNTIFS(F$382:$N$382,$A595)=COUNTIFS(F595:$N595,1)),E$381)+1))</f>
        <v>0</v>
      </c>
      <c r="F595" s="306">
        <f ca="1">IF($A595&lt;&gt;F$382,0,IF($A595&lt;&gt;$A594,1,MOD(F594-1+(COUNTIFS(G$382:$N$382,$A595)=COUNTIFS(G595:$N595,1)),F$381)+1))</f>
        <v>0</v>
      </c>
      <c r="G595" s="306">
        <f ca="1">IF($A595&lt;&gt;G$382,0,IF($A595&lt;&gt;$A594,1,MOD(G594-1+(COUNTIFS(H$382:$N$382,$A595)=COUNTIFS(H595:$N595,1)),G$381)+1))</f>
        <v>1</v>
      </c>
      <c r="H595" s="306">
        <f ca="1">IF($A595&lt;&gt;H$382,0,IF($A595&lt;&gt;$A594,1,MOD(H594-1+(COUNTIFS(I$382:$N$382,$A595)=COUNTIFS(I595:$N595,1)),H$381)+1))</f>
        <v>2</v>
      </c>
      <c r="I595" s="306">
        <f ca="1">IF($A595&lt;&gt;I$382,0,IF($A595&lt;&gt;$A594,1,MOD(I594-1+(COUNTIFS(N$382:$N$382,$A595)=COUNTIFS(N595:$N595,1)),I$381)+1))</f>
        <v>3</v>
      </c>
      <c r="J595" s="306"/>
      <c r="K595" s="306"/>
      <c r="L595" s="306"/>
      <c r="M595" s="306"/>
      <c r="O595">
        <v>212</v>
      </c>
      <c r="P595" s="115">
        <f t="shared" ca="1" si="920"/>
        <v>0.5</v>
      </c>
      <c r="Q595" s="115">
        <f t="shared" ca="1" si="921"/>
        <v>0</v>
      </c>
      <c r="R595" s="115">
        <f t="shared" ca="1" si="922"/>
        <v>0</v>
      </c>
      <c r="S595" s="115">
        <f t="shared" ca="1" si="923"/>
        <v>0</v>
      </c>
      <c r="T595" s="115">
        <v>0</v>
      </c>
      <c r="U595" s="115">
        <f t="shared" ca="1" si="924"/>
        <v>0</v>
      </c>
      <c r="V595" s="115">
        <f t="shared" ca="1" si="925"/>
        <v>0.5</v>
      </c>
      <c r="W595" s="115"/>
      <c r="X595" s="115"/>
      <c r="Y595" s="115"/>
      <c r="Z595" s="115"/>
    </row>
    <row r="596" spans="1:26" hidden="1" outlineLevel="1">
      <c r="A596">
        <f t="shared" ca="1" si="926"/>
        <v>2</v>
      </c>
      <c r="B596" t="str">
        <f t="shared" ca="1" si="919"/>
        <v>EP3 LPD1 LPS3 LPM1</v>
      </c>
      <c r="C596" s="308">
        <f ca="1">IF($A596&lt;&gt;$A595,1,MOD(C595-1+(COUNTIFS(D$382:$N$382,$A596)=COUNTIFS(D596:$N596,1)),C$381)+1)</f>
        <v>3</v>
      </c>
      <c r="D596" s="306">
        <f ca="1">IF($A596&lt;&gt;D$382,0,IF($A596&lt;&gt;$A595,1,MOD(D595-1+(COUNTIFS(E$382:$N$382,$A596)=COUNTIFS(E596:$N596,1)),D$381)+1))</f>
        <v>0</v>
      </c>
      <c r="E596" s="306">
        <f ca="1">IF($A596&lt;&gt;E$382,0,IF($A596&lt;&gt;$A595,1,MOD(E595-1+(COUNTIFS(F$382:$N$382,$A596)=COUNTIFS(F596:$N596,1)),E$381)+1))</f>
        <v>0</v>
      </c>
      <c r="F596" s="306">
        <f ca="1">IF($A596&lt;&gt;F$382,0,IF($A596&lt;&gt;$A595,1,MOD(F595-1+(COUNTIFS(G$382:$N$382,$A596)=COUNTIFS(G596:$N596,1)),F$381)+1))</f>
        <v>0</v>
      </c>
      <c r="G596" s="306">
        <f ca="1">IF($A596&lt;&gt;G$382,0,IF($A596&lt;&gt;$A595,1,MOD(G595-1+(COUNTIFS(H$382:$N$382,$A596)=COUNTIFS(H596:$N596,1)),G$381)+1))</f>
        <v>1</v>
      </c>
      <c r="H596" s="306">
        <f ca="1">IF($A596&lt;&gt;H$382,0,IF($A596&lt;&gt;$A595,1,MOD(H595-1+(COUNTIFS(I$382:$N$382,$A596)=COUNTIFS(I596:$N596,1)),H$381)+1))</f>
        <v>3</v>
      </c>
      <c r="I596" s="306">
        <f ca="1">IF($A596&lt;&gt;I$382,0,IF($A596&lt;&gt;$A595,1,MOD(I595-1+(COUNTIFS(N$382:$N$382,$A596)=COUNTIFS(N596:$N596,1)),I$381)+1))</f>
        <v>1</v>
      </c>
      <c r="J596" s="306"/>
      <c r="K596" s="306"/>
      <c r="L596" s="306"/>
      <c r="M596" s="306"/>
      <c r="O596">
        <v>213</v>
      </c>
      <c r="P596" s="115">
        <f t="shared" ca="1" si="920"/>
        <v>0.5</v>
      </c>
      <c r="Q596" s="115">
        <f t="shared" ca="1" si="921"/>
        <v>0</v>
      </c>
      <c r="R596" s="115">
        <f t="shared" ca="1" si="922"/>
        <v>0</v>
      </c>
      <c r="S596" s="115">
        <f t="shared" ca="1" si="923"/>
        <v>0</v>
      </c>
      <c r="T596" s="115">
        <v>0</v>
      </c>
      <c r="U596" s="115">
        <f t="shared" ca="1" si="924"/>
        <v>0.5</v>
      </c>
      <c r="V596" s="115">
        <f t="shared" ca="1" si="925"/>
        <v>-0.5</v>
      </c>
      <c r="W596" s="115"/>
      <c r="X596" s="115"/>
      <c r="Y596" s="115"/>
      <c r="Z596" s="115"/>
    </row>
    <row r="597" spans="1:26" hidden="1" outlineLevel="1">
      <c r="A597">
        <f t="shared" ca="1" si="926"/>
        <v>2</v>
      </c>
      <c r="B597" t="str">
        <f t="shared" ca="1" si="919"/>
        <v>EP3 LPD1 LPS3 LPM2</v>
      </c>
      <c r="C597" s="308">
        <f ca="1">IF($A597&lt;&gt;$A596,1,MOD(C596-1+(COUNTIFS(D$382:$N$382,$A597)=COUNTIFS(D597:$N597,1)),C$381)+1)</f>
        <v>3</v>
      </c>
      <c r="D597" s="306">
        <f ca="1">IF($A597&lt;&gt;D$382,0,IF($A597&lt;&gt;$A596,1,MOD(D596-1+(COUNTIFS(E$382:$N$382,$A597)=COUNTIFS(E597:$N597,1)),D$381)+1))</f>
        <v>0</v>
      </c>
      <c r="E597" s="306">
        <f ca="1">IF($A597&lt;&gt;E$382,0,IF($A597&lt;&gt;$A596,1,MOD(E596-1+(COUNTIFS(F$382:$N$382,$A597)=COUNTIFS(F597:$N597,1)),E$381)+1))</f>
        <v>0</v>
      </c>
      <c r="F597" s="306">
        <f ca="1">IF($A597&lt;&gt;F$382,0,IF($A597&lt;&gt;$A596,1,MOD(F596-1+(COUNTIFS(G$382:$N$382,$A597)=COUNTIFS(G597:$N597,1)),F$381)+1))</f>
        <v>0</v>
      </c>
      <c r="G597" s="306">
        <f ca="1">IF($A597&lt;&gt;G$382,0,IF($A597&lt;&gt;$A596,1,MOD(G596-1+(COUNTIFS(H$382:$N$382,$A597)=COUNTIFS(H597:$N597,1)),G$381)+1))</f>
        <v>1</v>
      </c>
      <c r="H597" s="306">
        <f ca="1">IF($A597&lt;&gt;H$382,0,IF($A597&lt;&gt;$A596,1,MOD(H596-1+(COUNTIFS(I$382:$N$382,$A597)=COUNTIFS(I597:$N597,1)),H$381)+1))</f>
        <v>3</v>
      </c>
      <c r="I597" s="306">
        <f ca="1">IF($A597&lt;&gt;I$382,0,IF($A597&lt;&gt;$A596,1,MOD(I596-1+(COUNTIFS(N$382:$N$382,$A597)=COUNTIFS(N597:$N597,1)),I$381)+1))</f>
        <v>2</v>
      </c>
      <c r="J597" s="306"/>
      <c r="K597" s="306"/>
      <c r="L597" s="306"/>
      <c r="M597" s="306"/>
      <c r="O597">
        <v>214</v>
      </c>
      <c r="P597" s="115">
        <f t="shared" ca="1" si="920"/>
        <v>0.5</v>
      </c>
      <c r="Q597" s="115">
        <f t="shared" ca="1" si="921"/>
        <v>0</v>
      </c>
      <c r="R597" s="115">
        <f t="shared" ca="1" si="922"/>
        <v>0</v>
      </c>
      <c r="S597" s="115">
        <f t="shared" ca="1" si="923"/>
        <v>0</v>
      </c>
      <c r="T597" s="115">
        <v>0</v>
      </c>
      <c r="U597" s="115">
        <f t="shared" ca="1" si="924"/>
        <v>0.5</v>
      </c>
      <c r="V597" s="115">
        <f t="shared" ca="1" si="925"/>
        <v>0</v>
      </c>
      <c r="W597" s="115"/>
      <c r="X597" s="115"/>
      <c r="Y597" s="115"/>
      <c r="Z597" s="115"/>
    </row>
    <row r="598" spans="1:26" hidden="1" outlineLevel="1">
      <c r="A598">
        <f t="shared" ca="1" si="926"/>
        <v>2</v>
      </c>
      <c r="B598" t="str">
        <f t="shared" ca="1" si="919"/>
        <v>EP3 LPD1 LPS3 LPM3</v>
      </c>
      <c r="C598" s="308">
        <f ca="1">IF($A598&lt;&gt;$A597,1,MOD(C597-1+(COUNTIFS(D$382:$N$382,$A598)=COUNTIFS(D598:$N598,1)),C$381)+1)</f>
        <v>3</v>
      </c>
      <c r="D598" s="306">
        <f ca="1">IF($A598&lt;&gt;D$382,0,IF($A598&lt;&gt;$A597,1,MOD(D597-1+(COUNTIFS(E$382:$N$382,$A598)=COUNTIFS(E598:$N598,1)),D$381)+1))</f>
        <v>0</v>
      </c>
      <c r="E598" s="306">
        <f ca="1">IF($A598&lt;&gt;E$382,0,IF($A598&lt;&gt;$A597,1,MOD(E597-1+(COUNTIFS(F$382:$N$382,$A598)=COUNTIFS(F598:$N598,1)),E$381)+1))</f>
        <v>0</v>
      </c>
      <c r="F598" s="306">
        <f ca="1">IF($A598&lt;&gt;F$382,0,IF($A598&lt;&gt;$A597,1,MOD(F597-1+(COUNTIFS(G$382:$N$382,$A598)=COUNTIFS(G598:$N598,1)),F$381)+1))</f>
        <v>0</v>
      </c>
      <c r="G598" s="306">
        <f ca="1">IF($A598&lt;&gt;G$382,0,IF($A598&lt;&gt;$A597,1,MOD(G597-1+(COUNTIFS(H$382:$N$382,$A598)=COUNTIFS(H598:$N598,1)),G$381)+1))</f>
        <v>1</v>
      </c>
      <c r="H598" s="306">
        <f ca="1">IF($A598&lt;&gt;H$382,0,IF($A598&lt;&gt;$A597,1,MOD(H597-1+(COUNTIFS(I$382:$N$382,$A598)=COUNTIFS(I598:$N598,1)),H$381)+1))</f>
        <v>3</v>
      </c>
      <c r="I598" s="306">
        <f ca="1">IF($A598&lt;&gt;I$382,0,IF($A598&lt;&gt;$A597,1,MOD(I597-1+(COUNTIFS(N$382:$N$382,$A598)=COUNTIFS(N598:$N598,1)),I$381)+1))</f>
        <v>3</v>
      </c>
      <c r="J598" s="306"/>
      <c r="K598" s="306"/>
      <c r="L598" s="306"/>
      <c r="M598" s="306"/>
      <c r="O598">
        <v>215</v>
      </c>
      <c r="P598" s="115">
        <f t="shared" ca="1" si="920"/>
        <v>0.5</v>
      </c>
      <c r="Q598" s="115">
        <f t="shared" ca="1" si="921"/>
        <v>0</v>
      </c>
      <c r="R598" s="115">
        <f t="shared" ca="1" si="922"/>
        <v>0</v>
      </c>
      <c r="S598" s="115">
        <f t="shared" ca="1" si="923"/>
        <v>0</v>
      </c>
      <c r="T598" s="115">
        <v>0</v>
      </c>
      <c r="U598" s="115">
        <f t="shared" ca="1" si="924"/>
        <v>0.5</v>
      </c>
      <c r="V598" s="115">
        <f t="shared" ca="1" si="925"/>
        <v>0.5</v>
      </c>
      <c r="W598" s="115"/>
      <c r="X598" s="115"/>
      <c r="Y598" s="115"/>
      <c r="Z598" s="115"/>
    </row>
    <row r="599" spans="1:26" hidden="1" outlineLevel="1">
      <c r="A599">
        <f t="shared" ca="1" si="926"/>
        <v>2</v>
      </c>
      <c r="B599" t="str">
        <f t="shared" ca="1" si="919"/>
        <v>EP1 LPD1 LPS1 LPM1</v>
      </c>
      <c r="C599" s="308">
        <f ca="1">IF($A599&lt;&gt;$A598,1,MOD(C598-1+(COUNTIFS(D$382:$N$382,$A599)=COUNTIFS(D599:$N599,1)),C$381)+1)</f>
        <v>1</v>
      </c>
      <c r="D599" s="306">
        <f ca="1">IF($A599&lt;&gt;D$382,0,IF($A599&lt;&gt;$A598,1,MOD(D598-1+(COUNTIFS(E$382:$N$382,$A599)=COUNTIFS(E599:$N599,1)),D$381)+1))</f>
        <v>0</v>
      </c>
      <c r="E599" s="306">
        <f ca="1">IF($A599&lt;&gt;E$382,0,IF($A599&lt;&gt;$A598,1,MOD(E598-1+(COUNTIFS(F$382:$N$382,$A599)=COUNTIFS(F599:$N599,1)),E$381)+1))</f>
        <v>0</v>
      </c>
      <c r="F599" s="306">
        <f ca="1">IF($A599&lt;&gt;F$382,0,IF($A599&lt;&gt;$A598,1,MOD(F598-1+(COUNTIFS(G$382:$N$382,$A599)=COUNTIFS(G599:$N599,1)),F$381)+1))</f>
        <v>0</v>
      </c>
      <c r="G599" s="306">
        <f ca="1">IF($A599&lt;&gt;G$382,0,IF($A599&lt;&gt;$A598,1,MOD(G598-1+(COUNTIFS(H$382:$N$382,$A599)=COUNTIFS(H599:$N599,1)),G$381)+1))</f>
        <v>1</v>
      </c>
      <c r="H599" s="306">
        <f ca="1">IF($A599&lt;&gt;H$382,0,IF($A599&lt;&gt;$A598,1,MOD(H598-1+(COUNTIFS(I$382:$N$382,$A599)=COUNTIFS(I599:$N599,1)),H$381)+1))</f>
        <v>1</v>
      </c>
      <c r="I599" s="306">
        <f ca="1">IF($A599&lt;&gt;I$382,0,IF($A599&lt;&gt;$A598,1,MOD(I598-1+(COUNTIFS(N$382:$N$382,$A599)=COUNTIFS(N599:$N599,1)),I$381)+1))</f>
        <v>1</v>
      </c>
      <c r="J599" s="306"/>
      <c r="K599" s="306"/>
      <c r="L599" s="306"/>
      <c r="M599" s="306"/>
      <c r="O599">
        <v>216</v>
      </c>
      <c r="P599" s="115">
        <f t="shared" ca="1" si="920"/>
        <v>-0.5</v>
      </c>
      <c r="Q599" s="115">
        <f t="shared" ca="1" si="921"/>
        <v>0</v>
      </c>
      <c r="R599" s="115">
        <f t="shared" ca="1" si="922"/>
        <v>0</v>
      </c>
      <c r="S599" s="115">
        <f t="shared" ca="1" si="923"/>
        <v>0</v>
      </c>
      <c r="T599" s="115">
        <v>0</v>
      </c>
      <c r="U599" s="115">
        <f t="shared" ca="1" si="924"/>
        <v>-0.5</v>
      </c>
      <c r="V599" s="115">
        <f t="shared" ca="1" si="925"/>
        <v>-0.5</v>
      </c>
      <c r="W599" s="115"/>
      <c r="X599" s="115"/>
      <c r="Y599" s="115"/>
      <c r="Z599" s="115"/>
    </row>
    <row r="600" spans="1:26" hidden="1" outlineLevel="1">
      <c r="A600">
        <f t="shared" ca="1" si="926"/>
        <v>2</v>
      </c>
      <c r="B600" t="str">
        <f t="shared" ca="1" si="919"/>
        <v>EP1 LPD1 LPS1 LPM2</v>
      </c>
      <c r="C600" s="308">
        <f ca="1">IF($A600&lt;&gt;$A599,1,MOD(C599-1+(COUNTIFS(D$382:$N$382,$A600)=COUNTIFS(D600:$N600,1)),C$381)+1)</f>
        <v>1</v>
      </c>
      <c r="D600" s="306">
        <f ca="1">IF($A600&lt;&gt;D$382,0,IF($A600&lt;&gt;$A599,1,MOD(D599-1+(COUNTIFS(E$382:$N$382,$A600)=COUNTIFS(E600:$N600,1)),D$381)+1))</f>
        <v>0</v>
      </c>
      <c r="E600" s="306">
        <f ca="1">IF($A600&lt;&gt;E$382,0,IF($A600&lt;&gt;$A599,1,MOD(E599-1+(COUNTIFS(F$382:$N$382,$A600)=COUNTIFS(F600:$N600,1)),E$381)+1))</f>
        <v>0</v>
      </c>
      <c r="F600" s="306">
        <f ca="1">IF($A600&lt;&gt;F$382,0,IF($A600&lt;&gt;$A599,1,MOD(F599-1+(COUNTIFS(G$382:$N$382,$A600)=COUNTIFS(G600:$N600,1)),F$381)+1))</f>
        <v>0</v>
      </c>
      <c r="G600" s="306">
        <f ca="1">IF($A600&lt;&gt;G$382,0,IF($A600&lt;&gt;$A599,1,MOD(G599-1+(COUNTIFS(H$382:$N$382,$A600)=COUNTIFS(H600:$N600,1)),G$381)+1))</f>
        <v>1</v>
      </c>
      <c r="H600" s="306">
        <f ca="1">IF($A600&lt;&gt;H$382,0,IF($A600&lt;&gt;$A599,1,MOD(H599-1+(COUNTIFS(I$382:$N$382,$A600)=COUNTIFS(I600:$N600,1)),H$381)+1))</f>
        <v>1</v>
      </c>
      <c r="I600" s="306">
        <f ca="1">IF($A600&lt;&gt;I$382,0,IF($A600&lt;&gt;$A599,1,MOD(I599-1+(COUNTIFS(N$382:$N$382,$A600)=COUNTIFS(N600:$N600,1)),I$381)+1))</f>
        <v>2</v>
      </c>
      <c r="J600" s="306"/>
      <c r="K600" s="306"/>
      <c r="L600" s="306"/>
      <c r="M600" s="306"/>
      <c r="O600">
        <v>217</v>
      </c>
      <c r="P600" s="115">
        <f t="shared" ca="1" si="920"/>
        <v>-0.5</v>
      </c>
      <c r="Q600" s="115">
        <f t="shared" ca="1" si="921"/>
        <v>0</v>
      </c>
      <c r="R600" s="115">
        <f t="shared" ca="1" si="922"/>
        <v>0</v>
      </c>
      <c r="S600" s="115">
        <f t="shared" ca="1" si="923"/>
        <v>0</v>
      </c>
      <c r="T600" s="115">
        <v>0</v>
      </c>
      <c r="U600" s="115">
        <f t="shared" ca="1" si="924"/>
        <v>-0.5</v>
      </c>
      <c r="V600" s="115">
        <f t="shared" ca="1" si="925"/>
        <v>0</v>
      </c>
      <c r="W600" s="115"/>
      <c r="X600" s="115"/>
      <c r="Y600" s="115"/>
      <c r="Z600" s="115"/>
    </row>
    <row r="601" spans="1:26" hidden="1" outlineLevel="1">
      <c r="A601">
        <f t="shared" ca="1" si="926"/>
        <v>2</v>
      </c>
      <c r="B601" t="str">
        <f t="shared" ca="1" si="919"/>
        <v>EP1 LPD1 LPS1 LPM3</v>
      </c>
      <c r="C601" s="308">
        <f ca="1">IF($A601&lt;&gt;$A600,1,MOD(C600-1+(COUNTIFS(D$382:$N$382,$A601)=COUNTIFS(D601:$N601,1)),C$381)+1)</f>
        <v>1</v>
      </c>
      <c r="D601" s="306">
        <f ca="1">IF($A601&lt;&gt;D$382,0,IF($A601&lt;&gt;$A600,1,MOD(D600-1+(COUNTIFS(E$382:$N$382,$A601)=COUNTIFS(E601:$N601,1)),D$381)+1))</f>
        <v>0</v>
      </c>
      <c r="E601" s="306">
        <f ca="1">IF($A601&lt;&gt;E$382,0,IF($A601&lt;&gt;$A600,1,MOD(E600-1+(COUNTIFS(F$382:$N$382,$A601)=COUNTIFS(F601:$N601,1)),E$381)+1))</f>
        <v>0</v>
      </c>
      <c r="F601" s="306">
        <f ca="1">IF($A601&lt;&gt;F$382,0,IF($A601&lt;&gt;$A600,1,MOD(F600-1+(COUNTIFS(G$382:$N$382,$A601)=COUNTIFS(G601:$N601,1)),F$381)+1))</f>
        <v>0</v>
      </c>
      <c r="G601" s="306">
        <f ca="1">IF($A601&lt;&gt;G$382,0,IF($A601&lt;&gt;$A600,1,MOD(G600-1+(COUNTIFS(H$382:$N$382,$A601)=COUNTIFS(H601:$N601,1)),G$381)+1))</f>
        <v>1</v>
      </c>
      <c r="H601" s="306">
        <f ca="1">IF($A601&lt;&gt;H$382,0,IF($A601&lt;&gt;$A600,1,MOD(H600-1+(COUNTIFS(I$382:$N$382,$A601)=COUNTIFS(I601:$N601,1)),H$381)+1))</f>
        <v>1</v>
      </c>
      <c r="I601" s="306">
        <f ca="1">IF($A601&lt;&gt;I$382,0,IF($A601&lt;&gt;$A600,1,MOD(I600-1+(COUNTIFS(N$382:$N$382,$A601)=COUNTIFS(N601:$N601,1)),I$381)+1))</f>
        <v>3</v>
      </c>
      <c r="J601" s="306"/>
      <c r="K601" s="306"/>
      <c r="L601" s="306"/>
      <c r="M601" s="306"/>
      <c r="O601">
        <v>218</v>
      </c>
      <c r="P601" s="115">
        <f t="shared" ca="1" si="920"/>
        <v>-0.5</v>
      </c>
      <c r="Q601" s="115">
        <f t="shared" ca="1" si="921"/>
        <v>0</v>
      </c>
      <c r="R601" s="115">
        <f t="shared" ca="1" si="922"/>
        <v>0</v>
      </c>
      <c r="S601" s="115">
        <f t="shared" ca="1" si="923"/>
        <v>0</v>
      </c>
      <c r="T601" s="115">
        <v>0</v>
      </c>
      <c r="U601" s="115">
        <f t="shared" ca="1" si="924"/>
        <v>-0.5</v>
      </c>
      <c r="V601" s="115">
        <f t="shared" ca="1" si="925"/>
        <v>0.5</v>
      </c>
      <c r="W601" s="115"/>
      <c r="X601" s="115"/>
      <c r="Y601" s="115"/>
      <c r="Z601" s="115"/>
    </row>
    <row r="602" spans="1:26" hidden="1" outlineLevel="1">
      <c r="A602">
        <f t="shared" ca="1" si="926"/>
        <v>2</v>
      </c>
      <c r="B602" t="str">
        <f t="shared" ca="1" si="919"/>
        <v>EP1 LPD1 LPS2 LPM1</v>
      </c>
      <c r="C602" s="308">
        <f ca="1">IF($A602&lt;&gt;$A601,1,MOD(C601-1+(COUNTIFS(D$382:$N$382,$A602)=COUNTIFS(D602:$N602,1)),C$381)+1)</f>
        <v>1</v>
      </c>
      <c r="D602" s="306">
        <f ca="1">IF($A602&lt;&gt;D$382,0,IF($A602&lt;&gt;$A601,1,MOD(D601-1+(COUNTIFS(E$382:$N$382,$A602)=COUNTIFS(E602:$N602,1)),D$381)+1))</f>
        <v>0</v>
      </c>
      <c r="E602" s="306">
        <f ca="1">IF($A602&lt;&gt;E$382,0,IF($A602&lt;&gt;$A601,1,MOD(E601-1+(COUNTIFS(F$382:$N$382,$A602)=COUNTIFS(F602:$N602,1)),E$381)+1))</f>
        <v>0</v>
      </c>
      <c r="F602" s="306">
        <f ca="1">IF($A602&lt;&gt;F$382,0,IF($A602&lt;&gt;$A601,1,MOD(F601-1+(COUNTIFS(G$382:$N$382,$A602)=COUNTIFS(G602:$N602,1)),F$381)+1))</f>
        <v>0</v>
      </c>
      <c r="G602" s="306">
        <f ca="1">IF($A602&lt;&gt;G$382,0,IF($A602&lt;&gt;$A601,1,MOD(G601-1+(COUNTIFS(H$382:$N$382,$A602)=COUNTIFS(H602:$N602,1)),G$381)+1))</f>
        <v>1</v>
      </c>
      <c r="H602" s="306">
        <f ca="1">IF($A602&lt;&gt;H$382,0,IF($A602&lt;&gt;$A601,1,MOD(H601-1+(COUNTIFS(I$382:$N$382,$A602)=COUNTIFS(I602:$N602,1)),H$381)+1))</f>
        <v>2</v>
      </c>
      <c r="I602" s="306">
        <f ca="1">IF($A602&lt;&gt;I$382,0,IF($A602&lt;&gt;$A601,1,MOD(I601-1+(COUNTIFS(N$382:$N$382,$A602)=COUNTIFS(N602:$N602,1)),I$381)+1))</f>
        <v>1</v>
      </c>
      <c r="J602" s="306"/>
      <c r="K602" s="306"/>
      <c r="L602" s="306"/>
      <c r="M602" s="306"/>
      <c r="O602">
        <v>219</v>
      </c>
      <c r="P602" s="115">
        <f t="shared" ca="1" si="920"/>
        <v>-0.5</v>
      </c>
      <c r="Q602" s="115">
        <f t="shared" ca="1" si="921"/>
        <v>0</v>
      </c>
      <c r="R602" s="115">
        <f t="shared" ca="1" si="922"/>
        <v>0</v>
      </c>
      <c r="S602" s="115">
        <f t="shared" ca="1" si="923"/>
        <v>0</v>
      </c>
      <c r="T602" s="115">
        <v>0</v>
      </c>
      <c r="U602" s="115">
        <f t="shared" ca="1" si="924"/>
        <v>0</v>
      </c>
      <c r="V602" s="115">
        <f t="shared" ca="1" si="925"/>
        <v>-0.5</v>
      </c>
      <c r="W602" s="115"/>
      <c r="X602" s="115"/>
      <c r="Y602" s="115"/>
      <c r="Z602" s="115"/>
    </row>
    <row r="603" spans="1:26" hidden="1" outlineLevel="1">
      <c r="A603">
        <f t="shared" ca="1" si="926"/>
        <v>2</v>
      </c>
      <c r="B603" t="str">
        <f t="shared" ca="1" si="919"/>
        <v>EP1 LPD1 LPS2 LPM2</v>
      </c>
      <c r="C603" s="308">
        <f ca="1">IF($A603&lt;&gt;$A602,1,MOD(C602-1+(COUNTIFS(D$382:$N$382,$A603)=COUNTIFS(D603:$N603,1)),C$381)+1)</f>
        <v>1</v>
      </c>
      <c r="D603" s="306">
        <f ca="1">IF($A603&lt;&gt;D$382,0,IF($A603&lt;&gt;$A602,1,MOD(D602-1+(COUNTIFS(E$382:$N$382,$A603)=COUNTIFS(E603:$N603,1)),D$381)+1))</f>
        <v>0</v>
      </c>
      <c r="E603" s="306">
        <f ca="1">IF($A603&lt;&gt;E$382,0,IF($A603&lt;&gt;$A602,1,MOD(E602-1+(COUNTIFS(F$382:$N$382,$A603)=COUNTIFS(F603:$N603,1)),E$381)+1))</f>
        <v>0</v>
      </c>
      <c r="F603" s="306">
        <f ca="1">IF($A603&lt;&gt;F$382,0,IF($A603&lt;&gt;$A602,1,MOD(F602-1+(COUNTIFS(G$382:$N$382,$A603)=COUNTIFS(G603:$N603,1)),F$381)+1))</f>
        <v>0</v>
      </c>
      <c r="G603" s="306">
        <f ca="1">IF($A603&lt;&gt;G$382,0,IF($A603&lt;&gt;$A602,1,MOD(G602-1+(COUNTIFS(H$382:$N$382,$A603)=COUNTIFS(H603:$N603,1)),G$381)+1))</f>
        <v>1</v>
      </c>
      <c r="H603" s="306">
        <f ca="1">IF($A603&lt;&gt;H$382,0,IF($A603&lt;&gt;$A602,1,MOD(H602-1+(COUNTIFS(I$382:$N$382,$A603)=COUNTIFS(I603:$N603,1)),H$381)+1))</f>
        <v>2</v>
      </c>
      <c r="I603" s="306">
        <f ca="1">IF($A603&lt;&gt;I$382,0,IF($A603&lt;&gt;$A602,1,MOD(I602-1+(COUNTIFS(N$382:$N$382,$A603)=COUNTIFS(N603:$N603,1)),I$381)+1))</f>
        <v>2</v>
      </c>
      <c r="J603" s="306"/>
      <c r="K603" s="306"/>
      <c r="L603" s="306"/>
      <c r="M603" s="306"/>
      <c r="O603">
        <v>220</v>
      </c>
      <c r="P603" s="115">
        <f t="shared" ca="1" si="920"/>
        <v>-0.5</v>
      </c>
      <c r="Q603" s="115">
        <f t="shared" ca="1" si="921"/>
        <v>0</v>
      </c>
      <c r="R603" s="115">
        <f t="shared" ca="1" si="922"/>
        <v>0</v>
      </c>
      <c r="S603" s="115">
        <f t="shared" ca="1" si="923"/>
        <v>0</v>
      </c>
      <c r="T603" s="115">
        <v>0</v>
      </c>
      <c r="U603" s="115">
        <f t="shared" ca="1" si="924"/>
        <v>0</v>
      </c>
      <c r="V603" s="115">
        <f t="shared" ca="1" si="925"/>
        <v>0</v>
      </c>
      <c r="W603" s="115"/>
      <c r="X603" s="115"/>
      <c r="Y603" s="115"/>
      <c r="Z603" s="115"/>
    </row>
    <row r="604" spans="1:26" hidden="1" outlineLevel="1">
      <c r="A604">
        <f t="shared" ca="1" si="926"/>
        <v>2</v>
      </c>
      <c r="B604" t="str">
        <f t="shared" ca="1" si="919"/>
        <v>EP1 LPD1 LPS2 LPM3</v>
      </c>
      <c r="C604" s="308">
        <f ca="1">IF($A604&lt;&gt;$A603,1,MOD(C603-1+(COUNTIFS(D$382:$N$382,$A604)=COUNTIFS(D604:$N604,1)),C$381)+1)</f>
        <v>1</v>
      </c>
      <c r="D604" s="306">
        <f ca="1">IF($A604&lt;&gt;D$382,0,IF($A604&lt;&gt;$A603,1,MOD(D603-1+(COUNTIFS(E$382:$N$382,$A604)=COUNTIFS(E604:$N604,1)),D$381)+1))</f>
        <v>0</v>
      </c>
      <c r="E604" s="306">
        <f ca="1">IF($A604&lt;&gt;E$382,0,IF($A604&lt;&gt;$A603,1,MOD(E603-1+(COUNTIFS(F$382:$N$382,$A604)=COUNTIFS(F604:$N604,1)),E$381)+1))</f>
        <v>0</v>
      </c>
      <c r="F604" s="306">
        <f ca="1">IF($A604&lt;&gt;F$382,0,IF($A604&lt;&gt;$A603,1,MOD(F603-1+(COUNTIFS(G$382:$N$382,$A604)=COUNTIFS(G604:$N604,1)),F$381)+1))</f>
        <v>0</v>
      </c>
      <c r="G604" s="306">
        <f ca="1">IF($A604&lt;&gt;G$382,0,IF($A604&lt;&gt;$A603,1,MOD(G603-1+(COUNTIFS(H$382:$N$382,$A604)=COUNTIFS(H604:$N604,1)),G$381)+1))</f>
        <v>1</v>
      </c>
      <c r="H604" s="306">
        <f ca="1">IF($A604&lt;&gt;H$382,0,IF($A604&lt;&gt;$A603,1,MOD(H603-1+(COUNTIFS(I$382:$N$382,$A604)=COUNTIFS(I604:$N604,1)),H$381)+1))</f>
        <v>2</v>
      </c>
      <c r="I604" s="306">
        <f ca="1">IF($A604&lt;&gt;I$382,0,IF($A604&lt;&gt;$A603,1,MOD(I603-1+(COUNTIFS(N$382:$N$382,$A604)=COUNTIFS(N604:$N604,1)),I$381)+1))</f>
        <v>3</v>
      </c>
      <c r="J604" s="306"/>
      <c r="K604" s="306"/>
      <c r="L604" s="306"/>
      <c r="M604" s="306"/>
      <c r="O604">
        <v>221</v>
      </c>
      <c r="P604" s="115">
        <f t="shared" ca="1" si="920"/>
        <v>-0.5</v>
      </c>
      <c r="Q604" s="115">
        <f t="shared" ca="1" si="921"/>
        <v>0</v>
      </c>
      <c r="R604" s="115">
        <f t="shared" ca="1" si="922"/>
        <v>0</v>
      </c>
      <c r="S604" s="115">
        <f t="shared" ca="1" si="923"/>
        <v>0</v>
      </c>
      <c r="T604" s="115">
        <v>0</v>
      </c>
      <c r="U604" s="115">
        <f t="shared" ca="1" si="924"/>
        <v>0</v>
      </c>
      <c r="V604" s="115">
        <f t="shared" ca="1" si="925"/>
        <v>0.5</v>
      </c>
      <c r="W604" s="115"/>
      <c r="X604" s="115"/>
      <c r="Y604" s="115"/>
      <c r="Z604" s="115"/>
    </row>
    <row r="605" spans="1:26" hidden="1" outlineLevel="1">
      <c r="A605">
        <f t="shared" ca="1" si="926"/>
        <v>2</v>
      </c>
      <c r="B605" t="str">
        <f t="shared" ca="1" si="919"/>
        <v>EP1 LPD1 LPS3 LPM1</v>
      </c>
      <c r="C605" s="308">
        <f ca="1">IF($A605&lt;&gt;$A604,1,MOD(C604-1+(COUNTIFS(D$382:$N$382,$A605)=COUNTIFS(D605:$N605,1)),C$381)+1)</f>
        <v>1</v>
      </c>
      <c r="D605" s="306">
        <f ca="1">IF($A605&lt;&gt;D$382,0,IF($A605&lt;&gt;$A604,1,MOD(D604-1+(COUNTIFS(E$382:$N$382,$A605)=COUNTIFS(E605:$N605,1)),D$381)+1))</f>
        <v>0</v>
      </c>
      <c r="E605" s="306">
        <f ca="1">IF($A605&lt;&gt;E$382,0,IF($A605&lt;&gt;$A604,1,MOD(E604-1+(COUNTIFS(F$382:$N$382,$A605)=COUNTIFS(F605:$N605,1)),E$381)+1))</f>
        <v>0</v>
      </c>
      <c r="F605" s="306">
        <f ca="1">IF($A605&lt;&gt;F$382,0,IF($A605&lt;&gt;$A604,1,MOD(F604-1+(COUNTIFS(G$382:$N$382,$A605)=COUNTIFS(G605:$N605,1)),F$381)+1))</f>
        <v>0</v>
      </c>
      <c r="G605" s="306">
        <f ca="1">IF($A605&lt;&gt;G$382,0,IF($A605&lt;&gt;$A604,1,MOD(G604-1+(COUNTIFS(H$382:$N$382,$A605)=COUNTIFS(H605:$N605,1)),G$381)+1))</f>
        <v>1</v>
      </c>
      <c r="H605" s="306">
        <f ca="1">IF($A605&lt;&gt;H$382,0,IF($A605&lt;&gt;$A604,1,MOD(H604-1+(COUNTIFS(I$382:$N$382,$A605)=COUNTIFS(I605:$N605,1)),H$381)+1))</f>
        <v>3</v>
      </c>
      <c r="I605" s="306">
        <f ca="1">IF($A605&lt;&gt;I$382,0,IF($A605&lt;&gt;$A604,1,MOD(I604-1+(COUNTIFS(N$382:$N$382,$A605)=COUNTIFS(N605:$N605,1)),I$381)+1))</f>
        <v>1</v>
      </c>
      <c r="J605" s="306"/>
      <c r="K605" s="306"/>
      <c r="L605" s="306"/>
      <c r="M605" s="306"/>
      <c r="O605">
        <v>222</v>
      </c>
      <c r="P605" s="115">
        <f t="shared" ca="1" si="920"/>
        <v>-0.5</v>
      </c>
      <c r="Q605" s="115">
        <f t="shared" ca="1" si="921"/>
        <v>0</v>
      </c>
      <c r="R605" s="115">
        <f t="shared" ca="1" si="922"/>
        <v>0</v>
      </c>
      <c r="S605" s="115">
        <f t="shared" ca="1" si="923"/>
        <v>0</v>
      </c>
      <c r="T605" s="115">
        <v>0</v>
      </c>
      <c r="U605" s="115">
        <f t="shared" ca="1" si="924"/>
        <v>0.5</v>
      </c>
      <c r="V605" s="115">
        <f t="shared" ca="1" si="925"/>
        <v>-0.5</v>
      </c>
      <c r="W605" s="115"/>
      <c r="X605" s="115"/>
      <c r="Y605" s="115"/>
      <c r="Z605" s="115"/>
    </row>
    <row r="606" spans="1:26" hidden="1" outlineLevel="1">
      <c r="A606">
        <f t="shared" ca="1" si="926"/>
        <v>2</v>
      </c>
      <c r="B606" t="str">
        <f t="shared" ca="1" si="919"/>
        <v>EP1 LPD1 LPS3 LPM2</v>
      </c>
      <c r="C606" s="308">
        <f ca="1">IF($A606&lt;&gt;$A605,1,MOD(C605-1+(COUNTIFS(D$382:$N$382,$A606)=COUNTIFS(D606:$N606,1)),C$381)+1)</f>
        <v>1</v>
      </c>
      <c r="D606" s="306">
        <f ca="1">IF($A606&lt;&gt;D$382,0,IF($A606&lt;&gt;$A605,1,MOD(D605-1+(COUNTIFS(E$382:$N$382,$A606)=COUNTIFS(E606:$N606,1)),D$381)+1))</f>
        <v>0</v>
      </c>
      <c r="E606" s="306">
        <f ca="1">IF($A606&lt;&gt;E$382,0,IF($A606&lt;&gt;$A605,1,MOD(E605-1+(COUNTIFS(F$382:$N$382,$A606)=COUNTIFS(F606:$N606,1)),E$381)+1))</f>
        <v>0</v>
      </c>
      <c r="F606" s="306">
        <f ca="1">IF($A606&lt;&gt;F$382,0,IF($A606&lt;&gt;$A605,1,MOD(F605-1+(COUNTIFS(G$382:$N$382,$A606)=COUNTIFS(G606:$N606,1)),F$381)+1))</f>
        <v>0</v>
      </c>
      <c r="G606" s="306">
        <f ca="1">IF($A606&lt;&gt;G$382,0,IF($A606&lt;&gt;$A605,1,MOD(G605-1+(COUNTIFS(H$382:$N$382,$A606)=COUNTIFS(H606:$N606,1)),G$381)+1))</f>
        <v>1</v>
      </c>
      <c r="H606" s="306">
        <f ca="1">IF($A606&lt;&gt;H$382,0,IF($A606&lt;&gt;$A605,1,MOD(H605-1+(COUNTIFS(I$382:$N$382,$A606)=COUNTIFS(I606:$N606,1)),H$381)+1))</f>
        <v>3</v>
      </c>
      <c r="I606" s="306">
        <f ca="1">IF($A606&lt;&gt;I$382,0,IF($A606&lt;&gt;$A605,1,MOD(I605-1+(COUNTIFS(N$382:$N$382,$A606)=COUNTIFS(N606:$N606,1)),I$381)+1))</f>
        <v>2</v>
      </c>
      <c r="J606" s="306"/>
      <c r="K606" s="306"/>
      <c r="L606" s="306"/>
      <c r="M606" s="306"/>
      <c r="O606">
        <v>223</v>
      </c>
      <c r="P606" s="115">
        <f t="shared" ca="1" si="920"/>
        <v>-0.5</v>
      </c>
      <c r="Q606" s="115">
        <f t="shared" ca="1" si="921"/>
        <v>0</v>
      </c>
      <c r="R606" s="115">
        <f t="shared" ca="1" si="922"/>
        <v>0</v>
      </c>
      <c r="S606" s="115">
        <f t="shared" ca="1" si="923"/>
        <v>0</v>
      </c>
      <c r="T606" s="115">
        <v>0</v>
      </c>
      <c r="U606" s="115">
        <f t="shared" ca="1" si="924"/>
        <v>0.5</v>
      </c>
      <c r="V606" s="115">
        <f t="shared" ca="1" si="925"/>
        <v>0</v>
      </c>
      <c r="W606" s="115"/>
      <c r="X606" s="115"/>
      <c r="Y606" s="115"/>
      <c r="Z606" s="115"/>
    </row>
    <row r="607" spans="1:26" hidden="1" outlineLevel="1">
      <c r="A607">
        <f t="shared" ca="1" si="926"/>
        <v>2</v>
      </c>
      <c r="B607" t="str">
        <f t="shared" ca="1" si="919"/>
        <v>EP1 LPD1 LPS3 LPM3</v>
      </c>
      <c r="C607" s="308">
        <f ca="1">IF($A607&lt;&gt;$A606,1,MOD(C606-1+(COUNTIFS(D$382:$N$382,$A607)=COUNTIFS(D607:$N607,1)),C$381)+1)</f>
        <v>1</v>
      </c>
      <c r="D607" s="306">
        <f ca="1">IF($A607&lt;&gt;D$382,0,IF($A607&lt;&gt;$A606,1,MOD(D606-1+(COUNTIFS(E$382:$N$382,$A607)=COUNTIFS(E607:$N607,1)),D$381)+1))</f>
        <v>0</v>
      </c>
      <c r="E607" s="306">
        <f ca="1">IF($A607&lt;&gt;E$382,0,IF($A607&lt;&gt;$A606,1,MOD(E606-1+(COUNTIFS(F$382:$N$382,$A607)=COUNTIFS(F607:$N607,1)),E$381)+1))</f>
        <v>0</v>
      </c>
      <c r="F607" s="306">
        <f ca="1">IF($A607&lt;&gt;F$382,0,IF($A607&lt;&gt;$A606,1,MOD(F606-1+(COUNTIFS(G$382:$N$382,$A607)=COUNTIFS(G607:$N607,1)),F$381)+1))</f>
        <v>0</v>
      </c>
      <c r="G607" s="306">
        <f ca="1">IF($A607&lt;&gt;G$382,0,IF($A607&lt;&gt;$A606,1,MOD(G606-1+(COUNTIFS(H$382:$N$382,$A607)=COUNTIFS(H607:$N607,1)),G$381)+1))</f>
        <v>1</v>
      </c>
      <c r="H607" s="306">
        <f ca="1">IF($A607&lt;&gt;H$382,0,IF($A607&lt;&gt;$A606,1,MOD(H606-1+(COUNTIFS(I$382:$N$382,$A607)=COUNTIFS(I607:$N607,1)),H$381)+1))</f>
        <v>3</v>
      </c>
      <c r="I607" s="306">
        <f ca="1">IF($A607&lt;&gt;I$382,0,IF($A607&lt;&gt;$A606,1,MOD(I606-1+(COUNTIFS(N$382:$N$382,$A607)=COUNTIFS(N607:$N607,1)),I$381)+1))</f>
        <v>3</v>
      </c>
      <c r="J607" s="306"/>
      <c r="K607" s="306"/>
      <c r="L607" s="306"/>
      <c r="M607" s="306"/>
      <c r="O607">
        <v>224</v>
      </c>
      <c r="P607" s="115">
        <f t="shared" ca="1" si="920"/>
        <v>-0.5</v>
      </c>
      <c r="Q607" s="115">
        <f t="shared" ca="1" si="921"/>
        <v>0</v>
      </c>
      <c r="R607" s="115">
        <f t="shared" ca="1" si="922"/>
        <v>0</v>
      </c>
      <c r="S607" s="115">
        <f t="shared" ca="1" si="923"/>
        <v>0</v>
      </c>
      <c r="T607" s="115">
        <v>0</v>
      </c>
      <c r="U607" s="115">
        <f t="shared" ca="1" si="924"/>
        <v>0.5</v>
      </c>
      <c r="V607" s="115">
        <f t="shared" ca="1" si="925"/>
        <v>0.5</v>
      </c>
      <c r="W607" s="115"/>
      <c r="X607" s="115"/>
      <c r="Y607" s="115"/>
      <c r="Z607" s="115"/>
    </row>
    <row r="608" spans="1:26" hidden="1" outlineLevel="1">
      <c r="A608">
        <f t="shared" ca="1" si="926"/>
        <v>2</v>
      </c>
      <c r="B608" t="str">
        <f t="shared" ca="1" si="919"/>
        <v>EP2 LPD1 LPS1 LPM1</v>
      </c>
      <c r="C608" s="308">
        <f ca="1">IF($A608&lt;&gt;$A607,1,MOD(C607-1+(COUNTIFS(D$382:$N$382,$A608)=COUNTIFS(D608:$N608,1)),C$381)+1)</f>
        <v>2</v>
      </c>
      <c r="D608" s="306">
        <f ca="1">IF($A608&lt;&gt;D$382,0,IF($A608&lt;&gt;$A607,1,MOD(D607-1+(COUNTIFS(E$382:$N$382,$A608)=COUNTIFS(E608:$N608,1)),D$381)+1))</f>
        <v>0</v>
      </c>
      <c r="E608" s="306">
        <f ca="1">IF($A608&lt;&gt;E$382,0,IF($A608&lt;&gt;$A607,1,MOD(E607-1+(COUNTIFS(F$382:$N$382,$A608)=COUNTIFS(F608:$N608,1)),E$381)+1))</f>
        <v>0</v>
      </c>
      <c r="F608" s="306">
        <f ca="1">IF($A608&lt;&gt;F$382,0,IF($A608&lt;&gt;$A607,1,MOD(F607-1+(COUNTIFS(G$382:$N$382,$A608)=COUNTIFS(G608:$N608,1)),F$381)+1))</f>
        <v>0</v>
      </c>
      <c r="G608" s="306">
        <f ca="1">IF($A608&lt;&gt;G$382,0,IF($A608&lt;&gt;$A607,1,MOD(G607-1+(COUNTIFS(H$382:$N$382,$A608)=COUNTIFS(H608:$N608,1)),G$381)+1))</f>
        <v>1</v>
      </c>
      <c r="H608" s="306">
        <f ca="1">IF($A608&lt;&gt;H$382,0,IF($A608&lt;&gt;$A607,1,MOD(H607-1+(COUNTIFS(I$382:$N$382,$A608)=COUNTIFS(I608:$N608,1)),H$381)+1))</f>
        <v>1</v>
      </c>
      <c r="I608" s="306">
        <f ca="1">IF($A608&lt;&gt;I$382,0,IF($A608&lt;&gt;$A607,1,MOD(I607-1+(COUNTIFS(N$382:$N$382,$A608)=COUNTIFS(N608:$N608,1)),I$381)+1))</f>
        <v>1</v>
      </c>
      <c r="J608" s="306"/>
      <c r="K608" s="306"/>
      <c r="L608" s="306"/>
      <c r="M608" s="306"/>
      <c r="O608">
        <v>225</v>
      </c>
      <c r="P608" s="115">
        <f t="shared" ca="1" si="920"/>
        <v>0</v>
      </c>
      <c r="Q608" s="115">
        <f t="shared" ca="1" si="921"/>
        <v>0</v>
      </c>
      <c r="R608" s="115">
        <f t="shared" ca="1" si="922"/>
        <v>0</v>
      </c>
      <c r="S608" s="115">
        <f t="shared" ca="1" si="923"/>
        <v>0</v>
      </c>
      <c r="T608" s="115">
        <v>0</v>
      </c>
      <c r="U608" s="115">
        <f t="shared" ca="1" si="924"/>
        <v>-0.5</v>
      </c>
      <c r="V608" s="115">
        <f t="shared" ca="1" si="925"/>
        <v>-0.5</v>
      </c>
      <c r="W608" s="115"/>
      <c r="X608" s="115"/>
      <c r="Y608" s="115"/>
      <c r="Z608" s="115"/>
    </row>
    <row r="609" spans="1:26" hidden="1" outlineLevel="1">
      <c r="A609">
        <f t="shared" ca="1" si="926"/>
        <v>2</v>
      </c>
      <c r="B609" t="str">
        <f t="shared" ca="1" si="919"/>
        <v>EP2 LPD1 LPS1 LPM2</v>
      </c>
      <c r="C609" s="308">
        <f ca="1">IF($A609&lt;&gt;$A608,1,MOD(C608-1+(COUNTIFS(D$382:$N$382,$A609)=COUNTIFS(D609:$N609,1)),C$381)+1)</f>
        <v>2</v>
      </c>
      <c r="D609" s="306">
        <f ca="1">IF($A609&lt;&gt;D$382,0,IF($A609&lt;&gt;$A608,1,MOD(D608-1+(COUNTIFS(E$382:$N$382,$A609)=COUNTIFS(E609:$N609,1)),D$381)+1))</f>
        <v>0</v>
      </c>
      <c r="E609" s="306">
        <f ca="1">IF($A609&lt;&gt;E$382,0,IF($A609&lt;&gt;$A608,1,MOD(E608-1+(COUNTIFS(F$382:$N$382,$A609)=COUNTIFS(F609:$N609,1)),E$381)+1))</f>
        <v>0</v>
      </c>
      <c r="F609" s="306">
        <f ca="1">IF($A609&lt;&gt;F$382,0,IF($A609&lt;&gt;$A608,1,MOD(F608-1+(COUNTIFS(G$382:$N$382,$A609)=COUNTIFS(G609:$N609,1)),F$381)+1))</f>
        <v>0</v>
      </c>
      <c r="G609" s="306">
        <f ca="1">IF($A609&lt;&gt;G$382,0,IF($A609&lt;&gt;$A608,1,MOD(G608-1+(COUNTIFS(H$382:$N$382,$A609)=COUNTIFS(H609:$N609,1)),G$381)+1))</f>
        <v>1</v>
      </c>
      <c r="H609" s="306">
        <f ca="1">IF($A609&lt;&gt;H$382,0,IF($A609&lt;&gt;$A608,1,MOD(H608-1+(COUNTIFS(I$382:$N$382,$A609)=COUNTIFS(I609:$N609,1)),H$381)+1))</f>
        <v>1</v>
      </c>
      <c r="I609" s="306">
        <f ca="1">IF($A609&lt;&gt;I$382,0,IF($A609&lt;&gt;$A608,1,MOD(I608-1+(COUNTIFS(N$382:$N$382,$A609)=COUNTIFS(N609:$N609,1)),I$381)+1))</f>
        <v>2</v>
      </c>
      <c r="J609" s="306"/>
      <c r="K609" s="306"/>
      <c r="L609" s="306"/>
      <c r="M609" s="306"/>
      <c r="O609">
        <v>226</v>
      </c>
      <c r="P609" s="115">
        <f t="shared" ca="1" si="920"/>
        <v>0</v>
      </c>
      <c r="Q609" s="115">
        <f t="shared" ca="1" si="921"/>
        <v>0</v>
      </c>
      <c r="R609" s="115">
        <f t="shared" ca="1" si="922"/>
        <v>0</v>
      </c>
      <c r="S609" s="115">
        <f t="shared" ca="1" si="923"/>
        <v>0</v>
      </c>
      <c r="T609" s="115">
        <v>0</v>
      </c>
      <c r="U609" s="115">
        <f t="shared" ca="1" si="924"/>
        <v>-0.5</v>
      </c>
      <c r="V609" s="115">
        <f t="shared" ca="1" si="925"/>
        <v>0</v>
      </c>
      <c r="W609" s="115"/>
      <c r="X609" s="115"/>
      <c r="Y609" s="115"/>
      <c r="Z609" s="115"/>
    </row>
    <row r="610" spans="1:26" hidden="1" outlineLevel="1">
      <c r="A610">
        <f t="shared" ca="1" si="926"/>
        <v>2</v>
      </c>
      <c r="B610" t="str">
        <f t="shared" ca="1" si="919"/>
        <v>EP2 LPD1 LPS1 LPM3</v>
      </c>
      <c r="C610" s="308">
        <f ca="1">IF($A610&lt;&gt;$A609,1,MOD(C609-1+(COUNTIFS(D$382:$N$382,$A610)=COUNTIFS(D610:$N610,1)),C$381)+1)</f>
        <v>2</v>
      </c>
      <c r="D610" s="306">
        <f ca="1">IF($A610&lt;&gt;D$382,0,IF($A610&lt;&gt;$A609,1,MOD(D609-1+(COUNTIFS(E$382:$N$382,$A610)=COUNTIFS(E610:$N610,1)),D$381)+1))</f>
        <v>0</v>
      </c>
      <c r="E610" s="306">
        <f ca="1">IF($A610&lt;&gt;E$382,0,IF($A610&lt;&gt;$A609,1,MOD(E609-1+(COUNTIFS(F$382:$N$382,$A610)=COUNTIFS(F610:$N610,1)),E$381)+1))</f>
        <v>0</v>
      </c>
      <c r="F610" s="306">
        <f ca="1">IF($A610&lt;&gt;F$382,0,IF($A610&lt;&gt;$A609,1,MOD(F609-1+(COUNTIFS(G$382:$N$382,$A610)=COUNTIFS(G610:$N610,1)),F$381)+1))</f>
        <v>0</v>
      </c>
      <c r="G610" s="306">
        <f ca="1">IF($A610&lt;&gt;G$382,0,IF($A610&lt;&gt;$A609,1,MOD(G609-1+(COUNTIFS(H$382:$N$382,$A610)=COUNTIFS(H610:$N610,1)),G$381)+1))</f>
        <v>1</v>
      </c>
      <c r="H610" s="306">
        <f ca="1">IF($A610&lt;&gt;H$382,0,IF($A610&lt;&gt;$A609,1,MOD(H609-1+(COUNTIFS(I$382:$N$382,$A610)=COUNTIFS(I610:$N610,1)),H$381)+1))</f>
        <v>1</v>
      </c>
      <c r="I610" s="306">
        <f ca="1">IF($A610&lt;&gt;I$382,0,IF($A610&lt;&gt;$A609,1,MOD(I609-1+(COUNTIFS(N$382:$N$382,$A610)=COUNTIFS(N610:$N610,1)),I$381)+1))</f>
        <v>3</v>
      </c>
      <c r="J610" s="306"/>
      <c r="K610" s="306"/>
      <c r="L610" s="306"/>
      <c r="M610" s="306"/>
      <c r="O610">
        <v>227</v>
      </c>
      <c r="P610" s="115">
        <f t="shared" ca="1" si="920"/>
        <v>0</v>
      </c>
      <c r="Q610" s="115">
        <f t="shared" ca="1" si="921"/>
        <v>0</v>
      </c>
      <c r="R610" s="115">
        <f t="shared" ca="1" si="922"/>
        <v>0</v>
      </c>
      <c r="S610" s="115">
        <f t="shared" ca="1" si="923"/>
        <v>0</v>
      </c>
      <c r="T610" s="115">
        <v>0</v>
      </c>
      <c r="U610" s="115">
        <f t="shared" ca="1" si="924"/>
        <v>-0.5</v>
      </c>
      <c r="V610" s="115">
        <f t="shared" ca="1" si="925"/>
        <v>0.5</v>
      </c>
      <c r="W610" s="115"/>
      <c r="X610" s="115"/>
      <c r="Y610" s="115"/>
      <c r="Z610" s="115"/>
    </row>
    <row r="611" spans="1:26" hidden="1" outlineLevel="1">
      <c r="A611">
        <f t="shared" ca="1" si="926"/>
        <v>2</v>
      </c>
      <c r="B611" t="str">
        <f t="shared" ca="1" si="919"/>
        <v>EP2 LPD1 LPS2 LPM1</v>
      </c>
      <c r="C611" s="308">
        <f ca="1">IF($A611&lt;&gt;$A610,1,MOD(C610-1+(COUNTIFS(D$382:$N$382,$A611)=COUNTIFS(D611:$N611,1)),C$381)+1)</f>
        <v>2</v>
      </c>
      <c r="D611" s="306">
        <f ca="1">IF($A611&lt;&gt;D$382,0,IF($A611&lt;&gt;$A610,1,MOD(D610-1+(COUNTIFS(E$382:$N$382,$A611)=COUNTIFS(E611:$N611,1)),D$381)+1))</f>
        <v>0</v>
      </c>
      <c r="E611" s="306">
        <f ca="1">IF($A611&lt;&gt;E$382,0,IF($A611&lt;&gt;$A610,1,MOD(E610-1+(COUNTIFS(F$382:$N$382,$A611)=COUNTIFS(F611:$N611,1)),E$381)+1))</f>
        <v>0</v>
      </c>
      <c r="F611" s="306">
        <f ca="1">IF($A611&lt;&gt;F$382,0,IF($A611&lt;&gt;$A610,1,MOD(F610-1+(COUNTIFS(G$382:$N$382,$A611)=COUNTIFS(G611:$N611,1)),F$381)+1))</f>
        <v>0</v>
      </c>
      <c r="G611" s="306">
        <f ca="1">IF($A611&lt;&gt;G$382,0,IF($A611&lt;&gt;$A610,1,MOD(G610-1+(COUNTIFS(H$382:$N$382,$A611)=COUNTIFS(H611:$N611,1)),G$381)+1))</f>
        <v>1</v>
      </c>
      <c r="H611" s="306">
        <f ca="1">IF($A611&lt;&gt;H$382,0,IF($A611&lt;&gt;$A610,1,MOD(H610-1+(COUNTIFS(I$382:$N$382,$A611)=COUNTIFS(I611:$N611,1)),H$381)+1))</f>
        <v>2</v>
      </c>
      <c r="I611" s="306">
        <f ca="1">IF($A611&lt;&gt;I$382,0,IF($A611&lt;&gt;$A610,1,MOD(I610-1+(COUNTIFS(N$382:$N$382,$A611)=COUNTIFS(N611:$N611,1)),I$381)+1))</f>
        <v>1</v>
      </c>
      <c r="J611" s="306"/>
      <c r="K611" s="306"/>
      <c r="L611" s="306"/>
      <c r="M611" s="306"/>
      <c r="O611">
        <v>228</v>
      </c>
      <c r="P611" s="115">
        <f t="shared" ca="1" si="920"/>
        <v>0</v>
      </c>
      <c r="Q611" s="115">
        <f t="shared" ca="1" si="921"/>
        <v>0</v>
      </c>
      <c r="R611" s="115">
        <f t="shared" ca="1" si="922"/>
        <v>0</v>
      </c>
      <c r="S611" s="115">
        <f t="shared" ca="1" si="923"/>
        <v>0</v>
      </c>
      <c r="T611" s="115">
        <v>0</v>
      </c>
      <c r="U611" s="115">
        <f t="shared" ca="1" si="924"/>
        <v>0</v>
      </c>
      <c r="V611" s="115">
        <f t="shared" ca="1" si="925"/>
        <v>-0.5</v>
      </c>
      <c r="W611" s="115"/>
      <c r="X611" s="115"/>
      <c r="Y611" s="115"/>
      <c r="Z611" s="115"/>
    </row>
    <row r="612" spans="1:26" hidden="1" outlineLevel="1">
      <c r="A612">
        <f t="shared" ca="1" si="926"/>
        <v>2</v>
      </c>
      <c r="B612" t="str">
        <f t="shared" ca="1" si="919"/>
        <v>EP2 LPD1 LPS2 LPM2</v>
      </c>
      <c r="C612" s="308">
        <f ca="1">IF($A612&lt;&gt;$A611,1,MOD(C611-1+(COUNTIFS(D$382:$N$382,$A612)=COUNTIFS(D612:$N612,1)),C$381)+1)</f>
        <v>2</v>
      </c>
      <c r="D612" s="306">
        <f ca="1">IF($A612&lt;&gt;D$382,0,IF($A612&lt;&gt;$A611,1,MOD(D611-1+(COUNTIFS(E$382:$N$382,$A612)=COUNTIFS(E612:$N612,1)),D$381)+1))</f>
        <v>0</v>
      </c>
      <c r="E612" s="306">
        <f ca="1">IF($A612&lt;&gt;E$382,0,IF($A612&lt;&gt;$A611,1,MOD(E611-1+(COUNTIFS(F$382:$N$382,$A612)=COUNTIFS(F612:$N612,1)),E$381)+1))</f>
        <v>0</v>
      </c>
      <c r="F612" s="306">
        <f ca="1">IF($A612&lt;&gt;F$382,0,IF($A612&lt;&gt;$A611,1,MOD(F611-1+(COUNTIFS(G$382:$N$382,$A612)=COUNTIFS(G612:$N612,1)),F$381)+1))</f>
        <v>0</v>
      </c>
      <c r="G612" s="306">
        <f ca="1">IF($A612&lt;&gt;G$382,0,IF($A612&lt;&gt;$A611,1,MOD(G611-1+(COUNTIFS(H$382:$N$382,$A612)=COUNTIFS(H612:$N612,1)),G$381)+1))</f>
        <v>1</v>
      </c>
      <c r="H612" s="306">
        <f ca="1">IF($A612&lt;&gt;H$382,0,IF($A612&lt;&gt;$A611,1,MOD(H611-1+(COUNTIFS(I$382:$N$382,$A612)=COUNTIFS(I612:$N612,1)),H$381)+1))</f>
        <v>2</v>
      </c>
      <c r="I612" s="306">
        <f ca="1">IF($A612&lt;&gt;I$382,0,IF($A612&lt;&gt;$A611,1,MOD(I611-1+(COUNTIFS(N$382:$N$382,$A612)=COUNTIFS(N612:$N612,1)),I$381)+1))</f>
        <v>2</v>
      </c>
      <c r="J612" s="306"/>
      <c r="K612" s="306"/>
      <c r="L612" s="306"/>
      <c r="M612" s="306"/>
      <c r="O612">
        <v>229</v>
      </c>
      <c r="P612" s="115">
        <f t="shared" ca="1" si="920"/>
        <v>0</v>
      </c>
      <c r="Q612" s="115">
        <f t="shared" ca="1" si="921"/>
        <v>0</v>
      </c>
      <c r="R612" s="115">
        <f t="shared" ca="1" si="922"/>
        <v>0</v>
      </c>
      <c r="S612" s="115">
        <f t="shared" ca="1" si="923"/>
        <v>0</v>
      </c>
      <c r="T612" s="115">
        <v>0</v>
      </c>
      <c r="U612" s="115">
        <f t="shared" ca="1" si="924"/>
        <v>0</v>
      </c>
      <c r="V612" s="115">
        <f t="shared" ca="1" si="925"/>
        <v>0</v>
      </c>
      <c r="W612" s="115"/>
      <c r="X612" s="115"/>
      <c r="Y612" s="115"/>
      <c r="Z612" s="115"/>
    </row>
    <row r="613" spans="1:26" hidden="1" outlineLevel="1">
      <c r="A613">
        <f t="shared" ca="1" si="926"/>
        <v>2</v>
      </c>
      <c r="B613" t="str">
        <f t="shared" ca="1" si="919"/>
        <v>EP2 LPD1 LPS2 LPM3</v>
      </c>
      <c r="C613" s="308">
        <f ca="1">IF($A613&lt;&gt;$A612,1,MOD(C612-1+(COUNTIFS(D$382:$N$382,$A613)=COUNTIFS(D613:$N613,1)),C$381)+1)</f>
        <v>2</v>
      </c>
      <c r="D613" s="306">
        <f ca="1">IF($A613&lt;&gt;D$382,0,IF($A613&lt;&gt;$A612,1,MOD(D612-1+(COUNTIFS(E$382:$N$382,$A613)=COUNTIFS(E613:$N613,1)),D$381)+1))</f>
        <v>0</v>
      </c>
      <c r="E613" s="306">
        <f ca="1">IF($A613&lt;&gt;E$382,0,IF($A613&lt;&gt;$A612,1,MOD(E612-1+(COUNTIFS(F$382:$N$382,$A613)=COUNTIFS(F613:$N613,1)),E$381)+1))</f>
        <v>0</v>
      </c>
      <c r="F613" s="306">
        <f ca="1">IF($A613&lt;&gt;F$382,0,IF($A613&lt;&gt;$A612,1,MOD(F612-1+(COUNTIFS(G$382:$N$382,$A613)=COUNTIFS(G613:$N613,1)),F$381)+1))</f>
        <v>0</v>
      </c>
      <c r="G613" s="306">
        <f ca="1">IF($A613&lt;&gt;G$382,0,IF($A613&lt;&gt;$A612,1,MOD(G612-1+(COUNTIFS(H$382:$N$382,$A613)=COUNTIFS(H613:$N613,1)),G$381)+1))</f>
        <v>1</v>
      </c>
      <c r="H613" s="306">
        <f ca="1">IF($A613&lt;&gt;H$382,0,IF($A613&lt;&gt;$A612,1,MOD(H612-1+(COUNTIFS(I$382:$N$382,$A613)=COUNTIFS(I613:$N613,1)),H$381)+1))</f>
        <v>2</v>
      </c>
      <c r="I613" s="306">
        <f ca="1">IF($A613&lt;&gt;I$382,0,IF($A613&lt;&gt;$A612,1,MOD(I612-1+(COUNTIFS(N$382:$N$382,$A613)=COUNTIFS(N613:$N613,1)),I$381)+1))</f>
        <v>3</v>
      </c>
      <c r="J613" s="306"/>
      <c r="K613" s="306"/>
      <c r="L613" s="306"/>
      <c r="M613" s="306"/>
      <c r="O613">
        <v>230</v>
      </c>
      <c r="P613" s="115">
        <f t="shared" ca="1" si="920"/>
        <v>0</v>
      </c>
      <c r="Q613" s="115">
        <f t="shared" ca="1" si="921"/>
        <v>0</v>
      </c>
      <c r="R613" s="115">
        <f t="shared" ca="1" si="922"/>
        <v>0</v>
      </c>
      <c r="S613" s="115">
        <f t="shared" ca="1" si="923"/>
        <v>0</v>
      </c>
      <c r="T613" s="115">
        <v>0</v>
      </c>
      <c r="U613" s="115">
        <f t="shared" ca="1" si="924"/>
        <v>0</v>
      </c>
      <c r="V613" s="115">
        <f t="shared" ca="1" si="925"/>
        <v>0.5</v>
      </c>
      <c r="W613" s="115"/>
      <c r="X613" s="115"/>
      <c r="Y613" s="115"/>
      <c r="Z613" s="115"/>
    </row>
    <row r="614" spans="1:26" hidden="1" outlineLevel="1">
      <c r="A614">
        <f t="shared" ca="1" si="926"/>
        <v>2</v>
      </c>
      <c r="B614" t="str">
        <f t="shared" ca="1" si="919"/>
        <v>EP2 LPD1 LPS3 LPM1</v>
      </c>
      <c r="C614" s="308">
        <f ca="1">IF($A614&lt;&gt;$A613,1,MOD(C613-1+(COUNTIFS(D$382:$N$382,$A614)=COUNTIFS(D614:$N614,1)),C$381)+1)</f>
        <v>2</v>
      </c>
      <c r="D614" s="306">
        <f ca="1">IF($A614&lt;&gt;D$382,0,IF($A614&lt;&gt;$A613,1,MOD(D613-1+(COUNTIFS(E$382:$N$382,$A614)=COUNTIFS(E614:$N614,1)),D$381)+1))</f>
        <v>0</v>
      </c>
      <c r="E614" s="306">
        <f ca="1">IF($A614&lt;&gt;E$382,0,IF($A614&lt;&gt;$A613,1,MOD(E613-1+(COUNTIFS(F$382:$N$382,$A614)=COUNTIFS(F614:$N614,1)),E$381)+1))</f>
        <v>0</v>
      </c>
      <c r="F614" s="306">
        <f ca="1">IF($A614&lt;&gt;F$382,0,IF($A614&lt;&gt;$A613,1,MOD(F613-1+(COUNTIFS(G$382:$N$382,$A614)=COUNTIFS(G614:$N614,1)),F$381)+1))</f>
        <v>0</v>
      </c>
      <c r="G614" s="306">
        <f ca="1">IF($A614&lt;&gt;G$382,0,IF($A614&lt;&gt;$A613,1,MOD(G613-1+(COUNTIFS(H$382:$N$382,$A614)=COUNTIFS(H614:$N614,1)),G$381)+1))</f>
        <v>1</v>
      </c>
      <c r="H614" s="306">
        <f ca="1">IF($A614&lt;&gt;H$382,0,IF($A614&lt;&gt;$A613,1,MOD(H613-1+(COUNTIFS(I$382:$N$382,$A614)=COUNTIFS(I614:$N614,1)),H$381)+1))</f>
        <v>3</v>
      </c>
      <c r="I614" s="306">
        <f ca="1">IF($A614&lt;&gt;I$382,0,IF($A614&lt;&gt;$A613,1,MOD(I613-1+(COUNTIFS(N$382:$N$382,$A614)=COUNTIFS(N614:$N614,1)),I$381)+1))</f>
        <v>1</v>
      </c>
      <c r="J614" s="306"/>
      <c r="K614" s="306"/>
      <c r="L614" s="306"/>
      <c r="M614" s="306"/>
      <c r="O614">
        <v>231</v>
      </c>
      <c r="P614" s="115">
        <f t="shared" ca="1" si="920"/>
        <v>0</v>
      </c>
      <c r="Q614" s="115">
        <f t="shared" ca="1" si="921"/>
        <v>0</v>
      </c>
      <c r="R614" s="115">
        <f t="shared" ca="1" si="922"/>
        <v>0</v>
      </c>
      <c r="S614" s="115">
        <f t="shared" ca="1" si="923"/>
        <v>0</v>
      </c>
      <c r="T614" s="115">
        <v>0</v>
      </c>
      <c r="U614" s="115">
        <f t="shared" ca="1" si="924"/>
        <v>0.5</v>
      </c>
      <c r="V614" s="115">
        <f t="shared" ca="1" si="925"/>
        <v>-0.5</v>
      </c>
      <c r="W614" s="115"/>
      <c r="X614" s="115"/>
      <c r="Y614" s="115"/>
      <c r="Z614" s="115"/>
    </row>
    <row r="615" spans="1:26" hidden="1" outlineLevel="1">
      <c r="A615">
        <f t="shared" ca="1" si="926"/>
        <v>2</v>
      </c>
      <c r="B615" t="str">
        <f t="shared" ca="1" si="919"/>
        <v>EP2 LPD1 LPS3 LPM2</v>
      </c>
      <c r="C615" s="308">
        <f ca="1">IF($A615&lt;&gt;$A614,1,MOD(C614-1+(COUNTIFS(D$382:$N$382,$A615)=COUNTIFS(D615:$N615,1)),C$381)+1)</f>
        <v>2</v>
      </c>
      <c r="D615" s="306">
        <f ca="1">IF($A615&lt;&gt;D$382,0,IF($A615&lt;&gt;$A614,1,MOD(D614-1+(COUNTIFS(E$382:$N$382,$A615)=COUNTIFS(E615:$N615,1)),D$381)+1))</f>
        <v>0</v>
      </c>
      <c r="E615" s="306">
        <f ca="1">IF($A615&lt;&gt;E$382,0,IF($A615&lt;&gt;$A614,1,MOD(E614-1+(COUNTIFS(F$382:$N$382,$A615)=COUNTIFS(F615:$N615,1)),E$381)+1))</f>
        <v>0</v>
      </c>
      <c r="F615" s="306">
        <f ca="1">IF($A615&lt;&gt;F$382,0,IF($A615&lt;&gt;$A614,1,MOD(F614-1+(COUNTIFS(G$382:$N$382,$A615)=COUNTIFS(G615:$N615,1)),F$381)+1))</f>
        <v>0</v>
      </c>
      <c r="G615" s="306">
        <f ca="1">IF($A615&lt;&gt;G$382,0,IF($A615&lt;&gt;$A614,1,MOD(G614-1+(COUNTIFS(H$382:$N$382,$A615)=COUNTIFS(H615:$N615,1)),G$381)+1))</f>
        <v>1</v>
      </c>
      <c r="H615" s="306">
        <f ca="1">IF($A615&lt;&gt;H$382,0,IF($A615&lt;&gt;$A614,1,MOD(H614-1+(COUNTIFS(I$382:$N$382,$A615)=COUNTIFS(I615:$N615,1)),H$381)+1))</f>
        <v>3</v>
      </c>
      <c r="I615" s="306">
        <f ca="1">IF($A615&lt;&gt;I$382,0,IF($A615&lt;&gt;$A614,1,MOD(I614-1+(COUNTIFS(N$382:$N$382,$A615)=COUNTIFS(N615:$N615,1)),I$381)+1))</f>
        <v>2</v>
      </c>
      <c r="J615" s="306"/>
      <c r="K615" s="306"/>
      <c r="L615" s="306"/>
      <c r="M615" s="306"/>
      <c r="O615">
        <v>232</v>
      </c>
      <c r="P615" s="115">
        <f t="shared" ca="1" si="920"/>
        <v>0</v>
      </c>
      <c r="Q615" s="115">
        <f t="shared" ca="1" si="921"/>
        <v>0</v>
      </c>
      <c r="R615" s="115">
        <f t="shared" ca="1" si="922"/>
        <v>0</v>
      </c>
      <c r="S615" s="115">
        <f t="shared" ca="1" si="923"/>
        <v>0</v>
      </c>
      <c r="T615" s="115">
        <v>0</v>
      </c>
      <c r="U615" s="115">
        <f t="shared" ca="1" si="924"/>
        <v>0.5</v>
      </c>
      <c r="V615" s="115">
        <f t="shared" ca="1" si="925"/>
        <v>0</v>
      </c>
      <c r="W615" s="115"/>
      <c r="X615" s="115"/>
      <c r="Y615" s="115"/>
      <c r="Z615" s="115"/>
    </row>
    <row r="616" spans="1:26" hidden="1" outlineLevel="1">
      <c r="A616">
        <f t="shared" ca="1" si="926"/>
        <v>2</v>
      </c>
      <c r="B616" t="str">
        <f t="shared" ca="1" si="919"/>
        <v>EP2 LPD1 LPS3 LPM3</v>
      </c>
      <c r="C616" s="308">
        <f ca="1">IF($A616&lt;&gt;$A615,1,MOD(C615-1+(COUNTIFS(D$382:$N$382,$A616)=COUNTIFS(D616:$N616,1)),C$381)+1)</f>
        <v>2</v>
      </c>
      <c r="D616" s="306">
        <f ca="1">IF($A616&lt;&gt;D$382,0,IF($A616&lt;&gt;$A615,1,MOD(D615-1+(COUNTIFS(E$382:$N$382,$A616)=COUNTIFS(E616:$N616,1)),D$381)+1))</f>
        <v>0</v>
      </c>
      <c r="E616" s="306">
        <f ca="1">IF($A616&lt;&gt;E$382,0,IF($A616&lt;&gt;$A615,1,MOD(E615-1+(COUNTIFS(F$382:$N$382,$A616)=COUNTIFS(F616:$N616,1)),E$381)+1))</f>
        <v>0</v>
      </c>
      <c r="F616" s="306">
        <f ca="1">IF($A616&lt;&gt;F$382,0,IF($A616&lt;&gt;$A615,1,MOD(F615-1+(COUNTIFS(G$382:$N$382,$A616)=COUNTIFS(G616:$N616,1)),F$381)+1))</f>
        <v>0</v>
      </c>
      <c r="G616" s="306">
        <f ca="1">IF($A616&lt;&gt;G$382,0,IF($A616&lt;&gt;$A615,1,MOD(G615-1+(COUNTIFS(H$382:$N$382,$A616)=COUNTIFS(H616:$N616,1)),G$381)+1))</f>
        <v>1</v>
      </c>
      <c r="H616" s="306">
        <f ca="1">IF($A616&lt;&gt;H$382,0,IF($A616&lt;&gt;$A615,1,MOD(H615-1+(COUNTIFS(I$382:$N$382,$A616)=COUNTIFS(I616:$N616,1)),H$381)+1))</f>
        <v>3</v>
      </c>
      <c r="I616" s="306">
        <f ca="1">IF($A616&lt;&gt;I$382,0,IF($A616&lt;&gt;$A615,1,MOD(I615-1+(COUNTIFS(N$382:$N$382,$A616)=COUNTIFS(N616:$N616,1)),I$381)+1))</f>
        <v>3</v>
      </c>
      <c r="J616" s="306"/>
      <c r="K616" s="306"/>
      <c r="L616" s="306"/>
      <c r="M616" s="306"/>
      <c r="O616">
        <v>233</v>
      </c>
      <c r="P616" s="115">
        <f t="shared" ca="1" si="920"/>
        <v>0</v>
      </c>
      <c r="Q616" s="115">
        <f t="shared" ca="1" si="921"/>
        <v>0</v>
      </c>
      <c r="R616" s="115">
        <f t="shared" ca="1" si="922"/>
        <v>0</v>
      </c>
      <c r="S616" s="115">
        <f t="shared" ca="1" si="923"/>
        <v>0</v>
      </c>
      <c r="T616" s="115">
        <v>0</v>
      </c>
      <c r="U616" s="115">
        <f t="shared" ca="1" si="924"/>
        <v>0.5</v>
      </c>
      <c r="V616" s="115">
        <f t="shared" ca="1" si="925"/>
        <v>0.5</v>
      </c>
      <c r="W616" s="115"/>
      <c r="X616" s="115"/>
      <c r="Y616" s="115"/>
      <c r="Z616" s="115"/>
    </row>
    <row r="617" spans="1:26" hidden="1" outlineLevel="1">
      <c r="A617">
        <f t="shared" ca="1" si="926"/>
        <v>2</v>
      </c>
      <c r="B617" t="str">
        <f t="shared" ca="1" si="919"/>
        <v>EP3 LPD1 LPS1 LPM1</v>
      </c>
      <c r="C617" s="308">
        <f ca="1">IF($A617&lt;&gt;$A616,1,MOD(C616-1+(COUNTIFS(D$382:$N$382,$A617)=COUNTIFS(D617:$N617,1)),C$381)+1)</f>
        <v>3</v>
      </c>
      <c r="D617" s="306">
        <f ca="1">IF($A617&lt;&gt;D$382,0,IF($A617&lt;&gt;$A616,1,MOD(D616-1+(COUNTIFS(E$382:$N$382,$A617)=COUNTIFS(E617:$N617,1)),D$381)+1))</f>
        <v>0</v>
      </c>
      <c r="E617" s="306">
        <f ca="1">IF($A617&lt;&gt;E$382,0,IF($A617&lt;&gt;$A616,1,MOD(E616-1+(COUNTIFS(F$382:$N$382,$A617)=COUNTIFS(F617:$N617,1)),E$381)+1))</f>
        <v>0</v>
      </c>
      <c r="F617" s="306">
        <f ca="1">IF($A617&lt;&gt;F$382,0,IF($A617&lt;&gt;$A616,1,MOD(F616-1+(COUNTIFS(G$382:$N$382,$A617)=COUNTIFS(G617:$N617,1)),F$381)+1))</f>
        <v>0</v>
      </c>
      <c r="G617" s="306">
        <f ca="1">IF($A617&lt;&gt;G$382,0,IF($A617&lt;&gt;$A616,1,MOD(G616-1+(COUNTIFS(H$382:$N$382,$A617)=COUNTIFS(H617:$N617,1)),G$381)+1))</f>
        <v>1</v>
      </c>
      <c r="H617" s="306">
        <f ca="1">IF($A617&lt;&gt;H$382,0,IF($A617&lt;&gt;$A616,1,MOD(H616-1+(COUNTIFS(I$382:$N$382,$A617)=COUNTIFS(I617:$N617,1)),H$381)+1))</f>
        <v>1</v>
      </c>
      <c r="I617" s="306">
        <f ca="1">IF($A617&lt;&gt;I$382,0,IF($A617&lt;&gt;$A616,1,MOD(I616-1+(COUNTIFS(N$382:$N$382,$A617)=COUNTIFS(N617:$N617,1)),I$381)+1))</f>
        <v>1</v>
      </c>
      <c r="J617" s="306"/>
      <c r="K617" s="306"/>
      <c r="L617" s="306"/>
      <c r="M617" s="306"/>
      <c r="O617">
        <v>234</v>
      </c>
      <c r="P617" s="115">
        <f t="shared" ca="1" si="920"/>
        <v>0.5</v>
      </c>
      <c r="Q617" s="115">
        <f t="shared" ca="1" si="921"/>
        <v>0</v>
      </c>
      <c r="R617" s="115">
        <f t="shared" ca="1" si="922"/>
        <v>0</v>
      </c>
      <c r="S617" s="115">
        <f t="shared" ca="1" si="923"/>
        <v>0</v>
      </c>
      <c r="T617" s="115">
        <v>0</v>
      </c>
      <c r="U617" s="115">
        <f t="shared" ca="1" si="924"/>
        <v>-0.5</v>
      </c>
      <c r="V617" s="115">
        <f t="shared" ca="1" si="925"/>
        <v>-0.5</v>
      </c>
      <c r="W617" s="115"/>
      <c r="X617" s="115"/>
      <c r="Y617" s="115"/>
      <c r="Z617" s="115"/>
    </row>
    <row r="618" spans="1:26" hidden="1" outlineLevel="1">
      <c r="A618">
        <f t="shared" ca="1" si="926"/>
        <v>2</v>
      </c>
      <c r="B618" t="str">
        <f t="shared" ca="1" si="919"/>
        <v>EP3 LPD1 LPS1 LPM2</v>
      </c>
      <c r="C618" s="308">
        <f ca="1">IF($A618&lt;&gt;$A617,1,MOD(C617-1+(COUNTIFS(D$382:$N$382,$A618)=COUNTIFS(D618:$N618,1)),C$381)+1)</f>
        <v>3</v>
      </c>
      <c r="D618" s="306">
        <f ca="1">IF($A618&lt;&gt;D$382,0,IF($A618&lt;&gt;$A617,1,MOD(D617-1+(COUNTIFS(E$382:$N$382,$A618)=COUNTIFS(E618:$N618,1)),D$381)+1))</f>
        <v>0</v>
      </c>
      <c r="E618" s="306">
        <f ca="1">IF($A618&lt;&gt;E$382,0,IF($A618&lt;&gt;$A617,1,MOD(E617-1+(COUNTIFS(F$382:$N$382,$A618)=COUNTIFS(F618:$N618,1)),E$381)+1))</f>
        <v>0</v>
      </c>
      <c r="F618" s="306">
        <f ca="1">IF($A618&lt;&gt;F$382,0,IF($A618&lt;&gt;$A617,1,MOD(F617-1+(COUNTIFS(G$382:$N$382,$A618)=COUNTIFS(G618:$N618,1)),F$381)+1))</f>
        <v>0</v>
      </c>
      <c r="G618" s="306">
        <f ca="1">IF($A618&lt;&gt;G$382,0,IF($A618&lt;&gt;$A617,1,MOD(G617-1+(COUNTIFS(H$382:$N$382,$A618)=COUNTIFS(H618:$N618,1)),G$381)+1))</f>
        <v>1</v>
      </c>
      <c r="H618" s="306">
        <f ca="1">IF($A618&lt;&gt;H$382,0,IF($A618&lt;&gt;$A617,1,MOD(H617-1+(COUNTIFS(I$382:$N$382,$A618)=COUNTIFS(I618:$N618,1)),H$381)+1))</f>
        <v>1</v>
      </c>
      <c r="I618" s="306">
        <f ca="1">IF($A618&lt;&gt;I$382,0,IF($A618&lt;&gt;$A617,1,MOD(I617-1+(COUNTIFS(N$382:$N$382,$A618)=COUNTIFS(N618:$N618,1)),I$381)+1))</f>
        <v>2</v>
      </c>
      <c r="J618" s="306"/>
      <c r="K618" s="306"/>
      <c r="L618" s="306"/>
      <c r="M618" s="306"/>
      <c r="O618">
        <v>235</v>
      </c>
      <c r="P618" s="115">
        <f t="shared" ca="1" si="920"/>
        <v>0.5</v>
      </c>
      <c r="Q618" s="115">
        <f t="shared" ca="1" si="921"/>
        <v>0</v>
      </c>
      <c r="R618" s="115">
        <f t="shared" ca="1" si="922"/>
        <v>0</v>
      </c>
      <c r="S618" s="115">
        <f t="shared" ca="1" si="923"/>
        <v>0</v>
      </c>
      <c r="T618" s="115">
        <v>0</v>
      </c>
      <c r="U618" s="115">
        <f t="shared" ca="1" si="924"/>
        <v>-0.5</v>
      </c>
      <c r="V618" s="115">
        <f t="shared" ca="1" si="925"/>
        <v>0</v>
      </c>
      <c r="W618" s="115"/>
      <c r="X618" s="115"/>
      <c r="Y618" s="115"/>
      <c r="Z618" s="115"/>
    </row>
    <row r="619" spans="1:26" hidden="1" outlineLevel="1">
      <c r="A619">
        <f t="shared" ca="1" si="926"/>
        <v>2</v>
      </c>
      <c r="B619" t="str">
        <f t="shared" ca="1" si="919"/>
        <v>EP3 LPD1 LPS1 LPM3</v>
      </c>
      <c r="C619" s="308">
        <f ca="1">IF($A619&lt;&gt;$A618,1,MOD(C618-1+(COUNTIFS(D$382:$N$382,$A619)=COUNTIFS(D619:$N619,1)),C$381)+1)</f>
        <v>3</v>
      </c>
      <c r="D619" s="306">
        <f ca="1">IF($A619&lt;&gt;D$382,0,IF($A619&lt;&gt;$A618,1,MOD(D618-1+(COUNTIFS(E$382:$N$382,$A619)=COUNTIFS(E619:$N619,1)),D$381)+1))</f>
        <v>0</v>
      </c>
      <c r="E619" s="306">
        <f ca="1">IF($A619&lt;&gt;E$382,0,IF($A619&lt;&gt;$A618,1,MOD(E618-1+(COUNTIFS(F$382:$N$382,$A619)=COUNTIFS(F619:$N619,1)),E$381)+1))</f>
        <v>0</v>
      </c>
      <c r="F619" s="306">
        <f ca="1">IF($A619&lt;&gt;F$382,0,IF($A619&lt;&gt;$A618,1,MOD(F618-1+(COUNTIFS(G$382:$N$382,$A619)=COUNTIFS(G619:$N619,1)),F$381)+1))</f>
        <v>0</v>
      </c>
      <c r="G619" s="306">
        <f ca="1">IF($A619&lt;&gt;G$382,0,IF($A619&lt;&gt;$A618,1,MOD(G618-1+(COUNTIFS(H$382:$N$382,$A619)=COUNTIFS(H619:$N619,1)),G$381)+1))</f>
        <v>1</v>
      </c>
      <c r="H619" s="306">
        <f ca="1">IF($A619&lt;&gt;H$382,0,IF($A619&lt;&gt;$A618,1,MOD(H618-1+(COUNTIFS(I$382:$N$382,$A619)=COUNTIFS(I619:$N619,1)),H$381)+1))</f>
        <v>1</v>
      </c>
      <c r="I619" s="306">
        <f ca="1">IF($A619&lt;&gt;I$382,0,IF($A619&lt;&gt;$A618,1,MOD(I618-1+(COUNTIFS(N$382:$N$382,$A619)=COUNTIFS(N619:$N619,1)),I$381)+1))</f>
        <v>3</v>
      </c>
      <c r="J619" s="306"/>
      <c r="K619" s="306"/>
      <c r="L619" s="306"/>
      <c r="M619" s="306"/>
      <c r="O619">
        <v>236</v>
      </c>
      <c r="P619" s="115">
        <f t="shared" ca="1" si="920"/>
        <v>0.5</v>
      </c>
      <c r="Q619" s="115">
        <f t="shared" ca="1" si="921"/>
        <v>0</v>
      </c>
      <c r="R619" s="115">
        <f t="shared" ca="1" si="922"/>
        <v>0</v>
      </c>
      <c r="S619" s="115">
        <f t="shared" ca="1" si="923"/>
        <v>0</v>
      </c>
      <c r="T619" s="115">
        <v>0</v>
      </c>
      <c r="U619" s="115">
        <f t="shared" ca="1" si="924"/>
        <v>-0.5</v>
      </c>
      <c r="V619" s="115">
        <f t="shared" ca="1" si="925"/>
        <v>0.5</v>
      </c>
      <c r="W619" s="115"/>
      <c r="X619" s="115"/>
      <c r="Y619" s="115"/>
      <c r="Z619" s="115"/>
    </row>
    <row r="620" spans="1:26" hidden="1" outlineLevel="1">
      <c r="A620">
        <f t="shared" ca="1" si="926"/>
        <v>2</v>
      </c>
      <c r="B620" t="str">
        <f t="shared" ca="1" si="919"/>
        <v>EP3 LPD1 LPS2 LPM1</v>
      </c>
      <c r="C620" s="308">
        <f ca="1">IF($A620&lt;&gt;$A619,1,MOD(C619-1+(COUNTIFS(D$382:$N$382,$A620)=COUNTIFS(D620:$N620,1)),C$381)+1)</f>
        <v>3</v>
      </c>
      <c r="D620" s="306">
        <f ca="1">IF($A620&lt;&gt;D$382,0,IF($A620&lt;&gt;$A619,1,MOD(D619-1+(COUNTIFS(E$382:$N$382,$A620)=COUNTIFS(E620:$N620,1)),D$381)+1))</f>
        <v>0</v>
      </c>
      <c r="E620" s="306">
        <f ca="1">IF($A620&lt;&gt;E$382,0,IF($A620&lt;&gt;$A619,1,MOD(E619-1+(COUNTIFS(F$382:$N$382,$A620)=COUNTIFS(F620:$N620,1)),E$381)+1))</f>
        <v>0</v>
      </c>
      <c r="F620" s="306">
        <f ca="1">IF($A620&lt;&gt;F$382,0,IF($A620&lt;&gt;$A619,1,MOD(F619-1+(COUNTIFS(G$382:$N$382,$A620)=COUNTIFS(G620:$N620,1)),F$381)+1))</f>
        <v>0</v>
      </c>
      <c r="G620" s="306">
        <f ca="1">IF($A620&lt;&gt;G$382,0,IF($A620&lt;&gt;$A619,1,MOD(G619-1+(COUNTIFS(H$382:$N$382,$A620)=COUNTIFS(H620:$N620,1)),G$381)+1))</f>
        <v>1</v>
      </c>
      <c r="H620" s="306">
        <f ca="1">IF($A620&lt;&gt;H$382,0,IF($A620&lt;&gt;$A619,1,MOD(H619-1+(COUNTIFS(I$382:$N$382,$A620)=COUNTIFS(I620:$N620,1)),H$381)+1))</f>
        <v>2</v>
      </c>
      <c r="I620" s="306">
        <f ca="1">IF($A620&lt;&gt;I$382,0,IF($A620&lt;&gt;$A619,1,MOD(I619-1+(COUNTIFS(N$382:$N$382,$A620)=COUNTIFS(N620:$N620,1)),I$381)+1))</f>
        <v>1</v>
      </c>
      <c r="J620" s="306"/>
      <c r="K620" s="306"/>
      <c r="L620" s="306"/>
      <c r="M620" s="306"/>
      <c r="O620">
        <v>237</v>
      </c>
      <c r="P620" s="115">
        <f t="shared" ca="1" si="920"/>
        <v>0.5</v>
      </c>
      <c r="Q620" s="115">
        <f t="shared" ca="1" si="921"/>
        <v>0</v>
      </c>
      <c r="R620" s="115">
        <f t="shared" ca="1" si="922"/>
        <v>0</v>
      </c>
      <c r="S620" s="115">
        <f t="shared" ca="1" si="923"/>
        <v>0</v>
      </c>
      <c r="T620" s="115">
        <v>0</v>
      </c>
      <c r="U620" s="115">
        <f t="shared" ca="1" si="924"/>
        <v>0</v>
      </c>
      <c r="V620" s="115">
        <f t="shared" ca="1" si="925"/>
        <v>-0.5</v>
      </c>
      <c r="W620" s="115"/>
      <c r="X620" s="115"/>
      <c r="Y620" s="115"/>
      <c r="Z620" s="115"/>
    </row>
    <row r="621" spans="1:26" hidden="1" outlineLevel="1">
      <c r="A621">
        <f t="shared" ca="1" si="926"/>
        <v>2</v>
      </c>
      <c r="B621" t="str">
        <f t="shared" ca="1" si="919"/>
        <v>EP3 LPD1 LPS2 LPM2</v>
      </c>
      <c r="C621" s="308">
        <f ca="1">IF($A621&lt;&gt;$A620,1,MOD(C620-1+(COUNTIFS(D$382:$N$382,$A621)=COUNTIFS(D621:$N621,1)),C$381)+1)</f>
        <v>3</v>
      </c>
      <c r="D621" s="306">
        <f ca="1">IF($A621&lt;&gt;D$382,0,IF($A621&lt;&gt;$A620,1,MOD(D620-1+(COUNTIFS(E$382:$N$382,$A621)=COUNTIFS(E621:$N621,1)),D$381)+1))</f>
        <v>0</v>
      </c>
      <c r="E621" s="306">
        <f ca="1">IF($A621&lt;&gt;E$382,0,IF($A621&lt;&gt;$A620,1,MOD(E620-1+(COUNTIFS(F$382:$N$382,$A621)=COUNTIFS(F621:$N621,1)),E$381)+1))</f>
        <v>0</v>
      </c>
      <c r="F621" s="306">
        <f ca="1">IF($A621&lt;&gt;F$382,0,IF($A621&lt;&gt;$A620,1,MOD(F620-1+(COUNTIFS(G$382:$N$382,$A621)=COUNTIFS(G621:$N621,1)),F$381)+1))</f>
        <v>0</v>
      </c>
      <c r="G621" s="306">
        <f ca="1">IF($A621&lt;&gt;G$382,0,IF($A621&lt;&gt;$A620,1,MOD(G620-1+(COUNTIFS(H$382:$N$382,$A621)=COUNTIFS(H621:$N621,1)),G$381)+1))</f>
        <v>1</v>
      </c>
      <c r="H621" s="306">
        <f ca="1">IF($A621&lt;&gt;H$382,0,IF($A621&lt;&gt;$A620,1,MOD(H620-1+(COUNTIFS(I$382:$N$382,$A621)=COUNTIFS(I621:$N621,1)),H$381)+1))</f>
        <v>2</v>
      </c>
      <c r="I621" s="306">
        <f ca="1">IF($A621&lt;&gt;I$382,0,IF($A621&lt;&gt;$A620,1,MOD(I620-1+(COUNTIFS(N$382:$N$382,$A621)=COUNTIFS(N621:$N621,1)),I$381)+1))</f>
        <v>2</v>
      </c>
      <c r="J621" s="306"/>
      <c r="K621" s="306"/>
      <c r="L621" s="306"/>
      <c r="M621" s="306"/>
      <c r="O621">
        <v>238</v>
      </c>
      <c r="P621" s="115">
        <f t="shared" ca="1" si="920"/>
        <v>0.5</v>
      </c>
      <c r="Q621" s="115">
        <f t="shared" ca="1" si="921"/>
        <v>0</v>
      </c>
      <c r="R621" s="115">
        <f t="shared" ca="1" si="922"/>
        <v>0</v>
      </c>
      <c r="S621" s="115">
        <f t="shared" ca="1" si="923"/>
        <v>0</v>
      </c>
      <c r="T621" s="115">
        <v>0</v>
      </c>
      <c r="U621" s="115">
        <f t="shared" ca="1" si="924"/>
        <v>0</v>
      </c>
      <c r="V621" s="115">
        <f t="shared" ca="1" si="925"/>
        <v>0</v>
      </c>
      <c r="W621" s="115"/>
      <c r="X621" s="115"/>
      <c r="Y621" s="115"/>
      <c r="Z621" s="115"/>
    </row>
    <row r="622" spans="1:26" hidden="1" outlineLevel="1">
      <c r="A622">
        <f t="shared" ca="1" si="926"/>
        <v>2</v>
      </c>
      <c r="B622" t="str">
        <f t="shared" ca="1" si="919"/>
        <v>EP3 LPD1 LPS2 LPM3</v>
      </c>
      <c r="C622" s="308">
        <f ca="1">IF($A622&lt;&gt;$A621,1,MOD(C621-1+(COUNTIFS(D$382:$N$382,$A622)=COUNTIFS(D622:$N622,1)),C$381)+1)</f>
        <v>3</v>
      </c>
      <c r="D622" s="306">
        <f ca="1">IF($A622&lt;&gt;D$382,0,IF($A622&lt;&gt;$A621,1,MOD(D621-1+(COUNTIFS(E$382:$N$382,$A622)=COUNTIFS(E622:$N622,1)),D$381)+1))</f>
        <v>0</v>
      </c>
      <c r="E622" s="306">
        <f ca="1">IF($A622&lt;&gt;E$382,0,IF($A622&lt;&gt;$A621,1,MOD(E621-1+(COUNTIFS(F$382:$N$382,$A622)=COUNTIFS(F622:$N622,1)),E$381)+1))</f>
        <v>0</v>
      </c>
      <c r="F622" s="306">
        <f ca="1">IF($A622&lt;&gt;F$382,0,IF($A622&lt;&gt;$A621,1,MOD(F621-1+(COUNTIFS(G$382:$N$382,$A622)=COUNTIFS(G622:$N622,1)),F$381)+1))</f>
        <v>0</v>
      </c>
      <c r="G622" s="306">
        <f ca="1">IF($A622&lt;&gt;G$382,0,IF($A622&lt;&gt;$A621,1,MOD(G621-1+(COUNTIFS(H$382:$N$382,$A622)=COUNTIFS(H622:$N622,1)),G$381)+1))</f>
        <v>1</v>
      </c>
      <c r="H622" s="306">
        <f ca="1">IF($A622&lt;&gt;H$382,0,IF($A622&lt;&gt;$A621,1,MOD(H621-1+(COUNTIFS(I$382:$N$382,$A622)=COUNTIFS(I622:$N622,1)),H$381)+1))</f>
        <v>2</v>
      </c>
      <c r="I622" s="306">
        <f ca="1">IF($A622&lt;&gt;I$382,0,IF($A622&lt;&gt;$A621,1,MOD(I621-1+(COUNTIFS(N$382:$N$382,$A622)=COUNTIFS(N622:$N622,1)),I$381)+1))</f>
        <v>3</v>
      </c>
      <c r="J622" s="306"/>
      <c r="K622" s="306"/>
      <c r="L622" s="306"/>
      <c r="M622" s="306"/>
      <c r="O622">
        <v>239</v>
      </c>
      <c r="P622" s="115">
        <f t="shared" ca="1" si="920"/>
        <v>0.5</v>
      </c>
      <c r="Q622" s="115">
        <f t="shared" ca="1" si="921"/>
        <v>0</v>
      </c>
      <c r="R622" s="115">
        <f t="shared" ca="1" si="922"/>
        <v>0</v>
      </c>
      <c r="S622" s="115">
        <f t="shared" ca="1" si="923"/>
        <v>0</v>
      </c>
      <c r="T622" s="115">
        <v>0</v>
      </c>
      <c r="U622" s="115">
        <f t="shared" ca="1" si="924"/>
        <v>0</v>
      </c>
      <c r="V622" s="115">
        <f t="shared" ca="1" si="925"/>
        <v>0.5</v>
      </c>
      <c r="W622" s="115"/>
      <c r="X622" s="115"/>
      <c r="Y622" s="115"/>
      <c r="Z622" s="115"/>
    </row>
    <row r="623" spans="1:26" hidden="1" outlineLevel="1">
      <c r="A623">
        <f t="shared" ca="1" si="926"/>
        <v>2</v>
      </c>
      <c r="B623" t="str">
        <f t="shared" ca="1" si="919"/>
        <v>EP3 LPD1 LPS3 LPM1</v>
      </c>
      <c r="C623" s="308">
        <f ca="1">IF($A623&lt;&gt;$A622,1,MOD(C622-1+(COUNTIFS(D$382:$N$382,$A623)=COUNTIFS(D623:$N623,1)),C$381)+1)</f>
        <v>3</v>
      </c>
      <c r="D623" s="306">
        <f ca="1">IF($A623&lt;&gt;D$382,0,IF($A623&lt;&gt;$A622,1,MOD(D622-1+(COUNTIFS(E$382:$N$382,$A623)=COUNTIFS(E623:$N623,1)),D$381)+1))</f>
        <v>0</v>
      </c>
      <c r="E623" s="306">
        <f ca="1">IF($A623&lt;&gt;E$382,0,IF($A623&lt;&gt;$A622,1,MOD(E622-1+(COUNTIFS(F$382:$N$382,$A623)=COUNTIFS(F623:$N623,1)),E$381)+1))</f>
        <v>0</v>
      </c>
      <c r="F623" s="306">
        <f ca="1">IF($A623&lt;&gt;F$382,0,IF($A623&lt;&gt;$A622,1,MOD(F622-1+(COUNTIFS(G$382:$N$382,$A623)=COUNTIFS(G623:$N623,1)),F$381)+1))</f>
        <v>0</v>
      </c>
      <c r="G623" s="306">
        <f ca="1">IF($A623&lt;&gt;G$382,0,IF($A623&lt;&gt;$A622,1,MOD(G622-1+(COUNTIFS(H$382:$N$382,$A623)=COUNTIFS(H623:$N623,1)),G$381)+1))</f>
        <v>1</v>
      </c>
      <c r="H623" s="306">
        <f ca="1">IF($A623&lt;&gt;H$382,0,IF($A623&lt;&gt;$A622,1,MOD(H622-1+(COUNTIFS(I$382:$N$382,$A623)=COUNTIFS(I623:$N623,1)),H$381)+1))</f>
        <v>3</v>
      </c>
      <c r="I623" s="306">
        <f ca="1">IF($A623&lt;&gt;I$382,0,IF($A623&lt;&gt;$A622,1,MOD(I622-1+(COUNTIFS(N$382:$N$382,$A623)=COUNTIFS(N623:$N623,1)),I$381)+1))</f>
        <v>1</v>
      </c>
      <c r="J623" s="306"/>
      <c r="K623" s="306"/>
      <c r="L623" s="306"/>
      <c r="M623" s="306"/>
      <c r="O623">
        <v>240</v>
      </c>
      <c r="P623" s="115">
        <f t="shared" ca="1" si="920"/>
        <v>0.5</v>
      </c>
      <c r="Q623" s="115">
        <f t="shared" ca="1" si="921"/>
        <v>0</v>
      </c>
      <c r="R623" s="115">
        <f t="shared" ca="1" si="922"/>
        <v>0</v>
      </c>
      <c r="S623" s="115">
        <f t="shared" ca="1" si="923"/>
        <v>0</v>
      </c>
      <c r="T623" s="115">
        <v>0</v>
      </c>
      <c r="U623" s="115">
        <f t="shared" ca="1" si="924"/>
        <v>0.5</v>
      </c>
      <c r="V623" s="115">
        <f t="shared" ca="1" si="925"/>
        <v>-0.5</v>
      </c>
      <c r="W623" s="115"/>
      <c r="X623" s="115"/>
      <c r="Y623" s="115"/>
      <c r="Z623" s="115"/>
    </row>
    <row r="624" spans="1:26" hidden="1" outlineLevel="1">
      <c r="A624">
        <f t="shared" ca="1" si="926"/>
        <v>2</v>
      </c>
      <c r="B624" t="str">
        <f t="shared" ca="1" si="919"/>
        <v>EP3 LPD1 LPS3 LPM2</v>
      </c>
      <c r="C624" s="308">
        <f ca="1">IF($A624&lt;&gt;$A623,1,MOD(C623-1+(COUNTIFS(D$382:$N$382,$A624)=COUNTIFS(D624:$N624,1)),C$381)+1)</f>
        <v>3</v>
      </c>
      <c r="D624" s="306">
        <f ca="1">IF($A624&lt;&gt;D$382,0,IF($A624&lt;&gt;$A623,1,MOD(D623-1+(COUNTIFS(E$382:$N$382,$A624)=COUNTIFS(E624:$N624,1)),D$381)+1))</f>
        <v>0</v>
      </c>
      <c r="E624" s="306">
        <f ca="1">IF($A624&lt;&gt;E$382,0,IF($A624&lt;&gt;$A623,1,MOD(E623-1+(COUNTIFS(F$382:$N$382,$A624)=COUNTIFS(F624:$N624,1)),E$381)+1))</f>
        <v>0</v>
      </c>
      <c r="F624" s="306">
        <f ca="1">IF($A624&lt;&gt;F$382,0,IF($A624&lt;&gt;$A623,1,MOD(F623-1+(COUNTIFS(G$382:$N$382,$A624)=COUNTIFS(G624:$N624,1)),F$381)+1))</f>
        <v>0</v>
      </c>
      <c r="G624" s="306">
        <f ca="1">IF($A624&lt;&gt;G$382,0,IF($A624&lt;&gt;$A623,1,MOD(G623-1+(COUNTIFS(H$382:$N$382,$A624)=COUNTIFS(H624:$N624,1)),G$381)+1))</f>
        <v>1</v>
      </c>
      <c r="H624" s="306">
        <f ca="1">IF($A624&lt;&gt;H$382,0,IF($A624&lt;&gt;$A623,1,MOD(H623-1+(COUNTIFS(I$382:$N$382,$A624)=COUNTIFS(I624:$N624,1)),H$381)+1))</f>
        <v>3</v>
      </c>
      <c r="I624" s="306">
        <f ca="1">IF($A624&lt;&gt;I$382,0,IF($A624&lt;&gt;$A623,1,MOD(I623-1+(COUNTIFS(N$382:$N$382,$A624)=COUNTIFS(N624:$N624,1)),I$381)+1))</f>
        <v>2</v>
      </c>
      <c r="J624" s="306"/>
      <c r="K624" s="306"/>
      <c r="L624" s="306"/>
      <c r="M624" s="306"/>
      <c r="O624">
        <v>241</v>
      </c>
      <c r="P624" s="115">
        <f t="shared" ca="1" si="920"/>
        <v>0.5</v>
      </c>
      <c r="Q624" s="115">
        <f t="shared" ca="1" si="921"/>
        <v>0</v>
      </c>
      <c r="R624" s="115">
        <f t="shared" ca="1" si="922"/>
        <v>0</v>
      </c>
      <c r="S624" s="115">
        <f t="shared" ca="1" si="923"/>
        <v>0</v>
      </c>
      <c r="T624" s="115">
        <v>0</v>
      </c>
      <c r="U624" s="115">
        <f t="shared" ca="1" si="924"/>
        <v>0.5</v>
      </c>
      <c r="V624" s="115">
        <f t="shared" ca="1" si="925"/>
        <v>0</v>
      </c>
      <c r="W624" s="115"/>
      <c r="X624" s="115"/>
      <c r="Y624" s="115"/>
      <c r="Z624" s="115"/>
    </row>
    <row r="625" spans="1:26" hidden="1" outlineLevel="1">
      <c r="A625">
        <f t="shared" ca="1" si="926"/>
        <v>2</v>
      </c>
      <c r="B625" t="str">
        <f t="shared" ca="1" si="919"/>
        <v>EP3 LPD1 LPS3 LPM3</v>
      </c>
      <c r="C625" s="308">
        <f ca="1">IF($A625&lt;&gt;$A624,1,MOD(C624-1+(COUNTIFS(D$382:$N$382,$A625)=COUNTIFS(D625:$N625,1)),C$381)+1)</f>
        <v>3</v>
      </c>
      <c r="D625" s="306">
        <f ca="1">IF($A625&lt;&gt;D$382,0,IF($A625&lt;&gt;$A624,1,MOD(D624-1+(COUNTIFS(E$382:$N$382,$A625)=COUNTIFS(E625:$N625,1)),D$381)+1))</f>
        <v>0</v>
      </c>
      <c r="E625" s="306">
        <f ca="1">IF($A625&lt;&gt;E$382,0,IF($A625&lt;&gt;$A624,1,MOD(E624-1+(COUNTIFS(F$382:$N$382,$A625)=COUNTIFS(F625:$N625,1)),E$381)+1))</f>
        <v>0</v>
      </c>
      <c r="F625" s="306">
        <f ca="1">IF($A625&lt;&gt;F$382,0,IF($A625&lt;&gt;$A624,1,MOD(F624-1+(COUNTIFS(G$382:$N$382,$A625)=COUNTIFS(G625:$N625,1)),F$381)+1))</f>
        <v>0</v>
      </c>
      <c r="G625" s="306">
        <f ca="1">IF($A625&lt;&gt;G$382,0,IF($A625&lt;&gt;$A624,1,MOD(G624-1+(COUNTIFS(H$382:$N$382,$A625)=COUNTIFS(H625:$N625,1)),G$381)+1))</f>
        <v>1</v>
      </c>
      <c r="H625" s="306">
        <f ca="1">IF($A625&lt;&gt;H$382,0,IF($A625&lt;&gt;$A624,1,MOD(H624-1+(COUNTIFS(I$382:$N$382,$A625)=COUNTIFS(I625:$N625,1)),H$381)+1))</f>
        <v>3</v>
      </c>
      <c r="I625" s="306">
        <f ca="1">IF($A625&lt;&gt;I$382,0,IF($A625&lt;&gt;$A624,1,MOD(I624-1+(COUNTIFS(N$382:$N$382,$A625)=COUNTIFS(N625:$N625,1)),I$381)+1))</f>
        <v>3</v>
      </c>
      <c r="J625" s="306"/>
      <c r="K625" s="306"/>
      <c r="L625" s="306"/>
      <c r="M625" s="306"/>
      <c r="O625">
        <v>242</v>
      </c>
      <c r="P625" s="115">
        <f t="shared" ca="1" si="920"/>
        <v>0.5</v>
      </c>
      <c r="Q625" s="115">
        <f t="shared" ca="1" si="921"/>
        <v>0</v>
      </c>
      <c r="R625" s="115">
        <f t="shared" ca="1" si="922"/>
        <v>0</v>
      </c>
      <c r="S625" s="115">
        <f t="shared" ca="1" si="923"/>
        <v>0</v>
      </c>
      <c r="T625" s="115">
        <v>0</v>
      </c>
      <c r="U625" s="115">
        <f t="shared" ca="1" si="924"/>
        <v>0.5</v>
      </c>
      <c r="V625" s="115">
        <f t="shared" ca="1" si="925"/>
        <v>0.5</v>
      </c>
      <c r="W625" s="115"/>
      <c r="X625" s="115"/>
      <c r="Y625" s="115"/>
      <c r="Z625" s="115"/>
    </row>
    <row r="626" spans="1:26" hidden="1" outlineLevel="1">
      <c r="A626">
        <f t="shared" ca="1" si="926"/>
        <v>2</v>
      </c>
      <c r="B626" t="str">
        <f t="shared" ca="1" si="919"/>
        <v>EP1 LPD1 LPS1 LPM1</v>
      </c>
      <c r="C626" s="308">
        <f ca="1">IF($A626&lt;&gt;$A625,1,MOD(C625-1+(COUNTIFS(D$382:$N$382,$A626)=COUNTIFS(D626:$N626,1)),C$381)+1)</f>
        <v>1</v>
      </c>
      <c r="D626" s="306">
        <f ca="1">IF($A626&lt;&gt;D$382,0,IF($A626&lt;&gt;$A625,1,MOD(D625-1+(COUNTIFS(E$382:$N$382,$A626)=COUNTIFS(E626:$N626,1)),D$381)+1))</f>
        <v>0</v>
      </c>
      <c r="E626" s="306">
        <f ca="1">IF($A626&lt;&gt;E$382,0,IF($A626&lt;&gt;$A625,1,MOD(E625-1+(COUNTIFS(F$382:$N$382,$A626)=COUNTIFS(F626:$N626,1)),E$381)+1))</f>
        <v>0</v>
      </c>
      <c r="F626" s="306">
        <f ca="1">IF($A626&lt;&gt;F$382,0,IF($A626&lt;&gt;$A625,1,MOD(F625-1+(COUNTIFS(G$382:$N$382,$A626)=COUNTIFS(G626:$N626,1)),F$381)+1))</f>
        <v>0</v>
      </c>
      <c r="G626" s="306">
        <f ca="1">IF($A626&lt;&gt;G$382,0,IF($A626&lt;&gt;$A625,1,MOD(G625-1+(COUNTIFS(H$382:$N$382,$A626)=COUNTIFS(H626:$N626,1)),G$381)+1))</f>
        <v>1</v>
      </c>
      <c r="H626" s="306">
        <f ca="1">IF($A626&lt;&gt;H$382,0,IF($A626&lt;&gt;$A625,1,MOD(H625-1+(COUNTIFS(I$382:$N$382,$A626)=COUNTIFS(I626:$N626,1)),H$381)+1))</f>
        <v>1</v>
      </c>
      <c r="I626" s="306">
        <f ca="1">IF($A626&lt;&gt;I$382,0,IF($A626&lt;&gt;$A625,1,MOD(I625-1+(COUNTIFS(N$382:$N$382,$A626)=COUNTIFS(N626:$N626,1)),I$381)+1))</f>
        <v>1</v>
      </c>
      <c r="J626" s="306"/>
      <c r="K626" s="306"/>
      <c r="L626" s="306"/>
      <c r="M626" s="306"/>
      <c r="O626">
        <v>243</v>
      </c>
      <c r="P626" s="115">
        <f t="shared" ca="1" si="920"/>
        <v>-0.5</v>
      </c>
      <c r="Q626" s="115">
        <f t="shared" ca="1" si="921"/>
        <v>0</v>
      </c>
      <c r="R626" s="115">
        <f t="shared" ca="1" si="922"/>
        <v>0</v>
      </c>
      <c r="S626" s="115">
        <f t="shared" ca="1" si="923"/>
        <v>0</v>
      </c>
      <c r="T626" s="115">
        <v>0</v>
      </c>
      <c r="U626" s="115">
        <f t="shared" ca="1" si="924"/>
        <v>-0.5</v>
      </c>
      <c r="V626" s="115">
        <f t="shared" ca="1" si="925"/>
        <v>-0.5</v>
      </c>
      <c r="W626" s="115"/>
      <c r="X626" s="115"/>
      <c r="Y626" s="115"/>
      <c r="Z626" s="115"/>
    </row>
    <row r="627" spans="1:26" hidden="1" outlineLevel="1">
      <c r="A627">
        <f t="shared" ca="1" si="926"/>
        <v>2</v>
      </c>
      <c r="B627" t="str">
        <f t="shared" ca="1" si="919"/>
        <v>EP1 LPD1 LPS1 LPM2</v>
      </c>
      <c r="C627" s="308">
        <f ca="1">IF($A627&lt;&gt;$A626,1,MOD(C626-1+(COUNTIFS(D$382:$N$382,$A627)=COUNTIFS(D627:$N627,1)),C$381)+1)</f>
        <v>1</v>
      </c>
      <c r="D627" s="306">
        <f ca="1">IF($A627&lt;&gt;D$382,0,IF($A627&lt;&gt;$A626,1,MOD(D626-1+(COUNTIFS(E$382:$N$382,$A627)=COUNTIFS(E627:$N627,1)),D$381)+1))</f>
        <v>0</v>
      </c>
      <c r="E627" s="306">
        <f ca="1">IF($A627&lt;&gt;E$382,0,IF($A627&lt;&gt;$A626,1,MOD(E626-1+(COUNTIFS(F$382:$N$382,$A627)=COUNTIFS(F627:$N627,1)),E$381)+1))</f>
        <v>0</v>
      </c>
      <c r="F627" s="306">
        <f ca="1">IF($A627&lt;&gt;F$382,0,IF($A627&lt;&gt;$A626,1,MOD(F626-1+(COUNTIFS(G$382:$N$382,$A627)=COUNTIFS(G627:$N627,1)),F$381)+1))</f>
        <v>0</v>
      </c>
      <c r="G627" s="306">
        <f ca="1">IF($A627&lt;&gt;G$382,0,IF($A627&lt;&gt;$A626,1,MOD(G626-1+(COUNTIFS(H$382:$N$382,$A627)=COUNTIFS(H627:$N627,1)),G$381)+1))</f>
        <v>1</v>
      </c>
      <c r="H627" s="306">
        <f ca="1">IF($A627&lt;&gt;H$382,0,IF($A627&lt;&gt;$A626,1,MOD(H626-1+(COUNTIFS(I$382:$N$382,$A627)=COUNTIFS(I627:$N627,1)),H$381)+1))</f>
        <v>1</v>
      </c>
      <c r="I627" s="306">
        <f ca="1">IF($A627&lt;&gt;I$382,0,IF($A627&lt;&gt;$A626,1,MOD(I626-1+(COUNTIFS(N$382:$N$382,$A627)=COUNTIFS(N627:$N627,1)),I$381)+1))</f>
        <v>2</v>
      </c>
      <c r="J627" s="306"/>
      <c r="K627" s="306"/>
      <c r="L627" s="306"/>
      <c r="M627" s="306"/>
      <c r="O627">
        <v>244</v>
      </c>
      <c r="P627" s="115">
        <f t="shared" ca="1" si="920"/>
        <v>-0.5</v>
      </c>
      <c r="Q627" s="115">
        <f t="shared" ca="1" si="921"/>
        <v>0</v>
      </c>
      <c r="R627" s="115">
        <f t="shared" ca="1" si="922"/>
        <v>0</v>
      </c>
      <c r="S627" s="115">
        <f t="shared" ca="1" si="923"/>
        <v>0</v>
      </c>
      <c r="T627" s="115">
        <v>0</v>
      </c>
      <c r="U627" s="115">
        <f t="shared" ca="1" si="924"/>
        <v>-0.5</v>
      </c>
      <c r="V627" s="115">
        <f t="shared" ca="1" si="925"/>
        <v>0</v>
      </c>
      <c r="W627" s="115"/>
      <c r="X627" s="115"/>
      <c r="Y627" s="115"/>
      <c r="Z627" s="115"/>
    </row>
    <row r="628" spans="1:26" hidden="1" outlineLevel="1">
      <c r="A628">
        <f t="shared" ca="1" si="926"/>
        <v>2</v>
      </c>
      <c r="B628" t="str">
        <f t="shared" ca="1" si="919"/>
        <v>EP1 LPD1 LPS1 LPM3</v>
      </c>
      <c r="C628" s="308">
        <f ca="1">IF($A628&lt;&gt;$A627,1,MOD(C627-1+(COUNTIFS(D$382:$N$382,$A628)=COUNTIFS(D628:$N628,1)),C$381)+1)</f>
        <v>1</v>
      </c>
      <c r="D628" s="306">
        <f ca="1">IF($A628&lt;&gt;D$382,0,IF($A628&lt;&gt;$A627,1,MOD(D627-1+(COUNTIFS(E$382:$N$382,$A628)=COUNTIFS(E628:$N628,1)),D$381)+1))</f>
        <v>0</v>
      </c>
      <c r="E628" s="306">
        <f ca="1">IF($A628&lt;&gt;E$382,0,IF($A628&lt;&gt;$A627,1,MOD(E627-1+(COUNTIFS(F$382:$N$382,$A628)=COUNTIFS(F628:$N628,1)),E$381)+1))</f>
        <v>0</v>
      </c>
      <c r="F628" s="306">
        <f ca="1">IF($A628&lt;&gt;F$382,0,IF($A628&lt;&gt;$A627,1,MOD(F627-1+(COUNTIFS(G$382:$N$382,$A628)=COUNTIFS(G628:$N628,1)),F$381)+1))</f>
        <v>0</v>
      </c>
      <c r="G628" s="306">
        <f ca="1">IF($A628&lt;&gt;G$382,0,IF($A628&lt;&gt;$A627,1,MOD(G627-1+(COUNTIFS(H$382:$N$382,$A628)=COUNTIFS(H628:$N628,1)),G$381)+1))</f>
        <v>1</v>
      </c>
      <c r="H628" s="306">
        <f ca="1">IF($A628&lt;&gt;H$382,0,IF($A628&lt;&gt;$A627,1,MOD(H627-1+(COUNTIFS(I$382:$N$382,$A628)=COUNTIFS(I628:$N628,1)),H$381)+1))</f>
        <v>1</v>
      </c>
      <c r="I628" s="306">
        <f ca="1">IF($A628&lt;&gt;I$382,0,IF($A628&lt;&gt;$A627,1,MOD(I627-1+(COUNTIFS(N$382:$N$382,$A628)=COUNTIFS(N628:$N628,1)),I$381)+1))</f>
        <v>3</v>
      </c>
      <c r="J628" s="306"/>
      <c r="K628" s="306"/>
      <c r="L628" s="306"/>
      <c r="M628" s="306"/>
      <c r="O628">
        <v>245</v>
      </c>
      <c r="P628" s="115">
        <f t="shared" ca="1" si="920"/>
        <v>-0.5</v>
      </c>
      <c r="Q628" s="115">
        <f t="shared" ca="1" si="921"/>
        <v>0</v>
      </c>
      <c r="R628" s="115">
        <f t="shared" ca="1" si="922"/>
        <v>0</v>
      </c>
      <c r="S628" s="115">
        <f t="shared" ca="1" si="923"/>
        <v>0</v>
      </c>
      <c r="T628" s="115">
        <v>0</v>
      </c>
      <c r="U628" s="115">
        <f t="shared" ca="1" si="924"/>
        <v>-0.5</v>
      </c>
      <c r="V628" s="115">
        <f t="shared" ca="1" si="925"/>
        <v>0.5</v>
      </c>
      <c r="W628" s="115"/>
      <c r="X628" s="115"/>
      <c r="Y628" s="115"/>
      <c r="Z628" s="115"/>
    </row>
    <row r="629" spans="1:26" hidden="1" outlineLevel="1">
      <c r="A629">
        <f t="shared" ca="1" si="926"/>
        <v>2</v>
      </c>
      <c r="B629" t="str">
        <f t="shared" ca="1" si="919"/>
        <v>EP1 LPD1 LPS2 LPM1</v>
      </c>
      <c r="C629" s="308">
        <f ca="1">IF($A629&lt;&gt;$A628,1,MOD(C628-1+(COUNTIFS(D$382:$N$382,$A629)=COUNTIFS(D629:$N629,1)),C$381)+1)</f>
        <v>1</v>
      </c>
      <c r="D629" s="306">
        <f ca="1">IF($A629&lt;&gt;D$382,0,IF($A629&lt;&gt;$A628,1,MOD(D628-1+(COUNTIFS(E$382:$N$382,$A629)=COUNTIFS(E629:$N629,1)),D$381)+1))</f>
        <v>0</v>
      </c>
      <c r="E629" s="306">
        <f ca="1">IF($A629&lt;&gt;E$382,0,IF($A629&lt;&gt;$A628,1,MOD(E628-1+(COUNTIFS(F$382:$N$382,$A629)=COUNTIFS(F629:$N629,1)),E$381)+1))</f>
        <v>0</v>
      </c>
      <c r="F629" s="306">
        <f ca="1">IF($A629&lt;&gt;F$382,0,IF($A629&lt;&gt;$A628,1,MOD(F628-1+(COUNTIFS(G$382:$N$382,$A629)=COUNTIFS(G629:$N629,1)),F$381)+1))</f>
        <v>0</v>
      </c>
      <c r="G629" s="306">
        <f ca="1">IF($A629&lt;&gt;G$382,0,IF($A629&lt;&gt;$A628,1,MOD(G628-1+(COUNTIFS(H$382:$N$382,$A629)=COUNTIFS(H629:$N629,1)),G$381)+1))</f>
        <v>1</v>
      </c>
      <c r="H629" s="306">
        <f ca="1">IF($A629&lt;&gt;H$382,0,IF($A629&lt;&gt;$A628,1,MOD(H628-1+(COUNTIFS(I$382:$N$382,$A629)=COUNTIFS(I629:$N629,1)),H$381)+1))</f>
        <v>2</v>
      </c>
      <c r="I629" s="306">
        <f ca="1">IF($A629&lt;&gt;I$382,0,IF($A629&lt;&gt;$A628,1,MOD(I628-1+(COUNTIFS(N$382:$N$382,$A629)=COUNTIFS(N629:$N629,1)),I$381)+1))</f>
        <v>1</v>
      </c>
      <c r="J629" s="306"/>
      <c r="K629" s="306"/>
      <c r="L629" s="306"/>
      <c r="M629" s="306"/>
      <c r="O629">
        <v>246</v>
      </c>
      <c r="P629" s="115">
        <f t="shared" ca="1" si="920"/>
        <v>-0.5</v>
      </c>
      <c r="Q629" s="115">
        <f t="shared" ca="1" si="921"/>
        <v>0</v>
      </c>
      <c r="R629" s="115">
        <f t="shared" ca="1" si="922"/>
        <v>0</v>
      </c>
      <c r="S629" s="115">
        <f t="shared" ca="1" si="923"/>
        <v>0</v>
      </c>
      <c r="T629" s="115">
        <v>0</v>
      </c>
      <c r="U629" s="115">
        <f t="shared" ca="1" si="924"/>
        <v>0</v>
      </c>
      <c r="V629" s="115">
        <f t="shared" ca="1" si="925"/>
        <v>-0.5</v>
      </c>
      <c r="W629" s="115"/>
      <c r="X629" s="115"/>
      <c r="Y629" s="115"/>
      <c r="Z629" s="115"/>
    </row>
    <row r="630" spans="1:26" hidden="1" outlineLevel="1">
      <c r="A630">
        <f t="shared" ca="1" si="926"/>
        <v>2</v>
      </c>
      <c r="B630" t="str">
        <f t="shared" ca="1" si="919"/>
        <v>EP1 LPD1 LPS2 LPM2</v>
      </c>
      <c r="C630" s="308">
        <f ca="1">IF($A630&lt;&gt;$A629,1,MOD(C629-1+(COUNTIFS(D$382:$N$382,$A630)=COUNTIFS(D630:$N630,1)),C$381)+1)</f>
        <v>1</v>
      </c>
      <c r="D630" s="306">
        <f ca="1">IF($A630&lt;&gt;D$382,0,IF($A630&lt;&gt;$A629,1,MOD(D629-1+(COUNTIFS(E$382:$N$382,$A630)=COUNTIFS(E630:$N630,1)),D$381)+1))</f>
        <v>0</v>
      </c>
      <c r="E630" s="306">
        <f ca="1">IF($A630&lt;&gt;E$382,0,IF($A630&lt;&gt;$A629,1,MOD(E629-1+(COUNTIFS(F$382:$N$382,$A630)=COUNTIFS(F630:$N630,1)),E$381)+1))</f>
        <v>0</v>
      </c>
      <c r="F630" s="306">
        <f ca="1">IF($A630&lt;&gt;F$382,0,IF($A630&lt;&gt;$A629,1,MOD(F629-1+(COUNTIFS(G$382:$N$382,$A630)=COUNTIFS(G630:$N630,1)),F$381)+1))</f>
        <v>0</v>
      </c>
      <c r="G630" s="306">
        <f ca="1">IF($A630&lt;&gt;G$382,0,IF($A630&lt;&gt;$A629,1,MOD(G629-1+(COUNTIFS(H$382:$N$382,$A630)=COUNTIFS(H630:$N630,1)),G$381)+1))</f>
        <v>1</v>
      </c>
      <c r="H630" s="306">
        <f ca="1">IF($A630&lt;&gt;H$382,0,IF($A630&lt;&gt;$A629,1,MOD(H629-1+(COUNTIFS(I$382:$N$382,$A630)=COUNTIFS(I630:$N630,1)),H$381)+1))</f>
        <v>2</v>
      </c>
      <c r="I630" s="306">
        <f ca="1">IF($A630&lt;&gt;I$382,0,IF($A630&lt;&gt;$A629,1,MOD(I629-1+(COUNTIFS(N$382:$N$382,$A630)=COUNTIFS(N630:$N630,1)),I$381)+1))</f>
        <v>2</v>
      </c>
      <c r="J630" s="306"/>
      <c r="K630" s="306"/>
      <c r="L630" s="306"/>
      <c r="M630" s="306"/>
      <c r="O630">
        <v>247</v>
      </c>
      <c r="P630" s="115">
        <f t="shared" ca="1" si="920"/>
        <v>-0.5</v>
      </c>
      <c r="Q630" s="115">
        <f t="shared" ca="1" si="921"/>
        <v>0</v>
      </c>
      <c r="R630" s="115">
        <f t="shared" ca="1" si="922"/>
        <v>0</v>
      </c>
      <c r="S630" s="115">
        <f t="shared" ca="1" si="923"/>
        <v>0</v>
      </c>
      <c r="T630" s="115">
        <v>0</v>
      </c>
      <c r="U630" s="115">
        <f t="shared" ca="1" si="924"/>
        <v>0</v>
      </c>
      <c r="V630" s="115">
        <f t="shared" ca="1" si="925"/>
        <v>0</v>
      </c>
      <c r="W630" s="115"/>
      <c r="X630" s="115"/>
      <c r="Y630" s="115"/>
      <c r="Z630" s="115"/>
    </row>
    <row r="631" spans="1:26" hidden="1" outlineLevel="1">
      <c r="A631">
        <f t="shared" ca="1" si="926"/>
        <v>2</v>
      </c>
      <c r="B631" t="str">
        <f t="shared" ca="1" si="919"/>
        <v>EP1 LPD1 LPS2 LPM3</v>
      </c>
      <c r="C631" s="308">
        <f ca="1">IF($A631&lt;&gt;$A630,1,MOD(C630-1+(COUNTIFS(D$382:$N$382,$A631)=COUNTIFS(D631:$N631,1)),C$381)+1)</f>
        <v>1</v>
      </c>
      <c r="D631" s="306">
        <f ca="1">IF($A631&lt;&gt;D$382,0,IF($A631&lt;&gt;$A630,1,MOD(D630-1+(COUNTIFS(E$382:$N$382,$A631)=COUNTIFS(E631:$N631,1)),D$381)+1))</f>
        <v>0</v>
      </c>
      <c r="E631" s="306">
        <f ca="1">IF($A631&lt;&gt;E$382,0,IF($A631&lt;&gt;$A630,1,MOD(E630-1+(COUNTIFS(F$382:$N$382,$A631)=COUNTIFS(F631:$N631,1)),E$381)+1))</f>
        <v>0</v>
      </c>
      <c r="F631" s="306">
        <f ca="1">IF($A631&lt;&gt;F$382,0,IF($A631&lt;&gt;$A630,1,MOD(F630-1+(COUNTIFS(G$382:$N$382,$A631)=COUNTIFS(G631:$N631,1)),F$381)+1))</f>
        <v>0</v>
      </c>
      <c r="G631" s="306">
        <f ca="1">IF($A631&lt;&gt;G$382,0,IF($A631&lt;&gt;$A630,1,MOD(G630-1+(COUNTIFS(H$382:$N$382,$A631)=COUNTIFS(H631:$N631,1)),G$381)+1))</f>
        <v>1</v>
      </c>
      <c r="H631" s="306">
        <f ca="1">IF($A631&lt;&gt;H$382,0,IF($A631&lt;&gt;$A630,1,MOD(H630-1+(COUNTIFS(I$382:$N$382,$A631)=COUNTIFS(I631:$N631,1)),H$381)+1))</f>
        <v>2</v>
      </c>
      <c r="I631" s="306">
        <f ca="1">IF($A631&lt;&gt;I$382,0,IF($A631&lt;&gt;$A630,1,MOD(I630-1+(COUNTIFS(N$382:$N$382,$A631)=COUNTIFS(N631:$N631,1)),I$381)+1))</f>
        <v>3</v>
      </c>
      <c r="J631" s="306"/>
      <c r="K631" s="306"/>
      <c r="L631" s="306"/>
      <c r="M631" s="306"/>
      <c r="O631">
        <v>248</v>
      </c>
      <c r="P631" s="115">
        <f t="shared" ca="1" si="920"/>
        <v>-0.5</v>
      </c>
      <c r="Q631" s="115">
        <f t="shared" ca="1" si="921"/>
        <v>0</v>
      </c>
      <c r="R631" s="115">
        <f t="shared" ca="1" si="922"/>
        <v>0</v>
      </c>
      <c r="S631" s="115">
        <f t="shared" ca="1" si="923"/>
        <v>0</v>
      </c>
      <c r="T631" s="115">
        <v>0</v>
      </c>
      <c r="U631" s="115">
        <f t="shared" ca="1" si="924"/>
        <v>0</v>
      </c>
      <c r="V631" s="115">
        <f t="shared" ca="1" si="925"/>
        <v>0.5</v>
      </c>
      <c r="W631" s="115"/>
      <c r="X631" s="115"/>
      <c r="Y631" s="115"/>
      <c r="Z631" s="115"/>
    </row>
    <row r="632" spans="1:26" hidden="1" outlineLevel="1">
      <c r="A632">
        <f t="shared" ca="1" si="926"/>
        <v>2</v>
      </c>
      <c r="B632" t="str">
        <f t="shared" ca="1" si="919"/>
        <v>EP1 LPD1 LPS3 LPM1</v>
      </c>
      <c r="C632" s="308">
        <f ca="1">IF($A632&lt;&gt;$A631,1,MOD(C631-1+(COUNTIFS(D$382:$N$382,$A632)=COUNTIFS(D632:$N632,1)),C$381)+1)</f>
        <v>1</v>
      </c>
      <c r="D632" s="306">
        <f ca="1">IF($A632&lt;&gt;D$382,0,IF($A632&lt;&gt;$A631,1,MOD(D631-1+(COUNTIFS(E$382:$N$382,$A632)=COUNTIFS(E632:$N632,1)),D$381)+1))</f>
        <v>0</v>
      </c>
      <c r="E632" s="306">
        <f ca="1">IF($A632&lt;&gt;E$382,0,IF($A632&lt;&gt;$A631,1,MOD(E631-1+(COUNTIFS(F$382:$N$382,$A632)=COUNTIFS(F632:$N632,1)),E$381)+1))</f>
        <v>0</v>
      </c>
      <c r="F632" s="306">
        <f ca="1">IF($A632&lt;&gt;F$382,0,IF($A632&lt;&gt;$A631,1,MOD(F631-1+(COUNTIFS(G$382:$N$382,$A632)=COUNTIFS(G632:$N632,1)),F$381)+1))</f>
        <v>0</v>
      </c>
      <c r="G632" s="306">
        <f ca="1">IF($A632&lt;&gt;G$382,0,IF($A632&lt;&gt;$A631,1,MOD(G631-1+(COUNTIFS(H$382:$N$382,$A632)=COUNTIFS(H632:$N632,1)),G$381)+1))</f>
        <v>1</v>
      </c>
      <c r="H632" s="306">
        <f ca="1">IF($A632&lt;&gt;H$382,0,IF($A632&lt;&gt;$A631,1,MOD(H631-1+(COUNTIFS(I$382:$N$382,$A632)=COUNTIFS(I632:$N632,1)),H$381)+1))</f>
        <v>3</v>
      </c>
      <c r="I632" s="306">
        <f ca="1">IF($A632&lt;&gt;I$382,0,IF($A632&lt;&gt;$A631,1,MOD(I631-1+(COUNTIFS(N$382:$N$382,$A632)=COUNTIFS(N632:$N632,1)),I$381)+1))</f>
        <v>1</v>
      </c>
      <c r="J632" s="306"/>
      <c r="K632" s="306"/>
      <c r="L632" s="306"/>
      <c r="M632" s="306"/>
      <c r="O632">
        <v>249</v>
      </c>
      <c r="P632" s="115">
        <f t="shared" ca="1" si="920"/>
        <v>-0.5</v>
      </c>
      <c r="Q632" s="115">
        <f t="shared" ca="1" si="921"/>
        <v>0</v>
      </c>
      <c r="R632" s="115">
        <f t="shared" ca="1" si="922"/>
        <v>0</v>
      </c>
      <c r="S632" s="115">
        <f t="shared" ca="1" si="923"/>
        <v>0</v>
      </c>
      <c r="T632" s="115">
        <v>0</v>
      </c>
      <c r="U632" s="115">
        <f t="shared" ca="1" si="924"/>
        <v>0.5</v>
      </c>
      <c r="V632" s="115">
        <f t="shared" ca="1" si="925"/>
        <v>-0.5</v>
      </c>
      <c r="W632" s="115"/>
      <c r="X632" s="115"/>
      <c r="Y632" s="115"/>
      <c r="Z632" s="115"/>
    </row>
    <row r="633" spans="1:26" hidden="1" outlineLevel="1">
      <c r="A633">
        <f t="shared" ca="1" si="926"/>
        <v>2</v>
      </c>
      <c r="B633" t="str">
        <f t="shared" ca="1" si="919"/>
        <v>EP1 LPD1 LPS3 LPM2</v>
      </c>
      <c r="C633" s="308">
        <f ca="1">IF($A633&lt;&gt;$A632,1,MOD(C632-1+(COUNTIFS(D$382:$N$382,$A633)=COUNTIFS(D633:$N633,1)),C$381)+1)</f>
        <v>1</v>
      </c>
      <c r="D633" s="306">
        <f ca="1">IF($A633&lt;&gt;D$382,0,IF($A633&lt;&gt;$A632,1,MOD(D632-1+(COUNTIFS(E$382:$N$382,$A633)=COUNTIFS(E633:$N633,1)),D$381)+1))</f>
        <v>0</v>
      </c>
      <c r="E633" s="306">
        <f ca="1">IF($A633&lt;&gt;E$382,0,IF($A633&lt;&gt;$A632,1,MOD(E632-1+(COUNTIFS(F$382:$N$382,$A633)=COUNTIFS(F633:$N633,1)),E$381)+1))</f>
        <v>0</v>
      </c>
      <c r="F633" s="306">
        <f ca="1">IF($A633&lt;&gt;F$382,0,IF($A633&lt;&gt;$A632,1,MOD(F632-1+(COUNTIFS(G$382:$N$382,$A633)=COUNTIFS(G633:$N633,1)),F$381)+1))</f>
        <v>0</v>
      </c>
      <c r="G633" s="306">
        <f ca="1">IF($A633&lt;&gt;G$382,0,IF($A633&lt;&gt;$A632,1,MOD(G632-1+(COUNTIFS(H$382:$N$382,$A633)=COUNTIFS(H633:$N633,1)),G$381)+1))</f>
        <v>1</v>
      </c>
      <c r="H633" s="306">
        <f ca="1">IF($A633&lt;&gt;H$382,0,IF($A633&lt;&gt;$A632,1,MOD(H632-1+(COUNTIFS(I$382:$N$382,$A633)=COUNTIFS(I633:$N633,1)),H$381)+1))</f>
        <v>3</v>
      </c>
      <c r="I633" s="306">
        <f ca="1">IF($A633&lt;&gt;I$382,0,IF($A633&lt;&gt;$A632,1,MOD(I632-1+(COUNTIFS(N$382:$N$382,$A633)=COUNTIFS(N633:$N633,1)),I$381)+1))</f>
        <v>2</v>
      </c>
      <c r="J633" s="306"/>
      <c r="K633" s="306"/>
      <c r="L633" s="306"/>
      <c r="M633" s="306"/>
      <c r="O633">
        <v>250</v>
      </c>
      <c r="P633" s="115">
        <f t="shared" ca="1" si="920"/>
        <v>-0.5</v>
      </c>
      <c r="Q633" s="115">
        <f t="shared" ca="1" si="921"/>
        <v>0</v>
      </c>
      <c r="R633" s="115">
        <f t="shared" ca="1" si="922"/>
        <v>0</v>
      </c>
      <c r="S633" s="115">
        <f t="shared" ca="1" si="923"/>
        <v>0</v>
      </c>
      <c r="T633" s="115">
        <v>0</v>
      </c>
      <c r="U633" s="115">
        <f t="shared" ca="1" si="924"/>
        <v>0.5</v>
      </c>
      <c r="V633" s="115">
        <f t="shared" ca="1" si="925"/>
        <v>0</v>
      </c>
      <c r="W633" s="115"/>
      <c r="X633" s="115"/>
      <c r="Y633" s="115"/>
      <c r="Z633" s="115"/>
    </row>
    <row r="634" spans="1:26" hidden="1" outlineLevel="1">
      <c r="A634">
        <f t="shared" ca="1" si="926"/>
        <v>2</v>
      </c>
      <c r="B634" t="str">
        <f t="shared" ca="1" si="919"/>
        <v>EP1 LPD1 LPS3 LPM3</v>
      </c>
      <c r="C634" s="308">
        <f ca="1">IF($A634&lt;&gt;$A633,1,MOD(C633-1+(COUNTIFS(D$382:$N$382,$A634)=COUNTIFS(D634:$N634,1)),C$381)+1)</f>
        <v>1</v>
      </c>
      <c r="D634" s="306">
        <f ca="1">IF($A634&lt;&gt;D$382,0,IF($A634&lt;&gt;$A633,1,MOD(D633-1+(COUNTIFS(E$382:$N$382,$A634)=COUNTIFS(E634:$N634,1)),D$381)+1))</f>
        <v>0</v>
      </c>
      <c r="E634" s="306">
        <f ca="1">IF($A634&lt;&gt;E$382,0,IF($A634&lt;&gt;$A633,1,MOD(E633-1+(COUNTIFS(F$382:$N$382,$A634)=COUNTIFS(F634:$N634,1)),E$381)+1))</f>
        <v>0</v>
      </c>
      <c r="F634" s="306">
        <f ca="1">IF($A634&lt;&gt;F$382,0,IF($A634&lt;&gt;$A633,1,MOD(F633-1+(COUNTIFS(G$382:$N$382,$A634)=COUNTIFS(G634:$N634,1)),F$381)+1))</f>
        <v>0</v>
      </c>
      <c r="G634" s="306">
        <f ca="1">IF($A634&lt;&gt;G$382,0,IF($A634&lt;&gt;$A633,1,MOD(G633-1+(COUNTIFS(H$382:$N$382,$A634)=COUNTIFS(H634:$N634,1)),G$381)+1))</f>
        <v>1</v>
      </c>
      <c r="H634" s="306">
        <f ca="1">IF($A634&lt;&gt;H$382,0,IF($A634&lt;&gt;$A633,1,MOD(H633-1+(COUNTIFS(I$382:$N$382,$A634)=COUNTIFS(I634:$N634,1)),H$381)+1))</f>
        <v>3</v>
      </c>
      <c r="I634" s="306">
        <f ca="1">IF($A634&lt;&gt;I$382,0,IF($A634&lt;&gt;$A633,1,MOD(I633-1+(COUNTIFS(N$382:$N$382,$A634)=COUNTIFS(N634:$N634,1)),I$381)+1))</f>
        <v>3</v>
      </c>
      <c r="J634" s="306"/>
      <c r="K634" s="306"/>
      <c r="L634" s="306"/>
      <c r="M634" s="306"/>
      <c r="O634">
        <v>251</v>
      </c>
      <c r="P634" s="115">
        <f t="shared" ca="1" si="920"/>
        <v>-0.5</v>
      </c>
      <c r="Q634" s="115">
        <f t="shared" ca="1" si="921"/>
        <v>0</v>
      </c>
      <c r="R634" s="115">
        <f t="shared" ca="1" si="922"/>
        <v>0</v>
      </c>
      <c r="S634" s="115">
        <f t="shared" ca="1" si="923"/>
        <v>0</v>
      </c>
      <c r="T634" s="115">
        <v>0</v>
      </c>
      <c r="U634" s="115">
        <f t="shared" ca="1" si="924"/>
        <v>0.5</v>
      </c>
      <c r="V634" s="115">
        <f t="shared" ca="1" si="925"/>
        <v>0.5</v>
      </c>
      <c r="W634" s="115"/>
      <c r="X634" s="115"/>
      <c r="Y634" s="115"/>
      <c r="Z634" s="115"/>
    </row>
    <row r="635" spans="1:26" hidden="1" outlineLevel="1">
      <c r="A635">
        <f t="shared" ca="1" si="926"/>
        <v>2</v>
      </c>
      <c r="B635" t="str">
        <f t="shared" ca="1" si="919"/>
        <v>EP2 LPD1 LPS1 LPM1</v>
      </c>
      <c r="C635" s="308">
        <f ca="1">IF($A635&lt;&gt;$A634,1,MOD(C634-1+(COUNTIFS(D$382:$N$382,$A635)=COUNTIFS(D635:$N635,1)),C$381)+1)</f>
        <v>2</v>
      </c>
      <c r="D635" s="306">
        <f ca="1">IF($A635&lt;&gt;D$382,0,IF($A635&lt;&gt;$A634,1,MOD(D634-1+(COUNTIFS(E$382:$N$382,$A635)=COUNTIFS(E635:$N635,1)),D$381)+1))</f>
        <v>0</v>
      </c>
      <c r="E635" s="306">
        <f ca="1">IF($A635&lt;&gt;E$382,0,IF($A635&lt;&gt;$A634,1,MOD(E634-1+(COUNTIFS(F$382:$N$382,$A635)=COUNTIFS(F635:$N635,1)),E$381)+1))</f>
        <v>0</v>
      </c>
      <c r="F635" s="306">
        <f ca="1">IF($A635&lt;&gt;F$382,0,IF($A635&lt;&gt;$A634,1,MOD(F634-1+(COUNTIFS(G$382:$N$382,$A635)=COUNTIFS(G635:$N635,1)),F$381)+1))</f>
        <v>0</v>
      </c>
      <c r="G635" s="306">
        <f ca="1">IF($A635&lt;&gt;G$382,0,IF($A635&lt;&gt;$A634,1,MOD(G634-1+(COUNTIFS(H$382:$N$382,$A635)=COUNTIFS(H635:$N635,1)),G$381)+1))</f>
        <v>1</v>
      </c>
      <c r="H635" s="306">
        <f ca="1">IF($A635&lt;&gt;H$382,0,IF($A635&lt;&gt;$A634,1,MOD(H634-1+(COUNTIFS(I$382:$N$382,$A635)=COUNTIFS(I635:$N635,1)),H$381)+1))</f>
        <v>1</v>
      </c>
      <c r="I635" s="306">
        <f ca="1">IF($A635&lt;&gt;I$382,0,IF($A635&lt;&gt;$A634,1,MOD(I634-1+(COUNTIFS(N$382:$N$382,$A635)=COUNTIFS(N635:$N635,1)),I$381)+1))</f>
        <v>1</v>
      </c>
      <c r="J635" s="306"/>
      <c r="K635" s="306"/>
      <c r="L635" s="306"/>
      <c r="M635" s="306"/>
      <c r="O635">
        <v>252</v>
      </c>
      <c r="P635" s="115">
        <f t="shared" ca="1" si="920"/>
        <v>0</v>
      </c>
      <c r="Q635" s="115">
        <f t="shared" ca="1" si="921"/>
        <v>0</v>
      </c>
      <c r="R635" s="115">
        <f t="shared" ca="1" si="922"/>
        <v>0</v>
      </c>
      <c r="S635" s="115">
        <f t="shared" ca="1" si="923"/>
        <v>0</v>
      </c>
      <c r="T635" s="115">
        <v>0</v>
      </c>
      <c r="U635" s="115">
        <f t="shared" ca="1" si="924"/>
        <v>-0.5</v>
      </c>
      <c r="V635" s="115">
        <f t="shared" ca="1" si="925"/>
        <v>-0.5</v>
      </c>
      <c r="W635" s="115"/>
      <c r="X635" s="115"/>
      <c r="Y635" s="115"/>
      <c r="Z635" s="115"/>
    </row>
    <row r="636" spans="1:26" hidden="1" outlineLevel="1">
      <c r="A636">
        <f t="shared" ca="1" si="926"/>
        <v>2</v>
      </c>
      <c r="B636" t="str">
        <f t="shared" ca="1" si="919"/>
        <v>EP2 LPD1 LPS1 LPM2</v>
      </c>
      <c r="C636" s="308">
        <f ca="1">IF($A636&lt;&gt;$A635,1,MOD(C635-1+(COUNTIFS(D$382:$N$382,$A636)=COUNTIFS(D636:$N636,1)),C$381)+1)</f>
        <v>2</v>
      </c>
      <c r="D636" s="306">
        <f ca="1">IF($A636&lt;&gt;D$382,0,IF($A636&lt;&gt;$A635,1,MOD(D635-1+(COUNTIFS(E$382:$N$382,$A636)=COUNTIFS(E636:$N636,1)),D$381)+1))</f>
        <v>0</v>
      </c>
      <c r="E636" s="306">
        <f ca="1">IF($A636&lt;&gt;E$382,0,IF($A636&lt;&gt;$A635,1,MOD(E635-1+(COUNTIFS(F$382:$N$382,$A636)=COUNTIFS(F636:$N636,1)),E$381)+1))</f>
        <v>0</v>
      </c>
      <c r="F636" s="306">
        <f ca="1">IF($A636&lt;&gt;F$382,0,IF($A636&lt;&gt;$A635,1,MOD(F635-1+(COUNTIFS(G$382:$N$382,$A636)=COUNTIFS(G636:$N636,1)),F$381)+1))</f>
        <v>0</v>
      </c>
      <c r="G636" s="306">
        <f ca="1">IF($A636&lt;&gt;G$382,0,IF($A636&lt;&gt;$A635,1,MOD(G635-1+(COUNTIFS(H$382:$N$382,$A636)=COUNTIFS(H636:$N636,1)),G$381)+1))</f>
        <v>1</v>
      </c>
      <c r="H636" s="306">
        <f ca="1">IF($A636&lt;&gt;H$382,0,IF($A636&lt;&gt;$A635,1,MOD(H635-1+(COUNTIFS(I$382:$N$382,$A636)=COUNTIFS(I636:$N636,1)),H$381)+1))</f>
        <v>1</v>
      </c>
      <c r="I636" s="306">
        <f ca="1">IF($A636&lt;&gt;I$382,0,IF($A636&lt;&gt;$A635,1,MOD(I635-1+(COUNTIFS(N$382:$N$382,$A636)=COUNTIFS(N636:$N636,1)),I$381)+1))</f>
        <v>2</v>
      </c>
      <c r="J636" s="306"/>
      <c r="K636" s="306"/>
      <c r="L636" s="306"/>
      <c r="M636" s="306"/>
      <c r="O636">
        <v>253</v>
      </c>
      <c r="P636" s="115">
        <f t="shared" ca="1" si="920"/>
        <v>0</v>
      </c>
      <c r="Q636" s="115">
        <f t="shared" ca="1" si="921"/>
        <v>0</v>
      </c>
      <c r="R636" s="115">
        <f t="shared" ca="1" si="922"/>
        <v>0</v>
      </c>
      <c r="S636" s="115">
        <f t="shared" ca="1" si="923"/>
        <v>0</v>
      </c>
      <c r="T636" s="115">
        <v>0</v>
      </c>
      <c r="U636" s="115">
        <f t="shared" ca="1" si="924"/>
        <v>-0.5</v>
      </c>
      <c r="V636" s="115">
        <f t="shared" ca="1" si="925"/>
        <v>0</v>
      </c>
      <c r="W636" s="115"/>
      <c r="X636" s="115"/>
      <c r="Y636" s="115"/>
      <c r="Z636" s="115"/>
    </row>
    <row r="637" spans="1:26" hidden="1" outlineLevel="1">
      <c r="A637">
        <f t="shared" ca="1" si="926"/>
        <v>2</v>
      </c>
      <c r="B637" t="str">
        <f t="shared" ca="1" si="919"/>
        <v>EP2 LPD1 LPS1 LPM3</v>
      </c>
      <c r="C637" s="308">
        <f ca="1">IF($A637&lt;&gt;$A636,1,MOD(C636-1+(COUNTIFS(D$382:$N$382,$A637)=COUNTIFS(D637:$N637,1)),C$381)+1)</f>
        <v>2</v>
      </c>
      <c r="D637" s="306">
        <f ca="1">IF($A637&lt;&gt;D$382,0,IF($A637&lt;&gt;$A636,1,MOD(D636-1+(COUNTIFS(E$382:$N$382,$A637)=COUNTIFS(E637:$N637,1)),D$381)+1))</f>
        <v>0</v>
      </c>
      <c r="E637" s="306">
        <f ca="1">IF($A637&lt;&gt;E$382,0,IF($A637&lt;&gt;$A636,1,MOD(E636-1+(COUNTIFS(F$382:$N$382,$A637)=COUNTIFS(F637:$N637,1)),E$381)+1))</f>
        <v>0</v>
      </c>
      <c r="F637" s="306">
        <f ca="1">IF($A637&lt;&gt;F$382,0,IF($A637&lt;&gt;$A636,1,MOD(F636-1+(COUNTIFS(G$382:$N$382,$A637)=COUNTIFS(G637:$N637,1)),F$381)+1))</f>
        <v>0</v>
      </c>
      <c r="G637" s="306">
        <f ca="1">IF($A637&lt;&gt;G$382,0,IF($A637&lt;&gt;$A636,1,MOD(G636-1+(COUNTIFS(H$382:$N$382,$A637)=COUNTIFS(H637:$N637,1)),G$381)+1))</f>
        <v>1</v>
      </c>
      <c r="H637" s="306">
        <f ca="1">IF($A637&lt;&gt;H$382,0,IF($A637&lt;&gt;$A636,1,MOD(H636-1+(COUNTIFS(I$382:$N$382,$A637)=COUNTIFS(I637:$N637,1)),H$381)+1))</f>
        <v>1</v>
      </c>
      <c r="I637" s="306">
        <f ca="1">IF($A637&lt;&gt;I$382,0,IF($A637&lt;&gt;$A636,1,MOD(I636-1+(COUNTIFS(N$382:$N$382,$A637)=COUNTIFS(N637:$N637,1)),I$381)+1))</f>
        <v>3</v>
      </c>
      <c r="J637" s="306"/>
      <c r="K637" s="306"/>
      <c r="L637" s="306"/>
      <c r="M637" s="306"/>
      <c r="O637">
        <v>254</v>
      </c>
      <c r="P637" s="115">
        <f t="shared" ca="1" si="920"/>
        <v>0</v>
      </c>
      <c r="Q637" s="115">
        <f t="shared" ca="1" si="921"/>
        <v>0</v>
      </c>
      <c r="R637" s="115">
        <f t="shared" ca="1" si="922"/>
        <v>0</v>
      </c>
      <c r="S637" s="115">
        <f t="shared" ca="1" si="923"/>
        <v>0</v>
      </c>
      <c r="T637" s="115">
        <v>0</v>
      </c>
      <c r="U637" s="115">
        <f t="shared" ca="1" si="924"/>
        <v>-0.5</v>
      </c>
      <c r="V637" s="115">
        <f t="shared" ca="1" si="925"/>
        <v>0.5</v>
      </c>
      <c r="W637" s="115"/>
      <c r="X637" s="115"/>
      <c r="Y637" s="115"/>
      <c r="Z637" s="115"/>
    </row>
    <row r="638" spans="1:26" hidden="1" outlineLevel="1">
      <c r="A638">
        <f t="shared" ca="1" si="926"/>
        <v>2</v>
      </c>
      <c r="B638" t="str">
        <f t="shared" ca="1" si="919"/>
        <v>EP2 LPD1 LPS2 LPM1</v>
      </c>
      <c r="C638" s="308">
        <f ca="1">IF($A638&lt;&gt;$A637,1,MOD(C637-1+(COUNTIFS(D$382:$N$382,$A638)=COUNTIFS(D638:$N638,1)),C$381)+1)</f>
        <v>2</v>
      </c>
      <c r="D638" s="306">
        <f ca="1">IF($A638&lt;&gt;D$382,0,IF($A638&lt;&gt;$A637,1,MOD(D637-1+(COUNTIFS(E$382:$N$382,$A638)=COUNTIFS(E638:$N638,1)),D$381)+1))</f>
        <v>0</v>
      </c>
      <c r="E638" s="306">
        <f ca="1">IF($A638&lt;&gt;E$382,0,IF($A638&lt;&gt;$A637,1,MOD(E637-1+(COUNTIFS(F$382:$N$382,$A638)=COUNTIFS(F638:$N638,1)),E$381)+1))</f>
        <v>0</v>
      </c>
      <c r="F638" s="306">
        <f ca="1">IF($A638&lt;&gt;F$382,0,IF($A638&lt;&gt;$A637,1,MOD(F637-1+(COUNTIFS(G$382:$N$382,$A638)=COUNTIFS(G638:$N638,1)),F$381)+1))</f>
        <v>0</v>
      </c>
      <c r="G638" s="306">
        <f ca="1">IF($A638&lt;&gt;G$382,0,IF($A638&lt;&gt;$A637,1,MOD(G637-1+(COUNTIFS(H$382:$N$382,$A638)=COUNTIFS(H638:$N638,1)),G$381)+1))</f>
        <v>1</v>
      </c>
      <c r="H638" s="306">
        <f ca="1">IF($A638&lt;&gt;H$382,0,IF($A638&lt;&gt;$A637,1,MOD(H637-1+(COUNTIFS(I$382:$N$382,$A638)=COUNTIFS(I638:$N638,1)),H$381)+1))</f>
        <v>2</v>
      </c>
      <c r="I638" s="306">
        <f ca="1">IF($A638&lt;&gt;I$382,0,IF($A638&lt;&gt;$A637,1,MOD(I637-1+(COUNTIFS(N$382:$N$382,$A638)=COUNTIFS(N638:$N638,1)),I$381)+1))</f>
        <v>1</v>
      </c>
      <c r="J638" s="306"/>
      <c r="K638" s="306"/>
      <c r="L638" s="306"/>
      <c r="M638" s="306"/>
      <c r="O638">
        <v>255</v>
      </c>
      <c r="P638" s="115">
        <f t="shared" ca="1" si="920"/>
        <v>0</v>
      </c>
      <c r="Q638" s="115">
        <f t="shared" ca="1" si="921"/>
        <v>0</v>
      </c>
      <c r="R638" s="115">
        <f t="shared" ca="1" si="922"/>
        <v>0</v>
      </c>
      <c r="S638" s="115">
        <f t="shared" ca="1" si="923"/>
        <v>0</v>
      </c>
      <c r="T638" s="115">
        <v>0</v>
      </c>
      <c r="U638" s="115">
        <f t="shared" ca="1" si="924"/>
        <v>0</v>
      </c>
      <c r="V638" s="115">
        <f t="shared" ca="1" si="925"/>
        <v>-0.5</v>
      </c>
      <c r="W638" s="115"/>
      <c r="X638" s="115"/>
      <c r="Y638" s="115"/>
      <c r="Z638" s="115"/>
    </row>
    <row r="639" spans="1:26" hidden="1" outlineLevel="1">
      <c r="A639">
        <f t="shared" ca="1" si="926"/>
        <v>2</v>
      </c>
      <c r="B639" t="str">
        <f t="shared" ca="1" si="919"/>
        <v>EP2 LPD1 LPS2 LPM2</v>
      </c>
      <c r="C639" s="308">
        <f ca="1">IF($A639&lt;&gt;$A638,1,MOD(C638-1+(COUNTIFS(D$382:$N$382,$A639)=COUNTIFS(D639:$N639,1)),C$381)+1)</f>
        <v>2</v>
      </c>
      <c r="D639" s="306">
        <f ca="1">IF($A639&lt;&gt;D$382,0,IF($A639&lt;&gt;$A638,1,MOD(D638-1+(COUNTIFS(E$382:$N$382,$A639)=COUNTIFS(E639:$N639,1)),D$381)+1))</f>
        <v>0</v>
      </c>
      <c r="E639" s="306">
        <f ca="1">IF($A639&lt;&gt;E$382,0,IF($A639&lt;&gt;$A638,1,MOD(E638-1+(COUNTIFS(F$382:$N$382,$A639)=COUNTIFS(F639:$N639,1)),E$381)+1))</f>
        <v>0</v>
      </c>
      <c r="F639" s="306">
        <f ca="1">IF($A639&lt;&gt;F$382,0,IF($A639&lt;&gt;$A638,1,MOD(F638-1+(COUNTIFS(G$382:$N$382,$A639)=COUNTIFS(G639:$N639,1)),F$381)+1))</f>
        <v>0</v>
      </c>
      <c r="G639" s="306">
        <f ca="1">IF($A639&lt;&gt;G$382,0,IF($A639&lt;&gt;$A638,1,MOD(G638-1+(COUNTIFS(H$382:$N$382,$A639)=COUNTIFS(H639:$N639,1)),G$381)+1))</f>
        <v>1</v>
      </c>
      <c r="H639" s="306">
        <f ca="1">IF($A639&lt;&gt;H$382,0,IF($A639&lt;&gt;$A638,1,MOD(H638-1+(COUNTIFS(I$382:$N$382,$A639)=COUNTIFS(I639:$N639,1)),H$381)+1))</f>
        <v>2</v>
      </c>
      <c r="I639" s="306">
        <f ca="1">IF($A639&lt;&gt;I$382,0,IF($A639&lt;&gt;$A638,1,MOD(I638-1+(COUNTIFS(N$382:$N$382,$A639)=COUNTIFS(N639:$N639,1)),I$381)+1))</f>
        <v>2</v>
      </c>
      <c r="J639" s="306"/>
      <c r="K639" s="306"/>
      <c r="L639" s="306"/>
      <c r="M639" s="306"/>
      <c r="O639">
        <v>256</v>
      </c>
      <c r="P639" s="115">
        <f t="shared" ca="1" si="920"/>
        <v>0</v>
      </c>
      <c r="Q639" s="115">
        <f t="shared" ca="1" si="921"/>
        <v>0</v>
      </c>
      <c r="R639" s="115">
        <f t="shared" ca="1" si="922"/>
        <v>0</v>
      </c>
      <c r="S639" s="115">
        <f t="shared" ca="1" si="923"/>
        <v>0</v>
      </c>
      <c r="T639" s="115">
        <v>0</v>
      </c>
      <c r="U639" s="115">
        <f t="shared" ca="1" si="924"/>
        <v>0</v>
      </c>
      <c r="V639" s="115">
        <f t="shared" ca="1" si="925"/>
        <v>0</v>
      </c>
      <c r="W639" s="115"/>
      <c r="X639" s="115"/>
      <c r="Y639" s="115"/>
      <c r="Z639" s="115"/>
    </row>
    <row r="640" spans="1:26" hidden="1" outlineLevel="1">
      <c r="A640">
        <f t="shared" ca="1" si="926"/>
        <v>2</v>
      </c>
      <c r="B640" t="str">
        <f t="shared" ref="B640:B703" ca="1" si="927">"EP"&amp;$C640&amp;IF($A640=0," LPAll"&amp;$D640,"")&amp;IF($A640=1," LPD"&amp;$E640&amp;" LPS"&amp;$F640,"")&amp;IF($A640=2," LPD"&amp;$G640&amp;" LPS"&amp;$H640&amp;" LPM"&amp;$I640,"")</f>
        <v>EP2 LPD1 LPS2 LPM3</v>
      </c>
      <c r="C640" s="308">
        <f ca="1">IF($A640&lt;&gt;$A639,1,MOD(C639-1+(COUNTIFS(D$382:$N$382,$A640)=COUNTIFS(D640:$N640,1)),C$381)+1)</f>
        <v>2</v>
      </c>
      <c r="D640" s="306">
        <f ca="1">IF($A640&lt;&gt;D$382,0,IF($A640&lt;&gt;$A639,1,MOD(D639-1+(COUNTIFS(E$382:$N$382,$A640)=COUNTIFS(E640:$N640,1)),D$381)+1))</f>
        <v>0</v>
      </c>
      <c r="E640" s="306">
        <f ca="1">IF($A640&lt;&gt;E$382,0,IF($A640&lt;&gt;$A639,1,MOD(E639-1+(COUNTIFS(F$382:$N$382,$A640)=COUNTIFS(F640:$N640,1)),E$381)+1))</f>
        <v>0</v>
      </c>
      <c r="F640" s="306">
        <f ca="1">IF($A640&lt;&gt;F$382,0,IF($A640&lt;&gt;$A639,1,MOD(F639-1+(COUNTIFS(G$382:$N$382,$A640)=COUNTIFS(G640:$N640,1)),F$381)+1))</f>
        <v>0</v>
      </c>
      <c r="G640" s="306">
        <f ca="1">IF($A640&lt;&gt;G$382,0,IF($A640&lt;&gt;$A639,1,MOD(G639-1+(COUNTIFS(H$382:$N$382,$A640)=COUNTIFS(H640:$N640,1)),G$381)+1))</f>
        <v>1</v>
      </c>
      <c r="H640" s="306">
        <f ca="1">IF($A640&lt;&gt;H$382,0,IF($A640&lt;&gt;$A639,1,MOD(H639-1+(COUNTIFS(I$382:$N$382,$A640)=COUNTIFS(I640:$N640,1)),H$381)+1))</f>
        <v>2</v>
      </c>
      <c r="I640" s="306">
        <f ca="1">IF($A640&lt;&gt;I$382,0,IF($A640&lt;&gt;$A639,1,MOD(I639-1+(COUNTIFS(N$382:$N$382,$A640)=COUNTIFS(N640:$N640,1)),I$381)+1))</f>
        <v>3</v>
      </c>
      <c r="J640" s="306"/>
      <c r="K640" s="306"/>
      <c r="L640" s="306"/>
      <c r="M640" s="306"/>
      <c r="O640">
        <v>257</v>
      </c>
      <c r="P640" s="115">
        <f t="shared" ca="1" si="920"/>
        <v>0</v>
      </c>
      <c r="Q640" s="115">
        <f t="shared" ca="1" si="921"/>
        <v>0</v>
      </c>
      <c r="R640" s="115">
        <f t="shared" ca="1" si="922"/>
        <v>0</v>
      </c>
      <c r="S640" s="115">
        <f t="shared" ca="1" si="923"/>
        <v>0</v>
      </c>
      <c r="T640" s="115">
        <v>0</v>
      </c>
      <c r="U640" s="115">
        <f t="shared" ca="1" si="924"/>
        <v>0</v>
      </c>
      <c r="V640" s="115">
        <f t="shared" ca="1" si="925"/>
        <v>0.5</v>
      </c>
      <c r="W640" s="115"/>
      <c r="X640" s="115"/>
      <c r="Y640" s="115"/>
      <c r="Z640" s="115"/>
    </row>
    <row r="641" spans="1:26" hidden="1" outlineLevel="1">
      <c r="A641">
        <f t="shared" ca="1" si="926"/>
        <v>2</v>
      </c>
      <c r="B641" t="str">
        <f t="shared" ca="1" si="927"/>
        <v>EP2 LPD1 LPS3 LPM1</v>
      </c>
      <c r="C641" s="308">
        <f ca="1">IF($A641&lt;&gt;$A640,1,MOD(C640-1+(COUNTIFS(D$382:$N$382,$A641)=COUNTIFS(D641:$N641,1)),C$381)+1)</f>
        <v>2</v>
      </c>
      <c r="D641" s="306">
        <f ca="1">IF($A641&lt;&gt;D$382,0,IF($A641&lt;&gt;$A640,1,MOD(D640-1+(COUNTIFS(E$382:$N$382,$A641)=COUNTIFS(E641:$N641,1)),D$381)+1))</f>
        <v>0</v>
      </c>
      <c r="E641" s="306">
        <f ca="1">IF($A641&lt;&gt;E$382,0,IF($A641&lt;&gt;$A640,1,MOD(E640-1+(COUNTIFS(F$382:$N$382,$A641)=COUNTIFS(F641:$N641,1)),E$381)+1))</f>
        <v>0</v>
      </c>
      <c r="F641" s="306">
        <f ca="1">IF($A641&lt;&gt;F$382,0,IF($A641&lt;&gt;$A640,1,MOD(F640-1+(COUNTIFS(G$382:$N$382,$A641)=COUNTIFS(G641:$N641,1)),F$381)+1))</f>
        <v>0</v>
      </c>
      <c r="G641" s="306">
        <f ca="1">IF($A641&lt;&gt;G$382,0,IF($A641&lt;&gt;$A640,1,MOD(G640-1+(COUNTIFS(H$382:$N$382,$A641)=COUNTIFS(H641:$N641,1)),G$381)+1))</f>
        <v>1</v>
      </c>
      <c r="H641" s="306">
        <f ca="1">IF($A641&lt;&gt;H$382,0,IF($A641&lt;&gt;$A640,1,MOD(H640-1+(COUNTIFS(I$382:$N$382,$A641)=COUNTIFS(I641:$N641,1)),H$381)+1))</f>
        <v>3</v>
      </c>
      <c r="I641" s="306">
        <f ca="1">IF($A641&lt;&gt;I$382,0,IF($A641&lt;&gt;$A640,1,MOD(I640-1+(COUNTIFS(N$382:$N$382,$A641)=COUNTIFS(N641:$N641,1)),I$381)+1))</f>
        <v>1</v>
      </c>
      <c r="J641" s="306"/>
      <c r="K641" s="306"/>
      <c r="L641" s="306"/>
      <c r="M641" s="306"/>
      <c r="O641">
        <v>258</v>
      </c>
      <c r="P641" s="115">
        <f t="shared" ca="1" si="920"/>
        <v>0</v>
      </c>
      <c r="Q641" s="115">
        <f t="shared" ca="1" si="921"/>
        <v>0</v>
      </c>
      <c r="R641" s="115">
        <f t="shared" ca="1" si="922"/>
        <v>0</v>
      </c>
      <c r="S641" s="115">
        <f t="shared" ca="1" si="923"/>
        <v>0</v>
      </c>
      <c r="T641" s="115">
        <v>0</v>
      </c>
      <c r="U641" s="115">
        <f t="shared" ca="1" si="924"/>
        <v>0.5</v>
      </c>
      <c r="V641" s="115">
        <f t="shared" ca="1" si="925"/>
        <v>-0.5</v>
      </c>
      <c r="W641" s="115"/>
      <c r="X641" s="115"/>
      <c r="Y641" s="115"/>
      <c r="Z641" s="115"/>
    </row>
    <row r="642" spans="1:26" hidden="1" outlineLevel="1">
      <c r="A642">
        <f t="shared" ca="1" si="926"/>
        <v>2</v>
      </c>
      <c r="B642" t="str">
        <f t="shared" ca="1" si="927"/>
        <v>EP2 LPD1 LPS3 LPM2</v>
      </c>
      <c r="C642" s="308">
        <f ca="1">IF($A642&lt;&gt;$A641,1,MOD(C641-1+(COUNTIFS(D$382:$N$382,$A642)=COUNTIFS(D642:$N642,1)),C$381)+1)</f>
        <v>2</v>
      </c>
      <c r="D642" s="306">
        <f ca="1">IF($A642&lt;&gt;D$382,0,IF($A642&lt;&gt;$A641,1,MOD(D641-1+(COUNTIFS(E$382:$N$382,$A642)=COUNTIFS(E642:$N642,1)),D$381)+1))</f>
        <v>0</v>
      </c>
      <c r="E642" s="306">
        <f ca="1">IF($A642&lt;&gt;E$382,0,IF($A642&lt;&gt;$A641,1,MOD(E641-1+(COUNTIFS(F$382:$N$382,$A642)=COUNTIFS(F642:$N642,1)),E$381)+1))</f>
        <v>0</v>
      </c>
      <c r="F642" s="306">
        <f ca="1">IF($A642&lt;&gt;F$382,0,IF($A642&lt;&gt;$A641,1,MOD(F641-1+(COUNTIFS(G$382:$N$382,$A642)=COUNTIFS(G642:$N642,1)),F$381)+1))</f>
        <v>0</v>
      </c>
      <c r="G642" s="306">
        <f ca="1">IF($A642&lt;&gt;G$382,0,IF($A642&lt;&gt;$A641,1,MOD(G641-1+(COUNTIFS(H$382:$N$382,$A642)=COUNTIFS(H642:$N642,1)),G$381)+1))</f>
        <v>1</v>
      </c>
      <c r="H642" s="306">
        <f ca="1">IF($A642&lt;&gt;H$382,0,IF($A642&lt;&gt;$A641,1,MOD(H641-1+(COUNTIFS(I$382:$N$382,$A642)=COUNTIFS(I642:$N642,1)),H$381)+1))</f>
        <v>3</v>
      </c>
      <c r="I642" s="306">
        <f ca="1">IF($A642&lt;&gt;I$382,0,IF($A642&lt;&gt;$A641,1,MOD(I641-1+(COUNTIFS(N$382:$N$382,$A642)=COUNTIFS(N642:$N642,1)),I$381)+1))</f>
        <v>2</v>
      </c>
      <c r="J642" s="306"/>
      <c r="K642" s="306"/>
      <c r="L642" s="306"/>
      <c r="M642" s="306"/>
      <c r="O642">
        <v>259</v>
      </c>
      <c r="P642" s="115">
        <f t="shared" ca="1" si="920"/>
        <v>0</v>
      </c>
      <c r="Q642" s="115">
        <f t="shared" ca="1" si="921"/>
        <v>0</v>
      </c>
      <c r="R642" s="115">
        <f t="shared" ca="1" si="922"/>
        <v>0</v>
      </c>
      <c r="S642" s="115">
        <f t="shared" ca="1" si="923"/>
        <v>0</v>
      </c>
      <c r="T642" s="115">
        <v>0</v>
      </c>
      <c r="U642" s="115">
        <f t="shared" ca="1" si="924"/>
        <v>0.5</v>
      </c>
      <c r="V642" s="115">
        <f t="shared" ca="1" si="925"/>
        <v>0</v>
      </c>
      <c r="W642" s="115"/>
      <c r="X642" s="115"/>
      <c r="Y642" s="115"/>
      <c r="Z642" s="115"/>
    </row>
    <row r="643" spans="1:26" hidden="1" outlineLevel="1">
      <c r="A643">
        <f t="shared" ca="1" si="926"/>
        <v>2</v>
      </c>
      <c r="B643" t="str">
        <f t="shared" ca="1" si="927"/>
        <v>EP2 LPD1 LPS3 LPM3</v>
      </c>
      <c r="C643" s="308">
        <f ca="1">IF($A643&lt;&gt;$A642,1,MOD(C642-1+(COUNTIFS(D$382:$N$382,$A643)=COUNTIFS(D643:$N643,1)),C$381)+1)</f>
        <v>2</v>
      </c>
      <c r="D643" s="306">
        <f ca="1">IF($A643&lt;&gt;D$382,0,IF($A643&lt;&gt;$A642,1,MOD(D642-1+(COUNTIFS(E$382:$N$382,$A643)=COUNTIFS(E643:$N643,1)),D$381)+1))</f>
        <v>0</v>
      </c>
      <c r="E643" s="306">
        <f ca="1">IF($A643&lt;&gt;E$382,0,IF($A643&lt;&gt;$A642,1,MOD(E642-1+(COUNTIFS(F$382:$N$382,$A643)=COUNTIFS(F643:$N643,1)),E$381)+1))</f>
        <v>0</v>
      </c>
      <c r="F643" s="306">
        <f ca="1">IF($A643&lt;&gt;F$382,0,IF($A643&lt;&gt;$A642,1,MOD(F642-1+(COUNTIFS(G$382:$N$382,$A643)=COUNTIFS(G643:$N643,1)),F$381)+1))</f>
        <v>0</v>
      </c>
      <c r="G643" s="306">
        <f ca="1">IF($A643&lt;&gt;G$382,0,IF($A643&lt;&gt;$A642,1,MOD(G642-1+(COUNTIFS(H$382:$N$382,$A643)=COUNTIFS(H643:$N643,1)),G$381)+1))</f>
        <v>1</v>
      </c>
      <c r="H643" s="306">
        <f ca="1">IF($A643&lt;&gt;H$382,0,IF($A643&lt;&gt;$A642,1,MOD(H642-1+(COUNTIFS(I$382:$N$382,$A643)=COUNTIFS(I643:$N643,1)),H$381)+1))</f>
        <v>3</v>
      </c>
      <c r="I643" s="306">
        <f ca="1">IF($A643&lt;&gt;I$382,0,IF($A643&lt;&gt;$A642,1,MOD(I642-1+(COUNTIFS(N$382:$N$382,$A643)=COUNTIFS(N643:$N643,1)),I$381)+1))</f>
        <v>3</v>
      </c>
      <c r="J643" s="306"/>
      <c r="K643" s="306"/>
      <c r="L643" s="306"/>
      <c r="M643" s="306"/>
      <c r="O643">
        <v>260</v>
      </c>
      <c r="P643" s="115">
        <f t="shared" ca="1" si="920"/>
        <v>0</v>
      </c>
      <c r="Q643" s="115">
        <f t="shared" ca="1" si="921"/>
        <v>0</v>
      </c>
      <c r="R643" s="115">
        <f t="shared" ca="1" si="922"/>
        <v>0</v>
      </c>
      <c r="S643" s="115">
        <f t="shared" ca="1" si="923"/>
        <v>0</v>
      </c>
      <c r="T643" s="115">
        <v>0</v>
      </c>
      <c r="U643" s="115">
        <f t="shared" ca="1" si="924"/>
        <v>0.5</v>
      </c>
      <c r="V643" s="115">
        <f t="shared" ca="1" si="925"/>
        <v>0.5</v>
      </c>
      <c r="W643" s="115"/>
      <c r="X643" s="115"/>
      <c r="Y643" s="115"/>
      <c r="Z643" s="115"/>
    </row>
    <row r="644" spans="1:26" hidden="1" outlineLevel="1">
      <c r="A644">
        <f t="shared" ca="1" si="926"/>
        <v>2</v>
      </c>
      <c r="B644" t="str">
        <f t="shared" ca="1" si="927"/>
        <v>EP3 LPD1 LPS1 LPM1</v>
      </c>
      <c r="C644" s="308">
        <f ca="1">IF($A644&lt;&gt;$A643,1,MOD(C643-1+(COUNTIFS(D$382:$N$382,$A644)=COUNTIFS(D644:$N644,1)),C$381)+1)</f>
        <v>3</v>
      </c>
      <c r="D644" s="306">
        <f ca="1">IF($A644&lt;&gt;D$382,0,IF($A644&lt;&gt;$A643,1,MOD(D643-1+(COUNTIFS(E$382:$N$382,$A644)=COUNTIFS(E644:$N644,1)),D$381)+1))</f>
        <v>0</v>
      </c>
      <c r="E644" s="306">
        <f ca="1">IF($A644&lt;&gt;E$382,0,IF($A644&lt;&gt;$A643,1,MOD(E643-1+(COUNTIFS(F$382:$N$382,$A644)=COUNTIFS(F644:$N644,1)),E$381)+1))</f>
        <v>0</v>
      </c>
      <c r="F644" s="306">
        <f ca="1">IF($A644&lt;&gt;F$382,0,IF($A644&lt;&gt;$A643,1,MOD(F643-1+(COUNTIFS(G$382:$N$382,$A644)=COUNTIFS(G644:$N644,1)),F$381)+1))</f>
        <v>0</v>
      </c>
      <c r="G644" s="306">
        <f ca="1">IF($A644&lt;&gt;G$382,0,IF($A644&lt;&gt;$A643,1,MOD(G643-1+(COUNTIFS(H$382:$N$382,$A644)=COUNTIFS(H644:$N644,1)),G$381)+1))</f>
        <v>1</v>
      </c>
      <c r="H644" s="306">
        <f ca="1">IF($A644&lt;&gt;H$382,0,IF($A644&lt;&gt;$A643,1,MOD(H643-1+(COUNTIFS(I$382:$N$382,$A644)=COUNTIFS(I644:$N644,1)),H$381)+1))</f>
        <v>1</v>
      </c>
      <c r="I644" s="306">
        <f ca="1">IF($A644&lt;&gt;I$382,0,IF($A644&lt;&gt;$A643,1,MOD(I643-1+(COUNTIFS(N$382:$N$382,$A644)=COUNTIFS(N644:$N644,1)),I$381)+1))</f>
        <v>1</v>
      </c>
      <c r="J644" s="306"/>
      <c r="K644" s="306"/>
      <c r="L644" s="306"/>
      <c r="M644" s="306"/>
      <c r="O644">
        <v>261</v>
      </c>
      <c r="P644" s="115">
        <f t="shared" ca="1" si="920"/>
        <v>0.5</v>
      </c>
      <c r="Q644" s="115">
        <f t="shared" ca="1" si="921"/>
        <v>0</v>
      </c>
      <c r="R644" s="115">
        <f t="shared" ca="1" si="922"/>
        <v>0</v>
      </c>
      <c r="S644" s="115">
        <f t="shared" ca="1" si="923"/>
        <v>0</v>
      </c>
      <c r="T644" s="115">
        <v>0</v>
      </c>
      <c r="U644" s="115">
        <f t="shared" ca="1" si="924"/>
        <v>-0.5</v>
      </c>
      <c r="V644" s="115">
        <f t="shared" ca="1" si="925"/>
        <v>-0.5</v>
      </c>
      <c r="W644" s="115"/>
      <c r="X644" s="115"/>
      <c r="Y644" s="115"/>
      <c r="Z644" s="115"/>
    </row>
    <row r="645" spans="1:26" hidden="1" outlineLevel="1">
      <c r="A645">
        <f t="shared" ca="1" si="926"/>
        <v>2</v>
      </c>
      <c r="B645" t="str">
        <f t="shared" ca="1" si="927"/>
        <v>EP3 LPD1 LPS1 LPM2</v>
      </c>
      <c r="C645" s="308">
        <f ca="1">IF($A645&lt;&gt;$A644,1,MOD(C644-1+(COUNTIFS(D$382:$N$382,$A645)=COUNTIFS(D645:$N645,1)),C$381)+1)</f>
        <v>3</v>
      </c>
      <c r="D645" s="306">
        <f ca="1">IF($A645&lt;&gt;D$382,0,IF($A645&lt;&gt;$A644,1,MOD(D644-1+(COUNTIFS(E$382:$N$382,$A645)=COUNTIFS(E645:$N645,1)),D$381)+1))</f>
        <v>0</v>
      </c>
      <c r="E645" s="306">
        <f ca="1">IF($A645&lt;&gt;E$382,0,IF($A645&lt;&gt;$A644,1,MOD(E644-1+(COUNTIFS(F$382:$N$382,$A645)=COUNTIFS(F645:$N645,1)),E$381)+1))</f>
        <v>0</v>
      </c>
      <c r="F645" s="306">
        <f ca="1">IF($A645&lt;&gt;F$382,0,IF($A645&lt;&gt;$A644,1,MOD(F644-1+(COUNTIFS(G$382:$N$382,$A645)=COUNTIFS(G645:$N645,1)),F$381)+1))</f>
        <v>0</v>
      </c>
      <c r="G645" s="306">
        <f ca="1">IF($A645&lt;&gt;G$382,0,IF($A645&lt;&gt;$A644,1,MOD(G644-1+(COUNTIFS(H$382:$N$382,$A645)=COUNTIFS(H645:$N645,1)),G$381)+1))</f>
        <v>1</v>
      </c>
      <c r="H645" s="306">
        <f ca="1">IF($A645&lt;&gt;H$382,0,IF($A645&lt;&gt;$A644,1,MOD(H644-1+(COUNTIFS(I$382:$N$382,$A645)=COUNTIFS(I645:$N645,1)),H$381)+1))</f>
        <v>1</v>
      </c>
      <c r="I645" s="306">
        <f ca="1">IF($A645&lt;&gt;I$382,0,IF($A645&lt;&gt;$A644,1,MOD(I644-1+(COUNTIFS(N$382:$N$382,$A645)=COUNTIFS(N645:$N645,1)),I$381)+1))</f>
        <v>2</v>
      </c>
      <c r="J645" s="306"/>
      <c r="K645" s="306"/>
      <c r="L645" s="306"/>
      <c r="M645" s="306"/>
      <c r="O645">
        <v>262</v>
      </c>
      <c r="P645" s="115">
        <f t="shared" ca="1" si="920"/>
        <v>0.5</v>
      </c>
      <c r="Q645" s="115">
        <f t="shared" ca="1" si="921"/>
        <v>0</v>
      </c>
      <c r="R645" s="115">
        <f t="shared" ca="1" si="922"/>
        <v>0</v>
      </c>
      <c r="S645" s="115">
        <f t="shared" ca="1" si="923"/>
        <v>0</v>
      </c>
      <c r="T645" s="115">
        <v>0</v>
      </c>
      <c r="U645" s="115">
        <f t="shared" ca="1" si="924"/>
        <v>-0.5</v>
      </c>
      <c r="V645" s="115">
        <f t="shared" ca="1" si="925"/>
        <v>0</v>
      </c>
      <c r="W645" s="115"/>
      <c r="X645" s="115"/>
      <c r="Y645" s="115"/>
      <c r="Z645" s="115"/>
    </row>
    <row r="646" spans="1:26" hidden="1" outlineLevel="1">
      <c r="A646">
        <f t="shared" ca="1" si="926"/>
        <v>2</v>
      </c>
      <c r="B646" t="str">
        <f t="shared" ca="1" si="927"/>
        <v>EP3 LPD1 LPS1 LPM3</v>
      </c>
      <c r="C646" s="308">
        <f ca="1">IF($A646&lt;&gt;$A645,1,MOD(C645-1+(COUNTIFS(D$382:$N$382,$A646)=COUNTIFS(D646:$N646,1)),C$381)+1)</f>
        <v>3</v>
      </c>
      <c r="D646" s="306">
        <f ca="1">IF($A646&lt;&gt;D$382,0,IF($A646&lt;&gt;$A645,1,MOD(D645-1+(COUNTIFS(E$382:$N$382,$A646)=COUNTIFS(E646:$N646,1)),D$381)+1))</f>
        <v>0</v>
      </c>
      <c r="E646" s="306">
        <f ca="1">IF($A646&lt;&gt;E$382,0,IF($A646&lt;&gt;$A645,1,MOD(E645-1+(COUNTIFS(F$382:$N$382,$A646)=COUNTIFS(F646:$N646,1)),E$381)+1))</f>
        <v>0</v>
      </c>
      <c r="F646" s="306">
        <f ca="1">IF($A646&lt;&gt;F$382,0,IF($A646&lt;&gt;$A645,1,MOD(F645-1+(COUNTIFS(G$382:$N$382,$A646)=COUNTIFS(G646:$N646,1)),F$381)+1))</f>
        <v>0</v>
      </c>
      <c r="G646" s="306">
        <f ca="1">IF($A646&lt;&gt;G$382,0,IF($A646&lt;&gt;$A645,1,MOD(G645-1+(COUNTIFS(H$382:$N$382,$A646)=COUNTIFS(H646:$N646,1)),G$381)+1))</f>
        <v>1</v>
      </c>
      <c r="H646" s="306">
        <f ca="1">IF($A646&lt;&gt;H$382,0,IF($A646&lt;&gt;$A645,1,MOD(H645-1+(COUNTIFS(I$382:$N$382,$A646)=COUNTIFS(I646:$N646,1)),H$381)+1))</f>
        <v>1</v>
      </c>
      <c r="I646" s="306">
        <f ca="1">IF($A646&lt;&gt;I$382,0,IF($A646&lt;&gt;$A645,1,MOD(I645-1+(COUNTIFS(N$382:$N$382,$A646)=COUNTIFS(N646:$N646,1)),I$381)+1))</f>
        <v>3</v>
      </c>
      <c r="J646" s="306"/>
      <c r="K646" s="306"/>
      <c r="L646" s="306"/>
      <c r="M646" s="306"/>
      <c r="O646">
        <v>263</v>
      </c>
      <c r="P646" s="115">
        <f t="shared" ca="1" si="920"/>
        <v>0.5</v>
      </c>
      <c r="Q646" s="115">
        <f t="shared" ca="1" si="921"/>
        <v>0</v>
      </c>
      <c r="R646" s="115">
        <f t="shared" ca="1" si="922"/>
        <v>0</v>
      </c>
      <c r="S646" s="115">
        <f t="shared" ca="1" si="923"/>
        <v>0</v>
      </c>
      <c r="T646" s="115">
        <v>0</v>
      </c>
      <c r="U646" s="115">
        <f t="shared" ca="1" si="924"/>
        <v>-0.5</v>
      </c>
      <c r="V646" s="115">
        <f t="shared" ca="1" si="925"/>
        <v>0.5</v>
      </c>
      <c r="W646" s="115"/>
      <c r="X646" s="115"/>
      <c r="Y646" s="115"/>
      <c r="Z646" s="115"/>
    </row>
    <row r="647" spans="1:26" hidden="1" outlineLevel="1">
      <c r="A647">
        <f t="shared" ca="1" si="926"/>
        <v>2</v>
      </c>
      <c r="B647" t="str">
        <f t="shared" ca="1" si="927"/>
        <v>EP3 LPD1 LPS2 LPM1</v>
      </c>
      <c r="C647" s="308">
        <f ca="1">IF($A647&lt;&gt;$A646,1,MOD(C646-1+(COUNTIFS(D$382:$N$382,$A647)=COUNTIFS(D647:$N647,1)),C$381)+1)</f>
        <v>3</v>
      </c>
      <c r="D647" s="306">
        <f ca="1">IF($A647&lt;&gt;D$382,0,IF($A647&lt;&gt;$A646,1,MOD(D646-1+(COUNTIFS(E$382:$N$382,$A647)=COUNTIFS(E647:$N647,1)),D$381)+1))</f>
        <v>0</v>
      </c>
      <c r="E647" s="306">
        <f ca="1">IF($A647&lt;&gt;E$382,0,IF($A647&lt;&gt;$A646,1,MOD(E646-1+(COUNTIFS(F$382:$N$382,$A647)=COUNTIFS(F647:$N647,1)),E$381)+1))</f>
        <v>0</v>
      </c>
      <c r="F647" s="306">
        <f ca="1">IF($A647&lt;&gt;F$382,0,IF($A647&lt;&gt;$A646,1,MOD(F646-1+(COUNTIFS(G$382:$N$382,$A647)=COUNTIFS(G647:$N647,1)),F$381)+1))</f>
        <v>0</v>
      </c>
      <c r="G647" s="306">
        <f ca="1">IF($A647&lt;&gt;G$382,0,IF($A647&lt;&gt;$A646,1,MOD(G646-1+(COUNTIFS(H$382:$N$382,$A647)=COUNTIFS(H647:$N647,1)),G$381)+1))</f>
        <v>1</v>
      </c>
      <c r="H647" s="306">
        <f ca="1">IF($A647&lt;&gt;H$382,0,IF($A647&lt;&gt;$A646,1,MOD(H646-1+(COUNTIFS(I$382:$N$382,$A647)=COUNTIFS(I647:$N647,1)),H$381)+1))</f>
        <v>2</v>
      </c>
      <c r="I647" s="306">
        <f ca="1">IF($A647&lt;&gt;I$382,0,IF($A647&lt;&gt;$A646,1,MOD(I646-1+(COUNTIFS(N$382:$N$382,$A647)=COUNTIFS(N647:$N647,1)),I$381)+1))</f>
        <v>1</v>
      </c>
      <c r="J647" s="306"/>
      <c r="K647" s="306"/>
      <c r="L647" s="306"/>
      <c r="M647" s="306"/>
      <c r="O647">
        <v>264</v>
      </c>
      <c r="P647" s="115">
        <f t="shared" ca="1" si="920"/>
        <v>0.5</v>
      </c>
      <c r="Q647" s="115">
        <f t="shared" ca="1" si="921"/>
        <v>0</v>
      </c>
      <c r="R647" s="115">
        <f t="shared" ca="1" si="922"/>
        <v>0</v>
      </c>
      <c r="S647" s="115">
        <f t="shared" ca="1" si="923"/>
        <v>0</v>
      </c>
      <c r="T647" s="115">
        <v>0</v>
      </c>
      <c r="U647" s="115">
        <f t="shared" ca="1" si="924"/>
        <v>0</v>
      </c>
      <c r="V647" s="115">
        <f t="shared" ca="1" si="925"/>
        <v>-0.5</v>
      </c>
      <c r="W647" s="115"/>
      <c r="X647" s="115"/>
      <c r="Y647" s="115"/>
      <c r="Z647" s="115"/>
    </row>
    <row r="648" spans="1:26" hidden="1" outlineLevel="1">
      <c r="A648">
        <f t="shared" ca="1" si="926"/>
        <v>2</v>
      </c>
      <c r="B648" t="str">
        <f t="shared" ca="1" si="927"/>
        <v>EP3 LPD1 LPS2 LPM2</v>
      </c>
      <c r="C648" s="308">
        <f ca="1">IF($A648&lt;&gt;$A647,1,MOD(C647-1+(COUNTIFS(D$382:$N$382,$A648)=COUNTIFS(D648:$N648,1)),C$381)+1)</f>
        <v>3</v>
      </c>
      <c r="D648" s="306">
        <f ca="1">IF($A648&lt;&gt;D$382,0,IF($A648&lt;&gt;$A647,1,MOD(D647-1+(COUNTIFS(E$382:$N$382,$A648)=COUNTIFS(E648:$N648,1)),D$381)+1))</f>
        <v>0</v>
      </c>
      <c r="E648" s="306">
        <f ca="1">IF($A648&lt;&gt;E$382,0,IF($A648&lt;&gt;$A647,1,MOD(E647-1+(COUNTIFS(F$382:$N$382,$A648)=COUNTIFS(F648:$N648,1)),E$381)+1))</f>
        <v>0</v>
      </c>
      <c r="F648" s="306">
        <f ca="1">IF($A648&lt;&gt;F$382,0,IF($A648&lt;&gt;$A647,1,MOD(F647-1+(COUNTIFS(G$382:$N$382,$A648)=COUNTIFS(G648:$N648,1)),F$381)+1))</f>
        <v>0</v>
      </c>
      <c r="G648" s="306">
        <f ca="1">IF($A648&lt;&gt;G$382,0,IF($A648&lt;&gt;$A647,1,MOD(G647-1+(COUNTIFS(H$382:$N$382,$A648)=COUNTIFS(H648:$N648,1)),G$381)+1))</f>
        <v>1</v>
      </c>
      <c r="H648" s="306">
        <f ca="1">IF($A648&lt;&gt;H$382,0,IF($A648&lt;&gt;$A647,1,MOD(H647-1+(COUNTIFS(I$382:$N$382,$A648)=COUNTIFS(I648:$N648,1)),H$381)+1))</f>
        <v>2</v>
      </c>
      <c r="I648" s="306">
        <f ca="1">IF($A648&lt;&gt;I$382,0,IF($A648&lt;&gt;$A647,1,MOD(I647-1+(COUNTIFS(N$382:$N$382,$A648)=COUNTIFS(N648:$N648,1)),I$381)+1))</f>
        <v>2</v>
      </c>
      <c r="J648" s="306"/>
      <c r="K648" s="306"/>
      <c r="L648" s="306"/>
      <c r="M648" s="306"/>
      <c r="O648">
        <v>265</v>
      </c>
      <c r="P648" s="115">
        <f t="shared" ca="1" si="920"/>
        <v>0.5</v>
      </c>
      <c r="Q648" s="115">
        <f t="shared" ca="1" si="921"/>
        <v>0</v>
      </c>
      <c r="R648" s="115">
        <f t="shared" ca="1" si="922"/>
        <v>0</v>
      </c>
      <c r="S648" s="115">
        <f t="shared" ca="1" si="923"/>
        <v>0</v>
      </c>
      <c r="T648" s="115">
        <v>0</v>
      </c>
      <c r="U648" s="115">
        <f t="shared" ca="1" si="924"/>
        <v>0</v>
      </c>
      <c r="V648" s="115">
        <f t="shared" ca="1" si="925"/>
        <v>0</v>
      </c>
      <c r="W648" s="115"/>
      <c r="X648" s="115"/>
      <c r="Y648" s="115"/>
      <c r="Z648" s="115"/>
    </row>
    <row r="649" spans="1:26" hidden="1" outlineLevel="1">
      <c r="A649">
        <f t="shared" ca="1" si="926"/>
        <v>2</v>
      </c>
      <c r="B649" t="str">
        <f t="shared" ca="1" si="927"/>
        <v>EP3 LPD1 LPS2 LPM3</v>
      </c>
      <c r="C649" s="308">
        <f ca="1">IF($A649&lt;&gt;$A648,1,MOD(C648-1+(COUNTIFS(D$382:$N$382,$A649)=COUNTIFS(D649:$N649,1)),C$381)+1)</f>
        <v>3</v>
      </c>
      <c r="D649" s="306">
        <f ca="1">IF($A649&lt;&gt;D$382,0,IF($A649&lt;&gt;$A648,1,MOD(D648-1+(COUNTIFS(E$382:$N$382,$A649)=COUNTIFS(E649:$N649,1)),D$381)+1))</f>
        <v>0</v>
      </c>
      <c r="E649" s="306">
        <f ca="1">IF($A649&lt;&gt;E$382,0,IF($A649&lt;&gt;$A648,1,MOD(E648-1+(COUNTIFS(F$382:$N$382,$A649)=COUNTIFS(F649:$N649,1)),E$381)+1))</f>
        <v>0</v>
      </c>
      <c r="F649" s="306">
        <f ca="1">IF($A649&lt;&gt;F$382,0,IF($A649&lt;&gt;$A648,1,MOD(F648-1+(COUNTIFS(G$382:$N$382,$A649)=COUNTIFS(G649:$N649,1)),F$381)+1))</f>
        <v>0</v>
      </c>
      <c r="G649" s="306">
        <f ca="1">IF($A649&lt;&gt;G$382,0,IF($A649&lt;&gt;$A648,1,MOD(G648-1+(COUNTIFS(H$382:$N$382,$A649)=COUNTIFS(H649:$N649,1)),G$381)+1))</f>
        <v>1</v>
      </c>
      <c r="H649" s="306">
        <f ca="1">IF($A649&lt;&gt;H$382,0,IF($A649&lt;&gt;$A648,1,MOD(H648-1+(COUNTIFS(I$382:$N$382,$A649)=COUNTIFS(I649:$N649,1)),H$381)+1))</f>
        <v>2</v>
      </c>
      <c r="I649" s="306">
        <f ca="1">IF($A649&lt;&gt;I$382,0,IF($A649&lt;&gt;$A648,1,MOD(I648-1+(COUNTIFS(N$382:$N$382,$A649)=COUNTIFS(N649:$N649,1)),I$381)+1))</f>
        <v>3</v>
      </c>
      <c r="J649" s="306"/>
      <c r="K649" s="306"/>
      <c r="L649" s="306"/>
      <c r="M649" s="306"/>
      <c r="O649">
        <v>266</v>
      </c>
      <c r="P649" s="115">
        <f t="shared" ca="1" si="920"/>
        <v>0.5</v>
      </c>
      <c r="Q649" s="115">
        <f t="shared" ca="1" si="921"/>
        <v>0</v>
      </c>
      <c r="R649" s="115">
        <f t="shared" ca="1" si="922"/>
        <v>0</v>
      </c>
      <c r="S649" s="115">
        <f t="shared" ca="1" si="923"/>
        <v>0</v>
      </c>
      <c r="T649" s="115">
        <v>0</v>
      </c>
      <c r="U649" s="115">
        <f t="shared" ca="1" si="924"/>
        <v>0</v>
      </c>
      <c r="V649" s="115">
        <f t="shared" ca="1" si="925"/>
        <v>0.5</v>
      </c>
      <c r="W649" s="115"/>
      <c r="X649" s="115"/>
      <c r="Y649" s="115"/>
      <c r="Z649" s="115"/>
    </row>
    <row r="650" spans="1:26" hidden="1" outlineLevel="1">
      <c r="A650">
        <f t="shared" ca="1" si="926"/>
        <v>2</v>
      </c>
      <c r="B650" t="str">
        <f t="shared" ca="1" si="927"/>
        <v>EP3 LPD1 LPS3 LPM1</v>
      </c>
      <c r="C650" s="308">
        <f ca="1">IF($A650&lt;&gt;$A649,1,MOD(C649-1+(COUNTIFS(D$382:$N$382,$A650)=COUNTIFS(D650:$N650,1)),C$381)+1)</f>
        <v>3</v>
      </c>
      <c r="D650" s="306">
        <f ca="1">IF($A650&lt;&gt;D$382,0,IF($A650&lt;&gt;$A649,1,MOD(D649-1+(COUNTIFS(E$382:$N$382,$A650)=COUNTIFS(E650:$N650,1)),D$381)+1))</f>
        <v>0</v>
      </c>
      <c r="E650" s="306">
        <f ca="1">IF($A650&lt;&gt;E$382,0,IF($A650&lt;&gt;$A649,1,MOD(E649-1+(COUNTIFS(F$382:$N$382,$A650)=COUNTIFS(F650:$N650,1)),E$381)+1))</f>
        <v>0</v>
      </c>
      <c r="F650" s="306">
        <f ca="1">IF($A650&lt;&gt;F$382,0,IF($A650&lt;&gt;$A649,1,MOD(F649-1+(COUNTIFS(G$382:$N$382,$A650)=COUNTIFS(G650:$N650,1)),F$381)+1))</f>
        <v>0</v>
      </c>
      <c r="G650" s="306">
        <f ca="1">IF($A650&lt;&gt;G$382,0,IF($A650&lt;&gt;$A649,1,MOD(G649-1+(COUNTIFS(H$382:$N$382,$A650)=COUNTIFS(H650:$N650,1)),G$381)+1))</f>
        <v>1</v>
      </c>
      <c r="H650" s="306">
        <f ca="1">IF($A650&lt;&gt;H$382,0,IF($A650&lt;&gt;$A649,1,MOD(H649-1+(COUNTIFS(I$382:$N$382,$A650)=COUNTIFS(I650:$N650,1)),H$381)+1))</f>
        <v>3</v>
      </c>
      <c r="I650" s="306">
        <f ca="1">IF($A650&lt;&gt;I$382,0,IF($A650&lt;&gt;$A649,1,MOD(I649-1+(COUNTIFS(N$382:$N$382,$A650)=COUNTIFS(N650:$N650,1)),I$381)+1))</f>
        <v>1</v>
      </c>
      <c r="J650" s="306"/>
      <c r="K650" s="306"/>
      <c r="L650" s="306"/>
      <c r="M650" s="306"/>
      <c r="O650">
        <v>267</v>
      </c>
      <c r="P650" s="115">
        <f t="shared" ca="1" si="920"/>
        <v>0.5</v>
      </c>
      <c r="Q650" s="115">
        <f t="shared" ca="1" si="921"/>
        <v>0</v>
      </c>
      <c r="R650" s="115">
        <f t="shared" ca="1" si="922"/>
        <v>0</v>
      </c>
      <c r="S650" s="115">
        <f t="shared" ca="1" si="923"/>
        <v>0</v>
      </c>
      <c r="T650" s="115">
        <v>0</v>
      </c>
      <c r="U650" s="115">
        <f t="shared" ca="1" si="924"/>
        <v>0.5</v>
      </c>
      <c r="V650" s="115">
        <f t="shared" ca="1" si="925"/>
        <v>-0.5</v>
      </c>
      <c r="W650" s="115"/>
      <c r="X650" s="115"/>
      <c r="Y650" s="115"/>
      <c r="Z650" s="115"/>
    </row>
    <row r="651" spans="1:26" hidden="1" outlineLevel="1">
      <c r="A651">
        <f t="shared" ca="1" si="926"/>
        <v>2</v>
      </c>
      <c r="B651" t="str">
        <f t="shared" ca="1" si="927"/>
        <v>EP3 LPD1 LPS3 LPM2</v>
      </c>
      <c r="C651" s="308">
        <f ca="1">IF($A651&lt;&gt;$A650,1,MOD(C650-1+(COUNTIFS(D$382:$N$382,$A651)=COUNTIFS(D651:$N651,1)),C$381)+1)</f>
        <v>3</v>
      </c>
      <c r="D651" s="306">
        <f ca="1">IF($A651&lt;&gt;D$382,0,IF($A651&lt;&gt;$A650,1,MOD(D650-1+(COUNTIFS(E$382:$N$382,$A651)=COUNTIFS(E651:$N651,1)),D$381)+1))</f>
        <v>0</v>
      </c>
      <c r="E651" s="306">
        <f ca="1">IF($A651&lt;&gt;E$382,0,IF($A651&lt;&gt;$A650,1,MOD(E650-1+(COUNTIFS(F$382:$N$382,$A651)=COUNTIFS(F651:$N651,1)),E$381)+1))</f>
        <v>0</v>
      </c>
      <c r="F651" s="306">
        <f ca="1">IF($A651&lt;&gt;F$382,0,IF($A651&lt;&gt;$A650,1,MOD(F650-1+(COUNTIFS(G$382:$N$382,$A651)=COUNTIFS(G651:$N651,1)),F$381)+1))</f>
        <v>0</v>
      </c>
      <c r="G651" s="306">
        <f ca="1">IF($A651&lt;&gt;G$382,0,IF($A651&lt;&gt;$A650,1,MOD(G650-1+(COUNTIFS(H$382:$N$382,$A651)=COUNTIFS(H651:$N651,1)),G$381)+1))</f>
        <v>1</v>
      </c>
      <c r="H651" s="306">
        <f ca="1">IF($A651&lt;&gt;H$382,0,IF($A651&lt;&gt;$A650,1,MOD(H650-1+(COUNTIFS(I$382:$N$382,$A651)=COUNTIFS(I651:$N651,1)),H$381)+1))</f>
        <v>3</v>
      </c>
      <c r="I651" s="306">
        <f ca="1">IF($A651&lt;&gt;I$382,0,IF($A651&lt;&gt;$A650,1,MOD(I650-1+(COUNTIFS(N$382:$N$382,$A651)=COUNTIFS(N651:$N651,1)),I$381)+1))</f>
        <v>2</v>
      </c>
      <c r="J651" s="306"/>
      <c r="K651" s="306"/>
      <c r="L651" s="306"/>
      <c r="M651" s="306"/>
      <c r="O651">
        <v>268</v>
      </c>
      <c r="P651" s="115">
        <f t="shared" ca="1" si="920"/>
        <v>0.5</v>
      </c>
      <c r="Q651" s="115">
        <f t="shared" ca="1" si="921"/>
        <v>0</v>
      </c>
      <c r="R651" s="115">
        <f t="shared" ca="1" si="922"/>
        <v>0</v>
      </c>
      <c r="S651" s="115">
        <f t="shared" ca="1" si="923"/>
        <v>0</v>
      </c>
      <c r="T651" s="115">
        <v>0</v>
      </c>
      <c r="U651" s="115">
        <f t="shared" ca="1" si="924"/>
        <v>0.5</v>
      </c>
      <c r="V651" s="115">
        <f t="shared" ca="1" si="925"/>
        <v>0</v>
      </c>
      <c r="W651" s="115"/>
      <c r="X651" s="115"/>
      <c r="Y651" s="115"/>
      <c r="Z651" s="115"/>
    </row>
    <row r="652" spans="1:26" hidden="1" outlineLevel="1">
      <c r="A652">
        <f t="shared" ca="1" si="926"/>
        <v>2</v>
      </c>
      <c r="B652" t="str">
        <f t="shared" ca="1" si="927"/>
        <v>EP3 LPD1 LPS3 LPM3</v>
      </c>
      <c r="C652" s="308">
        <f ca="1">IF($A652&lt;&gt;$A651,1,MOD(C651-1+(COUNTIFS(D$382:$N$382,$A652)=COUNTIFS(D652:$N652,1)),C$381)+1)</f>
        <v>3</v>
      </c>
      <c r="D652" s="306">
        <f ca="1">IF($A652&lt;&gt;D$382,0,IF($A652&lt;&gt;$A651,1,MOD(D651-1+(COUNTIFS(E$382:$N$382,$A652)=COUNTIFS(E652:$N652,1)),D$381)+1))</f>
        <v>0</v>
      </c>
      <c r="E652" s="306">
        <f ca="1">IF($A652&lt;&gt;E$382,0,IF($A652&lt;&gt;$A651,1,MOD(E651-1+(COUNTIFS(F$382:$N$382,$A652)=COUNTIFS(F652:$N652,1)),E$381)+1))</f>
        <v>0</v>
      </c>
      <c r="F652" s="306">
        <f ca="1">IF($A652&lt;&gt;F$382,0,IF($A652&lt;&gt;$A651,1,MOD(F651-1+(COUNTIFS(G$382:$N$382,$A652)=COUNTIFS(G652:$N652,1)),F$381)+1))</f>
        <v>0</v>
      </c>
      <c r="G652" s="306">
        <f ca="1">IF($A652&lt;&gt;G$382,0,IF($A652&lt;&gt;$A651,1,MOD(G651-1+(COUNTIFS(H$382:$N$382,$A652)=COUNTIFS(H652:$N652,1)),G$381)+1))</f>
        <v>1</v>
      </c>
      <c r="H652" s="306">
        <f ca="1">IF($A652&lt;&gt;H$382,0,IF($A652&lt;&gt;$A651,1,MOD(H651-1+(COUNTIFS(I$382:$N$382,$A652)=COUNTIFS(I652:$N652,1)),H$381)+1))</f>
        <v>3</v>
      </c>
      <c r="I652" s="306">
        <f ca="1">IF($A652&lt;&gt;I$382,0,IF($A652&lt;&gt;$A651,1,MOD(I651-1+(COUNTIFS(N$382:$N$382,$A652)=COUNTIFS(N652:$N652,1)),I$381)+1))</f>
        <v>3</v>
      </c>
      <c r="J652" s="306"/>
      <c r="K652" s="306"/>
      <c r="L652" s="306"/>
      <c r="M652" s="306"/>
      <c r="O652">
        <v>269</v>
      </c>
      <c r="P652" s="115">
        <f t="shared" ca="1" si="920"/>
        <v>0.5</v>
      </c>
      <c r="Q652" s="115">
        <f t="shared" ca="1" si="921"/>
        <v>0</v>
      </c>
      <c r="R652" s="115">
        <f t="shared" ca="1" si="922"/>
        <v>0</v>
      </c>
      <c r="S652" s="115">
        <f t="shared" ca="1" si="923"/>
        <v>0</v>
      </c>
      <c r="T652" s="115">
        <v>0</v>
      </c>
      <c r="U652" s="115">
        <f t="shared" ca="1" si="924"/>
        <v>0.5</v>
      </c>
      <c r="V652" s="115">
        <f t="shared" ca="1" si="925"/>
        <v>0.5</v>
      </c>
      <c r="W652" s="115"/>
      <c r="X652" s="115"/>
      <c r="Y652" s="115"/>
      <c r="Z652" s="115"/>
    </row>
    <row r="653" spans="1:26" hidden="1" outlineLevel="1">
      <c r="A653">
        <f t="shared" ca="1" si="926"/>
        <v>2</v>
      </c>
      <c r="B653" t="str">
        <f t="shared" ca="1" si="927"/>
        <v>EP1 LPD1 LPS1 LPM1</v>
      </c>
      <c r="C653" s="308">
        <f ca="1">IF($A653&lt;&gt;$A652,1,MOD(C652-1+(COUNTIFS(D$382:$N$382,$A653)=COUNTIFS(D653:$N653,1)),C$381)+1)</f>
        <v>1</v>
      </c>
      <c r="D653" s="306">
        <f ca="1">IF($A653&lt;&gt;D$382,0,IF($A653&lt;&gt;$A652,1,MOD(D652-1+(COUNTIFS(E$382:$N$382,$A653)=COUNTIFS(E653:$N653,1)),D$381)+1))</f>
        <v>0</v>
      </c>
      <c r="E653" s="306">
        <f ca="1">IF($A653&lt;&gt;E$382,0,IF($A653&lt;&gt;$A652,1,MOD(E652-1+(COUNTIFS(F$382:$N$382,$A653)=COUNTIFS(F653:$N653,1)),E$381)+1))</f>
        <v>0</v>
      </c>
      <c r="F653" s="306">
        <f ca="1">IF($A653&lt;&gt;F$382,0,IF($A653&lt;&gt;$A652,1,MOD(F652-1+(COUNTIFS(G$382:$N$382,$A653)=COUNTIFS(G653:$N653,1)),F$381)+1))</f>
        <v>0</v>
      </c>
      <c r="G653" s="306">
        <f ca="1">IF($A653&lt;&gt;G$382,0,IF($A653&lt;&gt;$A652,1,MOD(G652-1+(COUNTIFS(H$382:$N$382,$A653)=COUNTIFS(H653:$N653,1)),G$381)+1))</f>
        <v>1</v>
      </c>
      <c r="H653" s="306">
        <f ca="1">IF($A653&lt;&gt;H$382,0,IF($A653&lt;&gt;$A652,1,MOD(H652-1+(COUNTIFS(I$382:$N$382,$A653)=COUNTIFS(I653:$N653,1)),H$381)+1))</f>
        <v>1</v>
      </c>
      <c r="I653" s="306">
        <f ca="1">IF($A653&lt;&gt;I$382,0,IF($A653&lt;&gt;$A652,1,MOD(I652-1+(COUNTIFS(N$382:$N$382,$A653)=COUNTIFS(N653:$N653,1)),I$381)+1))</f>
        <v>1</v>
      </c>
      <c r="J653" s="306"/>
      <c r="K653" s="306"/>
      <c r="L653" s="306"/>
      <c r="M653" s="306"/>
      <c r="O653">
        <v>270</v>
      </c>
      <c r="P653" s="115">
        <f t="shared" ca="1" si="920"/>
        <v>-0.5</v>
      </c>
      <c r="Q653" s="115">
        <f t="shared" ca="1" si="921"/>
        <v>0</v>
      </c>
      <c r="R653" s="115">
        <f t="shared" ca="1" si="922"/>
        <v>0</v>
      </c>
      <c r="S653" s="115">
        <f t="shared" ca="1" si="923"/>
        <v>0</v>
      </c>
      <c r="T653" s="115">
        <v>0</v>
      </c>
      <c r="U653" s="115">
        <f t="shared" ca="1" si="924"/>
        <v>-0.5</v>
      </c>
      <c r="V653" s="115">
        <f t="shared" ca="1" si="925"/>
        <v>-0.5</v>
      </c>
      <c r="W653" s="115"/>
      <c r="X653" s="115"/>
      <c r="Y653" s="115"/>
      <c r="Z653" s="115"/>
    </row>
    <row r="654" spans="1:26" hidden="1" outlineLevel="1">
      <c r="A654">
        <f t="shared" ca="1" si="926"/>
        <v>2</v>
      </c>
      <c r="B654" t="str">
        <f t="shared" ca="1" si="927"/>
        <v>EP1 LPD1 LPS1 LPM2</v>
      </c>
      <c r="C654" s="308">
        <f ca="1">IF($A654&lt;&gt;$A653,1,MOD(C653-1+(COUNTIFS(D$382:$N$382,$A654)=COUNTIFS(D654:$N654,1)),C$381)+1)</f>
        <v>1</v>
      </c>
      <c r="D654" s="306">
        <f ca="1">IF($A654&lt;&gt;D$382,0,IF($A654&lt;&gt;$A653,1,MOD(D653-1+(COUNTIFS(E$382:$N$382,$A654)=COUNTIFS(E654:$N654,1)),D$381)+1))</f>
        <v>0</v>
      </c>
      <c r="E654" s="306">
        <f ca="1">IF($A654&lt;&gt;E$382,0,IF($A654&lt;&gt;$A653,1,MOD(E653-1+(COUNTIFS(F$382:$N$382,$A654)=COUNTIFS(F654:$N654,1)),E$381)+1))</f>
        <v>0</v>
      </c>
      <c r="F654" s="306">
        <f ca="1">IF($A654&lt;&gt;F$382,0,IF($A654&lt;&gt;$A653,1,MOD(F653-1+(COUNTIFS(G$382:$N$382,$A654)=COUNTIFS(G654:$N654,1)),F$381)+1))</f>
        <v>0</v>
      </c>
      <c r="G654" s="306">
        <f ca="1">IF($A654&lt;&gt;G$382,0,IF($A654&lt;&gt;$A653,1,MOD(G653-1+(COUNTIFS(H$382:$N$382,$A654)=COUNTIFS(H654:$N654,1)),G$381)+1))</f>
        <v>1</v>
      </c>
      <c r="H654" s="306">
        <f ca="1">IF($A654&lt;&gt;H$382,0,IF($A654&lt;&gt;$A653,1,MOD(H653-1+(COUNTIFS(I$382:$N$382,$A654)=COUNTIFS(I654:$N654,1)),H$381)+1))</f>
        <v>1</v>
      </c>
      <c r="I654" s="306">
        <f ca="1">IF($A654&lt;&gt;I$382,0,IF($A654&lt;&gt;$A653,1,MOD(I653-1+(COUNTIFS(N$382:$N$382,$A654)=COUNTIFS(N654:$N654,1)),I$381)+1))</f>
        <v>2</v>
      </c>
      <c r="J654" s="306"/>
      <c r="K654" s="306"/>
      <c r="L654" s="306"/>
      <c r="M654" s="306"/>
      <c r="O654">
        <v>271</v>
      </c>
      <c r="P654" s="115">
        <f t="shared" ca="1" si="920"/>
        <v>-0.5</v>
      </c>
      <c r="Q654" s="115">
        <f t="shared" ca="1" si="921"/>
        <v>0</v>
      </c>
      <c r="R654" s="115">
        <f t="shared" ca="1" si="922"/>
        <v>0</v>
      </c>
      <c r="S654" s="115">
        <f t="shared" ca="1" si="923"/>
        <v>0</v>
      </c>
      <c r="T654" s="115">
        <v>0</v>
      </c>
      <c r="U654" s="115">
        <f t="shared" ca="1" si="924"/>
        <v>-0.5</v>
      </c>
      <c r="V654" s="115">
        <f t="shared" ca="1" si="925"/>
        <v>0</v>
      </c>
      <c r="W654" s="115"/>
      <c r="X654" s="115"/>
      <c r="Y654" s="115"/>
      <c r="Z654" s="115"/>
    </row>
    <row r="655" spans="1:26" hidden="1" outlineLevel="1">
      <c r="A655">
        <f t="shared" ca="1" si="926"/>
        <v>2</v>
      </c>
      <c r="B655" t="str">
        <f t="shared" ca="1" si="927"/>
        <v>EP1 LPD1 LPS1 LPM3</v>
      </c>
      <c r="C655" s="308">
        <f ca="1">IF($A655&lt;&gt;$A654,1,MOD(C654-1+(COUNTIFS(D$382:$N$382,$A655)=COUNTIFS(D655:$N655,1)),C$381)+1)</f>
        <v>1</v>
      </c>
      <c r="D655" s="306">
        <f ca="1">IF($A655&lt;&gt;D$382,0,IF($A655&lt;&gt;$A654,1,MOD(D654-1+(COUNTIFS(E$382:$N$382,$A655)=COUNTIFS(E655:$N655,1)),D$381)+1))</f>
        <v>0</v>
      </c>
      <c r="E655" s="306">
        <f ca="1">IF($A655&lt;&gt;E$382,0,IF($A655&lt;&gt;$A654,1,MOD(E654-1+(COUNTIFS(F$382:$N$382,$A655)=COUNTIFS(F655:$N655,1)),E$381)+1))</f>
        <v>0</v>
      </c>
      <c r="F655" s="306">
        <f ca="1">IF($A655&lt;&gt;F$382,0,IF($A655&lt;&gt;$A654,1,MOD(F654-1+(COUNTIFS(G$382:$N$382,$A655)=COUNTIFS(G655:$N655,1)),F$381)+1))</f>
        <v>0</v>
      </c>
      <c r="G655" s="306">
        <f ca="1">IF($A655&lt;&gt;G$382,0,IF($A655&lt;&gt;$A654,1,MOD(G654-1+(COUNTIFS(H$382:$N$382,$A655)=COUNTIFS(H655:$N655,1)),G$381)+1))</f>
        <v>1</v>
      </c>
      <c r="H655" s="306">
        <f ca="1">IF($A655&lt;&gt;H$382,0,IF($A655&lt;&gt;$A654,1,MOD(H654-1+(COUNTIFS(I$382:$N$382,$A655)=COUNTIFS(I655:$N655,1)),H$381)+1))</f>
        <v>1</v>
      </c>
      <c r="I655" s="306">
        <f ca="1">IF($A655&lt;&gt;I$382,0,IF($A655&lt;&gt;$A654,1,MOD(I654-1+(COUNTIFS(N$382:$N$382,$A655)=COUNTIFS(N655:$N655,1)),I$381)+1))</f>
        <v>3</v>
      </c>
      <c r="J655" s="306"/>
      <c r="K655" s="306"/>
      <c r="L655" s="306"/>
      <c r="M655" s="306"/>
      <c r="O655">
        <v>272</v>
      </c>
      <c r="P655" s="115">
        <f t="shared" ca="1" si="920"/>
        <v>-0.5</v>
      </c>
      <c r="Q655" s="115">
        <f t="shared" ca="1" si="921"/>
        <v>0</v>
      </c>
      <c r="R655" s="115">
        <f t="shared" ca="1" si="922"/>
        <v>0</v>
      </c>
      <c r="S655" s="115">
        <f t="shared" ca="1" si="923"/>
        <v>0</v>
      </c>
      <c r="T655" s="115">
        <v>0</v>
      </c>
      <c r="U655" s="115">
        <f t="shared" ca="1" si="924"/>
        <v>-0.5</v>
      </c>
      <c r="V655" s="115">
        <f t="shared" ca="1" si="925"/>
        <v>0.5</v>
      </c>
      <c r="W655" s="115"/>
      <c r="X655" s="115"/>
      <c r="Y655" s="115"/>
      <c r="Z655" s="115"/>
    </row>
    <row r="656" spans="1:26" hidden="1" outlineLevel="1">
      <c r="A656">
        <f t="shared" ca="1" si="926"/>
        <v>2</v>
      </c>
      <c r="B656" t="str">
        <f t="shared" ca="1" si="927"/>
        <v>EP1 LPD1 LPS2 LPM1</v>
      </c>
      <c r="C656" s="308">
        <f ca="1">IF($A656&lt;&gt;$A655,1,MOD(C655-1+(COUNTIFS(D$382:$N$382,$A656)=COUNTIFS(D656:$N656,1)),C$381)+1)</f>
        <v>1</v>
      </c>
      <c r="D656" s="306">
        <f ca="1">IF($A656&lt;&gt;D$382,0,IF($A656&lt;&gt;$A655,1,MOD(D655-1+(COUNTIFS(E$382:$N$382,$A656)=COUNTIFS(E656:$N656,1)),D$381)+1))</f>
        <v>0</v>
      </c>
      <c r="E656" s="306">
        <f ca="1">IF($A656&lt;&gt;E$382,0,IF($A656&lt;&gt;$A655,1,MOD(E655-1+(COUNTIFS(F$382:$N$382,$A656)=COUNTIFS(F656:$N656,1)),E$381)+1))</f>
        <v>0</v>
      </c>
      <c r="F656" s="306">
        <f ca="1">IF($A656&lt;&gt;F$382,0,IF($A656&lt;&gt;$A655,1,MOD(F655-1+(COUNTIFS(G$382:$N$382,$A656)=COUNTIFS(G656:$N656,1)),F$381)+1))</f>
        <v>0</v>
      </c>
      <c r="G656" s="306">
        <f ca="1">IF($A656&lt;&gt;G$382,0,IF($A656&lt;&gt;$A655,1,MOD(G655-1+(COUNTIFS(H$382:$N$382,$A656)=COUNTIFS(H656:$N656,1)),G$381)+1))</f>
        <v>1</v>
      </c>
      <c r="H656" s="306">
        <f ca="1">IF($A656&lt;&gt;H$382,0,IF($A656&lt;&gt;$A655,1,MOD(H655-1+(COUNTIFS(I$382:$N$382,$A656)=COUNTIFS(I656:$N656,1)),H$381)+1))</f>
        <v>2</v>
      </c>
      <c r="I656" s="306">
        <f ca="1">IF($A656&lt;&gt;I$382,0,IF($A656&lt;&gt;$A655,1,MOD(I655-1+(COUNTIFS(N$382:$N$382,$A656)=COUNTIFS(N656:$N656,1)),I$381)+1))</f>
        <v>1</v>
      </c>
      <c r="J656" s="306"/>
      <c r="K656" s="306"/>
      <c r="L656" s="306"/>
      <c r="M656" s="306"/>
      <c r="O656">
        <v>273</v>
      </c>
      <c r="P656" s="115">
        <f t="shared" ref="P656:P719" ca="1" si="928">IF(C656=0,0,INDEX(C$374:C$377,C656,1))</f>
        <v>-0.5</v>
      </c>
      <c r="Q656" s="115">
        <f t="shared" ref="Q656:Q719" ca="1" si="929">IF(D656=0,0,INDEX(D$374:D$377,D656,1))</f>
        <v>0</v>
      </c>
      <c r="R656" s="115">
        <f t="shared" ref="R656:R719" ca="1" si="930">IF(E656=0,0,INDEX(E$374:E$377,E656,1))</f>
        <v>0</v>
      </c>
      <c r="S656" s="115">
        <f t="shared" ref="S656:S719" ca="1" si="931">IF(F656=0,0,INDEX(F$374:F$377,F656,1))</f>
        <v>0</v>
      </c>
      <c r="T656" s="115">
        <v>0</v>
      </c>
      <c r="U656" s="115">
        <f t="shared" ref="U656:U719" ca="1" si="932">IF(H656=0,0,INDEX(H$374:H$377,H656,1))</f>
        <v>0</v>
      </c>
      <c r="V656" s="115">
        <f t="shared" ref="V656:V719" ca="1" si="933">IF(I656=0,0,INDEX(I$374:I$377,I656,1))</f>
        <v>-0.5</v>
      </c>
      <c r="W656" s="115"/>
      <c r="X656" s="115"/>
      <c r="Y656" s="115"/>
      <c r="Z656" s="115"/>
    </row>
    <row r="657" spans="1:26" hidden="1" outlineLevel="1">
      <c r="A657">
        <f t="shared" ref="A657:A719" ca="1" si="934">OFFSET(A657,-1,0)</f>
        <v>2</v>
      </c>
      <c r="B657" t="str">
        <f t="shared" ca="1" si="927"/>
        <v>EP1 LPD1 LPS2 LPM2</v>
      </c>
      <c r="C657" s="308">
        <f ca="1">IF($A657&lt;&gt;$A656,1,MOD(C656-1+(COUNTIFS(D$382:$N$382,$A657)=COUNTIFS(D657:$N657,1)),C$381)+1)</f>
        <v>1</v>
      </c>
      <c r="D657" s="306">
        <f ca="1">IF($A657&lt;&gt;D$382,0,IF($A657&lt;&gt;$A656,1,MOD(D656-1+(COUNTIFS(E$382:$N$382,$A657)=COUNTIFS(E657:$N657,1)),D$381)+1))</f>
        <v>0</v>
      </c>
      <c r="E657" s="306">
        <f ca="1">IF($A657&lt;&gt;E$382,0,IF($A657&lt;&gt;$A656,1,MOD(E656-1+(COUNTIFS(F$382:$N$382,$A657)=COUNTIFS(F657:$N657,1)),E$381)+1))</f>
        <v>0</v>
      </c>
      <c r="F657" s="306">
        <f ca="1">IF($A657&lt;&gt;F$382,0,IF($A657&lt;&gt;$A656,1,MOD(F656-1+(COUNTIFS(G$382:$N$382,$A657)=COUNTIFS(G657:$N657,1)),F$381)+1))</f>
        <v>0</v>
      </c>
      <c r="G657" s="306">
        <f ca="1">IF($A657&lt;&gt;G$382,0,IF($A657&lt;&gt;$A656,1,MOD(G656-1+(COUNTIFS(H$382:$N$382,$A657)=COUNTIFS(H657:$N657,1)),G$381)+1))</f>
        <v>1</v>
      </c>
      <c r="H657" s="306">
        <f ca="1">IF($A657&lt;&gt;H$382,0,IF($A657&lt;&gt;$A656,1,MOD(H656-1+(COUNTIFS(I$382:$N$382,$A657)=COUNTIFS(I657:$N657,1)),H$381)+1))</f>
        <v>2</v>
      </c>
      <c r="I657" s="306">
        <f ca="1">IF($A657&lt;&gt;I$382,0,IF($A657&lt;&gt;$A656,1,MOD(I656-1+(COUNTIFS(N$382:$N$382,$A657)=COUNTIFS(N657:$N657,1)),I$381)+1))</f>
        <v>2</v>
      </c>
      <c r="J657" s="306"/>
      <c r="K657" s="306"/>
      <c r="L657" s="306"/>
      <c r="M657" s="306"/>
      <c r="O657">
        <v>274</v>
      </c>
      <c r="P657" s="115">
        <f t="shared" ca="1" si="928"/>
        <v>-0.5</v>
      </c>
      <c r="Q657" s="115">
        <f t="shared" ca="1" si="929"/>
        <v>0</v>
      </c>
      <c r="R657" s="115">
        <f t="shared" ca="1" si="930"/>
        <v>0</v>
      </c>
      <c r="S657" s="115">
        <f t="shared" ca="1" si="931"/>
        <v>0</v>
      </c>
      <c r="T657" s="115">
        <v>0</v>
      </c>
      <c r="U657" s="115">
        <f t="shared" ca="1" si="932"/>
        <v>0</v>
      </c>
      <c r="V657" s="115">
        <f t="shared" ca="1" si="933"/>
        <v>0</v>
      </c>
      <c r="W657" s="115"/>
      <c r="X657" s="115"/>
      <c r="Y657" s="115"/>
      <c r="Z657" s="115"/>
    </row>
    <row r="658" spans="1:26" hidden="1" outlineLevel="1">
      <c r="A658">
        <f t="shared" ca="1" si="934"/>
        <v>2</v>
      </c>
      <c r="B658" t="str">
        <f t="shared" ca="1" si="927"/>
        <v>EP1 LPD1 LPS2 LPM3</v>
      </c>
      <c r="C658" s="308">
        <f ca="1">IF($A658&lt;&gt;$A657,1,MOD(C657-1+(COUNTIFS(D$382:$N$382,$A658)=COUNTIFS(D658:$N658,1)),C$381)+1)</f>
        <v>1</v>
      </c>
      <c r="D658" s="306">
        <f ca="1">IF($A658&lt;&gt;D$382,0,IF($A658&lt;&gt;$A657,1,MOD(D657-1+(COUNTIFS(E$382:$N$382,$A658)=COUNTIFS(E658:$N658,1)),D$381)+1))</f>
        <v>0</v>
      </c>
      <c r="E658" s="306">
        <f ca="1">IF($A658&lt;&gt;E$382,0,IF($A658&lt;&gt;$A657,1,MOD(E657-1+(COUNTIFS(F$382:$N$382,$A658)=COUNTIFS(F658:$N658,1)),E$381)+1))</f>
        <v>0</v>
      </c>
      <c r="F658" s="306">
        <f ca="1">IF($A658&lt;&gt;F$382,0,IF($A658&lt;&gt;$A657,1,MOD(F657-1+(COUNTIFS(G$382:$N$382,$A658)=COUNTIFS(G658:$N658,1)),F$381)+1))</f>
        <v>0</v>
      </c>
      <c r="G658" s="306">
        <f ca="1">IF($A658&lt;&gt;G$382,0,IF($A658&lt;&gt;$A657,1,MOD(G657-1+(COUNTIFS(H$382:$N$382,$A658)=COUNTIFS(H658:$N658,1)),G$381)+1))</f>
        <v>1</v>
      </c>
      <c r="H658" s="306">
        <f ca="1">IF($A658&lt;&gt;H$382,0,IF($A658&lt;&gt;$A657,1,MOD(H657-1+(COUNTIFS(I$382:$N$382,$A658)=COUNTIFS(I658:$N658,1)),H$381)+1))</f>
        <v>2</v>
      </c>
      <c r="I658" s="306">
        <f ca="1">IF($A658&lt;&gt;I$382,0,IF($A658&lt;&gt;$A657,1,MOD(I657-1+(COUNTIFS(N$382:$N$382,$A658)=COUNTIFS(N658:$N658,1)),I$381)+1))</f>
        <v>3</v>
      </c>
      <c r="J658" s="306"/>
      <c r="K658" s="306"/>
      <c r="L658" s="306"/>
      <c r="M658" s="306"/>
      <c r="O658">
        <v>275</v>
      </c>
      <c r="P658" s="115">
        <f t="shared" ca="1" si="928"/>
        <v>-0.5</v>
      </c>
      <c r="Q658" s="115">
        <f t="shared" ca="1" si="929"/>
        <v>0</v>
      </c>
      <c r="R658" s="115">
        <f t="shared" ca="1" si="930"/>
        <v>0</v>
      </c>
      <c r="S658" s="115">
        <f t="shared" ca="1" si="931"/>
        <v>0</v>
      </c>
      <c r="T658" s="115">
        <v>0</v>
      </c>
      <c r="U658" s="115">
        <f t="shared" ca="1" si="932"/>
        <v>0</v>
      </c>
      <c r="V658" s="115">
        <f t="shared" ca="1" si="933"/>
        <v>0.5</v>
      </c>
      <c r="W658" s="115"/>
      <c r="X658" s="115"/>
      <c r="Y658" s="115"/>
      <c r="Z658" s="115"/>
    </row>
    <row r="659" spans="1:26" hidden="1" outlineLevel="1">
      <c r="A659">
        <f t="shared" ca="1" si="934"/>
        <v>2</v>
      </c>
      <c r="B659" t="str">
        <f t="shared" ca="1" si="927"/>
        <v>EP1 LPD1 LPS3 LPM1</v>
      </c>
      <c r="C659" s="308">
        <f ca="1">IF($A659&lt;&gt;$A658,1,MOD(C658-1+(COUNTIFS(D$382:$N$382,$A659)=COUNTIFS(D659:$N659,1)),C$381)+1)</f>
        <v>1</v>
      </c>
      <c r="D659" s="306">
        <f ca="1">IF($A659&lt;&gt;D$382,0,IF($A659&lt;&gt;$A658,1,MOD(D658-1+(COUNTIFS(E$382:$N$382,$A659)=COUNTIFS(E659:$N659,1)),D$381)+1))</f>
        <v>0</v>
      </c>
      <c r="E659" s="306">
        <f ca="1">IF($A659&lt;&gt;E$382,0,IF($A659&lt;&gt;$A658,1,MOD(E658-1+(COUNTIFS(F$382:$N$382,$A659)=COUNTIFS(F659:$N659,1)),E$381)+1))</f>
        <v>0</v>
      </c>
      <c r="F659" s="306">
        <f ca="1">IF($A659&lt;&gt;F$382,0,IF($A659&lt;&gt;$A658,1,MOD(F658-1+(COUNTIFS(G$382:$N$382,$A659)=COUNTIFS(G659:$N659,1)),F$381)+1))</f>
        <v>0</v>
      </c>
      <c r="G659" s="306">
        <f ca="1">IF($A659&lt;&gt;G$382,0,IF($A659&lt;&gt;$A658,1,MOD(G658-1+(COUNTIFS(H$382:$N$382,$A659)=COUNTIFS(H659:$N659,1)),G$381)+1))</f>
        <v>1</v>
      </c>
      <c r="H659" s="306">
        <f ca="1">IF($A659&lt;&gt;H$382,0,IF($A659&lt;&gt;$A658,1,MOD(H658-1+(COUNTIFS(I$382:$N$382,$A659)=COUNTIFS(I659:$N659,1)),H$381)+1))</f>
        <v>3</v>
      </c>
      <c r="I659" s="306">
        <f ca="1">IF($A659&lt;&gt;I$382,0,IF($A659&lt;&gt;$A658,1,MOD(I658-1+(COUNTIFS(N$382:$N$382,$A659)=COUNTIFS(N659:$N659,1)),I$381)+1))</f>
        <v>1</v>
      </c>
      <c r="J659" s="306"/>
      <c r="K659" s="306"/>
      <c r="L659" s="306"/>
      <c r="M659" s="306"/>
      <c r="O659">
        <v>276</v>
      </c>
      <c r="P659" s="115">
        <f t="shared" ca="1" si="928"/>
        <v>-0.5</v>
      </c>
      <c r="Q659" s="115">
        <f t="shared" ca="1" si="929"/>
        <v>0</v>
      </c>
      <c r="R659" s="115">
        <f t="shared" ca="1" si="930"/>
        <v>0</v>
      </c>
      <c r="S659" s="115">
        <f t="shared" ca="1" si="931"/>
        <v>0</v>
      </c>
      <c r="T659" s="115">
        <v>0</v>
      </c>
      <c r="U659" s="115">
        <f t="shared" ca="1" si="932"/>
        <v>0.5</v>
      </c>
      <c r="V659" s="115">
        <f t="shared" ca="1" si="933"/>
        <v>-0.5</v>
      </c>
      <c r="W659" s="115"/>
      <c r="X659" s="115"/>
      <c r="Y659" s="115"/>
      <c r="Z659" s="115"/>
    </row>
    <row r="660" spans="1:26" hidden="1" outlineLevel="1">
      <c r="A660">
        <f t="shared" ca="1" si="934"/>
        <v>2</v>
      </c>
      <c r="B660" t="str">
        <f t="shared" ca="1" si="927"/>
        <v>EP1 LPD1 LPS3 LPM2</v>
      </c>
      <c r="C660" s="308">
        <f ca="1">IF($A660&lt;&gt;$A659,1,MOD(C659-1+(COUNTIFS(D$382:$N$382,$A660)=COUNTIFS(D660:$N660,1)),C$381)+1)</f>
        <v>1</v>
      </c>
      <c r="D660" s="306">
        <f ca="1">IF($A660&lt;&gt;D$382,0,IF($A660&lt;&gt;$A659,1,MOD(D659-1+(COUNTIFS(E$382:$N$382,$A660)=COUNTIFS(E660:$N660,1)),D$381)+1))</f>
        <v>0</v>
      </c>
      <c r="E660" s="306">
        <f ca="1">IF($A660&lt;&gt;E$382,0,IF($A660&lt;&gt;$A659,1,MOD(E659-1+(COUNTIFS(F$382:$N$382,$A660)=COUNTIFS(F660:$N660,1)),E$381)+1))</f>
        <v>0</v>
      </c>
      <c r="F660" s="306">
        <f ca="1">IF($A660&lt;&gt;F$382,0,IF($A660&lt;&gt;$A659,1,MOD(F659-1+(COUNTIFS(G$382:$N$382,$A660)=COUNTIFS(G660:$N660,1)),F$381)+1))</f>
        <v>0</v>
      </c>
      <c r="G660" s="306">
        <f ca="1">IF($A660&lt;&gt;G$382,0,IF($A660&lt;&gt;$A659,1,MOD(G659-1+(COUNTIFS(H$382:$N$382,$A660)=COUNTIFS(H660:$N660,1)),G$381)+1))</f>
        <v>1</v>
      </c>
      <c r="H660" s="306">
        <f ca="1">IF($A660&lt;&gt;H$382,0,IF($A660&lt;&gt;$A659,1,MOD(H659-1+(COUNTIFS(I$382:$N$382,$A660)=COUNTIFS(I660:$N660,1)),H$381)+1))</f>
        <v>3</v>
      </c>
      <c r="I660" s="306">
        <f ca="1">IF($A660&lt;&gt;I$382,0,IF($A660&lt;&gt;$A659,1,MOD(I659-1+(COUNTIFS(N$382:$N$382,$A660)=COUNTIFS(N660:$N660,1)),I$381)+1))</f>
        <v>2</v>
      </c>
      <c r="J660" s="306"/>
      <c r="K660" s="306"/>
      <c r="L660" s="306"/>
      <c r="M660" s="306"/>
      <c r="O660">
        <v>277</v>
      </c>
      <c r="P660" s="115">
        <f t="shared" ca="1" si="928"/>
        <v>-0.5</v>
      </c>
      <c r="Q660" s="115">
        <f t="shared" ca="1" si="929"/>
        <v>0</v>
      </c>
      <c r="R660" s="115">
        <f t="shared" ca="1" si="930"/>
        <v>0</v>
      </c>
      <c r="S660" s="115">
        <f t="shared" ca="1" si="931"/>
        <v>0</v>
      </c>
      <c r="T660" s="115">
        <v>0</v>
      </c>
      <c r="U660" s="115">
        <f t="shared" ca="1" si="932"/>
        <v>0.5</v>
      </c>
      <c r="V660" s="115">
        <f t="shared" ca="1" si="933"/>
        <v>0</v>
      </c>
      <c r="W660" s="115"/>
      <c r="X660" s="115"/>
      <c r="Y660" s="115"/>
      <c r="Z660" s="115"/>
    </row>
    <row r="661" spans="1:26" hidden="1" outlineLevel="1">
      <c r="A661">
        <f t="shared" ca="1" si="934"/>
        <v>2</v>
      </c>
      <c r="B661" t="str">
        <f t="shared" ca="1" si="927"/>
        <v>EP1 LPD1 LPS3 LPM3</v>
      </c>
      <c r="C661" s="308">
        <f ca="1">IF($A661&lt;&gt;$A660,1,MOD(C660-1+(COUNTIFS(D$382:$N$382,$A661)=COUNTIFS(D661:$N661,1)),C$381)+1)</f>
        <v>1</v>
      </c>
      <c r="D661" s="306">
        <f ca="1">IF($A661&lt;&gt;D$382,0,IF($A661&lt;&gt;$A660,1,MOD(D660-1+(COUNTIFS(E$382:$N$382,$A661)=COUNTIFS(E661:$N661,1)),D$381)+1))</f>
        <v>0</v>
      </c>
      <c r="E661" s="306">
        <f ca="1">IF($A661&lt;&gt;E$382,0,IF($A661&lt;&gt;$A660,1,MOD(E660-1+(COUNTIFS(F$382:$N$382,$A661)=COUNTIFS(F661:$N661,1)),E$381)+1))</f>
        <v>0</v>
      </c>
      <c r="F661" s="306">
        <f ca="1">IF($A661&lt;&gt;F$382,0,IF($A661&lt;&gt;$A660,1,MOD(F660-1+(COUNTIFS(G$382:$N$382,$A661)=COUNTIFS(G661:$N661,1)),F$381)+1))</f>
        <v>0</v>
      </c>
      <c r="G661" s="306">
        <f ca="1">IF($A661&lt;&gt;G$382,0,IF($A661&lt;&gt;$A660,1,MOD(G660-1+(COUNTIFS(H$382:$N$382,$A661)=COUNTIFS(H661:$N661,1)),G$381)+1))</f>
        <v>1</v>
      </c>
      <c r="H661" s="306">
        <f ca="1">IF($A661&lt;&gt;H$382,0,IF($A661&lt;&gt;$A660,1,MOD(H660-1+(COUNTIFS(I$382:$N$382,$A661)=COUNTIFS(I661:$N661,1)),H$381)+1))</f>
        <v>3</v>
      </c>
      <c r="I661" s="306">
        <f ca="1">IF($A661&lt;&gt;I$382,0,IF($A661&lt;&gt;$A660,1,MOD(I660-1+(COUNTIFS(N$382:$N$382,$A661)=COUNTIFS(N661:$N661,1)),I$381)+1))</f>
        <v>3</v>
      </c>
      <c r="J661" s="306"/>
      <c r="K661" s="306"/>
      <c r="L661" s="306"/>
      <c r="M661" s="306"/>
      <c r="O661">
        <v>278</v>
      </c>
      <c r="P661" s="115">
        <f t="shared" ca="1" si="928"/>
        <v>-0.5</v>
      </c>
      <c r="Q661" s="115">
        <f t="shared" ca="1" si="929"/>
        <v>0</v>
      </c>
      <c r="R661" s="115">
        <f t="shared" ca="1" si="930"/>
        <v>0</v>
      </c>
      <c r="S661" s="115">
        <f t="shared" ca="1" si="931"/>
        <v>0</v>
      </c>
      <c r="T661" s="115">
        <v>0</v>
      </c>
      <c r="U661" s="115">
        <f t="shared" ca="1" si="932"/>
        <v>0.5</v>
      </c>
      <c r="V661" s="115">
        <f t="shared" ca="1" si="933"/>
        <v>0.5</v>
      </c>
      <c r="W661" s="115"/>
      <c r="X661" s="115"/>
      <c r="Y661" s="115"/>
      <c r="Z661" s="115"/>
    </row>
    <row r="662" spans="1:26" hidden="1" outlineLevel="1">
      <c r="A662">
        <f t="shared" ca="1" si="934"/>
        <v>2</v>
      </c>
      <c r="B662" t="str">
        <f t="shared" ca="1" si="927"/>
        <v>EP2 LPD1 LPS1 LPM1</v>
      </c>
      <c r="C662" s="308">
        <f ca="1">IF($A662&lt;&gt;$A661,1,MOD(C661-1+(COUNTIFS(D$382:$N$382,$A662)=COUNTIFS(D662:$N662,1)),C$381)+1)</f>
        <v>2</v>
      </c>
      <c r="D662" s="306">
        <f ca="1">IF($A662&lt;&gt;D$382,0,IF($A662&lt;&gt;$A661,1,MOD(D661-1+(COUNTIFS(E$382:$N$382,$A662)=COUNTIFS(E662:$N662,1)),D$381)+1))</f>
        <v>0</v>
      </c>
      <c r="E662" s="306">
        <f ca="1">IF($A662&lt;&gt;E$382,0,IF($A662&lt;&gt;$A661,1,MOD(E661-1+(COUNTIFS(F$382:$N$382,$A662)=COUNTIFS(F662:$N662,1)),E$381)+1))</f>
        <v>0</v>
      </c>
      <c r="F662" s="306">
        <f ca="1">IF($A662&lt;&gt;F$382,0,IF($A662&lt;&gt;$A661,1,MOD(F661-1+(COUNTIFS(G$382:$N$382,$A662)=COUNTIFS(G662:$N662,1)),F$381)+1))</f>
        <v>0</v>
      </c>
      <c r="G662" s="306">
        <f ca="1">IF($A662&lt;&gt;G$382,0,IF($A662&lt;&gt;$A661,1,MOD(G661-1+(COUNTIFS(H$382:$N$382,$A662)=COUNTIFS(H662:$N662,1)),G$381)+1))</f>
        <v>1</v>
      </c>
      <c r="H662" s="306">
        <f ca="1">IF($A662&lt;&gt;H$382,0,IF($A662&lt;&gt;$A661,1,MOD(H661-1+(COUNTIFS(I$382:$N$382,$A662)=COUNTIFS(I662:$N662,1)),H$381)+1))</f>
        <v>1</v>
      </c>
      <c r="I662" s="306">
        <f ca="1">IF($A662&lt;&gt;I$382,0,IF($A662&lt;&gt;$A661,1,MOD(I661-1+(COUNTIFS(N$382:$N$382,$A662)=COUNTIFS(N662:$N662,1)),I$381)+1))</f>
        <v>1</v>
      </c>
      <c r="J662" s="306"/>
      <c r="K662" s="306"/>
      <c r="L662" s="306"/>
      <c r="M662" s="306"/>
      <c r="O662">
        <v>279</v>
      </c>
      <c r="P662" s="115">
        <f t="shared" ca="1" si="928"/>
        <v>0</v>
      </c>
      <c r="Q662" s="115">
        <f t="shared" ca="1" si="929"/>
        <v>0</v>
      </c>
      <c r="R662" s="115">
        <f t="shared" ca="1" si="930"/>
        <v>0</v>
      </c>
      <c r="S662" s="115">
        <f t="shared" ca="1" si="931"/>
        <v>0</v>
      </c>
      <c r="T662" s="115">
        <v>0</v>
      </c>
      <c r="U662" s="115">
        <f t="shared" ca="1" si="932"/>
        <v>-0.5</v>
      </c>
      <c r="V662" s="115">
        <f t="shared" ca="1" si="933"/>
        <v>-0.5</v>
      </c>
      <c r="W662" s="115"/>
      <c r="X662" s="115"/>
      <c r="Y662" s="115"/>
      <c r="Z662" s="115"/>
    </row>
    <row r="663" spans="1:26" hidden="1" outlineLevel="1">
      <c r="A663">
        <f t="shared" ca="1" si="934"/>
        <v>2</v>
      </c>
      <c r="B663" t="str">
        <f t="shared" ca="1" si="927"/>
        <v>EP2 LPD1 LPS1 LPM2</v>
      </c>
      <c r="C663" s="308">
        <f ca="1">IF($A663&lt;&gt;$A662,1,MOD(C662-1+(COUNTIFS(D$382:$N$382,$A663)=COUNTIFS(D663:$N663,1)),C$381)+1)</f>
        <v>2</v>
      </c>
      <c r="D663" s="306">
        <f ca="1">IF($A663&lt;&gt;D$382,0,IF($A663&lt;&gt;$A662,1,MOD(D662-1+(COUNTIFS(E$382:$N$382,$A663)=COUNTIFS(E663:$N663,1)),D$381)+1))</f>
        <v>0</v>
      </c>
      <c r="E663" s="306">
        <f ca="1">IF($A663&lt;&gt;E$382,0,IF($A663&lt;&gt;$A662,1,MOD(E662-1+(COUNTIFS(F$382:$N$382,$A663)=COUNTIFS(F663:$N663,1)),E$381)+1))</f>
        <v>0</v>
      </c>
      <c r="F663" s="306">
        <f ca="1">IF($A663&lt;&gt;F$382,0,IF($A663&lt;&gt;$A662,1,MOD(F662-1+(COUNTIFS(G$382:$N$382,$A663)=COUNTIFS(G663:$N663,1)),F$381)+1))</f>
        <v>0</v>
      </c>
      <c r="G663" s="306">
        <f ca="1">IF($A663&lt;&gt;G$382,0,IF($A663&lt;&gt;$A662,1,MOD(G662-1+(COUNTIFS(H$382:$N$382,$A663)=COUNTIFS(H663:$N663,1)),G$381)+1))</f>
        <v>1</v>
      </c>
      <c r="H663" s="306">
        <f ca="1">IF($A663&lt;&gt;H$382,0,IF($A663&lt;&gt;$A662,1,MOD(H662-1+(COUNTIFS(I$382:$N$382,$A663)=COUNTIFS(I663:$N663,1)),H$381)+1))</f>
        <v>1</v>
      </c>
      <c r="I663" s="306">
        <f ca="1">IF($A663&lt;&gt;I$382,0,IF($A663&lt;&gt;$A662,1,MOD(I662-1+(COUNTIFS(N$382:$N$382,$A663)=COUNTIFS(N663:$N663,1)),I$381)+1))</f>
        <v>2</v>
      </c>
      <c r="J663" s="306"/>
      <c r="K663" s="306"/>
      <c r="L663" s="306"/>
      <c r="M663" s="306"/>
      <c r="O663">
        <v>280</v>
      </c>
      <c r="P663" s="115">
        <f t="shared" ca="1" si="928"/>
        <v>0</v>
      </c>
      <c r="Q663" s="115">
        <f t="shared" ca="1" si="929"/>
        <v>0</v>
      </c>
      <c r="R663" s="115">
        <f t="shared" ca="1" si="930"/>
        <v>0</v>
      </c>
      <c r="S663" s="115">
        <f t="shared" ca="1" si="931"/>
        <v>0</v>
      </c>
      <c r="T663" s="115">
        <v>0</v>
      </c>
      <c r="U663" s="115">
        <f t="shared" ca="1" si="932"/>
        <v>-0.5</v>
      </c>
      <c r="V663" s="115">
        <f t="shared" ca="1" si="933"/>
        <v>0</v>
      </c>
      <c r="W663" s="115"/>
      <c r="X663" s="115"/>
      <c r="Y663" s="115"/>
      <c r="Z663" s="115"/>
    </row>
    <row r="664" spans="1:26" hidden="1" outlineLevel="1">
      <c r="A664">
        <f t="shared" ca="1" si="934"/>
        <v>2</v>
      </c>
      <c r="B664" t="str">
        <f t="shared" ca="1" si="927"/>
        <v>EP2 LPD1 LPS1 LPM3</v>
      </c>
      <c r="C664" s="308">
        <f ca="1">IF($A664&lt;&gt;$A663,1,MOD(C663-1+(COUNTIFS(D$382:$N$382,$A664)=COUNTIFS(D664:$N664,1)),C$381)+1)</f>
        <v>2</v>
      </c>
      <c r="D664" s="306">
        <f ca="1">IF($A664&lt;&gt;D$382,0,IF($A664&lt;&gt;$A663,1,MOD(D663-1+(COUNTIFS(E$382:$N$382,$A664)=COUNTIFS(E664:$N664,1)),D$381)+1))</f>
        <v>0</v>
      </c>
      <c r="E664" s="306">
        <f ca="1">IF($A664&lt;&gt;E$382,0,IF($A664&lt;&gt;$A663,1,MOD(E663-1+(COUNTIFS(F$382:$N$382,$A664)=COUNTIFS(F664:$N664,1)),E$381)+1))</f>
        <v>0</v>
      </c>
      <c r="F664" s="306">
        <f ca="1">IF($A664&lt;&gt;F$382,0,IF($A664&lt;&gt;$A663,1,MOD(F663-1+(COUNTIFS(G$382:$N$382,$A664)=COUNTIFS(G664:$N664,1)),F$381)+1))</f>
        <v>0</v>
      </c>
      <c r="G664" s="306">
        <f ca="1">IF($A664&lt;&gt;G$382,0,IF($A664&lt;&gt;$A663,1,MOD(G663-1+(COUNTIFS(H$382:$N$382,$A664)=COUNTIFS(H664:$N664,1)),G$381)+1))</f>
        <v>1</v>
      </c>
      <c r="H664" s="306">
        <f ca="1">IF($A664&lt;&gt;H$382,0,IF($A664&lt;&gt;$A663,1,MOD(H663-1+(COUNTIFS(I$382:$N$382,$A664)=COUNTIFS(I664:$N664,1)),H$381)+1))</f>
        <v>1</v>
      </c>
      <c r="I664" s="306">
        <f ca="1">IF($A664&lt;&gt;I$382,0,IF($A664&lt;&gt;$A663,1,MOD(I663-1+(COUNTIFS(N$382:$N$382,$A664)=COUNTIFS(N664:$N664,1)),I$381)+1))</f>
        <v>3</v>
      </c>
      <c r="J664" s="306"/>
      <c r="K664" s="306"/>
      <c r="L664" s="306"/>
      <c r="M664" s="306"/>
      <c r="O664">
        <v>281</v>
      </c>
      <c r="P664" s="115">
        <f t="shared" ca="1" si="928"/>
        <v>0</v>
      </c>
      <c r="Q664" s="115">
        <f t="shared" ca="1" si="929"/>
        <v>0</v>
      </c>
      <c r="R664" s="115">
        <f t="shared" ca="1" si="930"/>
        <v>0</v>
      </c>
      <c r="S664" s="115">
        <f t="shared" ca="1" si="931"/>
        <v>0</v>
      </c>
      <c r="T664" s="115">
        <v>0</v>
      </c>
      <c r="U664" s="115">
        <f t="shared" ca="1" si="932"/>
        <v>-0.5</v>
      </c>
      <c r="V664" s="115">
        <f t="shared" ca="1" si="933"/>
        <v>0.5</v>
      </c>
      <c r="W664" s="115"/>
      <c r="X664" s="115"/>
      <c r="Y664" s="115"/>
      <c r="Z664" s="115"/>
    </row>
    <row r="665" spans="1:26" hidden="1" outlineLevel="1">
      <c r="A665">
        <f t="shared" ca="1" si="934"/>
        <v>2</v>
      </c>
      <c r="B665" t="str">
        <f t="shared" ca="1" si="927"/>
        <v>EP2 LPD1 LPS2 LPM1</v>
      </c>
      <c r="C665" s="308">
        <f ca="1">IF($A665&lt;&gt;$A664,1,MOD(C664-1+(COUNTIFS(D$382:$N$382,$A665)=COUNTIFS(D665:$N665,1)),C$381)+1)</f>
        <v>2</v>
      </c>
      <c r="D665" s="306">
        <f ca="1">IF($A665&lt;&gt;D$382,0,IF($A665&lt;&gt;$A664,1,MOD(D664-1+(COUNTIFS(E$382:$N$382,$A665)=COUNTIFS(E665:$N665,1)),D$381)+1))</f>
        <v>0</v>
      </c>
      <c r="E665" s="306">
        <f ca="1">IF($A665&lt;&gt;E$382,0,IF($A665&lt;&gt;$A664,1,MOD(E664-1+(COUNTIFS(F$382:$N$382,$A665)=COUNTIFS(F665:$N665,1)),E$381)+1))</f>
        <v>0</v>
      </c>
      <c r="F665" s="306">
        <f ca="1">IF($A665&lt;&gt;F$382,0,IF($A665&lt;&gt;$A664,1,MOD(F664-1+(COUNTIFS(G$382:$N$382,$A665)=COUNTIFS(G665:$N665,1)),F$381)+1))</f>
        <v>0</v>
      </c>
      <c r="G665" s="306">
        <f ca="1">IF($A665&lt;&gt;G$382,0,IF($A665&lt;&gt;$A664,1,MOD(G664-1+(COUNTIFS(H$382:$N$382,$A665)=COUNTIFS(H665:$N665,1)),G$381)+1))</f>
        <v>1</v>
      </c>
      <c r="H665" s="306">
        <f ca="1">IF($A665&lt;&gt;H$382,0,IF($A665&lt;&gt;$A664,1,MOD(H664-1+(COUNTIFS(I$382:$N$382,$A665)=COUNTIFS(I665:$N665,1)),H$381)+1))</f>
        <v>2</v>
      </c>
      <c r="I665" s="306">
        <f ca="1">IF($A665&lt;&gt;I$382,0,IF($A665&lt;&gt;$A664,1,MOD(I664-1+(COUNTIFS(N$382:$N$382,$A665)=COUNTIFS(N665:$N665,1)),I$381)+1))</f>
        <v>1</v>
      </c>
      <c r="J665" s="306"/>
      <c r="K665" s="306"/>
      <c r="L665" s="306"/>
      <c r="M665" s="306"/>
      <c r="O665">
        <v>282</v>
      </c>
      <c r="P665" s="115">
        <f t="shared" ca="1" si="928"/>
        <v>0</v>
      </c>
      <c r="Q665" s="115">
        <f t="shared" ca="1" si="929"/>
        <v>0</v>
      </c>
      <c r="R665" s="115">
        <f t="shared" ca="1" si="930"/>
        <v>0</v>
      </c>
      <c r="S665" s="115">
        <f t="shared" ca="1" si="931"/>
        <v>0</v>
      </c>
      <c r="T665" s="115">
        <v>0</v>
      </c>
      <c r="U665" s="115">
        <f t="shared" ca="1" si="932"/>
        <v>0</v>
      </c>
      <c r="V665" s="115">
        <f t="shared" ca="1" si="933"/>
        <v>-0.5</v>
      </c>
      <c r="W665" s="115"/>
      <c r="X665" s="115"/>
      <c r="Y665" s="115"/>
      <c r="Z665" s="115"/>
    </row>
    <row r="666" spans="1:26" hidden="1" outlineLevel="1">
      <c r="A666">
        <f t="shared" ca="1" si="934"/>
        <v>2</v>
      </c>
      <c r="B666" t="str">
        <f t="shared" ca="1" si="927"/>
        <v>EP2 LPD1 LPS2 LPM2</v>
      </c>
      <c r="C666" s="308">
        <f ca="1">IF($A666&lt;&gt;$A665,1,MOD(C665-1+(COUNTIFS(D$382:$N$382,$A666)=COUNTIFS(D666:$N666,1)),C$381)+1)</f>
        <v>2</v>
      </c>
      <c r="D666" s="306">
        <f ca="1">IF($A666&lt;&gt;D$382,0,IF($A666&lt;&gt;$A665,1,MOD(D665-1+(COUNTIFS(E$382:$N$382,$A666)=COUNTIFS(E666:$N666,1)),D$381)+1))</f>
        <v>0</v>
      </c>
      <c r="E666" s="306">
        <f ca="1">IF($A666&lt;&gt;E$382,0,IF($A666&lt;&gt;$A665,1,MOD(E665-1+(COUNTIFS(F$382:$N$382,$A666)=COUNTIFS(F666:$N666,1)),E$381)+1))</f>
        <v>0</v>
      </c>
      <c r="F666" s="306">
        <f ca="1">IF($A666&lt;&gt;F$382,0,IF($A666&lt;&gt;$A665,1,MOD(F665-1+(COUNTIFS(G$382:$N$382,$A666)=COUNTIFS(G666:$N666,1)),F$381)+1))</f>
        <v>0</v>
      </c>
      <c r="G666" s="306">
        <f ca="1">IF($A666&lt;&gt;G$382,0,IF($A666&lt;&gt;$A665,1,MOD(G665-1+(COUNTIFS(H$382:$N$382,$A666)=COUNTIFS(H666:$N666,1)),G$381)+1))</f>
        <v>1</v>
      </c>
      <c r="H666" s="306">
        <f ca="1">IF($A666&lt;&gt;H$382,0,IF($A666&lt;&gt;$A665,1,MOD(H665-1+(COUNTIFS(I$382:$N$382,$A666)=COUNTIFS(I666:$N666,1)),H$381)+1))</f>
        <v>2</v>
      </c>
      <c r="I666" s="306">
        <f ca="1">IF($A666&lt;&gt;I$382,0,IF($A666&lt;&gt;$A665,1,MOD(I665-1+(COUNTIFS(N$382:$N$382,$A666)=COUNTIFS(N666:$N666,1)),I$381)+1))</f>
        <v>2</v>
      </c>
      <c r="J666" s="306"/>
      <c r="K666" s="306"/>
      <c r="L666" s="306"/>
      <c r="M666" s="306"/>
      <c r="O666">
        <v>283</v>
      </c>
      <c r="P666" s="115">
        <f t="shared" ca="1" si="928"/>
        <v>0</v>
      </c>
      <c r="Q666" s="115">
        <f t="shared" ca="1" si="929"/>
        <v>0</v>
      </c>
      <c r="R666" s="115">
        <f t="shared" ca="1" si="930"/>
        <v>0</v>
      </c>
      <c r="S666" s="115">
        <f t="shared" ca="1" si="931"/>
        <v>0</v>
      </c>
      <c r="T666" s="115">
        <v>0</v>
      </c>
      <c r="U666" s="115">
        <f t="shared" ca="1" si="932"/>
        <v>0</v>
      </c>
      <c r="V666" s="115">
        <f t="shared" ca="1" si="933"/>
        <v>0</v>
      </c>
      <c r="W666" s="115"/>
      <c r="X666" s="115"/>
      <c r="Y666" s="115"/>
      <c r="Z666" s="115"/>
    </row>
    <row r="667" spans="1:26" hidden="1" outlineLevel="1">
      <c r="A667">
        <f t="shared" ca="1" si="934"/>
        <v>2</v>
      </c>
      <c r="B667" t="str">
        <f t="shared" ca="1" si="927"/>
        <v>EP2 LPD1 LPS2 LPM3</v>
      </c>
      <c r="C667" s="308">
        <f ca="1">IF($A667&lt;&gt;$A666,1,MOD(C666-1+(COUNTIFS(D$382:$N$382,$A667)=COUNTIFS(D667:$N667,1)),C$381)+1)</f>
        <v>2</v>
      </c>
      <c r="D667" s="306">
        <f ca="1">IF($A667&lt;&gt;D$382,0,IF($A667&lt;&gt;$A666,1,MOD(D666-1+(COUNTIFS(E$382:$N$382,$A667)=COUNTIFS(E667:$N667,1)),D$381)+1))</f>
        <v>0</v>
      </c>
      <c r="E667" s="306">
        <f ca="1">IF($A667&lt;&gt;E$382,0,IF($A667&lt;&gt;$A666,1,MOD(E666-1+(COUNTIFS(F$382:$N$382,$A667)=COUNTIFS(F667:$N667,1)),E$381)+1))</f>
        <v>0</v>
      </c>
      <c r="F667" s="306">
        <f ca="1">IF($A667&lt;&gt;F$382,0,IF($A667&lt;&gt;$A666,1,MOD(F666-1+(COUNTIFS(G$382:$N$382,$A667)=COUNTIFS(G667:$N667,1)),F$381)+1))</f>
        <v>0</v>
      </c>
      <c r="G667" s="306">
        <f ca="1">IF($A667&lt;&gt;G$382,0,IF($A667&lt;&gt;$A666,1,MOD(G666-1+(COUNTIFS(H$382:$N$382,$A667)=COUNTIFS(H667:$N667,1)),G$381)+1))</f>
        <v>1</v>
      </c>
      <c r="H667" s="306">
        <f ca="1">IF($A667&lt;&gt;H$382,0,IF($A667&lt;&gt;$A666,1,MOD(H666-1+(COUNTIFS(I$382:$N$382,$A667)=COUNTIFS(I667:$N667,1)),H$381)+1))</f>
        <v>2</v>
      </c>
      <c r="I667" s="306">
        <f ca="1">IF($A667&lt;&gt;I$382,0,IF($A667&lt;&gt;$A666,1,MOD(I666-1+(COUNTIFS(N$382:$N$382,$A667)=COUNTIFS(N667:$N667,1)),I$381)+1))</f>
        <v>3</v>
      </c>
      <c r="J667" s="306"/>
      <c r="K667" s="306"/>
      <c r="L667" s="306"/>
      <c r="M667" s="306"/>
      <c r="O667">
        <v>284</v>
      </c>
      <c r="P667" s="115">
        <f t="shared" ca="1" si="928"/>
        <v>0</v>
      </c>
      <c r="Q667" s="115">
        <f t="shared" ca="1" si="929"/>
        <v>0</v>
      </c>
      <c r="R667" s="115">
        <f t="shared" ca="1" si="930"/>
        <v>0</v>
      </c>
      <c r="S667" s="115">
        <f t="shared" ca="1" si="931"/>
        <v>0</v>
      </c>
      <c r="T667" s="115">
        <v>0</v>
      </c>
      <c r="U667" s="115">
        <f t="shared" ca="1" si="932"/>
        <v>0</v>
      </c>
      <c r="V667" s="115">
        <f t="shared" ca="1" si="933"/>
        <v>0.5</v>
      </c>
      <c r="W667" s="115"/>
      <c r="X667" s="115"/>
      <c r="Y667" s="115"/>
      <c r="Z667" s="115"/>
    </row>
    <row r="668" spans="1:26" hidden="1" outlineLevel="1">
      <c r="A668">
        <f t="shared" ca="1" si="934"/>
        <v>2</v>
      </c>
      <c r="B668" t="str">
        <f t="shared" ca="1" si="927"/>
        <v>EP2 LPD1 LPS3 LPM1</v>
      </c>
      <c r="C668" s="308">
        <f ca="1">IF($A668&lt;&gt;$A667,1,MOD(C667-1+(COUNTIFS(D$382:$N$382,$A668)=COUNTIFS(D668:$N668,1)),C$381)+1)</f>
        <v>2</v>
      </c>
      <c r="D668" s="306">
        <f ca="1">IF($A668&lt;&gt;D$382,0,IF($A668&lt;&gt;$A667,1,MOD(D667-1+(COUNTIFS(E$382:$N$382,$A668)=COUNTIFS(E668:$N668,1)),D$381)+1))</f>
        <v>0</v>
      </c>
      <c r="E668" s="306">
        <f ca="1">IF($A668&lt;&gt;E$382,0,IF($A668&lt;&gt;$A667,1,MOD(E667-1+(COUNTIFS(F$382:$N$382,$A668)=COUNTIFS(F668:$N668,1)),E$381)+1))</f>
        <v>0</v>
      </c>
      <c r="F668" s="306">
        <f ca="1">IF($A668&lt;&gt;F$382,0,IF($A668&lt;&gt;$A667,1,MOD(F667-1+(COUNTIFS(G$382:$N$382,$A668)=COUNTIFS(G668:$N668,1)),F$381)+1))</f>
        <v>0</v>
      </c>
      <c r="G668" s="306">
        <f ca="1">IF($A668&lt;&gt;G$382,0,IF($A668&lt;&gt;$A667,1,MOD(G667-1+(COUNTIFS(H$382:$N$382,$A668)=COUNTIFS(H668:$N668,1)),G$381)+1))</f>
        <v>1</v>
      </c>
      <c r="H668" s="306">
        <f ca="1">IF($A668&lt;&gt;H$382,0,IF($A668&lt;&gt;$A667,1,MOD(H667-1+(COUNTIFS(I$382:$N$382,$A668)=COUNTIFS(I668:$N668,1)),H$381)+1))</f>
        <v>3</v>
      </c>
      <c r="I668" s="306">
        <f ca="1">IF($A668&lt;&gt;I$382,0,IF($A668&lt;&gt;$A667,1,MOD(I667-1+(COUNTIFS(N$382:$N$382,$A668)=COUNTIFS(N668:$N668,1)),I$381)+1))</f>
        <v>1</v>
      </c>
      <c r="J668" s="306"/>
      <c r="K668" s="306"/>
      <c r="L668" s="306"/>
      <c r="M668" s="306"/>
      <c r="O668">
        <v>285</v>
      </c>
      <c r="P668" s="115">
        <f t="shared" ca="1" si="928"/>
        <v>0</v>
      </c>
      <c r="Q668" s="115">
        <f t="shared" ca="1" si="929"/>
        <v>0</v>
      </c>
      <c r="R668" s="115">
        <f t="shared" ca="1" si="930"/>
        <v>0</v>
      </c>
      <c r="S668" s="115">
        <f t="shared" ca="1" si="931"/>
        <v>0</v>
      </c>
      <c r="T668" s="115">
        <v>0</v>
      </c>
      <c r="U668" s="115">
        <f t="shared" ca="1" si="932"/>
        <v>0.5</v>
      </c>
      <c r="V668" s="115">
        <f t="shared" ca="1" si="933"/>
        <v>-0.5</v>
      </c>
      <c r="W668" s="115"/>
      <c r="X668" s="115"/>
      <c r="Y668" s="115"/>
      <c r="Z668" s="115"/>
    </row>
    <row r="669" spans="1:26" hidden="1" outlineLevel="1">
      <c r="A669">
        <f t="shared" ca="1" si="934"/>
        <v>2</v>
      </c>
      <c r="B669" t="str">
        <f t="shared" ca="1" si="927"/>
        <v>EP2 LPD1 LPS3 LPM2</v>
      </c>
      <c r="C669" s="308">
        <f ca="1">IF($A669&lt;&gt;$A668,1,MOD(C668-1+(COUNTIFS(D$382:$N$382,$A669)=COUNTIFS(D669:$N669,1)),C$381)+1)</f>
        <v>2</v>
      </c>
      <c r="D669" s="306">
        <f ca="1">IF($A669&lt;&gt;D$382,0,IF($A669&lt;&gt;$A668,1,MOD(D668-1+(COUNTIFS(E$382:$N$382,$A669)=COUNTIFS(E669:$N669,1)),D$381)+1))</f>
        <v>0</v>
      </c>
      <c r="E669" s="306">
        <f ca="1">IF($A669&lt;&gt;E$382,0,IF($A669&lt;&gt;$A668,1,MOD(E668-1+(COUNTIFS(F$382:$N$382,$A669)=COUNTIFS(F669:$N669,1)),E$381)+1))</f>
        <v>0</v>
      </c>
      <c r="F669" s="306">
        <f ca="1">IF($A669&lt;&gt;F$382,0,IF($A669&lt;&gt;$A668,1,MOD(F668-1+(COUNTIFS(G$382:$N$382,$A669)=COUNTIFS(G669:$N669,1)),F$381)+1))</f>
        <v>0</v>
      </c>
      <c r="G669" s="306">
        <f ca="1">IF($A669&lt;&gt;G$382,0,IF($A669&lt;&gt;$A668,1,MOD(G668-1+(COUNTIFS(H$382:$N$382,$A669)=COUNTIFS(H669:$N669,1)),G$381)+1))</f>
        <v>1</v>
      </c>
      <c r="H669" s="306">
        <f ca="1">IF($A669&lt;&gt;H$382,0,IF($A669&lt;&gt;$A668,1,MOD(H668-1+(COUNTIFS(I$382:$N$382,$A669)=COUNTIFS(I669:$N669,1)),H$381)+1))</f>
        <v>3</v>
      </c>
      <c r="I669" s="306">
        <f ca="1">IF($A669&lt;&gt;I$382,0,IF($A669&lt;&gt;$A668,1,MOD(I668-1+(COUNTIFS(N$382:$N$382,$A669)=COUNTIFS(N669:$N669,1)),I$381)+1))</f>
        <v>2</v>
      </c>
      <c r="J669" s="306"/>
      <c r="K669" s="306"/>
      <c r="L669" s="306"/>
      <c r="M669" s="306"/>
      <c r="O669">
        <v>286</v>
      </c>
      <c r="P669" s="115">
        <f t="shared" ca="1" si="928"/>
        <v>0</v>
      </c>
      <c r="Q669" s="115">
        <f t="shared" ca="1" si="929"/>
        <v>0</v>
      </c>
      <c r="R669" s="115">
        <f t="shared" ca="1" si="930"/>
        <v>0</v>
      </c>
      <c r="S669" s="115">
        <f t="shared" ca="1" si="931"/>
        <v>0</v>
      </c>
      <c r="T669" s="115">
        <v>0</v>
      </c>
      <c r="U669" s="115">
        <f t="shared" ca="1" si="932"/>
        <v>0.5</v>
      </c>
      <c r="V669" s="115">
        <f t="shared" ca="1" si="933"/>
        <v>0</v>
      </c>
      <c r="W669" s="115"/>
      <c r="X669" s="115"/>
      <c r="Y669" s="115"/>
      <c r="Z669" s="115"/>
    </row>
    <row r="670" spans="1:26" hidden="1" outlineLevel="1">
      <c r="A670">
        <f t="shared" ca="1" si="934"/>
        <v>2</v>
      </c>
      <c r="B670" t="str">
        <f t="shared" ca="1" si="927"/>
        <v>EP2 LPD1 LPS3 LPM3</v>
      </c>
      <c r="C670" s="308">
        <f ca="1">IF($A670&lt;&gt;$A669,1,MOD(C669-1+(COUNTIFS(D$382:$N$382,$A670)=COUNTIFS(D670:$N670,1)),C$381)+1)</f>
        <v>2</v>
      </c>
      <c r="D670" s="306">
        <f ca="1">IF($A670&lt;&gt;D$382,0,IF($A670&lt;&gt;$A669,1,MOD(D669-1+(COUNTIFS(E$382:$N$382,$A670)=COUNTIFS(E670:$N670,1)),D$381)+1))</f>
        <v>0</v>
      </c>
      <c r="E670" s="306">
        <f ca="1">IF($A670&lt;&gt;E$382,0,IF($A670&lt;&gt;$A669,1,MOD(E669-1+(COUNTIFS(F$382:$N$382,$A670)=COUNTIFS(F670:$N670,1)),E$381)+1))</f>
        <v>0</v>
      </c>
      <c r="F670" s="306">
        <f ca="1">IF($A670&lt;&gt;F$382,0,IF($A670&lt;&gt;$A669,1,MOD(F669-1+(COUNTIFS(G$382:$N$382,$A670)=COUNTIFS(G670:$N670,1)),F$381)+1))</f>
        <v>0</v>
      </c>
      <c r="G670" s="306">
        <f ca="1">IF($A670&lt;&gt;G$382,0,IF($A670&lt;&gt;$A669,1,MOD(G669-1+(COUNTIFS(H$382:$N$382,$A670)=COUNTIFS(H670:$N670,1)),G$381)+1))</f>
        <v>1</v>
      </c>
      <c r="H670" s="306">
        <f ca="1">IF($A670&lt;&gt;H$382,0,IF($A670&lt;&gt;$A669,1,MOD(H669-1+(COUNTIFS(I$382:$N$382,$A670)=COUNTIFS(I670:$N670,1)),H$381)+1))</f>
        <v>3</v>
      </c>
      <c r="I670" s="306">
        <f ca="1">IF($A670&lt;&gt;I$382,0,IF($A670&lt;&gt;$A669,1,MOD(I669-1+(COUNTIFS(N$382:$N$382,$A670)=COUNTIFS(N670:$N670,1)),I$381)+1))</f>
        <v>3</v>
      </c>
      <c r="J670" s="306"/>
      <c r="K670" s="306"/>
      <c r="L670" s="306"/>
      <c r="M670" s="306"/>
      <c r="O670">
        <v>287</v>
      </c>
      <c r="P670" s="115">
        <f t="shared" ca="1" si="928"/>
        <v>0</v>
      </c>
      <c r="Q670" s="115">
        <f t="shared" ca="1" si="929"/>
        <v>0</v>
      </c>
      <c r="R670" s="115">
        <f t="shared" ca="1" si="930"/>
        <v>0</v>
      </c>
      <c r="S670" s="115">
        <f t="shared" ca="1" si="931"/>
        <v>0</v>
      </c>
      <c r="T670" s="115">
        <v>0</v>
      </c>
      <c r="U670" s="115">
        <f t="shared" ca="1" si="932"/>
        <v>0.5</v>
      </c>
      <c r="V670" s="115">
        <f t="shared" ca="1" si="933"/>
        <v>0.5</v>
      </c>
      <c r="W670" s="115"/>
      <c r="X670" s="115"/>
      <c r="Y670" s="115"/>
      <c r="Z670" s="115"/>
    </row>
    <row r="671" spans="1:26" hidden="1" outlineLevel="1">
      <c r="A671">
        <f t="shared" ca="1" si="934"/>
        <v>2</v>
      </c>
      <c r="B671" t="str">
        <f t="shared" ca="1" si="927"/>
        <v>EP3 LPD1 LPS1 LPM1</v>
      </c>
      <c r="C671" s="308">
        <f ca="1">IF($A671&lt;&gt;$A670,1,MOD(C670-1+(COUNTIFS(D$382:$N$382,$A671)=COUNTIFS(D671:$N671,1)),C$381)+1)</f>
        <v>3</v>
      </c>
      <c r="D671" s="306">
        <f ca="1">IF($A671&lt;&gt;D$382,0,IF($A671&lt;&gt;$A670,1,MOD(D670-1+(COUNTIFS(E$382:$N$382,$A671)=COUNTIFS(E671:$N671,1)),D$381)+1))</f>
        <v>0</v>
      </c>
      <c r="E671" s="306">
        <f ca="1">IF($A671&lt;&gt;E$382,0,IF($A671&lt;&gt;$A670,1,MOD(E670-1+(COUNTIFS(F$382:$N$382,$A671)=COUNTIFS(F671:$N671,1)),E$381)+1))</f>
        <v>0</v>
      </c>
      <c r="F671" s="306">
        <f ca="1">IF($A671&lt;&gt;F$382,0,IF($A671&lt;&gt;$A670,1,MOD(F670-1+(COUNTIFS(G$382:$N$382,$A671)=COUNTIFS(G671:$N671,1)),F$381)+1))</f>
        <v>0</v>
      </c>
      <c r="G671" s="306">
        <f ca="1">IF($A671&lt;&gt;G$382,0,IF($A671&lt;&gt;$A670,1,MOD(G670-1+(COUNTIFS(H$382:$N$382,$A671)=COUNTIFS(H671:$N671,1)),G$381)+1))</f>
        <v>1</v>
      </c>
      <c r="H671" s="306">
        <f ca="1">IF($A671&lt;&gt;H$382,0,IF($A671&lt;&gt;$A670,1,MOD(H670-1+(COUNTIFS(I$382:$N$382,$A671)=COUNTIFS(I671:$N671,1)),H$381)+1))</f>
        <v>1</v>
      </c>
      <c r="I671" s="306">
        <f ca="1">IF($A671&lt;&gt;I$382,0,IF($A671&lt;&gt;$A670,1,MOD(I670-1+(COUNTIFS(N$382:$N$382,$A671)=COUNTIFS(N671:$N671,1)),I$381)+1))</f>
        <v>1</v>
      </c>
      <c r="J671" s="306"/>
      <c r="K671" s="306"/>
      <c r="L671" s="306"/>
      <c r="M671" s="306"/>
      <c r="O671">
        <v>288</v>
      </c>
      <c r="P671" s="115">
        <f t="shared" ca="1" si="928"/>
        <v>0.5</v>
      </c>
      <c r="Q671" s="115">
        <f t="shared" ca="1" si="929"/>
        <v>0</v>
      </c>
      <c r="R671" s="115">
        <f t="shared" ca="1" si="930"/>
        <v>0</v>
      </c>
      <c r="S671" s="115">
        <f t="shared" ca="1" si="931"/>
        <v>0</v>
      </c>
      <c r="T671" s="115">
        <v>0</v>
      </c>
      <c r="U671" s="115">
        <f t="shared" ca="1" si="932"/>
        <v>-0.5</v>
      </c>
      <c r="V671" s="115">
        <f t="shared" ca="1" si="933"/>
        <v>-0.5</v>
      </c>
      <c r="W671" s="115"/>
      <c r="X671" s="115"/>
      <c r="Y671" s="115"/>
      <c r="Z671" s="115"/>
    </row>
    <row r="672" spans="1:26" hidden="1" outlineLevel="1">
      <c r="A672">
        <f t="shared" ca="1" si="934"/>
        <v>2</v>
      </c>
      <c r="B672" t="str">
        <f t="shared" ca="1" si="927"/>
        <v>EP3 LPD1 LPS1 LPM2</v>
      </c>
      <c r="C672" s="308">
        <f ca="1">IF($A672&lt;&gt;$A671,1,MOD(C671-1+(COUNTIFS(D$382:$N$382,$A672)=COUNTIFS(D672:$N672,1)),C$381)+1)</f>
        <v>3</v>
      </c>
      <c r="D672" s="306">
        <f ca="1">IF($A672&lt;&gt;D$382,0,IF($A672&lt;&gt;$A671,1,MOD(D671-1+(COUNTIFS(E$382:$N$382,$A672)=COUNTIFS(E672:$N672,1)),D$381)+1))</f>
        <v>0</v>
      </c>
      <c r="E672" s="306">
        <f ca="1">IF($A672&lt;&gt;E$382,0,IF($A672&lt;&gt;$A671,1,MOD(E671-1+(COUNTIFS(F$382:$N$382,$A672)=COUNTIFS(F672:$N672,1)),E$381)+1))</f>
        <v>0</v>
      </c>
      <c r="F672" s="306">
        <f ca="1">IF($A672&lt;&gt;F$382,0,IF($A672&lt;&gt;$A671,1,MOD(F671-1+(COUNTIFS(G$382:$N$382,$A672)=COUNTIFS(G672:$N672,1)),F$381)+1))</f>
        <v>0</v>
      </c>
      <c r="G672" s="306">
        <f ca="1">IF($A672&lt;&gt;G$382,0,IF($A672&lt;&gt;$A671,1,MOD(G671-1+(COUNTIFS(H$382:$N$382,$A672)=COUNTIFS(H672:$N672,1)),G$381)+1))</f>
        <v>1</v>
      </c>
      <c r="H672" s="306">
        <f ca="1">IF($A672&lt;&gt;H$382,0,IF($A672&lt;&gt;$A671,1,MOD(H671-1+(COUNTIFS(I$382:$N$382,$A672)=COUNTIFS(I672:$N672,1)),H$381)+1))</f>
        <v>1</v>
      </c>
      <c r="I672" s="306">
        <f ca="1">IF($A672&lt;&gt;I$382,0,IF($A672&lt;&gt;$A671,1,MOD(I671-1+(COUNTIFS(N$382:$N$382,$A672)=COUNTIFS(N672:$N672,1)),I$381)+1))</f>
        <v>2</v>
      </c>
      <c r="J672" s="306"/>
      <c r="K672" s="306"/>
      <c r="L672" s="306"/>
      <c r="M672" s="306"/>
      <c r="O672">
        <v>289</v>
      </c>
      <c r="P672" s="115">
        <f t="shared" ca="1" si="928"/>
        <v>0.5</v>
      </c>
      <c r="Q672" s="115">
        <f t="shared" ca="1" si="929"/>
        <v>0</v>
      </c>
      <c r="R672" s="115">
        <f t="shared" ca="1" si="930"/>
        <v>0</v>
      </c>
      <c r="S672" s="115">
        <f t="shared" ca="1" si="931"/>
        <v>0</v>
      </c>
      <c r="T672" s="115">
        <v>0</v>
      </c>
      <c r="U672" s="115">
        <f t="shared" ca="1" si="932"/>
        <v>-0.5</v>
      </c>
      <c r="V672" s="115">
        <f t="shared" ca="1" si="933"/>
        <v>0</v>
      </c>
      <c r="W672" s="115"/>
      <c r="X672" s="115"/>
      <c r="Y672" s="115"/>
      <c r="Z672" s="115"/>
    </row>
    <row r="673" spans="1:26" hidden="1" outlineLevel="1">
      <c r="A673">
        <f t="shared" ca="1" si="934"/>
        <v>2</v>
      </c>
      <c r="B673" t="str">
        <f t="shared" ca="1" si="927"/>
        <v>EP3 LPD1 LPS1 LPM3</v>
      </c>
      <c r="C673" s="308">
        <f ca="1">IF($A673&lt;&gt;$A672,1,MOD(C672-1+(COUNTIFS(D$382:$N$382,$A673)=COUNTIFS(D673:$N673,1)),C$381)+1)</f>
        <v>3</v>
      </c>
      <c r="D673" s="306">
        <f ca="1">IF($A673&lt;&gt;D$382,0,IF($A673&lt;&gt;$A672,1,MOD(D672-1+(COUNTIFS(E$382:$N$382,$A673)=COUNTIFS(E673:$N673,1)),D$381)+1))</f>
        <v>0</v>
      </c>
      <c r="E673" s="306">
        <f ca="1">IF($A673&lt;&gt;E$382,0,IF($A673&lt;&gt;$A672,1,MOD(E672-1+(COUNTIFS(F$382:$N$382,$A673)=COUNTIFS(F673:$N673,1)),E$381)+1))</f>
        <v>0</v>
      </c>
      <c r="F673" s="306">
        <f ca="1">IF($A673&lt;&gt;F$382,0,IF($A673&lt;&gt;$A672,1,MOD(F672-1+(COUNTIFS(G$382:$N$382,$A673)=COUNTIFS(G673:$N673,1)),F$381)+1))</f>
        <v>0</v>
      </c>
      <c r="G673" s="306">
        <f ca="1">IF($A673&lt;&gt;G$382,0,IF($A673&lt;&gt;$A672,1,MOD(G672-1+(COUNTIFS(H$382:$N$382,$A673)=COUNTIFS(H673:$N673,1)),G$381)+1))</f>
        <v>1</v>
      </c>
      <c r="H673" s="306">
        <f ca="1">IF($A673&lt;&gt;H$382,0,IF($A673&lt;&gt;$A672,1,MOD(H672-1+(COUNTIFS(I$382:$N$382,$A673)=COUNTIFS(I673:$N673,1)),H$381)+1))</f>
        <v>1</v>
      </c>
      <c r="I673" s="306">
        <f ca="1">IF($A673&lt;&gt;I$382,0,IF($A673&lt;&gt;$A672,1,MOD(I672-1+(COUNTIFS(N$382:$N$382,$A673)=COUNTIFS(N673:$N673,1)),I$381)+1))</f>
        <v>3</v>
      </c>
      <c r="J673" s="306"/>
      <c r="K673" s="306"/>
      <c r="L673" s="306"/>
      <c r="M673" s="306"/>
      <c r="O673">
        <v>290</v>
      </c>
      <c r="P673" s="115">
        <f t="shared" ca="1" si="928"/>
        <v>0.5</v>
      </c>
      <c r="Q673" s="115">
        <f t="shared" ca="1" si="929"/>
        <v>0</v>
      </c>
      <c r="R673" s="115">
        <f t="shared" ca="1" si="930"/>
        <v>0</v>
      </c>
      <c r="S673" s="115">
        <f t="shared" ca="1" si="931"/>
        <v>0</v>
      </c>
      <c r="T673" s="115">
        <v>0</v>
      </c>
      <c r="U673" s="115">
        <f t="shared" ca="1" si="932"/>
        <v>-0.5</v>
      </c>
      <c r="V673" s="115">
        <f t="shared" ca="1" si="933"/>
        <v>0.5</v>
      </c>
      <c r="W673" s="115"/>
      <c r="X673" s="115"/>
      <c r="Y673" s="115"/>
      <c r="Z673" s="115"/>
    </row>
    <row r="674" spans="1:26" hidden="1" outlineLevel="1">
      <c r="A674">
        <f t="shared" ca="1" si="934"/>
        <v>2</v>
      </c>
      <c r="B674" t="str">
        <f t="shared" ca="1" si="927"/>
        <v>EP3 LPD1 LPS2 LPM1</v>
      </c>
      <c r="C674" s="308">
        <f ca="1">IF($A674&lt;&gt;$A673,1,MOD(C673-1+(COUNTIFS(D$382:$N$382,$A674)=COUNTIFS(D674:$N674,1)),C$381)+1)</f>
        <v>3</v>
      </c>
      <c r="D674" s="306">
        <f ca="1">IF($A674&lt;&gt;D$382,0,IF($A674&lt;&gt;$A673,1,MOD(D673-1+(COUNTIFS(E$382:$N$382,$A674)=COUNTIFS(E674:$N674,1)),D$381)+1))</f>
        <v>0</v>
      </c>
      <c r="E674" s="306">
        <f ca="1">IF($A674&lt;&gt;E$382,0,IF($A674&lt;&gt;$A673,1,MOD(E673-1+(COUNTIFS(F$382:$N$382,$A674)=COUNTIFS(F674:$N674,1)),E$381)+1))</f>
        <v>0</v>
      </c>
      <c r="F674" s="306">
        <f ca="1">IF($A674&lt;&gt;F$382,0,IF($A674&lt;&gt;$A673,1,MOD(F673-1+(COUNTIFS(G$382:$N$382,$A674)=COUNTIFS(G674:$N674,1)),F$381)+1))</f>
        <v>0</v>
      </c>
      <c r="G674" s="306">
        <f ca="1">IF($A674&lt;&gt;G$382,0,IF($A674&lt;&gt;$A673,1,MOD(G673-1+(COUNTIFS(H$382:$N$382,$A674)=COUNTIFS(H674:$N674,1)),G$381)+1))</f>
        <v>1</v>
      </c>
      <c r="H674" s="306">
        <f ca="1">IF($A674&lt;&gt;H$382,0,IF($A674&lt;&gt;$A673,1,MOD(H673-1+(COUNTIFS(I$382:$N$382,$A674)=COUNTIFS(I674:$N674,1)),H$381)+1))</f>
        <v>2</v>
      </c>
      <c r="I674" s="306">
        <f ca="1">IF($A674&lt;&gt;I$382,0,IF($A674&lt;&gt;$A673,1,MOD(I673-1+(COUNTIFS(N$382:$N$382,$A674)=COUNTIFS(N674:$N674,1)),I$381)+1))</f>
        <v>1</v>
      </c>
      <c r="J674" s="306"/>
      <c r="K674" s="306"/>
      <c r="L674" s="306"/>
      <c r="M674" s="306"/>
      <c r="O674">
        <v>291</v>
      </c>
      <c r="P674" s="115">
        <f t="shared" ca="1" si="928"/>
        <v>0.5</v>
      </c>
      <c r="Q674" s="115">
        <f t="shared" ca="1" si="929"/>
        <v>0</v>
      </c>
      <c r="R674" s="115">
        <f t="shared" ca="1" si="930"/>
        <v>0</v>
      </c>
      <c r="S674" s="115">
        <f t="shared" ca="1" si="931"/>
        <v>0</v>
      </c>
      <c r="T674" s="115">
        <v>0</v>
      </c>
      <c r="U674" s="115">
        <f t="shared" ca="1" si="932"/>
        <v>0</v>
      </c>
      <c r="V674" s="115">
        <f t="shared" ca="1" si="933"/>
        <v>-0.5</v>
      </c>
      <c r="W674" s="115"/>
      <c r="X674" s="115"/>
      <c r="Y674" s="115"/>
      <c r="Z674" s="115"/>
    </row>
    <row r="675" spans="1:26" hidden="1" outlineLevel="1">
      <c r="A675">
        <f t="shared" ca="1" si="934"/>
        <v>2</v>
      </c>
      <c r="B675" t="str">
        <f t="shared" ca="1" si="927"/>
        <v>EP3 LPD1 LPS2 LPM2</v>
      </c>
      <c r="C675" s="308">
        <f ca="1">IF($A675&lt;&gt;$A674,1,MOD(C674-1+(COUNTIFS(D$382:$N$382,$A675)=COUNTIFS(D675:$N675,1)),C$381)+1)</f>
        <v>3</v>
      </c>
      <c r="D675" s="306">
        <f ca="1">IF($A675&lt;&gt;D$382,0,IF($A675&lt;&gt;$A674,1,MOD(D674-1+(COUNTIFS(E$382:$N$382,$A675)=COUNTIFS(E675:$N675,1)),D$381)+1))</f>
        <v>0</v>
      </c>
      <c r="E675" s="306">
        <f ca="1">IF($A675&lt;&gt;E$382,0,IF($A675&lt;&gt;$A674,1,MOD(E674-1+(COUNTIFS(F$382:$N$382,$A675)=COUNTIFS(F675:$N675,1)),E$381)+1))</f>
        <v>0</v>
      </c>
      <c r="F675" s="306">
        <f ca="1">IF($A675&lt;&gt;F$382,0,IF($A675&lt;&gt;$A674,1,MOD(F674-1+(COUNTIFS(G$382:$N$382,$A675)=COUNTIFS(G675:$N675,1)),F$381)+1))</f>
        <v>0</v>
      </c>
      <c r="G675" s="306">
        <f ca="1">IF($A675&lt;&gt;G$382,0,IF($A675&lt;&gt;$A674,1,MOD(G674-1+(COUNTIFS(H$382:$N$382,$A675)=COUNTIFS(H675:$N675,1)),G$381)+1))</f>
        <v>1</v>
      </c>
      <c r="H675" s="306">
        <f ca="1">IF($A675&lt;&gt;H$382,0,IF($A675&lt;&gt;$A674,1,MOD(H674-1+(COUNTIFS(I$382:$N$382,$A675)=COUNTIFS(I675:$N675,1)),H$381)+1))</f>
        <v>2</v>
      </c>
      <c r="I675" s="306">
        <f ca="1">IF($A675&lt;&gt;I$382,0,IF($A675&lt;&gt;$A674,1,MOD(I674-1+(COUNTIFS(N$382:$N$382,$A675)=COUNTIFS(N675:$N675,1)),I$381)+1))</f>
        <v>2</v>
      </c>
      <c r="J675" s="306"/>
      <c r="K675" s="306"/>
      <c r="L675" s="306"/>
      <c r="M675" s="306"/>
      <c r="O675">
        <v>292</v>
      </c>
      <c r="P675" s="115">
        <f t="shared" ca="1" si="928"/>
        <v>0.5</v>
      </c>
      <c r="Q675" s="115">
        <f t="shared" ca="1" si="929"/>
        <v>0</v>
      </c>
      <c r="R675" s="115">
        <f t="shared" ca="1" si="930"/>
        <v>0</v>
      </c>
      <c r="S675" s="115">
        <f t="shared" ca="1" si="931"/>
        <v>0</v>
      </c>
      <c r="T675" s="115">
        <v>0</v>
      </c>
      <c r="U675" s="115">
        <f t="shared" ca="1" si="932"/>
        <v>0</v>
      </c>
      <c r="V675" s="115">
        <f t="shared" ca="1" si="933"/>
        <v>0</v>
      </c>
      <c r="W675" s="115"/>
      <c r="X675" s="115"/>
      <c r="Y675" s="115"/>
      <c r="Z675" s="115"/>
    </row>
    <row r="676" spans="1:26" hidden="1" outlineLevel="1">
      <c r="A676">
        <f t="shared" ca="1" si="934"/>
        <v>2</v>
      </c>
      <c r="B676" t="str">
        <f t="shared" ca="1" si="927"/>
        <v>EP3 LPD1 LPS2 LPM3</v>
      </c>
      <c r="C676" s="308">
        <f ca="1">IF($A676&lt;&gt;$A675,1,MOD(C675-1+(COUNTIFS(D$382:$N$382,$A676)=COUNTIFS(D676:$N676,1)),C$381)+1)</f>
        <v>3</v>
      </c>
      <c r="D676" s="306">
        <f ca="1">IF($A676&lt;&gt;D$382,0,IF($A676&lt;&gt;$A675,1,MOD(D675-1+(COUNTIFS(E$382:$N$382,$A676)=COUNTIFS(E676:$N676,1)),D$381)+1))</f>
        <v>0</v>
      </c>
      <c r="E676" s="306">
        <f ca="1">IF($A676&lt;&gt;E$382,0,IF($A676&lt;&gt;$A675,1,MOD(E675-1+(COUNTIFS(F$382:$N$382,$A676)=COUNTIFS(F676:$N676,1)),E$381)+1))</f>
        <v>0</v>
      </c>
      <c r="F676" s="306">
        <f ca="1">IF($A676&lt;&gt;F$382,0,IF($A676&lt;&gt;$A675,1,MOD(F675-1+(COUNTIFS(G$382:$N$382,$A676)=COUNTIFS(G676:$N676,1)),F$381)+1))</f>
        <v>0</v>
      </c>
      <c r="G676" s="306">
        <f ca="1">IF($A676&lt;&gt;G$382,0,IF($A676&lt;&gt;$A675,1,MOD(G675-1+(COUNTIFS(H$382:$N$382,$A676)=COUNTIFS(H676:$N676,1)),G$381)+1))</f>
        <v>1</v>
      </c>
      <c r="H676" s="306">
        <f ca="1">IF($A676&lt;&gt;H$382,0,IF($A676&lt;&gt;$A675,1,MOD(H675-1+(COUNTIFS(I$382:$N$382,$A676)=COUNTIFS(I676:$N676,1)),H$381)+1))</f>
        <v>2</v>
      </c>
      <c r="I676" s="306">
        <f ca="1">IF($A676&lt;&gt;I$382,0,IF($A676&lt;&gt;$A675,1,MOD(I675-1+(COUNTIFS(N$382:$N$382,$A676)=COUNTIFS(N676:$N676,1)),I$381)+1))</f>
        <v>3</v>
      </c>
      <c r="J676" s="306"/>
      <c r="K676" s="306"/>
      <c r="L676" s="306"/>
      <c r="M676" s="306"/>
      <c r="O676">
        <v>293</v>
      </c>
      <c r="P676" s="115">
        <f t="shared" ca="1" si="928"/>
        <v>0.5</v>
      </c>
      <c r="Q676" s="115">
        <f t="shared" ca="1" si="929"/>
        <v>0</v>
      </c>
      <c r="R676" s="115">
        <f t="shared" ca="1" si="930"/>
        <v>0</v>
      </c>
      <c r="S676" s="115">
        <f t="shared" ca="1" si="931"/>
        <v>0</v>
      </c>
      <c r="T676" s="115">
        <v>0</v>
      </c>
      <c r="U676" s="115">
        <f t="shared" ca="1" si="932"/>
        <v>0</v>
      </c>
      <c r="V676" s="115">
        <f t="shared" ca="1" si="933"/>
        <v>0.5</v>
      </c>
      <c r="W676" s="115"/>
      <c r="X676" s="115"/>
      <c r="Y676" s="115"/>
      <c r="Z676" s="115"/>
    </row>
    <row r="677" spans="1:26" hidden="1" outlineLevel="1">
      <c r="A677">
        <f t="shared" ca="1" si="934"/>
        <v>2</v>
      </c>
      <c r="B677" t="str">
        <f t="shared" ca="1" si="927"/>
        <v>EP3 LPD1 LPS3 LPM1</v>
      </c>
      <c r="C677" s="308">
        <f ca="1">IF($A677&lt;&gt;$A676,1,MOD(C676-1+(COUNTIFS(D$382:$N$382,$A677)=COUNTIFS(D677:$N677,1)),C$381)+1)</f>
        <v>3</v>
      </c>
      <c r="D677" s="306">
        <f ca="1">IF($A677&lt;&gt;D$382,0,IF($A677&lt;&gt;$A676,1,MOD(D676-1+(COUNTIFS(E$382:$N$382,$A677)=COUNTIFS(E677:$N677,1)),D$381)+1))</f>
        <v>0</v>
      </c>
      <c r="E677" s="306">
        <f ca="1">IF($A677&lt;&gt;E$382,0,IF($A677&lt;&gt;$A676,1,MOD(E676-1+(COUNTIFS(F$382:$N$382,$A677)=COUNTIFS(F677:$N677,1)),E$381)+1))</f>
        <v>0</v>
      </c>
      <c r="F677" s="306">
        <f ca="1">IF($A677&lt;&gt;F$382,0,IF($A677&lt;&gt;$A676,1,MOD(F676-1+(COUNTIFS(G$382:$N$382,$A677)=COUNTIFS(G677:$N677,1)),F$381)+1))</f>
        <v>0</v>
      </c>
      <c r="G677" s="306">
        <f ca="1">IF($A677&lt;&gt;G$382,0,IF($A677&lt;&gt;$A676,1,MOD(G676-1+(COUNTIFS(H$382:$N$382,$A677)=COUNTIFS(H677:$N677,1)),G$381)+1))</f>
        <v>1</v>
      </c>
      <c r="H677" s="306">
        <f ca="1">IF($A677&lt;&gt;H$382,0,IF($A677&lt;&gt;$A676,1,MOD(H676-1+(COUNTIFS(I$382:$N$382,$A677)=COUNTIFS(I677:$N677,1)),H$381)+1))</f>
        <v>3</v>
      </c>
      <c r="I677" s="306">
        <f ca="1">IF($A677&lt;&gt;I$382,0,IF($A677&lt;&gt;$A676,1,MOD(I676-1+(COUNTIFS(N$382:$N$382,$A677)=COUNTIFS(N677:$N677,1)),I$381)+1))</f>
        <v>1</v>
      </c>
      <c r="J677" s="306"/>
      <c r="K677" s="306"/>
      <c r="L677" s="306"/>
      <c r="M677" s="306"/>
      <c r="O677">
        <v>294</v>
      </c>
      <c r="P677" s="115">
        <f t="shared" ca="1" si="928"/>
        <v>0.5</v>
      </c>
      <c r="Q677" s="115">
        <f t="shared" ca="1" si="929"/>
        <v>0</v>
      </c>
      <c r="R677" s="115">
        <f t="shared" ca="1" si="930"/>
        <v>0</v>
      </c>
      <c r="S677" s="115">
        <f t="shared" ca="1" si="931"/>
        <v>0</v>
      </c>
      <c r="T677" s="115">
        <v>0</v>
      </c>
      <c r="U677" s="115">
        <f t="shared" ca="1" si="932"/>
        <v>0.5</v>
      </c>
      <c r="V677" s="115">
        <f t="shared" ca="1" si="933"/>
        <v>-0.5</v>
      </c>
      <c r="W677" s="115"/>
      <c r="X677" s="115"/>
      <c r="Y677" s="115"/>
      <c r="Z677" s="115"/>
    </row>
    <row r="678" spans="1:26" hidden="1" outlineLevel="1">
      <c r="A678">
        <f t="shared" ca="1" si="934"/>
        <v>2</v>
      </c>
      <c r="B678" t="str">
        <f t="shared" ca="1" si="927"/>
        <v>EP3 LPD1 LPS3 LPM2</v>
      </c>
      <c r="C678" s="308">
        <f ca="1">IF($A678&lt;&gt;$A677,1,MOD(C677-1+(COUNTIFS(D$382:$N$382,$A678)=COUNTIFS(D678:$N678,1)),C$381)+1)</f>
        <v>3</v>
      </c>
      <c r="D678" s="306">
        <f ca="1">IF($A678&lt;&gt;D$382,0,IF($A678&lt;&gt;$A677,1,MOD(D677-1+(COUNTIFS(E$382:$N$382,$A678)=COUNTIFS(E678:$N678,1)),D$381)+1))</f>
        <v>0</v>
      </c>
      <c r="E678" s="306">
        <f ca="1">IF($A678&lt;&gt;E$382,0,IF($A678&lt;&gt;$A677,1,MOD(E677-1+(COUNTIFS(F$382:$N$382,$A678)=COUNTIFS(F678:$N678,1)),E$381)+1))</f>
        <v>0</v>
      </c>
      <c r="F678" s="306">
        <f ca="1">IF($A678&lt;&gt;F$382,0,IF($A678&lt;&gt;$A677,1,MOD(F677-1+(COUNTIFS(G$382:$N$382,$A678)=COUNTIFS(G678:$N678,1)),F$381)+1))</f>
        <v>0</v>
      </c>
      <c r="G678" s="306">
        <f ca="1">IF($A678&lt;&gt;G$382,0,IF($A678&lt;&gt;$A677,1,MOD(G677-1+(COUNTIFS(H$382:$N$382,$A678)=COUNTIFS(H678:$N678,1)),G$381)+1))</f>
        <v>1</v>
      </c>
      <c r="H678" s="306">
        <f ca="1">IF($A678&lt;&gt;H$382,0,IF($A678&lt;&gt;$A677,1,MOD(H677-1+(COUNTIFS(I$382:$N$382,$A678)=COUNTIFS(I678:$N678,1)),H$381)+1))</f>
        <v>3</v>
      </c>
      <c r="I678" s="306">
        <f ca="1">IF($A678&lt;&gt;I$382,0,IF($A678&lt;&gt;$A677,1,MOD(I677-1+(COUNTIFS(N$382:$N$382,$A678)=COUNTIFS(N678:$N678,1)),I$381)+1))</f>
        <v>2</v>
      </c>
      <c r="J678" s="306"/>
      <c r="K678" s="306"/>
      <c r="L678" s="306"/>
      <c r="M678" s="306"/>
      <c r="O678">
        <v>295</v>
      </c>
      <c r="P678" s="115">
        <f t="shared" ca="1" si="928"/>
        <v>0.5</v>
      </c>
      <c r="Q678" s="115">
        <f t="shared" ca="1" si="929"/>
        <v>0</v>
      </c>
      <c r="R678" s="115">
        <f t="shared" ca="1" si="930"/>
        <v>0</v>
      </c>
      <c r="S678" s="115">
        <f t="shared" ca="1" si="931"/>
        <v>0</v>
      </c>
      <c r="T678" s="115">
        <v>0</v>
      </c>
      <c r="U678" s="115">
        <f t="shared" ca="1" si="932"/>
        <v>0.5</v>
      </c>
      <c r="V678" s="115">
        <f t="shared" ca="1" si="933"/>
        <v>0</v>
      </c>
      <c r="W678" s="115"/>
      <c r="X678" s="115"/>
      <c r="Y678" s="115"/>
      <c r="Z678" s="115"/>
    </row>
    <row r="679" spans="1:26" hidden="1" outlineLevel="1">
      <c r="A679">
        <f t="shared" ca="1" si="934"/>
        <v>2</v>
      </c>
      <c r="B679" t="str">
        <f t="shared" ca="1" si="927"/>
        <v>EP3 LPD1 LPS3 LPM3</v>
      </c>
      <c r="C679" s="308">
        <f ca="1">IF($A679&lt;&gt;$A678,1,MOD(C678-1+(COUNTIFS(D$382:$N$382,$A679)=COUNTIFS(D679:$N679,1)),C$381)+1)</f>
        <v>3</v>
      </c>
      <c r="D679" s="306">
        <f ca="1">IF($A679&lt;&gt;D$382,0,IF($A679&lt;&gt;$A678,1,MOD(D678-1+(COUNTIFS(E$382:$N$382,$A679)=COUNTIFS(E679:$N679,1)),D$381)+1))</f>
        <v>0</v>
      </c>
      <c r="E679" s="306">
        <f ca="1">IF($A679&lt;&gt;E$382,0,IF($A679&lt;&gt;$A678,1,MOD(E678-1+(COUNTIFS(F$382:$N$382,$A679)=COUNTIFS(F679:$N679,1)),E$381)+1))</f>
        <v>0</v>
      </c>
      <c r="F679" s="306">
        <f ca="1">IF($A679&lt;&gt;F$382,0,IF($A679&lt;&gt;$A678,1,MOD(F678-1+(COUNTIFS(G$382:$N$382,$A679)=COUNTIFS(G679:$N679,1)),F$381)+1))</f>
        <v>0</v>
      </c>
      <c r="G679" s="306">
        <f ca="1">IF($A679&lt;&gt;G$382,0,IF($A679&lt;&gt;$A678,1,MOD(G678-1+(COUNTIFS(H$382:$N$382,$A679)=COUNTIFS(H679:$N679,1)),G$381)+1))</f>
        <v>1</v>
      </c>
      <c r="H679" s="306">
        <f ca="1">IF($A679&lt;&gt;H$382,0,IF($A679&lt;&gt;$A678,1,MOD(H678-1+(COUNTIFS(I$382:$N$382,$A679)=COUNTIFS(I679:$N679,1)),H$381)+1))</f>
        <v>3</v>
      </c>
      <c r="I679" s="306">
        <f ca="1">IF($A679&lt;&gt;I$382,0,IF($A679&lt;&gt;$A678,1,MOD(I678-1+(COUNTIFS(N$382:$N$382,$A679)=COUNTIFS(N679:$N679,1)),I$381)+1))</f>
        <v>3</v>
      </c>
      <c r="J679" s="306"/>
      <c r="K679" s="306"/>
      <c r="L679" s="306"/>
      <c r="M679" s="306"/>
      <c r="O679">
        <v>296</v>
      </c>
      <c r="P679" s="115">
        <f t="shared" ca="1" si="928"/>
        <v>0.5</v>
      </c>
      <c r="Q679" s="115">
        <f t="shared" ca="1" si="929"/>
        <v>0</v>
      </c>
      <c r="R679" s="115">
        <f t="shared" ca="1" si="930"/>
        <v>0</v>
      </c>
      <c r="S679" s="115">
        <f t="shared" ca="1" si="931"/>
        <v>0</v>
      </c>
      <c r="T679" s="115">
        <v>0</v>
      </c>
      <c r="U679" s="115">
        <f t="shared" ca="1" si="932"/>
        <v>0.5</v>
      </c>
      <c r="V679" s="115">
        <f t="shared" ca="1" si="933"/>
        <v>0.5</v>
      </c>
      <c r="W679" s="115"/>
      <c r="X679" s="115"/>
      <c r="Y679" s="115"/>
      <c r="Z679" s="115"/>
    </row>
    <row r="680" spans="1:26" hidden="1" outlineLevel="1">
      <c r="A680">
        <f t="shared" ca="1" si="934"/>
        <v>2</v>
      </c>
      <c r="B680" t="str">
        <f t="shared" ca="1" si="927"/>
        <v>EP1 LPD1 LPS1 LPM1</v>
      </c>
      <c r="C680" s="308">
        <f ca="1">IF($A680&lt;&gt;$A679,1,MOD(C679-1+(COUNTIFS(D$382:$N$382,$A680)=COUNTIFS(D680:$N680,1)),C$381)+1)</f>
        <v>1</v>
      </c>
      <c r="D680" s="306">
        <f ca="1">IF($A680&lt;&gt;D$382,0,IF($A680&lt;&gt;$A679,1,MOD(D679-1+(COUNTIFS(E$382:$N$382,$A680)=COUNTIFS(E680:$N680,1)),D$381)+1))</f>
        <v>0</v>
      </c>
      <c r="E680" s="306">
        <f ca="1">IF($A680&lt;&gt;E$382,0,IF($A680&lt;&gt;$A679,1,MOD(E679-1+(COUNTIFS(F$382:$N$382,$A680)=COUNTIFS(F680:$N680,1)),E$381)+1))</f>
        <v>0</v>
      </c>
      <c r="F680" s="306">
        <f ca="1">IF($A680&lt;&gt;F$382,0,IF($A680&lt;&gt;$A679,1,MOD(F679-1+(COUNTIFS(G$382:$N$382,$A680)=COUNTIFS(G680:$N680,1)),F$381)+1))</f>
        <v>0</v>
      </c>
      <c r="G680" s="306">
        <f ca="1">IF($A680&lt;&gt;G$382,0,IF($A680&lt;&gt;$A679,1,MOD(G679-1+(COUNTIFS(H$382:$N$382,$A680)=COUNTIFS(H680:$N680,1)),G$381)+1))</f>
        <v>1</v>
      </c>
      <c r="H680" s="306">
        <f ca="1">IF($A680&lt;&gt;H$382,0,IF($A680&lt;&gt;$A679,1,MOD(H679-1+(COUNTIFS(I$382:$N$382,$A680)=COUNTIFS(I680:$N680,1)),H$381)+1))</f>
        <v>1</v>
      </c>
      <c r="I680" s="306">
        <f ca="1">IF($A680&lt;&gt;I$382,0,IF($A680&lt;&gt;$A679,1,MOD(I679-1+(COUNTIFS(N$382:$N$382,$A680)=COUNTIFS(N680:$N680,1)),I$381)+1))</f>
        <v>1</v>
      </c>
      <c r="J680" s="306"/>
      <c r="K680" s="306"/>
      <c r="L680" s="306"/>
      <c r="M680" s="306"/>
      <c r="O680">
        <v>297</v>
      </c>
      <c r="P680" s="115">
        <f t="shared" ca="1" si="928"/>
        <v>-0.5</v>
      </c>
      <c r="Q680" s="115">
        <f t="shared" ca="1" si="929"/>
        <v>0</v>
      </c>
      <c r="R680" s="115">
        <f t="shared" ca="1" si="930"/>
        <v>0</v>
      </c>
      <c r="S680" s="115">
        <f t="shared" ca="1" si="931"/>
        <v>0</v>
      </c>
      <c r="T680" s="115">
        <v>0</v>
      </c>
      <c r="U680" s="115">
        <f t="shared" ca="1" si="932"/>
        <v>-0.5</v>
      </c>
      <c r="V680" s="115">
        <f t="shared" ca="1" si="933"/>
        <v>-0.5</v>
      </c>
      <c r="W680" s="115"/>
      <c r="X680" s="115"/>
      <c r="Y680" s="115"/>
      <c r="Z680" s="115"/>
    </row>
    <row r="681" spans="1:26" hidden="1" outlineLevel="1">
      <c r="A681">
        <f t="shared" ca="1" si="934"/>
        <v>2</v>
      </c>
      <c r="B681" t="str">
        <f t="shared" ca="1" si="927"/>
        <v>EP1 LPD1 LPS1 LPM2</v>
      </c>
      <c r="C681" s="308">
        <f ca="1">IF($A681&lt;&gt;$A680,1,MOD(C680-1+(COUNTIFS(D$382:$N$382,$A681)=COUNTIFS(D681:$N681,1)),C$381)+1)</f>
        <v>1</v>
      </c>
      <c r="D681" s="306">
        <f ca="1">IF($A681&lt;&gt;D$382,0,IF($A681&lt;&gt;$A680,1,MOD(D680-1+(COUNTIFS(E$382:$N$382,$A681)=COUNTIFS(E681:$N681,1)),D$381)+1))</f>
        <v>0</v>
      </c>
      <c r="E681" s="306">
        <f ca="1">IF($A681&lt;&gt;E$382,0,IF($A681&lt;&gt;$A680,1,MOD(E680-1+(COUNTIFS(F$382:$N$382,$A681)=COUNTIFS(F681:$N681,1)),E$381)+1))</f>
        <v>0</v>
      </c>
      <c r="F681" s="306">
        <f ca="1">IF($A681&lt;&gt;F$382,0,IF($A681&lt;&gt;$A680,1,MOD(F680-1+(COUNTIFS(G$382:$N$382,$A681)=COUNTIFS(G681:$N681,1)),F$381)+1))</f>
        <v>0</v>
      </c>
      <c r="G681" s="306">
        <f ca="1">IF($A681&lt;&gt;G$382,0,IF($A681&lt;&gt;$A680,1,MOD(G680-1+(COUNTIFS(H$382:$N$382,$A681)=COUNTIFS(H681:$N681,1)),G$381)+1))</f>
        <v>1</v>
      </c>
      <c r="H681" s="306">
        <f ca="1">IF($A681&lt;&gt;H$382,0,IF($A681&lt;&gt;$A680,1,MOD(H680-1+(COUNTIFS(I$382:$N$382,$A681)=COUNTIFS(I681:$N681,1)),H$381)+1))</f>
        <v>1</v>
      </c>
      <c r="I681" s="306">
        <f ca="1">IF($A681&lt;&gt;I$382,0,IF($A681&lt;&gt;$A680,1,MOD(I680-1+(COUNTIFS(N$382:$N$382,$A681)=COUNTIFS(N681:$N681,1)),I$381)+1))</f>
        <v>2</v>
      </c>
      <c r="J681" s="306"/>
      <c r="K681" s="306"/>
      <c r="L681" s="306"/>
      <c r="M681" s="306"/>
      <c r="O681">
        <v>298</v>
      </c>
      <c r="P681" s="115">
        <f t="shared" ca="1" si="928"/>
        <v>-0.5</v>
      </c>
      <c r="Q681" s="115">
        <f t="shared" ca="1" si="929"/>
        <v>0</v>
      </c>
      <c r="R681" s="115">
        <f t="shared" ca="1" si="930"/>
        <v>0</v>
      </c>
      <c r="S681" s="115">
        <f t="shared" ca="1" si="931"/>
        <v>0</v>
      </c>
      <c r="T681" s="115">
        <v>0</v>
      </c>
      <c r="U681" s="115">
        <f t="shared" ca="1" si="932"/>
        <v>-0.5</v>
      </c>
      <c r="V681" s="115">
        <f t="shared" ca="1" si="933"/>
        <v>0</v>
      </c>
      <c r="W681" s="115"/>
      <c r="X681" s="115"/>
      <c r="Y681" s="115"/>
      <c r="Z681" s="115"/>
    </row>
    <row r="682" spans="1:26" hidden="1" outlineLevel="1">
      <c r="A682">
        <f t="shared" ca="1" si="934"/>
        <v>2</v>
      </c>
      <c r="B682" t="str">
        <f t="shared" ca="1" si="927"/>
        <v>EP1 LPD1 LPS1 LPM3</v>
      </c>
      <c r="C682" s="308">
        <f ca="1">IF($A682&lt;&gt;$A681,1,MOD(C681-1+(COUNTIFS(D$382:$N$382,$A682)=COUNTIFS(D682:$N682,1)),C$381)+1)</f>
        <v>1</v>
      </c>
      <c r="D682" s="306">
        <f ca="1">IF($A682&lt;&gt;D$382,0,IF($A682&lt;&gt;$A681,1,MOD(D681-1+(COUNTIFS(E$382:$N$382,$A682)=COUNTIFS(E682:$N682,1)),D$381)+1))</f>
        <v>0</v>
      </c>
      <c r="E682" s="306">
        <f ca="1">IF($A682&lt;&gt;E$382,0,IF($A682&lt;&gt;$A681,1,MOD(E681-1+(COUNTIFS(F$382:$N$382,$A682)=COUNTIFS(F682:$N682,1)),E$381)+1))</f>
        <v>0</v>
      </c>
      <c r="F682" s="306">
        <f ca="1">IF($A682&lt;&gt;F$382,0,IF($A682&lt;&gt;$A681,1,MOD(F681-1+(COUNTIFS(G$382:$N$382,$A682)=COUNTIFS(G682:$N682,1)),F$381)+1))</f>
        <v>0</v>
      </c>
      <c r="G682" s="306">
        <f ca="1">IF($A682&lt;&gt;G$382,0,IF($A682&lt;&gt;$A681,1,MOD(G681-1+(COUNTIFS(H$382:$N$382,$A682)=COUNTIFS(H682:$N682,1)),G$381)+1))</f>
        <v>1</v>
      </c>
      <c r="H682" s="306">
        <f ca="1">IF($A682&lt;&gt;H$382,0,IF($A682&lt;&gt;$A681,1,MOD(H681-1+(COUNTIFS(I$382:$N$382,$A682)=COUNTIFS(I682:$N682,1)),H$381)+1))</f>
        <v>1</v>
      </c>
      <c r="I682" s="306">
        <f ca="1">IF($A682&lt;&gt;I$382,0,IF($A682&lt;&gt;$A681,1,MOD(I681-1+(COUNTIFS(N$382:$N$382,$A682)=COUNTIFS(N682:$N682,1)),I$381)+1))</f>
        <v>3</v>
      </c>
      <c r="J682" s="306"/>
      <c r="K682" s="306"/>
      <c r="L682" s="306"/>
      <c r="M682" s="306"/>
      <c r="O682">
        <v>299</v>
      </c>
      <c r="P682" s="115">
        <f t="shared" ca="1" si="928"/>
        <v>-0.5</v>
      </c>
      <c r="Q682" s="115">
        <f t="shared" ca="1" si="929"/>
        <v>0</v>
      </c>
      <c r="R682" s="115">
        <f t="shared" ca="1" si="930"/>
        <v>0</v>
      </c>
      <c r="S682" s="115">
        <f t="shared" ca="1" si="931"/>
        <v>0</v>
      </c>
      <c r="T682" s="115">
        <v>0</v>
      </c>
      <c r="U682" s="115">
        <f t="shared" ca="1" si="932"/>
        <v>-0.5</v>
      </c>
      <c r="V682" s="115">
        <f t="shared" ca="1" si="933"/>
        <v>0.5</v>
      </c>
      <c r="W682" s="115"/>
      <c r="X682" s="115"/>
      <c r="Y682" s="115"/>
      <c r="Z682" s="115"/>
    </row>
    <row r="683" spans="1:26" hidden="1" outlineLevel="1">
      <c r="A683">
        <f t="shared" ca="1" si="934"/>
        <v>2</v>
      </c>
      <c r="B683" t="str">
        <f t="shared" ca="1" si="927"/>
        <v>EP1 LPD1 LPS2 LPM1</v>
      </c>
      <c r="C683" s="308">
        <f ca="1">IF($A683&lt;&gt;$A682,1,MOD(C682-1+(COUNTIFS(D$382:$N$382,$A683)=COUNTIFS(D683:$N683,1)),C$381)+1)</f>
        <v>1</v>
      </c>
      <c r="D683" s="306">
        <f ca="1">IF($A683&lt;&gt;D$382,0,IF($A683&lt;&gt;$A682,1,MOD(D682-1+(COUNTIFS(E$382:$N$382,$A683)=COUNTIFS(E683:$N683,1)),D$381)+1))</f>
        <v>0</v>
      </c>
      <c r="E683" s="306">
        <f ca="1">IF($A683&lt;&gt;E$382,0,IF($A683&lt;&gt;$A682,1,MOD(E682-1+(COUNTIFS(F$382:$N$382,$A683)=COUNTIFS(F683:$N683,1)),E$381)+1))</f>
        <v>0</v>
      </c>
      <c r="F683" s="306">
        <f ca="1">IF($A683&lt;&gt;F$382,0,IF($A683&lt;&gt;$A682,1,MOD(F682-1+(COUNTIFS(G$382:$N$382,$A683)=COUNTIFS(G683:$N683,1)),F$381)+1))</f>
        <v>0</v>
      </c>
      <c r="G683" s="306">
        <f ca="1">IF($A683&lt;&gt;G$382,0,IF($A683&lt;&gt;$A682,1,MOD(G682-1+(COUNTIFS(H$382:$N$382,$A683)=COUNTIFS(H683:$N683,1)),G$381)+1))</f>
        <v>1</v>
      </c>
      <c r="H683" s="306">
        <f ca="1">IF($A683&lt;&gt;H$382,0,IF($A683&lt;&gt;$A682,1,MOD(H682-1+(COUNTIFS(I$382:$N$382,$A683)=COUNTIFS(I683:$N683,1)),H$381)+1))</f>
        <v>2</v>
      </c>
      <c r="I683" s="306">
        <f ca="1">IF($A683&lt;&gt;I$382,0,IF($A683&lt;&gt;$A682,1,MOD(I682-1+(COUNTIFS(N$382:$N$382,$A683)=COUNTIFS(N683:$N683,1)),I$381)+1))</f>
        <v>1</v>
      </c>
      <c r="J683" s="306"/>
      <c r="K683" s="306"/>
      <c r="L683" s="306"/>
      <c r="M683" s="306"/>
      <c r="O683">
        <v>300</v>
      </c>
      <c r="P683" s="115">
        <f t="shared" ca="1" si="928"/>
        <v>-0.5</v>
      </c>
      <c r="Q683" s="115">
        <f t="shared" ca="1" si="929"/>
        <v>0</v>
      </c>
      <c r="R683" s="115">
        <f t="shared" ca="1" si="930"/>
        <v>0</v>
      </c>
      <c r="S683" s="115">
        <f t="shared" ca="1" si="931"/>
        <v>0</v>
      </c>
      <c r="T683" s="115">
        <v>0</v>
      </c>
      <c r="U683" s="115">
        <f t="shared" ca="1" si="932"/>
        <v>0</v>
      </c>
      <c r="V683" s="115">
        <f t="shared" ca="1" si="933"/>
        <v>-0.5</v>
      </c>
      <c r="W683" s="115"/>
      <c r="X683" s="115"/>
      <c r="Y683" s="115"/>
      <c r="Z683" s="115"/>
    </row>
    <row r="684" spans="1:26" hidden="1" outlineLevel="1">
      <c r="A684">
        <f t="shared" ca="1" si="934"/>
        <v>2</v>
      </c>
      <c r="B684" t="str">
        <f t="shared" ca="1" si="927"/>
        <v>EP1 LPD1 LPS2 LPM2</v>
      </c>
      <c r="C684" s="308">
        <f ca="1">IF($A684&lt;&gt;$A683,1,MOD(C683-1+(COUNTIFS(D$382:$N$382,$A684)=COUNTIFS(D684:$N684,1)),C$381)+1)</f>
        <v>1</v>
      </c>
      <c r="D684" s="306">
        <f ca="1">IF($A684&lt;&gt;D$382,0,IF($A684&lt;&gt;$A683,1,MOD(D683-1+(COUNTIFS(E$382:$N$382,$A684)=COUNTIFS(E684:$N684,1)),D$381)+1))</f>
        <v>0</v>
      </c>
      <c r="E684" s="306">
        <f ca="1">IF($A684&lt;&gt;E$382,0,IF($A684&lt;&gt;$A683,1,MOD(E683-1+(COUNTIFS(F$382:$N$382,$A684)=COUNTIFS(F684:$N684,1)),E$381)+1))</f>
        <v>0</v>
      </c>
      <c r="F684" s="306">
        <f ca="1">IF($A684&lt;&gt;F$382,0,IF($A684&lt;&gt;$A683,1,MOD(F683-1+(COUNTIFS(G$382:$N$382,$A684)=COUNTIFS(G684:$N684,1)),F$381)+1))</f>
        <v>0</v>
      </c>
      <c r="G684" s="306">
        <f ca="1">IF($A684&lt;&gt;G$382,0,IF($A684&lt;&gt;$A683,1,MOD(G683-1+(COUNTIFS(H$382:$N$382,$A684)=COUNTIFS(H684:$N684,1)),G$381)+1))</f>
        <v>1</v>
      </c>
      <c r="H684" s="306">
        <f ca="1">IF($A684&lt;&gt;H$382,0,IF($A684&lt;&gt;$A683,1,MOD(H683-1+(COUNTIFS(I$382:$N$382,$A684)=COUNTIFS(I684:$N684,1)),H$381)+1))</f>
        <v>2</v>
      </c>
      <c r="I684" s="306">
        <f ca="1">IF($A684&lt;&gt;I$382,0,IF($A684&lt;&gt;$A683,1,MOD(I683-1+(COUNTIFS(N$382:$N$382,$A684)=COUNTIFS(N684:$N684,1)),I$381)+1))</f>
        <v>2</v>
      </c>
      <c r="J684" s="306"/>
      <c r="K684" s="306"/>
      <c r="L684" s="306"/>
      <c r="M684" s="306"/>
      <c r="O684">
        <v>301</v>
      </c>
      <c r="P684" s="115">
        <f t="shared" ca="1" si="928"/>
        <v>-0.5</v>
      </c>
      <c r="Q684" s="115">
        <f t="shared" ca="1" si="929"/>
        <v>0</v>
      </c>
      <c r="R684" s="115">
        <f t="shared" ca="1" si="930"/>
        <v>0</v>
      </c>
      <c r="S684" s="115">
        <f t="shared" ca="1" si="931"/>
        <v>0</v>
      </c>
      <c r="T684" s="115">
        <v>0</v>
      </c>
      <c r="U684" s="115">
        <f t="shared" ca="1" si="932"/>
        <v>0</v>
      </c>
      <c r="V684" s="115">
        <f t="shared" ca="1" si="933"/>
        <v>0</v>
      </c>
      <c r="W684" s="115"/>
      <c r="X684" s="115"/>
      <c r="Y684" s="115"/>
      <c r="Z684" s="115"/>
    </row>
    <row r="685" spans="1:26" hidden="1" outlineLevel="1">
      <c r="A685">
        <f t="shared" ca="1" si="934"/>
        <v>2</v>
      </c>
      <c r="B685" t="str">
        <f t="shared" ca="1" si="927"/>
        <v>EP1 LPD1 LPS2 LPM3</v>
      </c>
      <c r="C685" s="308">
        <f ca="1">IF($A685&lt;&gt;$A684,1,MOD(C684-1+(COUNTIFS(D$382:$N$382,$A685)=COUNTIFS(D685:$N685,1)),C$381)+1)</f>
        <v>1</v>
      </c>
      <c r="D685" s="306">
        <f ca="1">IF($A685&lt;&gt;D$382,0,IF($A685&lt;&gt;$A684,1,MOD(D684-1+(COUNTIFS(E$382:$N$382,$A685)=COUNTIFS(E685:$N685,1)),D$381)+1))</f>
        <v>0</v>
      </c>
      <c r="E685" s="306">
        <f ca="1">IF($A685&lt;&gt;E$382,0,IF($A685&lt;&gt;$A684,1,MOD(E684-1+(COUNTIFS(F$382:$N$382,$A685)=COUNTIFS(F685:$N685,1)),E$381)+1))</f>
        <v>0</v>
      </c>
      <c r="F685" s="306">
        <f ca="1">IF($A685&lt;&gt;F$382,0,IF($A685&lt;&gt;$A684,1,MOD(F684-1+(COUNTIFS(G$382:$N$382,$A685)=COUNTIFS(G685:$N685,1)),F$381)+1))</f>
        <v>0</v>
      </c>
      <c r="G685" s="306">
        <f ca="1">IF($A685&lt;&gt;G$382,0,IF($A685&lt;&gt;$A684,1,MOD(G684-1+(COUNTIFS(H$382:$N$382,$A685)=COUNTIFS(H685:$N685,1)),G$381)+1))</f>
        <v>1</v>
      </c>
      <c r="H685" s="306">
        <f ca="1">IF($A685&lt;&gt;H$382,0,IF($A685&lt;&gt;$A684,1,MOD(H684-1+(COUNTIFS(I$382:$N$382,$A685)=COUNTIFS(I685:$N685,1)),H$381)+1))</f>
        <v>2</v>
      </c>
      <c r="I685" s="306">
        <f ca="1">IF($A685&lt;&gt;I$382,0,IF($A685&lt;&gt;$A684,1,MOD(I684-1+(COUNTIFS(N$382:$N$382,$A685)=COUNTIFS(N685:$N685,1)),I$381)+1))</f>
        <v>3</v>
      </c>
      <c r="J685" s="306"/>
      <c r="K685" s="306"/>
      <c r="L685" s="306"/>
      <c r="M685" s="306"/>
      <c r="O685">
        <v>302</v>
      </c>
      <c r="P685" s="115">
        <f t="shared" ca="1" si="928"/>
        <v>-0.5</v>
      </c>
      <c r="Q685" s="115">
        <f t="shared" ca="1" si="929"/>
        <v>0</v>
      </c>
      <c r="R685" s="115">
        <f t="shared" ca="1" si="930"/>
        <v>0</v>
      </c>
      <c r="S685" s="115">
        <f t="shared" ca="1" si="931"/>
        <v>0</v>
      </c>
      <c r="T685" s="115">
        <v>0</v>
      </c>
      <c r="U685" s="115">
        <f t="shared" ca="1" si="932"/>
        <v>0</v>
      </c>
      <c r="V685" s="115">
        <f t="shared" ca="1" si="933"/>
        <v>0.5</v>
      </c>
      <c r="W685" s="115"/>
      <c r="X685" s="115"/>
      <c r="Y685" s="115"/>
      <c r="Z685" s="115"/>
    </row>
    <row r="686" spans="1:26" hidden="1" outlineLevel="1">
      <c r="A686">
        <f t="shared" ca="1" si="934"/>
        <v>2</v>
      </c>
      <c r="B686" t="str">
        <f t="shared" ca="1" si="927"/>
        <v>EP1 LPD1 LPS3 LPM1</v>
      </c>
      <c r="C686" s="308">
        <f ca="1">IF($A686&lt;&gt;$A685,1,MOD(C685-1+(COUNTIFS(D$382:$N$382,$A686)=COUNTIFS(D686:$N686,1)),C$381)+1)</f>
        <v>1</v>
      </c>
      <c r="D686" s="306">
        <f ca="1">IF($A686&lt;&gt;D$382,0,IF($A686&lt;&gt;$A685,1,MOD(D685-1+(COUNTIFS(E$382:$N$382,$A686)=COUNTIFS(E686:$N686,1)),D$381)+1))</f>
        <v>0</v>
      </c>
      <c r="E686" s="306">
        <f ca="1">IF($A686&lt;&gt;E$382,0,IF($A686&lt;&gt;$A685,1,MOD(E685-1+(COUNTIFS(F$382:$N$382,$A686)=COUNTIFS(F686:$N686,1)),E$381)+1))</f>
        <v>0</v>
      </c>
      <c r="F686" s="306">
        <f ca="1">IF($A686&lt;&gt;F$382,0,IF($A686&lt;&gt;$A685,1,MOD(F685-1+(COUNTIFS(G$382:$N$382,$A686)=COUNTIFS(G686:$N686,1)),F$381)+1))</f>
        <v>0</v>
      </c>
      <c r="G686" s="306">
        <f ca="1">IF($A686&lt;&gt;G$382,0,IF($A686&lt;&gt;$A685,1,MOD(G685-1+(COUNTIFS(H$382:$N$382,$A686)=COUNTIFS(H686:$N686,1)),G$381)+1))</f>
        <v>1</v>
      </c>
      <c r="H686" s="306">
        <f ca="1">IF($A686&lt;&gt;H$382,0,IF($A686&lt;&gt;$A685,1,MOD(H685-1+(COUNTIFS(I$382:$N$382,$A686)=COUNTIFS(I686:$N686,1)),H$381)+1))</f>
        <v>3</v>
      </c>
      <c r="I686" s="306">
        <f ca="1">IF($A686&lt;&gt;I$382,0,IF($A686&lt;&gt;$A685,1,MOD(I685-1+(COUNTIFS(N$382:$N$382,$A686)=COUNTIFS(N686:$N686,1)),I$381)+1))</f>
        <v>1</v>
      </c>
      <c r="J686" s="306"/>
      <c r="K686" s="306"/>
      <c r="L686" s="306"/>
      <c r="M686" s="306"/>
      <c r="O686">
        <v>303</v>
      </c>
      <c r="P686" s="115">
        <f t="shared" ca="1" si="928"/>
        <v>-0.5</v>
      </c>
      <c r="Q686" s="115">
        <f t="shared" ca="1" si="929"/>
        <v>0</v>
      </c>
      <c r="R686" s="115">
        <f t="shared" ca="1" si="930"/>
        <v>0</v>
      </c>
      <c r="S686" s="115">
        <f t="shared" ca="1" si="931"/>
        <v>0</v>
      </c>
      <c r="T686" s="115">
        <v>0</v>
      </c>
      <c r="U686" s="115">
        <f t="shared" ca="1" si="932"/>
        <v>0.5</v>
      </c>
      <c r="V686" s="115">
        <f t="shared" ca="1" si="933"/>
        <v>-0.5</v>
      </c>
      <c r="W686" s="115"/>
      <c r="X686" s="115"/>
      <c r="Y686" s="115"/>
      <c r="Z686" s="115"/>
    </row>
    <row r="687" spans="1:26" hidden="1" outlineLevel="1">
      <c r="A687">
        <f t="shared" ca="1" si="934"/>
        <v>2</v>
      </c>
      <c r="B687" t="str">
        <f t="shared" ca="1" si="927"/>
        <v>EP1 LPD1 LPS3 LPM2</v>
      </c>
      <c r="C687" s="308">
        <f ca="1">IF($A687&lt;&gt;$A686,1,MOD(C686-1+(COUNTIFS(D$382:$N$382,$A687)=COUNTIFS(D687:$N687,1)),C$381)+1)</f>
        <v>1</v>
      </c>
      <c r="D687" s="306">
        <f ca="1">IF($A687&lt;&gt;D$382,0,IF($A687&lt;&gt;$A686,1,MOD(D686-1+(COUNTIFS(E$382:$N$382,$A687)=COUNTIFS(E687:$N687,1)),D$381)+1))</f>
        <v>0</v>
      </c>
      <c r="E687" s="306">
        <f ca="1">IF($A687&lt;&gt;E$382,0,IF($A687&lt;&gt;$A686,1,MOD(E686-1+(COUNTIFS(F$382:$N$382,$A687)=COUNTIFS(F687:$N687,1)),E$381)+1))</f>
        <v>0</v>
      </c>
      <c r="F687" s="306">
        <f ca="1">IF($A687&lt;&gt;F$382,0,IF($A687&lt;&gt;$A686,1,MOD(F686-1+(COUNTIFS(G$382:$N$382,$A687)=COUNTIFS(G687:$N687,1)),F$381)+1))</f>
        <v>0</v>
      </c>
      <c r="G687" s="306">
        <f ca="1">IF($A687&lt;&gt;G$382,0,IF($A687&lt;&gt;$A686,1,MOD(G686-1+(COUNTIFS(H$382:$N$382,$A687)=COUNTIFS(H687:$N687,1)),G$381)+1))</f>
        <v>1</v>
      </c>
      <c r="H687" s="306">
        <f ca="1">IF($A687&lt;&gt;H$382,0,IF($A687&lt;&gt;$A686,1,MOD(H686-1+(COUNTIFS(I$382:$N$382,$A687)=COUNTIFS(I687:$N687,1)),H$381)+1))</f>
        <v>3</v>
      </c>
      <c r="I687" s="306">
        <f ca="1">IF($A687&lt;&gt;I$382,0,IF($A687&lt;&gt;$A686,1,MOD(I686-1+(COUNTIFS(N$382:$N$382,$A687)=COUNTIFS(N687:$N687,1)),I$381)+1))</f>
        <v>2</v>
      </c>
      <c r="J687" s="306"/>
      <c r="K687" s="306"/>
      <c r="L687" s="306"/>
      <c r="M687" s="306"/>
      <c r="O687">
        <v>304</v>
      </c>
      <c r="P687" s="115">
        <f t="shared" ca="1" si="928"/>
        <v>-0.5</v>
      </c>
      <c r="Q687" s="115">
        <f t="shared" ca="1" si="929"/>
        <v>0</v>
      </c>
      <c r="R687" s="115">
        <f t="shared" ca="1" si="930"/>
        <v>0</v>
      </c>
      <c r="S687" s="115">
        <f t="shared" ca="1" si="931"/>
        <v>0</v>
      </c>
      <c r="T687" s="115">
        <v>0</v>
      </c>
      <c r="U687" s="115">
        <f t="shared" ca="1" si="932"/>
        <v>0.5</v>
      </c>
      <c r="V687" s="115">
        <f t="shared" ca="1" si="933"/>
        <v>0</v>
      </c>
      <c r="W687" s="115"/>
      <c r="X687" s="115"/>
      <c r="Y687" s="115"/>
      <c r="Z687" s="115"/>
    </row>
    <row r="688" spans="1:26" hidden="1" outlineLevel="1">
      <c r="A688">
        <f t="shared" ca="1" si="934"/>
        <v>2</v>
      </c>
      <c r="B688" t="str">
        <f t="shared" ca="1" si="927"/>
        <v>EP1 LPD1 LPS3 LPM3</v>
      </c>
      <c r="C688" s="308">
        <f ca="1">IF($A688&lt;&gt;$A687,1,MOD(C687-1+(COUNTIFS(D$382:$N$382,$A688)=COUNTIFS(D688:$N688,1)),C$381)+1)</f>
        <v>1</v>
      </c>
      <c r="D688" s="306">
        <f ca="1">IF($A688&lt;&gt;D$382,0,IF($A688&lt;&gt;$A687,1,MOD(D687-1+(COUNTIFS(E$382:$N$382,$A688)=COUNTIFS(E688:$N688,1)),D$381)+1))</f>
        <v>0</v>
      </c>
      <c r="E688" s="306">
        <f ca="1">IF($A688&lt;&gt;E$382,0,IF($A688&lt;&gt;$A687,1,MOD(E687-1+(COUNTIFS(F$382:$N$382,$A688)=COUNTIFS(F688:$N688,1)),E$381)+1))</f>
        <v>0</v>
      </c>
      <c r="F688" s="306">
        <f ca="1">IF($A688&lt;&gt;F$382,0,IF($A688&lt;&gt;$A687,1,MOD(F687-1+(COUNTIFS(G$382:$N$382,$A688)=COUNTIFS(G688:$N688,1)),F$381)+1))</f>
        <v>0</v>
      </c>
      <c r="G688" s="306">
        <f ca="1">IF($A688&lt;&gt;G$382,0,IF($A688&lt;&gt;$A687,1,MOD(G687-1+(COUNTIFS(H$382:$N$382,$A688)=COUNTIFS(H688:$N688,1)),G$381)+1))</f>
        <v>1</v>
      </c>
      <c r="H688" s="306">
        <f ca="1">IF($A688&lt;&gt;H$382,0,IF($A688&lt;&gt;$A687,1,MOD(H687-1+(COUNTIFS(I$382:$N$382,$A688)=COUNTIFS(I688:$N688,1)),H$381)+1))</f>
        <v>3</v>
      </c>
      <c r="I688" s="306">
        <f ca="1">IF($A688&lt;&gt;I$382,0,IF($A688&lt;&gt;$A687,1,MOD(I687-1+(COUNTIFS(N$382:$N$382,$A688)=COUNTIFS(N688:$N688,1)),I$381)+1))</f>
        <v>3</v>
      </c>
      <c r="J688" s="306"/>
      <c r="K688" s="306"/>
      <c r="L688" s="306"/>
      <c r="M688" s="306"/>
      <c r="O688">
        <v>305</v>
      </c>
      <c r="P688" s="115">
        <f t="shared" ca="1" si="928"/>
        <v>-0.5</v>
      </c>
      <c r="Q688" s="115">
        <f t="shared" ca="1" si="929"/>
        <v>0</v>
      </c>
      <c r="R688" s="115">
        <f t="shared" ca="1" si="930"/>
        <v>0</v>
      </c>
      <c r="S688" s="115">
        <f t="shared" ca="1" si="931"/>
        <v>0</v>
      </c>
      <c r="T688" s="115">
        <v>0</v>
      </c>
      <c r="U688" s="115">
        <f t="shared" ca="1" si="932"/>
        <v>0.5</v>
      </c>
      <c r="V688" s="115">
        <f t="shared" ca="1" si="933"/>
        <v>0.5</v>
      </c>
      <c r="W688" s="115"/>
      <c r="X688" s="115"/>
      <c r="Y688" s="115"/>
      <c r="Z688" s="115"/>
    </row>
    <row r="689" spans="1:26" hidden="1" outlineLevel="1">
      <c r="A689">
        <f t="shared" ca="1" si="934"/>
        <v>2</v>
      </c>
      <c r="B689" t="str">
        <f t="shared" ca="1" si="927"/>
        <v>EP2 LPD1 LPS1 LPM1</v>
      </c>
      <c r="C689" s="308">
        <f ca="1">IF($A689&lt;&gt;$A688,1,MOD(C688-1+(COUNTIFS(D$382:$N$382,$A689)=COUNTIFS(D689:$N689,1)),C$381)+1)</f>
        <v>2</v>
      </c>
      <c r="D689" s="306">
        <f ca="1">IF($A689&lt;&gt;D$382,0,IF($A689&lt;&gt;$A688,1,MOD(D688-1+(COUNTIFS(E$382:$N$382,$A689)=COUNTIFS(E689:$N689,1)),D$381)+1))</f>
        <v>0</v>
      </c>
      <c r="E689" s="306">
        <f ca="1">IF($A689&lt;&gt;E$382,0,IF($A689&lt;&gt;$A688,1,MOD(E688-1+(COUNTIFS(F$382:$N$382,$A689)=COUNTIFS(F689:$N689,1)),E$381)+1))</f>
        <v>0</v>
      </c>
      <c r="F689" s="306">
        <f ca="1">IF($A689&lt;&gt;F$382,0,IF($A689&lt;&gt;$A688,1,MOD(F688-1+(COUNTIFS(G$382:$N$382,$A689)=COUNTIFS(G689:$N689,1)),F$381)+1))</f>
        <v>0</v>
      </c>
      <c r="G689" s="306">
        <f ca="1">IF($A689&lt;&gt;G$382,0,IF($A689&lt;&gt;$A688,1,MOD(G688-1+(COUNTIFS(H$382:$N$382,$A689)=COUNTIFS(H689:$N689,1)),G$381)+1))</f>
        <v>1</v>
      </c>
      <c r="H689" s="306">
        <f ca="1">IF($A689&lt;&gt;H$382,0,IF($A689&lt;&gt;$A688,1,MOD(H688-1+(COUNTIFS(I$382:$N$382,$A689)=COUNTIFS(I689:$N689,1)),H$381)+1))</f>
        <v>1</v>
      </c>
      <c r="I689" s="306">
        <f ca="1">IF($A689&lt;&gt;I$382,0,IF($A689&lt;&gt;$A688,1,MOD(I688-1+(COUNTIFS(N$382:$N$382,$A689)=COUNTIFS(N689:$N689,1)),I$381)+1))</f>
        <v>1</v>
      </c>
      <c r="J689" s="306"/>
      <c r="K689" s="306"/>
      <c r="L689" s="306"/>
      <c r="M689" s="306"/>
      <c r="O689">
        <v>306</v>
      </c>
      <c r="P689" s="115">
        <f t="shared" ca="1" si="928"/>
        <v>0</v>
      </c>
      <c r="Q689" s="115">
        <f t="shared" ca="1" si="929"/>
        <v>0</v>
      </c>
      <c r="R689" s="115">
        <f t="shared" ca="1" si="930"/>
        <v>0</v>
      </c>
      <c r="S689" s="115">
        <f t="shared" ca="1" si="931"/>
        <v>0</v>
      </c>
      <c r="T689" s="115">
        <v>0</v>
      </c>
      <c r="U689" s="115">
        <f t="shared" ca="1" si="932"/>
        <v>-0.5</v>
      </c>
      <c r="V689" s="115">
        <f t="shared" ca="1" si="933"/>
        <v>-0.5</v>
      </c>
      <c r="W689" s="115"/>
      <c r="X689" s="115"/>
      <c r="Y689" s="115"/>
      <c r="Z689" s="115"/>
    </row>
    <row r="690" spans="1:26" hidden="1" outlineLevel="1">
      <c r="A690">
        <f t="shared" ca="1" si="934"/>
        <v>2</v>
      </c>
      <c r="B690" t="str">
        <f t="shared" ca="1" si="927"/>
        <v>EP2 LPD1 LPS1 LPM2</v>
      </c>
      <c r="C690" s="308">
        <f ca="1">IF($A690&lt;&gt;$A689,1,MOD(C689-1+(COUNTIFS(D$382:$N$382,$A690)=COUNTIFS(D690:$N690,1)),C$381)+1)</f>
        <v>2</v>
      </c>
      <c r="D690" s="306">
        <f ca="1">IF($A690&lt;&gt;D$382,0,IF($A690&lt;&gt;$A689,1,MOD(D689-1+(COUNTIFS(E$382:$N$382,$A690)=COUNTIFS(E690:$N690,1)),D$381)+1))</f>
        <v>0</v>
      </c>
      <c r="E690" s="306">
        <f ca="1">IF($A690&lt;&gt;E$382,0,IF($A690&lt;&gt;$A689,1,MOD(E689-1+(COUNTIFS(F$382:$N$382,$A690)=COUNTIFS(F690:$N690,1)),E$381)+1))</f>
        <v>0</v>
      </c>
      <c r="F690" s="306">
        <f ca="1">IF($A690&lt;&gt;F$382,0,IF($A690&lt;&gt;$A689,1,MOD(F689-1+(COUNTIFS(G$382:$N$382,$A690)=COUNTIFS(G690:$N690,1)),F$381)+1))</f>
        <v>0</v>
      </c>
      <c r="G690" s="306">
        <f ca="1">IF($A690&lt;&gt;G$382,0,IF($A690&lt;&gt;$A689,1,MOD(G689-1+(COUNTIFS(H$382:$N$382,$A690)=COUNTIFS(H690:$N690,1)),G$381)+1))</f>
        <v>1</v>
      </c>
      <c r="H690" s="306">
        <f ca="1">IF($A690&lt;&gt;H$382,0,IF($A690&lt;&gt;$A689,1,MOD(H689-1+(COUNTIFS(I$382:$N$382,$A690)=COUNTIFS(I690:$N690,1)),H$381)+1))</f>
        <v>1</v>
      </c>
      <c r="I690" s="306">
        <f ca="1">IF($A690&lt;&gt;I$382,0,IF($A690&lt;&gt;$A689,1,MOD(I689-1+(COUNTIFS(N$382:$N$382,$A690)=COUNTIFS(N690:$N690,1)),I$381)+1))</f>
        <v>2</v>
      </c>
      <c r="J690" s="306"/>
      <c r="K690" s="306"/>
      <c r="L690" s="306"/>
      <c r="M690" s="306"/>
      <c r="O690">
        <v>307</v>
      </c>
      <c r="P690" s="115">
        <f t="shared" ca="1" si="928"/>
        <v>0</v>
      </c>
      <c r="Q690" s="115">
        <f t="shared" ca="1" si="929"/>
        <v>0</v>
      </c>
      <c r="R690" s="115">
        <f t="shared" ca="1" si="930"/>
        <v>0</v>
      </c>
      <c r="S690" s="115">
        <f t="shared" ca="1" si="931"/>
        <v>0</v>
      </c>
      <c r="T690" s="115">
        <v>0</v>
      </c>
      <c r="U690" s="115">
        <f t="shared" ca="1" si="932"/>
        <v>-0.5</v>
      </c>
      <c r="V690" s="115">
        <f t="shared" ca="1" si="933"/>
        <v>0</v>
      </c>
      <c r="W690" s="115"/>
      <c r="X690" s="115"/>
      <c r="Y690" s="115"/>
      <c r="Z690" s="115"/>
    </row>
    <row r="691" spans="1:26" hidden="1" outlineLevel="1">
      <c r="A691">
        <f t="shared" ca="1" si="934"/>
        <v>2</v>
      </c>
      <c r="B691" t="str">
        <f t="shared" ca="1" si="927"/>
        <v>EP2 LPD1 LPS1 LPM3</v>
      </c>
      <c r="C691" s="308">
        <f ca="1">IF($A691&lt;&gt;$A690,1,MOD(C690-1+(COUNTIFS(D$382:$N$382,$A691)=COUNTIFS(D691:$N691,1)),C$381)+1)</f>
        <v>2</v>
      </c>
      <c r="D691" s="306">
        <f ca="1">IF($A691&lt;&gt;D$382,0,IF($A691&lt;&gt;$A690,1,MOD(D690-1+(COUNTIFS(E$382:$N$382,$A691)=COUNTIFS(E691:$N691,1)),D$381)+1))</f>
        <v>0</v>
      </c>
      <c r="E691" s="306">
        <f ca="1">IF($A691&lt;&gt;E$382,0,IF($A691&lt;&gt;$A690,1,MOD(E690-1+(COUNTIFS(F$382:$N$382,$A691)=COUNTIFS(F691:$N691,1)),E$381)+1))</f>
        <v>0</v>
      </c>
      <c r="F691" s="306">
        <f ca="1">IF($A691&lt;&gt;F$382,0,IF($A691&lt;&gt;$A690,1,MOD(F690-1+(COUNTIFS(G$382:$N$382,$A691)=COUNTIFS(G691:$N691,1)),F$381)+1))</f>
        <v>0</v>
      </c>
      <c r="G691" s="306">
        <f ca="1">IF($A691&lt;&gt;G$382,0,IF($A691&lt;&gt;$A690,1,MOD(G690-1+(COUNTIFS(H$382:$N$382,$A691)=COUNTIFS(H691:$N691,1)),G$381)+1))</f>
        <v>1</v>
      </c>
      <c r="H691" s="306">
        <f ca="1">IF($A691&lt;&gt;H$382,0,IF($A691&lt;&gt;$A690,1,MOD(H690-1+(COUNTIFS(I$382:$N$382,$A691)=COUNTIFS(I691:$N691,1)),H$381)+1))</f>
        <v>1</v>
      </c>
      <c r="I691" s="306">
        <f ca="1">IF($A691&lt;&gt;I$382,0,IF($A691&lt;&gt;$A690,1,MOD(I690-1+(COUNTIFS(N$382:$N$382,$A691)=COUNTIFS(N691:$N691,1)),I$381)+1))</f>
        <v>3</v>
      </c>
      <c r="J691" s="306"/>
      <c r="K691" s="306"/>
      <c r="L691" s="306"/>
      <c r="M691" s="306"/>
      <c r="O691">
        <v>308</v>
      </c>
      <c r="P691" s="115">
        <f t="shared" ca="1" si="928"/>
        <v>0</v>
      </c>
      <c r="Q691" s="115">
        <f t="shared" ca="1" si="929"/>
        <v>0</v>
      </c>
      <c r="R691" s="115">
        <f t="shared" ca="1" si="930"/>
        <v>0</v>
      </c>
      <c r="S691" s="115">
        <f t="shared" ca="1" si="931"/>
        <v>0</v>
      </c>
      <c r="T691" s="115">
        <v>0</v>
      </c>
      <c r="U691" s="115">
        <f t="shared" ca="1" si="932"/>
        <v>-0.5</v>
      </c>
      <c r="V691" s="115">
        <f t="shared" ca="1" si="933"/>
        <v>0.5</v>
      </c>
      <c r="W691" s="115"/>
      <c r="X691" s="115"/>
      <c r="Y691" s="115"/>
      <c r="Z691" s="115"/>
    </row>
    <row r="692" spans="1:26" hidden="1" outlineLevel="1">
      <c r="A692">
        <f t="shared" ca="1" si="934"/>
        <v>2</v>
      </c>
      <c r="B692" t="str">
        <f t="shared" ca="1" si="927"/>
        <v>EP2 LPD1 LPS2 LPM1</v>
      </c>
      <c r="C692" s="308">
        <f ca="1">IF($A692&lt;&gt;$A691,1,MOD(C691-1+(COUNTIFS(D$382:$N$382,$A692)=COUNTIFS(D692:$N692,1)),C$381)+1)</f>
        <v>2</v>
      </c>
      <c r="D692" s="306">
        <f ca="1">IF($A692&lt;&gt;D$382,0,IF($A692&lt;&gt;$A691,1,MOD(D691-1+(COUNTIFS(E$382:$N$382,$A692)=COUNTIFS(E692:$N692,1)),D$381)+1))</f>
        <v>0</v>
      </c>
      <c r="E692" s="306">
        <f ca="1">IF($A692&lt;&gt;E$382,0,IF($A692&lt;&gt;$A691,1,MOD(E691-1+(COUNTIFS(F$382:$N$382,$A692)=COUNTIFS(F692:$N692,1)),E$381)+1))</f>
        <v>0</v>
      </c>
      <c r="F692" s="306">
        <f ca="1">IF($A692&lt;&gt;F$382,0,IF($A692&lt;&gt;$A691,1,MOD(F691-1+(COUNTIFS(G$382:$N$382,$A692)=COUNTIFS(G692:$N692,1)),F$381)+1))</f>
        <v>0</v>
      </c>
      <c r="G692" s="306">
        <f ca="1">IF($A692&lt;&gt;G$382,0,IF($A692&lt;&gt;$A691,1,MOD(G691-1+(COUNTIFS(H$382:$N$382,$A692)=COUNTIFS(H692:$N692,1)),G$381)+1))</f>
        <v>1</v>
      </c>
      <c r="H692" s="306">
        <f ca="1">IF($A692&lt;&gt;H$382,0,IF($A692&lt;&gt;$A691,1,MOD(H691-1+(COUNTIFS(I$382:$N$382,$A692)=COUNTIFS(I692:$N692,1)),H$381)+1))</f>
        <v>2</v>
      </c>
      <c r="I692" s="306">
        <f ca="1">IF($A692&lt;&gt;I$382,0,IF($A692&lt;&gt;$A691,1,MOD(I691-1+(COUNTIFS(N$382:$N$382,$A692)=COUNTIFS(N692:$N692,1)),I$381)+1))</f>
        <v>1</v>
      </c>
      <c r="J692" s="306"/>
      <c r="K692" s="306"/>
      <c r="L692" s="306"/>
      <c r="M692" s="306"/>
      <c r="O692">
        <v>309</v>
      </c>
      <c r="P692" s="115">
        <f t="shared" ca="1" si="928"/>
        <v>0</v>
      </c>
      <c r="Q692" s="115">
        <f t="shared" ca="1" si="929"/>
        <v>0</v>
      </c>
      <c r="R692" s="115">
        <f t="shared" ca="1" si="930"/>
        <v>0</v>
      </c>
      <c r="S692" s="115">
        <f t="shared" ca="1" si="931"/>
        <v>0</v>
      </c>
      <c r="T692" s="115">
        <v>0</v>
      </c>
      <c r="U692" s="115">
        <f t="shared" ca="1" si="932"/>
        <v>0</v>
      </c>
      <c r="V692" s="115">
        <f t="shared" ca="1" si="933"/>
        <v>-0.5</v>
      </c>
      <c r="W692" s="115"/>
      <c r="X692" s="115"/>
      <c r="Y692" s="115"/>
      <c r="Z692" s="115"/>
    </row>
    <row r="693" spans="1:26" hidden="1" outlineLevel="1">
      <c r="A693">
        <f t="shared" ca="1" si="934"/>
        <v>2</v>
      </c>
      <c r="B693" t="str">
        <f t="shared" ca="1" si="927"/>
        <v>EP2 LPD1 LPS2 LPM2</v>
      </c>
      <c r="C693" s="308">
        <f ca="1">IF($A693&lt;&gt;$A692,1,MOD(C692-1+(COUNTIFS(D$382:$N$382,$A693)=COUNTIFS(D693:$N693,1)),C$381)+1)</f>
        <v>2</v>
      </c>
      <c r="D693" s="306">
        <f ca="1">IF($A693&lt;&gt;D$382,0,IF($A693&lt;&gt;$A692,1,MOD(D692-1+(COUNTIFS(E$382:$N$382,$A693)=COUNTIFS(E693:$N693,1)),D$381)+1))</f>
        <v>0</v>
      </c>
      <c r="E693" s="306">
        <f ca="1">IF($A693&lt;&gt;E$382,0,IF($A693&lt;&gt;$A692,1,MOD(E692-1+(COUNTIFS(F$382:$N$382,$A693)=COUNTIFS(F693:$N693,1)),E$381)+1))</f>
        <v>0</v>
      </c>
      <c r="F693" s="306">
        <f ca="1">IF($A693&lt;&gt;F$382,0,IF($A693&lt;&gt;$A692,1,MOD(F692-1+(COUNTIFS(G$382:$N$382,$A693)=COUNTIFS(G693:$N693,1)),F$381)+1))</f>
        <v>0</v>
      </c>
      <c r="G693" s="306">
        <f ca="1">IF($A693&lt;&gt;G$382,0,IF($A693&lt;&gt;$A692,1,MOD(G692-1+(COUNTIFS(H$382:$N$382,$A693)=COUNTIFS(H693:$N693,1)),G$381)+1))</f>
        <v>1</v>
      </c>
      <c r="H693" s="306">
        <f ca="1">IF($A693&lt;&gt;H$382,0,IF($A693&lt;&gt;$A692,1,MOD(H692-1+(COUNTIFS(I$382:$N$382,$A693)=COUNTIFS(I693:$N693,1)),H$381)+1))</f>
        <v>2</v>
      </c>
      <c r="I693" s="306">
        <f ca="1">IF($A693&lt;&gt;I$382,0,IF($A693&lt;&gt;$A692,1,MOD(I692-1+(COUNTIFS(N$382:$N$382,$A693)=COUNTIFS(N693:$N693,1)),I$381)+1))</f>
        <v>2</v>
      </c>
      <c r="J693" s="306"/>
      <c r="K693" s="306"/>
      <c r="L693" s="306"/>
      <c r="M693" s="306"/>
      <c r="O693">
        <v>310</v>
      </c>
      <c r="P693" s="115">
        <f t="shared" ca="1" si="928"/>
        <v>0</v>
      </c>
      <c r="Q693" s="115">
        <f t="shared" ca="1" si="929"/>
        <v>0</v>
      </c>
      <c r="R693" s="115">
        <f t="shared" ca="1" si="930"/>
        <v>0</v>
      </c>
      <c r="S693" s="115">
        <f t="shared" ca="1" si="931"/>
        <v>0</v>
      </c>
      <c r="T693" s="115">
        <v>0</v>
      </c>
      <c r="U693" s="115">
        <f t="shared" ca="1" si="932"/>
        <v>0</v>
      </c>
      <c r="V693" s="115">
        <f t="shared" ca="1" si="933"/>
        <v>0</v>
      </c>
      <c r="W693" s="115"/>
      <c r="X693" s="115"/>
      <c r="Y693" s="115"/>
      <c r="Z693" s="115"/>
    </row>
    <row r="694" spans="1:26" hidden="1" outlineLevel="1">
      <c r="A694">
        <f t="shared" ca="1" si="934"/>
        <v>2</v>
      </c>
      <c r="B694" t="str">
        <f t="shared" ca="1" si="927"/>
        <v>EP2 LPD1 LPS2 LPM3</v>
      </c>
      <c r="C694" s="308">
        <f ca="1">IF($A694&lt;&gt;$A693,1,MOD(C693-1+(COUNTIFS(D$382:$N$382,$A694)=COUNTIFS(D694:$N694,1)),C$381)+1)</f>
        <v>2</v>
      </c>
      <c r="D694" s="306">
        <f ca="1">IF($A694&lt;&gt;D$382,0,IF($A694&lt;&gt;$A693,1,MOD(D693-1+(COUNTIFS(E$382:$N$382,$A694)=COUNTIFS(E694:$N694,1)),D$381)+1))</f>
        <v>0</v>
      </c>
      <c r="E694" s="306">
        <f ca="1">IF($A694&lt;&gt;E$382,0,IF($A694&lt;&gt;$A693,1,MOD(E693-1+(COUNTIFS(F$382:$N$382,$A694)=COUNTIFS(F694:$N694,1)),E$381)+1))</f>
        <v>0</v>
      </c>
      <c r="F694" s="306">
        <f ca="1">IF($A694&lt;&gt;F$382,0,IF($A694&lt;&gt;$A693,1,MOD(F693-1+(COUNTIFS(G$382:$N$382,$A694)=COUNTIFS(G694:$N694,1)),F$381)+1))</f>
        <v>0</v>
      </c>
      <c r="G694" s="306">
        <f ca="1">IF($A694&lt;&gt;G$382,0,IF($A694&lt;&gt;$A693,1,MOD(G693-1+(COUNTIFS(H$382:$N$382,$A694)=COUNTIFS(H694:$N694,1)),G$381)+1))</f>
        <v>1</v>
      </c>
      <c r="H694" s="306">
        <f ca="1">IF($A694&lt;&gt;H$382,0,IF($A694&lt;&gt;$A693,1,MOD(H693-1+(COUNTIFS(I$382:$N$382,$A694)=COUNTIFS(I694:$N694,1)),H$381)+1))</f>
        <v>2</v>
      </c>
      <c r="I694" s="306">
        <f ca="1">IF($A694&lt;&gt;I$382,0,IF($A694&lt;&gt;$A693,1,MOD(I693-1+(COUNTIFS(N$382:$N$382,$A694)=COUNTIFS(N694:$N694,1)),I$381)+1))</f>
        <v>3</v>
      </c>
      <c r="J694" s="306"/>
      <c r="K694" s="306"/>
      <c r="L694" s="306"/>
      <c r="M694" s="306"/>
      <c r="O694">
        <v>311</v>
      </c>
      <c r="P694" s="115">
        <f t="shared" ca="1" si="928"/>
        <v>0</v>
      </c>
      <c r="Q694" s="115">
        <f t="shared" ca="1" si="929"/>
        <v>0</v>
      </c>
      <c r="R694" s="115">
        <f t="shared" ca="1" si="930"/>
        <v>0</v>
      </c>
      <c r="S694" s="115">
        <f t="shared" ca="1" si="931"/>
        <v>0</v>
      </c>
      <c r="T694" s="115">
        <v>0</v>
      </c>
      <c r="U694" s="115">
        <f t="shared" ca="1" si="932"/>
        <v>0</v>
      </c>
      <c r="V694" s="115">
        <f t="shared" ca="1" si="933"/>
        <v>0.5</v>
      </c>
      <c r="W694" s="115"/>
      <c r="X694" s="115"/>
      <c r="Y694" s="115"/>
      <c r="Z694" s="115"/>
    </row>
    <row r="695" spans="1:26" hidden="1" outlineLevel="1">
      <c r="A695">
        <f t="shared" ca="1" si="934"/>
        <v>2</v>
      </c>
      <c r="B695" t="str">
        <f t="shared" ca="1" si="927"/>
        <v>EP2 LPD1 LPS3 LPM1</v>
      </c>
      <c r="C695" s="308">
        <f ca="1">IF($A695&lt;&gt;$A694,1,MOD(C694-1+(COUNTIFS(D$382:$N$382,$A695)=COUNTIFS(D695:$N695,1)),C$381)+1)</f>
        <v>2</v>
      </c>
      <c r="D695" s="306">
        <f ca="1">IF($A695&lt;&gt;D$382,0,IF($A695&lt;&gt;$A694,1,MOD(D694-1+(COUNTIFS(E$382:$N$382,$A695)=COUNTIFS(E695:$N695,1)),D$381)+1))</f>
        <v>0</v>
      </c>
      <c r="E695" s="306">
        <f ca="1">IF($A695&lt;&gt;E$382,0,IF($A695&lt;&gt;$A694,1,MOD(E694-1+(COUNTIFS(F$382:$N$382,$A695)=COUNTIFS(F695:$N695,1)),E$381)+1))</f>
        <v>0</v>
      </c>
      <c r="F695" s="306">
        <f ca="1">IF($A695&lt;&gt;F$382,0,IF($A695&lt;&gt;$A694,1,MOD(F694-1+(COUNTIFS(G$382:$N$382,$A695)=COUNTIFS(G695:$N695,1)),F$381)+1))</f>
        <v>0</v>
      </c>
      <c r="G695" s="306">
        <f ca="1">IF($A695&lt;&gt;G$382,0,IF($A695&lt;&gt;$A694,1,MOD(G694-1+(COUNTIFS(H$382:$N$382,$A695)=COUNTIFS(H695:$N695,1)),G$381)+1))</f>
        <v>1</v>
      </c>
      <c r="H695" s="306">
        <f ca="1">IF($A695&lt;&gt;H$382,0,IF($A695&lt;&gt;$A694,1,MOD(H694-1+(COUNTIFS(I$382:$N$382,$A695)=COUNTIFS(I695:$N695,1)),H$381)+1))</f>
        <v>3</v>
      </c>
      <c r="I695" s="306">
        <f ca="1">IF($A695&lt;&gt;I$382,0,IF($A695&lt;&gt;$A694,1,MOD(I694-1+(COUNTIFS(N$382:$N$382,$A695)=COUNTIFS(N695:$N695,1)),I$381)+1))</f>
        <v>1</v>
      </c>
      <c r="J695" s="306"/>
      <c r="K695" s="306"/>
      <c r="L695" s="306"/>
      <c r="M695" s="306"/>
      <c r="O695">
        <v>312</v>
      </c>
      <c r="P695" s="115">
        <f t="shared" ca="1" si="928"/>
        <v>0</v>
      </c>
      <c r="Q695" s="115">
        <f t="shared" ca="1" si="929"/>
        <v>0</v>
      </c>
      <c r="R695" s="115">
        <f t="shared" ca="1" si="930"/>
        <v>0</v>
      </c>
      <c r="S695" s="115">
        <f t="shared" ca="1" si="931"/>
        <v>0</v>
      </c>
      <c r="T695" s="115">
        <v>0</v>
      </c>
      <c r="U695" s="115">
        <f t="shared" ca="1" si="932"/>
        <v>0.5</v>
      </c>
      <c r="V695" s="115">
        <f t="shared" ca="1" si="933"/>
        <v>-0.5</v>
      </c>
      <c r="W695" s="115"/>
      <c r="X695" s="115"/>
      <c r="Y695" s="115"/>
      <c r="Z695" s="115"/>
    </row>
    <row r="696" spans="1:26" hidden="1" outlineLevel="1">
      <c r="A696">
        <f t="shared" ca="1" si="934"/>
        <v>2</v>
      </c>
      <c r="B696" t="str">
        <f t="shared" ca="1" si="927"/>
        <v>EP2 LPD1 LPS3 LPM2</v>
      </c>
      <c r="C696" s="308">
        <f ca="1">IF($A696&lt;&gt;$A695,1,MOD(C695-1+(COUNTIFS(D$382:$N$382,$A696)=COUNTIFS(D696:$N696,1)),C$381)+1)</f>
        <v>2</v>
      </c>
      <c r="D696" s="306">
        <f ca="1">IF($A696&lt;&gt;D$382,0,IF($A696&lt;&gt;$A695,1,MOD(D695-1+(COUNTIFS(E$382:$N$382,$A696)=COUNTIFS(E696:$N696,1)),D$381)+1))</f>
        <v>0</v>
      </c>
      <c r="E696" s="306">
        <f ca="1">IF($A696&lt;&gt;E$382,0,IF($A696&lt;&gt;$A695,1,MOD(E695-1+(COUNTIFS(F$382:$N$382,$A696)=COUNTIFS(F696:$N696,1)),E$381)+1))</f>
        <v>0</v>
      </c>
      <c r="F696" s="306">
        <f ca="1">IF($A696&lt;&gt;F$382,0,IF($A696&lt;&gt;$A695,1,MOD(F695-1+(COUNTIFS(G$382:$N$382,$A696)=COUNTIFS(G696:$N696,1)),F$381)+1))</f>
        <v>0</v>
      </c>
      <c r="G696" s="306">
        <f ca="1">IF($A696&lt;&gt;G$382,0,IF($A696&lt;&gt;$A695,1,MOD(G695-1+(COUNTIFS(H$382:$N$382,$A696)=COUNTIFS(H696:$N696,1)),G$381)+1))</f>
        <v>1</v>
      </c>
      <c r="H696" s="306">
        <f ca="1">IF($A696&lt;&gt;H$382,0,IF($A696&lt;&gt;$A695,1,MOD(H695-1+(COUNTIFS(I$382:$N$382,$A696)=COUNTIFS(I696:$N696,1)),H$381)+1))</f>
        <v>3</v>
      </c>
      <c r="I696" s="306">
        <f ca="1">IF($A696&lt;&gt;I$382,0,IF($A696&lt;&gt;$A695,1,MOD(I695-1+(COUNTIFS(N$382:$N$382,$A696)=COUNTIFS(N696:$N696,1)),I$381)+1))</f>
        <v>2</v>
      </c>
      <c r="J696" s="306"/>
      <c r="K696" s="306"/>
      <c r="L696" s="306"/>
      <c r="M696" s="306"/>
      <c r="O696">
        <v>313</v>
      </c>
      <c r="P696" s="115">
        <f t="shared" ca="1" si="928"/>
        <v>0</v>
      </c>
      <c r="Q696" s="115">
        <f t="shared" ca="1" si="929"/>
        <v>0</v>
      </c>
      <c r="R696" s="115">
        <f t="shared" ca="1" si="930"/>
        <v>0</v>
      </c>
      <c r="S696" s="115">
        <f t="shared" ca="1" si="931"/>
        <v>0</v>
      </c>
      <c r="T696" s="115">
        <v>0</v>
      </c>
      <c r="U696" s="115">
        <f t="shared" ca="1" si="932"/>
        <v>0.5</v>
      </c>
      <c r="V696" s="115">
        <f t="shared" ca="1" si="933"/>
        <v>0</v>
      </c>
      <c r="W696" s="115"/>
      <c r="X696" s="115"/>
      <c r="Y696" s="115"/>
      <c r="Z696" s="115"/>
    </row>
    <row r="697" spans="1:26" hidden="1" outlineLevel="1">
      <c r="A697">
        <f t="shared" ca="1" si="934"/>
        <v>2</v>
      </c>
      <c r="B697" t="str">
        <f t="shared" ca="1" si="927"/>
        <v>EP2 LPD1 LPS3 LPM3</v>
      </c>
      <c r="C697" s="308">
        <f ca="1">IF($A697&lt;&gt;$A696,1,MOD(C696-1+(COUNTIFS(D$382:$N$382,$A697)=COUNTIFS(D697:$N697,1)),C$381)+1)</f>
        <v>2</v>
      </c>
      <c r="D697" s="306">
        <f ca="1">IF($A697&lt;&gt;D$382,0,IF($A697&lt;&gt;$A696,1,MOD(D696-1+(COUNTIFS(E$382:$N$382,$A697)=COUNTIFS(E697:$N697,1)),D$381)+1))</f>
        <v>0</v>
      </c>
      <c r="E697" s="306">
        <f ca="1">IF($A697&lt;&gt;E$382,0,IF($A697&lt;&gt;$A696,1,MOD(E696-1+(COUNTIFS(F$382:$N$382,$A697)=COUNTIFS(F697:$N697,1)),E$381)+1))</f>
        <v>0</v>
      </c>
      <c r="F697" s="306">
        <f ca="1">IF($A697&lt;&gt;F$382,0,IF($A697&lt;&gt;$A696,1,MOD(F696-1+(COUNTIFS(G$382:$N$382,$A697)=COUNTIFS(G697:$N697,1)),F$381)+1))</f>
        <v>0</v>
      </c>
      <c r="G697" s="306">
        <f ca="1">IF($A697&lt;&gt;G$382,0,IF($A697&lt;&gt;$A696,1,MOD(G696-1+(COUNTIFS(H$382:$N$382,$A697)=COUNTIFS(H697:$N697,1)),G$381)+1))</f>
        <v>1</v>
      </c>
      <c r="H697" s="306">
        <f ca="1">IF($A697&lt;&gt;H$382,0,IF($A697&lt;&gt;$A696,1,MOD(H696-1+(COUNTIFS(I$382:$N$382,$A697)=COUNTIFS(I697:$N697,1)),H$381)+1))</f>
        <v>3</v>
      </c>
      <c r="I697" s="306">
        <f ca="1">IF($A697&lt;&gt;I$382,0,IF($A697&lt;&gt;$A696,1,MOD(I696-1+(COUNTIFS(N$382:$N$382,$A697)=COUNTIFS(N697:$N697,1)),I$381)+1))</f>
        <v>3</v>
      </c>
      <c r="J697" s="306"/>
      <c r="K697" s="306"/>
      <c r="L697" s="306"/>
      <c r="M697" s="306"/>
      <c r="O697">
        <v>314</v>
      </c>
      <c r="P697" s="115">
        <f t="shared" ca="1" si="928"/>
        <v>0</v>
      </c>
      <c r="Q697" s="115">
        <f t="shared" ca="1" si="929"/>
        <v>0</v>
      </c>
      <c r="R697" s="115">
        <f t="shared" ca="1" si="930"/>
        <v>0</v>
      </c>
      <c r="S697" s="115">
        <f t="shared" ca="1" si="931"/>
        <v>0</v>
      </c>
      <c r="T697" s="115">
        <v>0</v>
      </c>
      <c r="U697" s="115">
        <f t="shared" ca="1" si="932"/>
        <v>0.5</v>
      </c>
      <c r="V697" s="115">
        <f t="shared" ca="1" si="933"/>
        <v>0.5</v>
      </c>
      <c r="W697" s="115"/>
      <c r="X697" s="115"/>
      <c r="Y697" s="115"/>
      <c r="Z697" s="115"/>
    </row>
    <row r="698" spans="1:26" hidden="1" outlineLevel="1">
      <c r="A698">
        <f t="shared" ca="1" si="934"/>
        <v>2</v>
      </c>
      <c r="B698" t="str">
        <f t="shared" ca="1" si="927"/>
        <v>EP3 LPD1 LPS1 LPM1</v>
      </c>
      <c r="C698" s="308">
        <f ca="1">IF($A698&lt;&gt;$A697,1,MOD(C697-1+(COUNTIFS(D$382:$N$382,$A698)=COUNTIFS(D698:$N698,1)),C$381)+1)</f>
        <v>3</v>
      </c>
      <c r="D698" s="306">
        <f ca="1">IF($A698&lt;&gt;D$382,0,IF($A698&lt;&gt;$A697,1,MOD(D697-1+(COUNTIFS(E$382:$N$382,$A698)=COUNTIFS(E698:$N698,1)),D$381)+1))</f>
        <v>0</v>
      </c>
      <c r="E698" s="306">
        <f ca="1">IF($A698&lt;&gt;E$382,0,IF($A698&lt;&gt;$A697,1,MOD(E697-1+(COUNTIFS(F$382:$N$382,$A698)=COUNTIFS(F698:$N698,1)),E$381)+1))</f>
        <v>0</v>
      </c>
      <c r="F698" s="306">
        <f ca="1">IF($A698&lt;&gt;F$382,0,IF($A698&lt;&gt;$A697,1,MOD(F697-1+(COUNTIFS(G$382:$N$382,$A698)=COUNTIFS(G698:$N698,1)),F$381)+1))</f>
        <v>0</v>
      </c>
      <c r="G698" s="306">
        <f ca="1">IF($A698&lt;&gt;G$382,0,IF($A698&lt;&gt;$A697,1,MOD(G697-1+(COUNTIFS(H$382:$N$382,$A698)=COUNTIFS(H698:$N698,1)),G$381)+1))</f>
        <v>1</v>
      </c>
      <c r="H698" s="306">
        <f ca="1">IF($A698&lt;&gt;H$382,0,IF($A698&lt;&gt;$A697,1,MOD(H697-1+(COUNTIFS(I$382:$N$382,$A698)=COUNTIFS(I698:$N698,1)),H$381)+1))</f>
        <v>1</v>
      </c>
      <c r="I698" s="306">
        <f ca="1">IF($A698&lt;&gt;I$382,0,IF($A698&lt;&gt;$A697,1,MOD(I697-1+(COUNTIFS(N$382:$N$382,$A698)=COUNTIFS(N698:$N698,1)),I$381)+1))</f>
        <v>1</v>
      </c>
      <c r="J698" s="306"/>
      <c r="K698" s="306"/>
      <c r="L698" s="306"/>
      <c r="M698" s="306"/>
      <c r="O698">
        <v>315</v>
      </c>
      <c r="P698" s="115">
        <f t="shared" ca="1" si="928"/>
        <v>0.5</v>
      </c>
      <c r="Q698" s="115">
        <f t="shared" ca="1" si="929"/>
        <v>0</v>
      </c>
      <c r="R698" s="115">
        <f t="shared" ca="1" si="930"/>
        <v>0</v>
      </c>
      <c r="S698" s="115">
        <f t="shared" ca="1" si="931"/>
        <v>0</v>
      </c>
      <c r="T698" s="115">
        <v>0</v>
      </c>
      <c r="U698" s="115">
        <f t="shared" ca="1" si="932"/>
        <v>-0.5</v>
      </c>
      <c r="V698" s="115">
        <f t="shared" ca="1" si="933"/>
        <v>-0.5</v>
      </c>
      <c r="W698" s="115"/>
      <c r="X698" s="115"/>
      <c r="Y698" s="115"/>
      <c r="Z698" s="115"/>
    </row>
    <row r="699" spans="1:26" hidden="1" outlineLevel="1">
      <c r="A699">
        <f t="shared" ca="1" si="934"/>
        <v>2</v>
      </c>
      <c r="B699" t="str">
        <f t="shared" ca="1" si="927"/>
        <v>EP3 LPD1 LPS1 LPM2</v>
      </c>
      <c r="C699" s="308">
        <f ca="1">IF($A699&lt;&gt;$A698,1,MOD(C698-1+(COUNTIFS(D$382:$N$382,$A699)=COUNTIFS(D699:$N699,1)),C$381)+1)</f>
        <v>3</v>
      </c>
      <c r="D699" s="306">
        <f ca="1">IF($A699&lt;&gt;D$382,0,IF($A699&lt;&gt;$A698,1,MOD(D698-1+(COUNTIFS(E$382:$N$382,$A699)=COUNTIFS(E699:$N699,1)),D$381)+1))</f>
        <v>0</v>
      </c>
      <c r="E699" s="306">
        <f ca="1">IF($A699&lt;&gt;E$382,0,IF($A699&lt;&gt;$A698,1,MOD(E698-1+(COUNTIFS(F$382:$N$382,$A699)=COUNTIFS(F699:$N699,1)),E$381)+1))</f>
        <v>0</v>
      </c>
      <c r="F699" s="306">
        <f ca="1">IF($A699&lt;&gt;F$382,0,IF($A699&lt;&gt;$A698,1,MOD(F698-1+(COUNTIFS(G$382:$N$382,$A699)=COUNTIFS(G699:$N699,1)),F$381)+1))</f>
        <v>0</v>
      </c>
      <c r="G699" s="306">
        <f ca="1">IF($A699&lt;&gt;G$382,0,IF($A699&lt;&gt;$A698,1,MOD(G698-1+(COUNTIFS(H$382:$N$382,$A699)=COUNTIFS(H699:$N699,1)),G$381)+1))</f>
        <v>1</v>
      </c>
      <c r="H699" s="306">
        <f ca="1">IF($A699&lt;&gt;H$382,0,IF($A699&lt;&gt;$A698,1,MOD(H698-1+(COUNTIFS(I$382:$N$382,$A699)=COUNTIFS(I699:$N699,1)),H$381)+1))</f>
        <v>1</v>
      </c>
      <c r="I699" s="306">
        <f ca="1">IF($A699&lt;&gt;I$382,0,IF($A699&lt;&gt;$A698,1,MOD(I698-1+(COUNTIFS(N$382:$N$382,$A699)=COUNTIFS(N699:$N699,1)),I$381)+1))</f>
        <v>2</v>
      </c>
      <c r="J699" s="306"/>
      <c r="K699" s="306"/>
      <c r="L699" s="306"/>
      <c r="M699" s="306"/>
      <c r="O699">
        <v>316</v>
      </c>
      <c r="P699" s="115">
        <f t="shared" ca="1" si="928"/>
        <v>0.5</v>
      </c>
      <c r="Q699" s="115">
        <f t="shared" ca="1" si="929"/>
        <v>0</v>
      </c>
      <c r="R699" s="115">
        <f t="shared" ca="1" si="930"/>
        <v>0</v>
      </c>
      <c r="S699" s="115">
        <f t="shared" ca="1" si="931"/>
        <v>0</v>
      </c>
      <c r="T699" s="115">
        <v>0</v>
      </c>
      <c r="U699" s="115">
        <f t="shared" ca="1" si="932"/>
        <v>-0.5</v>
      </c>
      <c r="V699" s="115">
        <f t="shared" ca="1" si="933"/>
        <v>0</v>
      </c>
      <c r="W699" s="115"/>
      <c r="X699" s="115"/>
      <c r="Y699" s="115"/>
      <c r="Z699" s="115"/>
    </row>
    <row r="700" spans="1:26" hidden="1" outlineLevel="1">
      <c r="A700">
        <f t="shared" ca="1" si="934"/>
        <v>2</v>
      </c>
      <c r="B700" t="str">
        <f t="shared" ca="1" si="927"/>
        <v>EP3 LPD1 LPS1 LPM3</v>
      </c>
      <c r="C700" s="308">
        <f ca="1">IF($A700&lt;&gt;$A699,1,MOD(C699-1+(COUNTIFS(D$382:$N$382,$A700)=COUNTIFS(D700:$N700,1)),C$381)+1)</f>
        <v>3</v>
      </c>
      <c r="D700" s="306">
        <f ca="1">IF($A700&lt;&gt;D$382,0,IF($A700&lt;&gt;$A699,1,MOD(D699-1+(COUNTIFS(E$382:$N$382,$A700)=COUNTIFS(E700:$N700,1)),D$381)+1))</f>
        <v>0</v>
      </c>
      <c r="E700" s="306">
        <f ca="1">IF($A700&lt;&gt;E$382,0,IF($A700&lt;&gt;$A699,1,MOD(E699-1+(COUNTIFS(F$382:$N$382,$A700)=COUNTIFS(F700:$N700,1)),E$381)+1))</f>
        <v>0</v>
      </c>
      <c r="F700" s="306">
        <f ca="1">IF($A700&lt;&gt;F$382,0,IF($A700&lt;&gt;$A699,1,MOD(F699-1+(COUNTIFS(G$382:$N$382,$A700)=COUNTIFS(G700:$N700,1)),F$381)+1))</f>
        <v>0</v>
      </c>
      <c r="G700" s="306">
        <f ca="1">IF($A700&lt;&gt;G$382,0,IF($A700&lt;&gt;$A699,1,MOD(G699-1+(COUNTIFS(H$382:$N$382,$A700)=COUNTIFS(H700:$N700,1)),G$381)+1))</f>
        <v>1</v>
      </c>
      <c r="H700" s="306">
        <f ca="1">IF($A700&lt;&gt;H$382,0,IF($A700&lt;&gt;$A699,1,MOD(H699-1+(COUNTIFS(I$382:$N$382,$A700)=COUNTIFS(I700:$N700,1)),H$381)+1))</f>
        <v>1</v>
      </c>
      <c r="I700" s="306">
        <f ca="1">IF($A700&lt;&gt;I$382,0,IF($A700&lt;&gt;$A699,1,MOD(I699-1+(COUNTIFS(N$382:$N$382,$A700)=COUNTIFS(N700:$N700,1)),I$381)+1))</f>
        <v>3</v>
      </c>
      <c r="J700" s="306"/>
      <c r="K700" s="306"/>
      <c r="L700" s="306"/>
      <c r="M700" s="306"/>
      <c r="O700">
        <v>317</v>
      </c>
      <c r="P700" s="115">
        <f t="shared" ca="1" si="928"/>
        <v>0.5</v>
      </c>
      <c r="Q700" s="115">
        <f t="shared" ca="1" si="929"/>
        <v>0</v>
      </c>
      <c r="R700" s="115">
        <f t="shared" ca="1" si="930"/>
        <v>0</v>
      </c>
      <c r="S700" s="115">
        <f t="shared" ca="1" si="931"/>
        <v>0</v>
      </c>
      <c r="T700" s="115">
        <v>0</v>
      </c>
      <c r="U700" s="115">
        <f t="shared" ca="1" si="932"/>
        <v>-0.5</v>
      </c>
      <c r="V700" s="115">
        <f t="shared" ca="1" si="933"/>
        <v>0.5</v>
      </c>
      <c r="W700" s="115"/>
      <c r="X700" s="115"/>
      <c r="Y700" s="115"/>
      <c r="Z700" s="115"/>
    </row>
    <row r="701" spans="1:26" hidden="1" outlineLevel="1">
      <c r="A701">
        <f t="shared" ca="1" si="934"/>
        <v>2</v>
      </c>
      <c r="B701" t="str">
        <f t="shared" ca="1" si="927"/>
        <v>EP3 LPD1 LPS2 LPM1</v>
      </c>
      <c r="C701" s="308">
        <f ca="1">IF($A701&lt;&gt;$A700,1,MOD(C700-1+(COUNTIFS(D$382:$N$382,$A701)=COUNTIFS(D701:$N701,1)),C$381)+1)</f>
        <v>3</v>
      </c>
      <c r="D701" s="306">
        <f ca="1">IF($A701&lt;&gt;D$382,0,IF($A701&lt;&gt;$A700,1,MOD(D700-1+(COUNTIFS(E$382:$N$382,$A701)=COUNTIFS(E701:$N701,1)),D$381)+1))</f>
        <v>0</v>
      </c>
      <c r="E701" s="306">
        <f ca="1">IF($A701&lt;&gt;E$382,0,IF($A701&lt;&gt;$A700,1,MOD(E700-1+(COUNTIFS(F$382:$N$382,$A701)=COUNTIFS(F701:$N701,1)),E$381)+1))</f>
        <v>0</v>
      </c>
      <c r="F701" s="306">
        <f ca="1">IF($A701&lt;&gt;F$382,0,IF($A701&lt;&gt;$A700,1,MOD(F700-1+(COUNTIFS(G$382:$N$382,$A701)=COUNTIFS(G701:$N701,1)),F$381)+1))</f>
        <v>0</v>
      </c>
      <c r="G701" s="306">
        <f ca="1">IF($A701&lt;&gt;G$382,0,IF($A701&lt;&gt;$A700,1,MOD(G700-1+(COUNTIFS(H$382:$N$382,$A701)=COUNTIFS(H701:$N701,1)),G$381)+1))</f>
        <v>1</v>
      </c>
      <c r="H701" s="306">
        <f ca="1">IF($A701&lt;&gt;H$382,0,IF($A701&lt;&gt;$A700,1,MOD(H700-1+(COUNTIFS(I$382:$N$382,$A701)=COUNTIFS(I701:$N701,1)),H$381)+1))</f>
        <v>2</v>
      </c>
      <c r="I701" s="306">
        <f ca="1">IF($A701&lt;&gt;I$382,0,IF($A701&lt;&gt;$A700,1,MOD(I700-1+(COUNTIFS(N$382:$N$382,$A701)=COUNTIFS(N701:$N701,1)),I$381)+1))</f>
        <v>1</v>
      </c>
      <c r="J701" s="306"/>
      <c r="K701" s="306"/>
      <c r="L701" s="306"/>
      <c r="M701" s="306"/>
      <c r="O701">
        <v>318</v>
      </c>
      <c r="P701" s="115">
        <f t="shared" ca="1" si="928"/>
        <v>0.5</v>
      </c>
      <c r="Q701" s="115">
        <f t="shared" ca="1" si="929"/>
        <v>0</v>
      </c>
      <c r="R701" s="115">
        <f t="shared" ca="1" si="930"/>
        <v>0</v>
      </c>
      <c r="S701" s="115">
        <f t="shared" ca="1" si="931"/>
        <v>0</v>
      </c>
      <c r="T701" s="115">
        <v>0</v>
      </c>
      <c r="U701" s="115">
        <f t="shared" ca="1" si="932"/>
        <v>0</v>
      </c>
      <c r="V701" s="115">
        <f t="shared" ca="1" si="933"/>
        <v>-0.5</v>
      </c>
      <c r="W701" s="115"/>
      <c r="X701" s="115"/>
      <c r="Y701" s="115"/>
      <c r="Z701" s="115"/>
    </row>
    <row r="702" spans="1:26" hidden="1" outlineLevel="1">
      <c r="A702">
        <f t="shared" ca="1" si="934"/>
        <v>2</v>
      </c>
      <c r="B702" t="str">
        <f t="shared" ca="1" si="927"/>
        <v>EP3 LPD1 LPS2 LPM2</v>
      </c>
      <c r="C702" s="308">
        <f ca="1">IF($A702&lt;&gt;$A701,1,MOD(C701-1+(COUNTIFS(D$382:$N$382,$A702)=COUNTIFS(D702:$N702,1)),C$381)+1)</f>
        <v>3</v>
      </c>
      <c r="D702" s="306">
        <f ca="1">IF($A702&lt;&gt;D$382,0,IF($A702&lt;&gt;$A701,1,MOD(D701-1+(COUNTIFS(E$382:$N$382,$A702)=COUNTIFS(E702:$N702,1)),D$381)+1))</f>
        <v>0</v>
      </c>
      <c r="E702" s="306">
        <f ca="1">IF($A702&lt;&gt;E$382,0,IF($A702&lt;&gt;$A701,1,MOD(E701-1+(COUNTIFS(F$382:$N$382,$A702)=COUNTIFS(F702:$N702,1)),E$381)+1))</f>
        <v>0</v>
      </c>
      <c r="F702" s="306">
        <f ca="1">IF($A702&lt;&gt;F$382,0,IF($A702&lt;&gt;$A701,1,MOD(F701-1+(COUNTIFS(G$382:$N$382,$A702)=COUNTIFS(G702:$N702,1)),F$381)+1))</f>
        <v>0</v>
      </c>
      <c r="G702" s="306">
        <f ca="1">IF($A702&lt;&gt;G$382,0,IF($A702&lt;&gt;$A701,1,MOD(G701-1+(COUNTIFS(H$382:$N$382,$A702)=COUNTIFS(H702:$N702,1)),G$381)+1))</f>
        <v>1</v>
      </c>
      <c r="H702" s="306">
        <f ca="1">IF($A702&lt;&gt;H$382,0,IF($A702&lt;&gt;$A701,1,MOD(H701-1+(COUNTIFS(I$382:$N$382,$A702)=COUNTIFS(I702:$N702,1)),H$381)+1))</f>
        <v>2</v>
      </c>
      <c r="I702" s="306">
        <f ca="1">IF($A702&lt;&gt;I$382,0,IF($A702&lt;&gt;$A701,1,MOD(I701-1+(COUNTIFS(N$382:$N$382,$A702)=COUNTIFS(N702:$N702,1)),I$381)+1))</f>
        <v>2</v>
      </c>
      <c r="J702" s="306"/>
      <c r="K702" s="306"/>
      <c r="L702" s="306"/>
      <c r="M702" s="306"/>
      <c r="O702">
        <v>319</v>
      </c>
      <c r="P702" s="115">
        <f t="shared" ca="1" si="928"/>
        <v>0.5</v>
      </c>
      <c r="Q702" s="115">
        <f t="shared" ca="1" si="929"/>
        <v>0</v>
      </c>
      <c r="R702" s="115">
        <f t="shared" ca="1" si="930"/>
        <v>0</v>
      </c>
      <c r="S702" s="115">
        <f t="shared" ca="1" si="931"/>
        <v>0</v>
      </c>
      <c r="T702" s="115">
        <v>0</v>
      </c>
      <c r="U702" s="115">
        <f t="shared" ca="1" si="932"/>
        <v>0</v>
      </c>
      <c r="V702" s="115">
        <f t="shared" ca="1" si="933"/>
        <v>0</v>
      </c>
      <c r="W702" s="115"/>
      <c r="X702" s="115"/>
      <c r="Y702" s="115"/>
      <c r="Z702" s="115"/>
    </row>
    <row r="703" spans="1:26" hidden="1" outlineLevel="1">
      <c r="A703">
        <f t="shared" ca="1" si="934"/>
        <v>2</v>
      </c>
      <c r="B703" t="str">
        <f t="shared" ca="1" si="927"/>
        <v>EP3 LPD1 LPS2 LPM3</v>
      </c>
      <c r="C703" s="308">
        <f ca="1">IF($A703&lt;&gt;$A702,1,MOD(C702-1+(COUNTIFS(D$382:$N$382,$A703)=COUNTIFS(D703:$N703,1)),C$381)+1)</f>
        <v>3</v>
      </c>
      <c r="D703" s="306">
        <f ca="1">IF($A703&lt;&gt;D$382,0,IF($A703&lt;&gt;$A702,1,MOD(D702-1+(COUNTIFS(E$382:$N$382,$A703)=COUNTIFS(E703:$N703,1)),D$381)+1))</f>
        <v>0</v>
      </c>
      <c r="E703" s="306">
        <f ca="1">IF($A703&lt;&gt;E$382,0,IF($A703&lt;&gt;$A702,1,MOD(E702-1+(COUNTIFS(F$382:$N$382,$A703)=COUNTIFS(F703:$N703,1)),E$381)+1))</f>
        <v>0</v>
      </c>
      <c r="F703" s="306">
        <f ca="1">IF($A703&lt;&gt;F$382,0,IF($A703&lt;&gt;$A702,1,MOD(F702-1+(COUNTIFS(G$382:$N$382,$A703)=COUNTIFS(G703:$N703,1)),F$381)+1))</f>
        <v>0</v>
      </c>
      <c r="G703" s="306">
        <f ca="1">IF($A703&lt;&gt;G$382,0,IF($A703&lt;&gt;$A702,1,MOD(G702-1+(COUNTIFS(H$382:$N$382,$A703)=COUNTIFS(H703:$N703,1)),G$381)+1))</f>
        <v>1</v>
      </c>
      <c r="H703" s="306">
        <f ca="1">IF($A703&lt;&gt;H$382,0,IF($A703&lt;&gt;$A702,1,MOD(H702-1+(COUNTIFS(I$382:$N$382,$A703)=COUNTIFS(I703:$N703,1)),H$381)+1))</f>
        <v>2</v>
      </c>
      <c r="I703" s="306">
        <f ca="1">IF($A703&lt;&gt;I$382,0,IF($A703&lt;&gt;$A702,1,MOD(I702-1+(COUNTIFS(N$382:$N$382,$A703)=COUNTIFS(N703:$N703,1)),I$381)+1))</f>
        <v>3</v>
      </c>
      <c r="J703" s="306"/>
      <c r="K703" s="306"/>
      <c r="L703" s="306"/>
      <c r="M703" s="306"/>
      <c r="O703">
        <v>320</v>
      </c>
      <c r="P703" s="115">
        <f t="shared" ca="1" si="928"/>
        <v>0.5</v>
      </c>
      <c r="Q703" s="115">
        <f t="shared" ca="1" si="929"/>
        <v>0</v>
      </c>
      <c r="R703" s="115">
        <f t="shared" ca="1" si="930"/>
        <v>0</v>
      </c>
      <c r="S703" s="115">
        <f t="shared" ca="1" si="931"/>
        <v>0</v>
      </c>
      <c r="T703" s="115">
        <v>0</v>
      </c>
      <c r="U703" s="115">
        <f t="shared" ca="1" si="932"/>
        <v>0</v>
      </c>
      <c r="V703" s="115">
        <f t="shared" ca="1" si="933"/>
        <v>0.5</v>
      </c>
      <c r="W703" s="115"/>
      <c r="X703" s="115"/>
      <c r="Y703" s="115"/>
      <c r="Z703" s="115"/>
    </row>
    <row r="704" spans="1:26" hidden="1" outlineLevel="1">
      <c r="A704">
        <f t="shared" ca="1" si="934"/>
        <v>2</v>
      </c>
      <c r="B704" t="str">
        <f t="shared" ref="B704:B719" ca="1" si="935">"EP"&amp;$C704&amp;IF($A704=0," LPAll"&amp;$D704,"")&amp;IF($A704=1," LPD"&amp;$E704&amp;" LPS"&amp;$F704,"")&amp;IF($A704=2," LPD"&amp;$G704&amp;" LPS"&amp;$H704&amp;" LPM"&amp;$I704,"")</f>
        <v>EP3 LPD1 LPS3 LPM1</v>
      </c>
      <c r="C704" s="308">
        <f ca="1">IF($A704&lt;&gt;$A703,1,MOD(C703-1+(COUNTIFS(D$382:$N$382,$A704)=COUNTIFS(D704:$N704,1)),C$381)+1)</f>
        <v>3</v>
      </c>
      <c r="D704" s="306">
        <f ca="1">IF($A704&lt;&gt;D$382,0,IF($A704&lt;&gt;$A703,1,MOD(D703-1+(COUNTIFS(E$382:$N$382,$A704)=COUNTIFS(E704:$N704,1)),D$381)+1))</f>
        <v>0</v>
      </c>
      <c r="E704" s="306">
        <f ca="1">IF($A704&lt;&gt;E$382,0,IF($A704&lt;&gt;$A703,1,MOD(E703-1+(COUNTIFS(F$382:$N$382,$A704)=COUNTIFS(F704:$N704,1)),E$381)+1))</f>
        <v>0</v>
      </c>
      <c r="F704" s="306">
        <f ca="1">IF($A704&lt;&gt;F$382,0,IF($A704&lt;&gt;$A703,1,MOD(F703-1+(COUNTIFS(G$382:$N$382,$A704)=COUNTIFS(G704:$N704,1)),F$381)+1))</f>
        <v>0</v>
      </c>
      <c r="G704" s="306">
        <f ca="1">IF($A704&lt;&gt;G$382,0,IF($A704&lt;&gt;$A703,1,MOD(G703-1+(COUNTIFS(H$382:$N$382,$A704)=COUNTIFS(H704:$N704,1)),G$381)+1))</f>
        <v>1</v>
      </c>
      <c r="H704" s="306">
        <f ca="1">IF($A704&lt;&gt;H$382,0,IF($A704&lt;&gt;$A703,1,MOD(H703-1+(COUNTIFS(I$382:$N$382,$A704)=COUNTIFS(I704:$N704,1)),H$381)+1))</f>
        <v>3</v>
      </c>
      <c r="I704" s="306">
        <f ca="1">IF($A704&lt;&gt;I$382,0,IF($A704&lt;&gt;$A703,1,MOD(I703-1+(COUNTIFS(N$382:$N$382,$A704)=COUNTIFS(N704:$N704,1)),I$381)+1))</f>
        <v>1</v>
      </c>
      <c r="J704" s="306"/>
      <c r="K704" s="306"/>
      <c r="L704" s="306"/>
      <c r="M704" s="306"/>
      <c r="O704">
        <v>321</v>
      </c>
      <c r="P704" s="115">
        <f t="shared" ca="1" si="928"/>
        <v>0.5</v>
      </c>
      <c r="Q704" s="115">
        <f t="shared" ca="1" si="929"/>
        <v>0</v>
      </c>
      <c r="R704" s="115">
        <f t="shared" ca="1" si="930"/>
        <v>0</v>
      </c>
      <c r="S704" s="115">
        <f t="shared" ca="1" si="931"/>
        <v>0</v>
      </c>
      <c r="T704" s="115">
        <v>0</v>
      </c>
      <c r="U704" s="115">
        <f t="shared" ca="1" si="932"/>
        <v>0.5</v>
      </c>
      <c r="V704" s="115">
        <f t="shared" ca="1" si="933"/>
        <v>-0.5</v>
      </c>
      <c r="W704" s="115"/>
      <c r="X704" s="115"/>
      <c r="Y704" s="115"/>
      <c r="Z704" s="115"/>
    </row>
    <row r="705" spans="1:28" hidden="1" outlineLevel="1">
      <c r="A705">
        <f t="shared" ca="1" si="934"/>
        <v>2</v>
      </c>
      <c r="B705" t="str">
        <f t="shared" ca="1" si="935"/>
        <v>EP3 LPD1 LPS3 LPM2</v>
      </c>
      <c r="C705" s="308">
        <f ca="1">IF($A705&lt;&gt;$A704,1,MOD(C704-1+(COUNTIFS(D$382:$N$382,$A705)=COUNTIFS(D705:$N705,1)),C$381)+1)</f>
        <v>3</v>
      </c>
      <c r="D705" s="306">
        <f ca="1">IF($A705&lt;&gt;D$382,0,IF($A705&lt;&gt;$A704,1,MOD(D704-1+(COUNTIFS(E$382:$N$382,$A705)=COUNTIFS(E705:$N705,1)),D$381)+1))</f>
        <v>0</v>
      </c>
      <c r="E705" s="306">
        <f ca="1">IF($A705&lt;&gt;E$382,0,IF($A705&lt;&gt;$A704,1,MOD(E704-1+(COUNTIFS(F$382:$N$382,$A705)=COUNTIFS(F705:$N705,1)),E$381)+1))</f>
        <v>0</v>
      </c>
      <c r="F705" s="306">
        <f ca="1">IF($A705&lt;&gt;F$382,0,IF($A705&lt;&gt;$A704,1,MOD(F704-1+(COUNTIFS(G$382:$N$382,$A705)=COUNTIFS(G705:$N705,1)),F$381)+1))</f>
        <v>0</v>
      </c>
      <c r="G705" s="306">
        <f ca="1">IF($A705&lt;&gt;G$382,0,IF($A705&lt;&gt;$A704,1,MOD(G704-1+(COUNTIFS(H$382:$N$382,$A705)=COUNTIFS(H705:$N705,1)),G$381)+1))</f>
        <v>1</v>
      </c>
      <c r="H705" s="306">
        <f ca="1">IF($A705&lt;&gt;H$382,0,IF($A705&lt;&gt;$A704,1,MOD(H704-1+(COUNTIFS(I$382:$N$382,$A705)=COUNTIFS(I705:$N705,1)),H$381)+1))</f>
        <v>3</v>
      </c>
      <c r="I705" s="306">
        <f ca="1">IF($A705&lt;&gt;I$382,0,IF($A705&lt;&gt;$A704,1,MOD(I704-1+(COUNTIFS(N$382:$N$382,$A705)=COUNTIFS(N705:$N705,1)),I$381)+1))</f>
        <v>2</v>
      </c>
      <c r="J705" s="306"/>
      <c r="K705" s="306"/>
      <c r="L705" s="306"/>
      <c r="M705" s="306"/>
      <c r="O705">
        <v>322</v>
      </c>
      <c r="P705" s="115">
        <f t="shared" ca="1" si="928"/>
        <v>0.5</v>
      </c>
      <c r="Q705" s="115">
        <f t="shared" ca="1" si="929"/>
        <v>0</v>
      </c>
      <c r="R705" s="115">
        <f t="shared" ca="1" si="930"/>
        <v>0</v>
      </c>
      <c r="S705" s="115">
        <f t="shared" ca="1" si="931"/>
        <v>0</v>
      </c>
      <c r="T705" s="115">
        <v>0</v>
      </c>
      <c r="U705" s="115">
        <f t="shared" ca="1" si="932"/>
        <v>0.5</v>
      </c>
      <c r="V705" s="115">
        <f t="shared" ca="1" si="933"/>
        <v>0</v>
      </c>
      <c r="W705" s="115"/>
      <c r="X705" s="115"/>
      <c r="Y705" s="115"/>
      <c r="Z705" s="115"/>
    </row>
    <row r="706" spans="1:28" hidden="1" outlineLevel="1">
      <c r="A706">
        <f t="shared" ca="1" si="934"/>
        <v>2</v>
      </c>
      <c r="B706" t="str">
        <f t="shared" ca="1" si="935"/>
        <v>EP3 LPD1 LPS3 LPM3</v>
      </c>
      <c r="C706" s="308">
        <f ca="1">IF($A706&lt;&gt;$A705,1,MOD(C705-1+(COUNTIFS(D$382:$N$382,$A706)=COUNTIFS(D706:$N706,1)),C$381)+1)</f>
        <v>3</v>
      </c>
      <c r="D706" s="306">
        <f ca="1">IF($A706&lt;&gt;D$382,0,IF($A706&lt;&gt;$A705,1,MOD(D705-1+(COUNTIFS(E$382:$N$382,$A706)=COUNTIFS(E706:$N706,1)),D$381)+1))</f>
        <v>0</v>
      </c>
      <c r="E706" s="306">
        <f ca="1">IF($A706&lt;&gt;E$382,0,IF($A706&lt;&gt;$A705,1,MOD(E705-1+(COUNTIFS(F$382:$N$382,$A706)=COUNTIFS(F706:$N706,1)),E$381)+1))</f>
        <v>0</v>
      </c>
      <c r="F706" s="306">
        <f ca="1">IF($A706&lt;&gt;F$382,0,IF($A706&lt;&gt;$A705,1,MOD(F705-1+(COUNTIFS(G$382:$N$382,$A706)=COUNTIFS(G706:$N706,1)),F$381)+1))</f>
        <v>0</v>
      </c>
      <c r="G706" s="306">
        <f ca="1">IF($A706&lt;&gt;G$382,0,IF($A706&lt;&gt;$A705,1,MOD(G705-1+(COUNTIFS(H$382:$N$382,$A706)=COUNTIFS(H706:$N706,1)),G$381)+1))</f>
        <v>1</v>
      </c>
      <c r="H706" s="306">
        <f ca="1">IF($A706&lt;&gt;H$382,0,IF($A706&lt;&gt;$A705,1,MOD(H705-1+(COUNTIFS(I$382:$N$382,$A706)=COUNTIFS(I706:$N706,1)),H$381)+1))</f>
        <v>3</v>
      </c>
      <c r="I706" s="306">
        <f ca="1">IF($A706&lt;&gt;I$382,0,IF($A706&lt;&gt;$A705,1,MOD(I705-1+(COUNTIFS(N$382:$N$382,$A706)=COUNTIFS(N706:$N706,1)),I$381)+1))</f>
        <v>3</v>
      </c>
      <c r="J706" s="306"/>
      <c r="K706" s="306"/>
      <c r="L706" s="306"/>
      <c r="M706" s="306"/>
      <c r="O706">
        <v>323</v>
      </c>
      <c r="P706" s="115">
        <f t="shared" ca="1" si="928"/>
        <v>0.5</v>
      </c>
      <c r="Q706" s="115">
        <f t="shared" ca="1" si="929"/>
        <v>0</v>
      </c>
      <c r="R706" s="115">
        <f t="shared" ca="1" si="930"/>
        <v>0</v>
      </c>
      <c r="S706" s="115">
        <f t="shared" ca="1" si="931"/>
        <v>0</v>
      </c>
      <c r="T706" s="115">
        <v>0</v>
      </c>
      <c r="U706" s="115">
        <f t="shared" ca="1" si="932"/>
        <v>0.5</v>
      </c>
      <c r="V706" s="115">
        <f t="shared" ca="1" si="933"/>
        <v>0.5</v>
      </c>
      <c r="W706" s="115"/>
      <c r="X706" s="115"/>
      <c r="Y706" s="115"/>
      <c r="Z706" s="115"/>
    </row>
    <row r="707" spans="1:28" hidden="1" outlineLevel="1">
      <c r="A707">
        <f t="shared" ca="1" si="934"/>
        <v>2</v>
      </c>
      <c r="B707" t="str">
        <f t="shared" ca="1" si="935"/>
        <v>EP1 LPD1 LPS1 LPM1</v>
      </c>
      <c r="C707" s="308">
        <f ca="1">IF($A707&lt;&gt;$A706,1,MOD(C706-1+(COUNTIFS(D$382:$N$382,$A707)=COUNTIFS(D707:$N707,1)),C$381)+1)</f>
        <v>1</v>
      </c>
      <c r="D707" s="306">
        <f ca="1">IF($A707&lt;&gt;D$382,0,IF($A707&lt;&gt;$A706,1,MOD(D706-1+(COUNTIFS(E$382:$N$382,$A707)=COUNTIFS(E707:$N707,1)),D$381)+1))</f>
        <v>0</v>
      </c>
      <c r="E707" s="306">
        <f ca="1">IF($A707&lt;&gt;E$382,0,IF($A707&lt;&gt;$A706,1,MOD(E706-1+(COUNTIFS(F$382:$N$382,$A707)=COUNTIFS(F707:$N707,1)),E$381)+1))</f>
        <v>0</v>
      </c>
      <c r="F707" s="306">
        <f ca="1">IF($A707&lt;&gt;F$382,0,IF($A707&lt;&gt;$A706,1,MOD(F706-1+(COUNTIFS(G$382:$N$382,$A707)=COUNTIFS(G707:$N707,1)),F$381)+1))</f>
        <v>0</v>
      </c>
      <c r="G707" s="306">
        <f ca="1">IF($A707&lt;&gt;G$382,0,IF($A707&lt;&gt;$A706,1,MOD(G706-1+(COUNTIFS(H$382:$N$382,$A707)=COUNTIFS(H707:$N707,1)),G$381)+1))</f>
        <v>1</v>
      </c>
      <c r="H707" s="306">
        <f ca="1">IF($A707&lt;&gt;H$382,0,IF($A707&lt;&gt;$A706,1,MOD(H706-1+(COUNTIFS(I$382:$N$382,$A707)=COUNTIFS(I707:$N707,1)),H$381)+1))</f>
        <v>1</v>
      </c>
      <c r="I707" s="306">
        <f ca="1">IF($A707&lt;&gt;I$382,0,IF($A707&lt;&gt;$A706,1,MOD(I706-1+(COUNTIFS(N$382:$N$382,$A707)=COUNTIFS(N707:$N707,1)),I$381)+1))</f>
        <v>1</v>
      </c>
      <c r="J707" s="306"/>
      <c r="K707" s="306"/>
      <c r="L707" s="306"/>
      <c r="M707" s="306"/>
      <c r="O707">
        <v>324</v>
      </c>
      <c r="P707" s="115">
        <f t="shared" ca="1" si="928"/>
        <v>-0.5</v>
      </c>
      <c r="Q707" s="115">
        <f t="shared" ca="1" si="929"/>
        <v>0</v>
      </c>
      <c r="R707" s="115">
        <f t="shared" ca="1" si="930"/>
        <v>0</v>
      </c>
      <c r="S707" s="115">
        <f t="shared" ca="1" si="931"/>
        <v>0</v>
      </c>
      <c r="T707" s="115">
        <v>0</v>
      </c>
      <c r="U707" s="115">
        <f t="shared" ca="1" si="932"/>
        <v>-0.5</v>
      </c>
      <c r="V707" s="115">
        <f t="shared" ca="1" si="933"/>
        <v>-0.5</v>
      </c>
      <c r="W707" s="115"/>
      <c r="X707" s="115"/>
      <c r="Y707" s="115"/>
      <c r="Z707" s="115"/>
    </row>
    <row r="708" spans="1:28" hidden="1" outlineLevel="1">
      <c r="A708">
        <f t="shared" ca="1" si="934"/>
        <v>2</v>
      </c>
      <c r="B708" t="str">
        <f t="shared" ca="1" si="935"/>
        <v>EP1 LPD1 LPS1 LPM2</v>
      </c>
      <c r="C708" s="308">
        <f ca="1">IF($A708&lt;&gt;$A707,1,MOD(C707-1+(COUNTIFS(D$382:$N$382,$A708)=COUNTIFS(D708:$N708,1)),C$381)+1)</f>
        <v>1</v>
      </c>
      <c r="D708" s="306">
        <f ca="1">IF($A708&lt;&gt;D$382,0,IF($A708&lt;&gt;$A707,1,MOD(D707-1+(COUNTIFS(E$382:$N$382,$A708)=COUNTIFS(E708:$N708,1)),D$381)+1))</f>
        <v>0</v>
      </c>
      <c r="E708" s="306">
        <f ca="1">IF($A708&lt;&gt;E$382,0,IF($A708&lt;&gt;$A707,1,MOD(E707-1+(COUNTIFS(F$382:$N$382,$A708)=COUNTIFS(F708:$N708,1)),E$381)+1))</f>
        <v>0</v>
      </c>
      <c r="F708" s="306">
        <f ca="1">IF($A708&lt;&gt;F$382,0,IF($A708&lt;&gt;$A707,1,MOD(F707-1+(COUNTIFS(G$382:$N$382,$A708)=COUNTIFS(G708:$N708,1)),F$381)+1))</f>
        <v>0</v>
      </c>
      <c r="G708" s="306">
        <f ca="1">IF($A708&lt;&gt;G$382,0,IF($A708&lt;&gt;$A707,1,MOD(G707-1+(COUNTIFS(H$382:$N$382,$A708)=COUNTIFS(H708:$N708,1)),G$381)+1))</f>
        <v>1</v>
      </c>
      <c r="H708" s="306">
        <f ca="1">IF($A708&lt;&gt;H$382,0,IF($A708&lt;&gt;$A707,1,MOD(H707-1+(COUNTIFS(I$382:$N$382,$A708)=COUNTIFS(I708:$N708,1)),H$381)+1))</f>
        <v>1</v>
      </c>
      <c r="I708" s="306">
        <f ca="1">IF($A708&lt;&gt;I$382,0,IF($A708&lt;&gt;$A707,1,MOD(I707-1+(COUNTIFS(N$382:$N$382,$A708)=COUNTIFS(N708:$N708,1)),I$381)+1))</f>
        <v>2</v>
      </c>
      <c r="J708" s="306"/>
      <c r="K708" s="306"/>
      <c r="L708" s="306"/>
      <c r="M708" s="306"/>
      <c r="O708">
        <v>325</v>
      </c>
      <c r="P708" s="115">
        <f t="shared" ca="1" si="928"/>
        <v>-0.5</v>
      </c>
      <c r="Q708" s="115">
        <f t="shared" ca="1" si="929"/>
        <v>0</v>
      </c>
      <c r="R708" s="115">
        <f t="shared" ca="1" si="930"/>
        <v>0</v>
      </c>
      <c r="S708" s="115">
        <f t="shared" ca="1" si="931"/>
        <v>0</v>
      </c>
      <c r="T708" s="115">
        <v>0</v>
      </c>
      <c r="U708" s="115">
        <f t="shared" ca="1" si="932"/>
        <v>-0.5</v>
      </c>
      <c r="V708" s="115">
        <f t="shared" ca="1" si="933"/>
        <v>0</v>
      </c>
      <c r="W708" s="115"/>
      <c r="X708" s="115"/>
      <c r="Y708" s="115"/>
      <c r="Z708" s="115"/>
    </row>
    <row r="709" spans="1:28" hidden="1" outlineLevel="1">
      <c r="A709">
        <f t="shared" ca="1" si="934"/>
        <v>2</v>
      </c>
      <c r="B709" t="str">
        <f t="shared" ca="1" si="935"/>
        <v>EP1 LPD1 LPS1 LPM3</v>
      </c>
      <c r="C709" s="308">
        <f ca="1">IF($A709&lt;&gt;$A708,1,MOD(C708-1+(COUNTIFS(D$382:$N$382,$A709)=COUNTIFS(D709:$N709,1)),C$381)+1)</f>
        <v>1</v>
      </c>
      <c r="D709" s="306">
        <f ca="1">IF($A709&lt;&gt;D$382,0,IF($A709&lt;&gt;$A708,1,MOD(D708-1+(COUNTIFS(E$382:$N$382,$A709)=COUNTIFS(E709:$N709,1)),D$381)+1))</f>
        <v>0</v>
      </c>
      <c r="E709" s="306">
        <f ca="1">IF($A709&lt;&gt;E$382,0,IF($A709&lt;&gt;$A708,1,MOD(E708-1+(COUNTIFS(F$382:$N$382,$A709)=COUNTIFS(F709:$N709,1)),E$381)+1))</f>
        <v>0</v>
      </c>
      <c r="F709" s="306">
        <f ca="1">IF($A709&lt;&gt;F$382,0,IF($A709&lt;&gt;$A708,1,MOD(F708-1+(COUNTIFS(G$382:$N$382,$A709)=COUNTIFS(G709:$N709,1)),F$381)+1))</f>
        <v>0</v>
      </c>
      <c r="G709" s="306">
        <f ca="1">IF($A709&lt;&gt;G$382,0,IF($A709&lt;&gt;$A708,1,MOD(G708-1+(COUNTIFS(H$382:$N$382,$A709)=COUNTIFS(H709:$N709,1)),G$381)+1))</f>
        <v>1</v>
      </c>
      <c r="H709" s="306">
        <f ca="1">IF($A709&lt;&gt;H$382,0,IF($A709&lt;&gt;$A708,1,MOD(H708-1+(COUNTIFS(I$382:$N$382,$A709)=COUNTIFS(I709:$N709,1)),H$381)+1))</f>
        <v>1</v>
      </c>
      <c r="I709" s="306">
        <f ca="1">IF($A709&lt;&gt;I$382,0,IF($A709&lt;&gt;$A708,1,MOD(I708-1+(COUNTIFS(N$382:$N$382,$A709)=COUNTIFS(N709:$N709,1)),I$381)+1))</f>
        <v>3</v>
      </c>
      <c r="J709" s="306"/>
      <c r="K709" s="306"/>
      <c r="L709" s="306"/>
      <c r="M709" s="306"/>
      <c r="O709">
        <v>326</v>
      </c>
      <c r="P709" s="115">
        <f t="shared" ca="1" si="928"/>
        <v>-0.5</v>
      </c>
      <c r="Q709" s="115">
        <f t="shared" ca="1" si="929"/>
        <v>0</v>
      </c>
      <c r="R709" s="115">
        <f t="shared" ca="1" si="930"/>
        <v>0</v>
      </c>
      <c r="S709" s="115">
        <f t="shared" ca="1" si="931"/>
        <v>0</v>
      </c>
      <c r="T709" s="115">
        <v>0</v>
      </c>
      <c r="U709" s="115">
        <f t="shared" ca="1" si="932"/>
        <v>-0.5</v>
      </c>
      <c r="V709" s="115">
        <f t="shared" ca="1" si="933"/>
        <v>0.5</v>
      </c>
      <c r="W709" s="115"/>
      <c r="X709" s="115"/>
      <c r="Y709" s="115"/>
      <c r="Z709" s="115"/>
    </row>
    <row r="710" spans="1:28" hidden="1" outlineLevel="1">
      <c r="A710">
        <f t="shared" ca="1" si="934"/>
        <v>2</v>
      </c>
      <c r="B710" t="str">
        <f t="shared" ca="1" si="935"/>
        <v>EP1 LPD1 LPS2 LPM1</v>
      </c>
      <c r="C710" s="308">
        <f ca="1">IF($A710&lt;&gt;$A709,1,MOD(C709-1+(COUNTIFS(D$382:$N$382,$A710)=COUNTIFS(D710:$N710,1)),C$381)+1)</f>
        <v>1</v>
      </c>
      <c r="D710" s="306">
        <f ca="1">IF($A710&lt;&gt;D$382,0,IF($A710&lt;&gt;$A709,1,MOD(D709-1+(COUNTIFS(E$382:$N$382,$A710)=COUNTIFS(E710:$N710,1)),D$381)+1))</f>
        <v>0</v>
      </c>
      <c r="E710" s="306">
        <f ca="1">IF($A710&lt;&gt;E$382,0,IF($A710&lt;&gt;$A709,1,MOD(E709-1+(COUNTIFS(F$382:$N$382,$A710)=COUNTIFS(F710:$N710,1)),E$381)+1))</f>
        <v>0</v>
      </c>
      <c r="F710" s="306">
        <f ca="1">IF($A710&lt;&gt;F$382,0,IF($A710&lt;&gt;$A709,1,MOD(F709-1+(COUNTIFS(G$382:$N$382,$A710)=COUNTIFS(G710:$N710,1)),F$381)+1))</f>
        <v>0</v>
      </c>
      <c r="G710" s="306">
        <f ca="1">IF($A710&lt;&gt;G$382,0,IF($A710&lt;&gt;$A709,1,MOD(G709-1+(COUNTIFS(H$382:$N$382,$A710)=COUNTIFS(H710:$N710,1)),G$381)+1))</f>
        <v>1</v>
      </c>
      <c r="H710" s="306">
        <f ca="1">IF($A710&lt;&gt;H$382,0,IF($A710&lt;&gt;$A709,1,MOD(H709-1+(COUNTIFS(I$382:$N$382,$A710)=COUNTIFS(I710:$N710,1)),H$381)+1))</f>
        <v>2</v>
      </c>
      <c r="I710" s="306">
        <f ca="1">IF($A710&lt;&gt;I$382,0,IF($A710&lt;&gt;$A709,1,MOD(I709-1+(COUNTIFS(N$382:$N$382,$A710)=COUNTIFS(N710:$N710,1)),I$381)+1))</f>
        <v>1</v>
      </c>
      <c r="J710" s="306"/>
      <c r="K710" s="306"/>
      <c r="L710" s="306"/>
      <c r="M710" s="306"/>
      <c r="O710">
        <v>327</v>
      </c>
      <c r="P710" s="115">
        <f t="shared" ca="1" si="928"/>
        <v>-0.5</v>
      </c>
      <c r="Q710" s="115">
        <f t="shared" ca="1" si="929"/>
        <v>0</v>
      </c>
      <c r="R710" s="115">
        <f t="shared" ca="1" si="930"/>
        <v>0</v>
      </c>
      <c r="S710" s="115">
        <f t="shared" ca="1" si="931"/>
        <v>0</v>
      </c>
      <c r="T710" s="115">
        <v>0</v>
      </c>
      <c r="U710" s="115">
        <f t="shared" ca="1" si="932"/>
        <v>0</v>
      </c>
      <c r="V710" s="115">
        <f t="shared" ca="1" si="933"/>
        <v>-0.5</v>
      </c>
      <c r="W710" s="115"/>
      <c r="X710" s="115"/>
      <c r="Y710" s="115"/>
      <c r="Z710" s="115"/>
    </row>
    <row r="711" spans="1:28" hidden="1" outlineLevel="1">
      <c r="A711">
        <f t="shared" ca="1" si="934"/>
        <v>2</v>
      </c>
      <c r="B711" t="str">
        <f t="shared" ca="1" si="935"/>
        <v>EP1 LPD1 LPS2 LPM2</v>
      </c>
      <c r="C711" s="308">
        <f ca="1">IF($A711&lt;&gt;$A710,1,MOD(C710-1+(COUNTIFS(D$382:$N$382,$A711)=COUNTIFS(D711:$N711,1)),C$381)+1)</f>
        <v>1</v>
      </c>
      <c r="D711" s="306">
        <f ca="1">IF($A711&lt;&gt;D$382,0,IF($A711&lt;&gt;$A710,1,MOD(D710-1+(COUNTIFS(E$382:$N$382,$A711)=COUNTIFS(E711:$N711,1)),D$381)+1))</f>
        <v>0</v>
      </c>
      <c r="E711" s="306">
        <f ca="1">IF($A711&lt;&gt;E$382,0,IF($A711&lt;&gt;$A710,1,MOD(E710-1+(COUNTIFS(F$382:$N$382,$A711)=COUNTIFS(F711:$N711,1)),E$381)+1))</f>
        <v>0</v>
      </c>
      <c r="F711" s="306">
        <f ca="1">IF($A711&lt;&gt;F$382,0,IF($A711&lt;&gt;$A710,1,MOD(F710-1+(COUNTIFS(G$382:$N$382,$A711)=COUNTIFS(G711:$N711,1)),F$381)+1))</f>
        <v>0</v>
      </c>
      <c r="G711" s="306">
        <f ca="1">IF($A711&lt;&gt;G$382,0,IF($A711&lt;&gt;$A710,1,MOD(G710-1+(COUNTIFS(H$382:$N$382,$A711)=COUNTIFS(H711:$N711,1)),G$381)+1))</f>
        <v>1</v>
      </c>
      <c r="H711" s="306">
        <f ca="1">IF($A711&lt;&gt;H$382,0,IF($A711&lt;&gt;$A710,1,MOD(H710-1+(COUNTIFS(I$382:$N$382,$A711)=COUNTIFS(I711:$N711,1)),H$381)+1))</f>
        <v>2</v>
      </c>
      <c r="I711" s="306">
        <f ca="1">IF($A711&lt;&gt;I$382,0,IF($A711&lt;&gt;$A710,1,MOD(I710-1+(COUNTIFS(N$382:$N$382,$A711)=COUNTIFS(N711:$N711,1)),I$381)+1))</f>
        <v>2</v>
      </c>
      <c r="J711" s="306"/>
      <c r="K711" s="306"/>
      <c r="L711" s="306"/>
      <c r="M711" s="306"/>
      <c r="O711">
        <v>328</v>
      </c>
      <c r="P711" s="115">
        <f t="shared" ca="1" si="928"/>
        <v>-0.5</v>
      </c>
      <c r="Q711" s="115">
        <f t="shared" ca="1" si="929"/>
        <v>0</v>
      </c>
      <c r="R711" s="115">
        <f t="shared" ca="1" si="930"/>
        <v>0</v>
      </c>
      <c r="S711" s="115">
        <f t="shared" ca="1" si="931"/>
        <v>0</v>
      </c>
      <c r="T711" s="115">
        <v>0</v>
      </c>
      <c r="U711" s="115">
        <f t="shared" ca="1" si="932"/>
        <v>0</v>
      </c>
      <c r="V711" s="115">
        <f t="shared" ca="1" si="933"/>
        <v>0</v>
      </c>
      <c r="W711" s="115"/>
      <c r="X711" s="115"/>
      <c r="Y711" s="115"/>
      <c r="Z711" s="115"/>
    </row>
    <row r="712" spans="1:28" hidden="1" outlineLevel="1">
      <c r="A712">
        <f t="shared" ca="1" si="934"/>
        <v>2</v>
      </c>
      <c r="B712" t="str">
        <f t="shared" ca="1" si="935"/>
        <v>EP1 LPD1 LPS2 LPM3</v>
      </c>
      <c r="C712" s="308">
        <f ca="1">IF($A712&lt;&gt;$A711,1,MOD(C711-1+(COUNTIFS(D$382:$N$382,$A712)=COUNTIFS(D712:$N712,1)),C$381)+1)</f>
        <v>1</v>
      </c>
      <c r="D712" s="306">
        <f ca="1">IF($A712&lt;&gt;D$382,0,IF($A712&lt;&gt;$A711,1,MOD(D711-1+(COUNTIFS(E$382:$N$382,$A712)=COUNTIFS(E712:$N712,1)),D$381)+1))</f>
        <v>0</v>
      </c>
      <c r="E712" s="306">
        <f ca="1">IF($A712&lt;&gt;E$382,0,IF($A712&lt;&gt;$A711,1,MOD(E711-1+(COUNTIFS(F$382:$N$382,$A712)=COUNTIFS(F712:$N712,1)),E$381)+1))</f>
        <v>0</v>
      </c>
      <c r="F712" s="306">
        <f ca="1">IF($A712&lt;&gt;F$382,0,IF($A712&lt;&gt;$A711,1,MOD(F711-1+(COUNTIFS(G$382:$N$382,$A712)=COUNTIFS(G712:$N712,1)),F$381)+1))</f>
        <v>0</v>
      </c>
      <c r="G712" s="306">
        <f ca="1">IF($A712&lt;&gt;G$382,0,IF($A712&lt;&gt;$A711,1,MOD(G711-1+(COUNTIFS(H$382:$N$382,$A712)=COUNTIFS(H712:$N712,1)),G$381)+1))</f>
        <v>1</v>
      </c>
      <c r="H712" s="306">
        <f ca="1">IF($A712&lt;&gt;H$382,0,IF($A712&lt;&gt;$A711,1,MOD(H711-1+(COUNTIFS(I$382:$N$382,$A712)=COUNTIFS(I712:$N712,1)),H$381)+1))</f>
        <v>2</v>
      </c>
      <c r="I712" s="306">
        <f ca="1">IF($A712&lt;&gt;I$382,0,IF($A712&lt;&gt;$A711,1,MOD(I711-1+(COUNTIFS(N$382:$N$382,$A712)=COUNTIFS(N712:$N712,1)),I$381)+1))</f>
        <v>3</v>
      </c>
      <c r="J712" s="306"/>
      <c r="K712" s="306"/>
      <c r="L712" s="306"/>
      <c r="M712" s="306"/>
      <c r="O712">
        <v>329</v>
      </c>
      <c r="P712" s="115">
        <f t="shared" ca="1" si="928"/>
        <v>-0.5</v>
      </c>
      <c r="Q712" s="115">
        <f t="shared" ca="1" si="929"/>
        <v>0</v>
      </c>
      <c r="R712" s="115">
        <f t="shared" ca="1" si="930"/>
        <v>0</v>
      </c>
      <c r="S712" s="115">
        <f t="shared" ca="1" si="931"/>
        <v>0</v>
      </c>
      <c r="T712" s="115">
        <v>0</v>
      </c>
      <c r="U712" s="115">
        <f t="shared" ca="1" si="932"/>
        <v>0</v>
      </c>
      <c r="V712" s="115">
        <f t="shared" ca="1" si="933"/>
        <v>0.5</v>
      </c>
      <c r="W712" s="115"/>
      <c r="X712" s="115"/>
      <c r="Y712" s="115"/>
      <c r="Z712" s="115"/>
    </row>
    <row r="713" spans="1:28" hidden="1" outlineLevel="1">
      <c r="A713">
        <f t="shared" ca="1" si="934"/>
        <v>2</v>
      </c>
      <c r="B713" t="str">
        <f t="shared" ca="1" si="935"/>
        <v>EP1 LPD1 LPS3 LPM1</v>
      </c>
      <c r="C713" s="308">
        <f ca="1">IF($A713&lt;&gt;$A712,1,MOD(C712-1+(COUNTIFS(D$382:$N$382,$A713)=COUNTIFS(D713:$N713,1)),C$381)+1)</f>
        <v>1</v>
      </c>
      <c r="D713" s="306">
        <f ca="1">IF($A713&lt;&gt;D$382,0,IF($A713&lt;&gt;$A712,1,MOD(D712-1+(COUNTIFS(E$382:$N$382,$A713)=COUNTIFS(E713:$N713,1)),D$381)+1))</f>
        <v>0</v>
      </c>
      <c r="E713" s="306">
        <f ca="1">IF($A713&lt;&gt;E$382,0,IF($A713&lt;&gt;$A712,1,MOD(E712-1+(COUNTIFS(F$382:$N$382,$A713)=COUNTIFS(F713:$N713,1)),E$381)+1))</f>
        <v>0</v>
      </c>
      <c r="F713" s="306">
        <f ca="1">IF($A713&lt;&gt;F$382,0,IF($A713&lt;&gt;$A712,1,MOD(F712-1+(COUNTIFS(G$382:$N$382,$A713)=COUNTIFS(G713:$N713,1)),F$381)+1))</f>
        <v>0</v>
      </c>
      <c r="G713" s="306">
        <f ca="1">IF($A713&lt;&gt;G$382,0,IF($A713&lt;&gt;$A712,1,MOD(G712-1+(COUNTIFS(H$382:$N$382,$A713)=COUNTIFS(H713:$N713,1)),G$381)+1))</f>
        <v>1</v>
      </c>
      <c r="H713" s="306">
        <f ca="1">IF($A713&lt;&gt;H$382,0,IF($A713&lt;&gt;$A712,1,MOD(H712-1+(COUNTIFS(I$382:$N$382,$A713)=COUNTIFS(I713:$N713,1)),H$381)+1))</f>
        <v>3</v>
      </c>
      <c r="I713" s="306">
        <f ca="1">IF($A713&lt;&gt;I$382,0,IF($A713&lt;&gt;$A712,1,MOD(I712-1+(COUNTIFS(N$382:$N$382,$A713)=COUNTIFS(N713:$N713,1)),I$381)+1))</f>
        <v>1</v>
      </c>
      <c r="J713" s="306"/>
      <c r="K713" s="306"/>
      <c r="L713" s="306"/>
      <c r="M713" s="306"/>
      <c r="O713">
        <v>330</v>
      </c>
      <c r="P713" s="115">
        <f t="shared" ca="1" si="928"/>
        <v>-0.5</v>
      </c>
      <c r="Q713" s="115">
        <f t="shared" ca="1" si="929"/>
        <v>0</v>
      </c>
      <c r="R713" s="115">
        <f t="shared" ca="1" si="930"/>
        <v>0</v>
      </c>
      <c r="S713" s="115">
        <f t="shared" ca="1" si="931"/>
        <v>0</v>
      </c>
      <c r="T713" s="115">
        <v>0</v>
      </c>
      <c r="U713" s="115">
        <f t="shared" ca="1" si="932"/>
        <v>0.5</v>
      </c>
      <c r="V713" s="115">
        <f t="shared" ca="1" si="933"/>
        <v>-0.5</v>
      </c>
      <c r="W713" s="115"/>
      <c r="X713" s="115"/>
      <c r="Y713" s="115"/>
      <c r="Z713" s="115"/>
    </row>
    <row r="714" spans="1:28" hidden="1" outlineLevel="1">
      <c r="A714">
        <f t="shared" ca="1" si="934"/>
        <v>2</v>
      </c>
      <c r="B714" t="str">
        <f t="shared" ca="1" si="935"/>
        <v>EP1 LPD1 LPS3 LPM2</v>
      </c>
      <c r="C714" s="308">
        <f ca="1">IF($A714&lt;&gt;$A713,1,MOD(C713-1+(COUNTIFS(D$382:$N$382,$A714)=COUNTIFS(D714:$N714,1)),C$381)+1)</f>
        <v>1</v>
      </c>
      <c r="D714" s="306">
        <f ca="1">IF($A714&lt;&gt;D$382,0,IF($A714&lt;&gt;$A713,1,MOD(D713-1+(COUNTIFS(E$382:$N$382,$A714)=COUNTIFS(E714:$N714,1)),D$381)+1))</f>
        <v>0</v>
      </c>
      <c r="E714" s="306">
        <f ca="1">IF($A714&lt;&gt;E$382,0,IF($A714&lt;&gt;$A713,1,MOD(E713-1+(COUNTIFS(F$382:$N$382,$A714)=COUNTIFS(F714:$N714,1)),E$381)+1))</f>
        <v>0</v>
      </c>
      <c r="F714" s="306">
        <f ca="1">IF($A714&lt;&gt;F$382,0,IF($A714&lt;&gt;$A713,1,MOD(F713-1+(COUNTIFS(G$382:$N$382,$A714)=COUNTIFS(G714:$N714,1)),F$381)+1))</f>
        <v>0</v>
      </c>
      <c r="G714" s="306">
        <f ca="1">IF($A714&lt;&gt;G$382,0,IF($A714&lt;&gt;$A713,1,MOD(G713-1+(COUNTIFS(H$382:$N$382,$A714)=COUNTIFS(H714:$N714,1)),G$381)+1))</f>
        <v>1</v>
      </c>
      <c r="H714" s="306">
        <f ca="1">IF($A714&lt;&gt;H$382,0,IF($A714&lt;&gt;$A713,1,MOD(H713-1+(COUNTIFS(I$382:$N$382,$A714)=COUNTIFS(I714:$N714,1)),H$381)+1))</f>
        <v>3</v>
      </c>
      <c r="I714" s="306">
        <f ca="1">IF($A714&lt;&gt;I$382,0,IF($A714&lt;&gt;$A713,1,MOD(I713-1+(COUNTIFS(N$382:$N$382,$A714)=COUNTIFS(N714:$N714,1)),I$381)+1))</f>
        <v>2</v>
      </c>
      <c r="J714" s="306"/>
      <c r="K714" s="306"/>
      <c r="L714" s="306"/>
      <c r="M714" s="306"/>
      <c r="O714">
        <v>331</v>
      </c>
      <c r="P714" s="115">
        <f t="shared" ca="1" si="928"/>
        <v>-0.5</v>
      </c>
      <c r="Q714" s="115">
        <f t="shared" ca="1" si="929"/>
        <v>0</v>
      </c>
      <c r="R714" s="115">
        <f t="shared" ca="1" si="930"/>
        <v>0</v>
      </c>
      <c r="S714" s="115">
        <f t="shared" ca="1" si="931"/>
        <v>0</v>
      </c>
      <c r="T714" s="115">
        <v>0</v>
      </c>
      <c r="U714" s="115">
        <f t="shared" ca="1" si="932"/>
        <v>0.5</v>
      </c>
      <c r="V714" s="115">
        <f t="shared" ca="1" si="933"/>
        <v>0</v>
      </c>
      <c r="W714" s="115"/>
      <c r="X714" s="115"/>
      <c r="Y714" s="115"/>
      <c r="Z714" s="115"/>
    </row>
    <row r="715" spans="1:28" hidden="1" outlineLevel="1">
      <c r="A715">
        <f t="shared" ca="1" si="934"/>
        <v>2</v>
      </c>
      <c r="B715" t="str">
        <f t="shared" ca="1" si="935"/>
        <v>EP1 LPD1 LPS3 LPM3</v>
      </c>
      <c r="C715" s="308">
        <f ca="1">IF($A715&lt;&gt;$A714,1,MOD(C714-1+(COUNTIFS(D$382:$N$382,$A715)=COUNTIFS(D715:$N715,1)),C$381)+1)</f>
        <v>1</v>
      </c>
      <c r="D715" s="306">
        <f ca="1">IF($A715&lt;&gt;D$382,0,IF($A715&lt;&gt;$A714,1,MOD(D714-1+(COUNTIFS(E$382:$N$382,$A715)=COUNTIFS(E715:$N715,1)),D$381)+1))</f>
        <v>0</v>
      </c>
      <c r="E715" s="306">
        <f ca="1">IF($A715&lt;&gt;E$382,0,IF($A715&lt;&gt;$A714,1,MOD(E714-1+(COUNTIFS(F$382:$N$382,$A715)=COUNTIFS(F715:$N715,1)),E$381)+1))</f>
        <v>0</v>
      </c>
      <c r="F715" s="306">
        <f ca="1">IF($A715&lt;&gt;F$382,0,IF($A715&lt;&gt;$A714,1,MOD(F714-1+(COUNTIFS(G$382:$N$382,$A715)=COUNTIFS(G715:$N715,1)),F$381)+1))</f>
        <v>0</v>
      </c>
      <c r="G715" s="306">
        <f ca="1">IF($A715&lt;&gt;G$382,0,IF($A715&lt;&gt;$A714,1,MOD(G714-1+(COUNTIFS(H$382:$N$382,$A715)=COUNTIFS(H715:$N715,1)),G$381)+1))</f>
        <v>1</v>
      </c>
      <c r="H715" s="306">
        <f ca="1">IF($A715&lt;&gt;H$382,0,IF($A715&lt;&gt;$A714,1,MOD(H714-1+(COUNTIFS(I$382:$N$382,$A715)=COUNTIFS(I715:$N715,1)),H$381)+1))</f>
        <v>3</v>
      </c>
      <c r="I715" s="306">
        <f ca="1">IF($A715&lt;&gt;I$382,0,IF($A715&lt;&gt;$A714,1,MOD(I714-1+(COUNTIFS(N$382:$N$382,$A715)=COUNTIFS(N715:$N715,1)),I$381)+1))</f>
        <v>3</v>
      </c>
      <c r="J715" s="306"/>
      <c r="K715" s="306"/>
      <c r="L715" s="306"/>
      <c r="M715" s="306"/>
      <c r="O715">
        <v>332</v>
      </c>
      <c r="P715" s="115">
        <f t="shared" ca="1" si="928"/>
        <v>-0.5</v>
      </c>
      <c r="Q715" s="115">
        <f t="shared" ca="1" si="929"/>
        <v>0</v>
      </c>
      <c r="R715" s="115">
        <f t="shared" ca="1" si="930"/>
        <v>0</v>
      </c>
      <c r="S715" s="115">
        <f t="shared" ca="1" si="931"/>
        <v>0</v>
      </c>
      <c r="T715" s="115">
        <v>0</v>
      </c>
      <c r="U715" s="115">
        <f t="shared" ca="1" si="932"/>
        <v>0.5</v>
      </c>
      <c r="V715" s="115">
        <f t="shared" ca="1" si="933"/>
        <v>0.5</v>
      </c>
      <c r="W715" s="115"/>
      <c r="X715" s="115"/>
      <c r="Y715" s="115"/>
      <c r="Z715" s="115"/>
    </row>
    <row r="716" spans="1:28" hidden="1" outlineLevel="1">
      <c r="A716">
        <f t="shared" ca="1" si="934"/>
        <v>2</v>
      </c>
      <c r="B716" t="str">
        <f t="shared" ca="1" si="935"/>
        <v>EP2 LPD1 LPS1 LPM1</v>
      </c>
      <c r="C716" s="308">
        <f ca="1">IF($A716&lt;&gt;$A715,1,MOD(C715-1+(COUNTIFS(D$382:$N$382,$A716)=COUNTIFS(D716:$N716,1)),C$381)+1)</f>
        <v>2</v>
      </c>
      <c r="D716" s="306">
        <f ca="1">IF($A716&lt;&gt;D$382,0,IF($A716&lt;&gt;$A715,1,MOD(D715-1+(COUNTIFS(E$382:$N$382,$A716)=COUNTIFS(E716:$N716,1)),D$381)+1))</f>
        <v>0</v>
      </c>
      <c r="E716" s="306">
        <f ca="1">IF($A716&lt;&gt;E$382,0,IF($A716&lt;&gt;$A715,1,MOD(E715-1+(COUNTIFS(F$382:$N$382,$A716)=COUNTIFS(F716:$N716,1)),E$381)+1))</f>
        <v>0</v>
      </c>
      <c r="F716" s="306">
        <f ca="1">IF($A716&lt;&gt;F$382,0,IF($A716&lt;&gt;$A715,1,MOD(F715-1+(COUNTIFS(G$382:$N$382,$A716)=COUNTIFS(G716:$N716,1)),F$381)+1))</f>
        <v>0</v>
      </c>
      <c r="G716" s="306">
        <f ca="1">IF($A716&lt;&gt;G$382,0,IF($A716&lt;&gt;$A715,1,MOD(G715-1+(COUNTIFS(H$382:$N$382,$A716)=COUNTIFS(H716:$N716,1)),G$381)+1))</f>
        <v>1</v>
      </c>
      <c r="H716" s="306">
        <f ca="1">IF($A716&lt;&gt;H$382,0,IF($A716&lt;&gt;$A715,1,MOD(H715-1+(COUNTIFS(I$382:$N$382,$A716)=COUNTIFS(I716:$N716,1)),H$381)+1))</f>
        <v>1</v>
      </c>
      <c r="I716" s="306">
        <f ca="1">IF($A716&lt;&gt;I$382,0,IF($A716&lt;&gt;$A715,1,MOD(I715-1+(COUNTIFS(N$382:$N$382,$A716)=COUNTIFS(N716:$N716,1)),I$381)+1))</f>
        <v>1</v>
      </c>
      <c r="J716" s="306"/>
      <c r="K716" s="306"/>
      <c r="L716" s="306"/>
      <c r="M716" s="306"/>
      <c r="O716">
        <v>333</v>
      </c>
      <c r="P716" s="115">
        <f t="shared" ca="1" si="928"/>
        <v>0</v>
      </c>
      <c r="Q716" s="115">
        <f t="shared" ca="1" si="929"/>
        <v>0</v>
      </c>
      <c r="R716" s="115">
        <f t="shared" ca="1" si="930"/>
        <v>0</v>
      </c>
      <c r="S716" s="115">
        <f t="shared" ca="1" si="931"/>
        <v>0</v>
      </c>
      <c r="T716" s="115">
        <v>0</v>
      </c>
      <c r="U716" s="115">
        <f t="shared" ca="1" si="932"/>
        <v>-0.5</v>
      </c>
      <c r="V716" s="115">
        <f t="shared" ca="1" si="933"/>
        <v>-0.5</v>
      </c>
      <c r="W716" s="115"/>
      <c r="X716" s="115"/>
      <c r="Y716" s="115"/>
      <c r="Z716" s="115"/>
    </row>
    <row r="717" spans="1:28" hidden="1" outlineLevel="1">
      <c r="A717">
        <f t="shared" ca="1" si="934"/>
        <v>2</v>
      </c>
      <c r="B717" t="str">
        <f t="shared" ca="1" si="935"/>
        <v>EP2 LPD1 LPS1 LPM2</v>
      </c>
      <c r="C717" s="308">
        <f ca="1">IF($A717&lt;&gt;$A716,1,MOD(C716-1+(COUNTIFS(D$382:$N$382,$A717)=COUNTIFS(D717:$N717,1)),C$381)+1)</f>
        <v>2</v>
      </c>
      <c r="D717" s="306">
        <f ca="1">IF($A717&lt;&gt;D$382,0,IF($A717&lt;&gt;$A716,1,MOD(D716-1+(COUNTIFS(E$382:$N$382,$A717)=COUNTIFS(E717:$N717,1)),D$381)+1))</f>
        <v>0</v>
      </c>
      <c r="E717" s="306">
        <f ca="1">IF($A717&lt;&gt;E$382,0,IF($A717&lt;&gt;$A716,1,MOD(E716-1+(COUNTIFS(F$382:$N$382,$A717)=COUNTIFS(F717:$N717,1)),E$381)+1))</f>
        <v>0</v>
      </c>
      <c r="F717" s="306">
        <f ca="1">IF($A717&lt;&gt;F$382,0,IF($A717&lt;&gt;$A716,1,MOD(F716-1+(COUNTIFS(G$382:$N$382,$A717)=COUNTIFS(G717:$N717,1)),F$381)+1))</f>
        <v>0</v>
      </c>
      <c r="G717" s="306">
        <f ca="1">IF($A717&lt;&gt;G$382,0,IF($A717&lt;&gt;$A716,1,MOD(G716-1+(COUNTIFS(H$382:$N$382,$A717)=COUNTIFS(H717:$N717,1)),G$381)+1))</f>
        <v>1</v>
      </c>
      <c r="H717" s="306">
        <f ca="1">IF($A717&lt;&gt;H$382,0,IF($A717&lt;&gt;$A716,1,MOD(H716-1+(COUNTIFS(I$382:$N$382,$A717)=COUNTIFS(I717:$N717,1)),H$381)+1))</f>
        <v>1</v>
      </c>
      <c r="I717" s="306">
        <f ca="1">IF($A717&lt;&gt;I$382,0,IF($A717&lt;&gt;$A716,1,MOD(I716-1+(COUNTIFS(N$382:$N$382,$A717)=COUNTIFS(N717:$N717,1)),I$381)+1))</f>
        <v>2</v>
      </c>
      <c r="J717" s="306"/>
      <c r="K717" s="306"/>
      <c r="L717" s="306"/>
      <c r="M717" s="306"/>
      <c r="O717">
        <v>334</v>
      </c>
      <c r="P717" s="115">
        <f t="shared" ca="1" si="928"/>
        <v>0</v>
      </c>
      <c r="Q717" s="115">
        <f t="shared" ca="1" si="929"/>
        <v>0</v>
      </c>
      <c r="R717" s="115">
        <f t="shared" ca="1" si="930"/>
        <v>0</v>
      </c>
      <c r="S717" s="115">
        <f t="shared" ca="1" si="931"/>
        <v>0</v>
      </c>
      <c r="T717" s="115">
        <v>0</v>
      </c>
      <c r="U717" s="115">
        <f t="shared" ca="1" si="932"/>
        <v>-0.5</v>
      </c>
      <c r="V717" s="115">
        <f t="shared" ca="1" si="933"/>
        <v>0</v>
      </c>
      <c r="W717" s="115"/>
      <c r="X717" s="115"/>
      <c r="Y717" s="115"/>
      <c r="Z717" s="115"/>
    </row>
    <row r="718" spans="1:28" hidden="1" outlineLevel="1">
      <c r="A718">
        <f t="shared" ca="1" si="934"/>
        <v>2</v>
      </c>
      <c r="B718" t="str">
        <f t="shared" ca="1" si="935"/>
        <v>EP2 LPD1 LPS1 LPM3</v>
      </c>
      <c r="C718" s="308">
        <f ca="1">IF($A718&lt;&gt;$A717,1,MOD(C717-1+(COUNTIFS(D$382:$N$382,$A718)=COUNTIFS(D718:$N718,1)),C$381)+1)</f>
        <v>2</v>
      </c>
      <c r="D718" s="306">
        <f ca="1">IF($A718&lt;&gt;D$382,0,IF($A718&lt;&gt;$A717,1,MOD(D717-1+(COUNTIFS(E$382:$N$382,$A718)=COUNTIFS(E718:$N718,1)),D$381)+1))</f>
        <v>0</v>
      </c>
      <c r="E718" s="306">
        <f ca="1">IF($A718&lt;&gt;E$382,0,IF($A718&lt;&gt;$A717,1,MOD(E717-1+(COUNTIFS(F$382:$N$382,$A718)=COUNTIFS(F718:$N718,1)),E$381)+1))</f>
        <v>0</v>
      </c>
      <c r="F718" s="306">
        <f ca="1">IF($A718&lt;&gt;F$382,0,IF($A718&lt;&gt;$A717,1,MOD(F717-1+(COUNTIFS(G$382:$N$382,$A718)=COUNTIFS(G718:$N718,1)),F$381)+1))</f>
        <v>0</v>
      </c>
      <c r="G718" s="306">
        <f ca="1">IF($A718&lt;&gt;G$382,0,IF($A718&lt;&gt;$A717,1,MOD(G717-1+(COUNTIFS(H$382:$N$382,$A718)=COUNTIFS(H718:$N718,1)),G$381)+1))</f>
        <v>1</v>
      </c>
      <c r="H718" s="306">
        <f ca="1">IF($A718&lt;&gt;H$382,0,IF($A718&lt;&gt;$A717,1,MOD(H717-1+(COUNTIFS(I$382:$N$382,$A718)=COUNTIFS(I718:$N718,1)),H$381)+1))</f>
        <v>1</v>
      </c>
      <c r="I718" s="306">
        <f ca="1">IF($A718&lt;&gt;I$382,0,IF($A718&lt;&gt;$A717,1,MOD(I717-1+(COUNTIFS(N$382:$N$382,$A718)=COUNTIFS(N718:$N718,1)),I$381)+1))</f>
        <v>3</v>
      </c>
      <c r="J718" s="306"/>
      <c r="K718" s="306"/>
      <c r="L718" s="306"/>
      <c r="M718" s="306"/>
      <c r="O718">
        <v>335</v>
      </c>
      <c r="P718" s="115">
        <f t="shared" ca="1" si="928"/>
        <v>0</v>
      </c>
      <c r="Q718" s="115">
        <f t="shared" ca="1" si="929"/>
        <v>0</v>
      </c>
      <c r="R718" s="115">
        <f t="shared" ca="1" si="930"/>
        <v>0</v>
      </c>
      <c r="S718" s="115">
        <f t="shared" ca="1" si="931"/>
        <v>0</v>
      </c>
      <c r="T718" s="115">
        <v>0</v>
      </c>
      <c r="U718" s="115">
        <f t="shared" ca="1" si="932"/>
        <v>-0.5</v>
      </c>
      <c r="V718" s="115">
        <f t="shared" ca="1" si="933"/>
        <v>0.5</v>
      </c>
      <c r="W718" s="115"/>
      <c r="X718" s="115"/>
      <c r="Y718" s="115"/>
      <c r="Z718" s="115"/>
    </row>
    <row r="719" spans="1:28" hidden="1" outlineLevel="1">
      <c r="A719">
        <f t="shared" ca="1" si="934"/>
        <v>2</v>
      </c>
      <c r="B719" t="str">
        <f t="shared" ca="1" si="935"/>
        <v>EP2 LPD1 LPS2 LPM1</v>
      </c>
      <c r="C719" s="308">
        <f ca="1">IF($A719&lt;&gt;$A718,1,MOD(C718-1+(COUNTIFS(D$382:$N$382,$A719)=COUNTIFS(D719:$N719,1)),C$381)+1)</f>
        <v>2</v>
      </c>
      <c r="D719" s="306">
        <f ca="1">IF($A719&lt;&gt;D$382,0,IF($A719&lt;&gt;$A718,1,MOD(D718-1+(COUNTIFS(E$382:$N$382,$A719)=COUNTIFS(E719:$N719,1)),D$381)+1))</f>
        <v>0</v>
      </c>
      <c r="E719" s="306">
        <f ca="1">IF($A719&lt;&gt;E$382,0,IF($A719&lt;&gt;$A718,1,MOD(E718-1+(COUNTIFS(F$382:$N$382,$A719)=COUNTIFS(F719:$N719,1)),E$381)+1))</f>
        <v>0</v>
      </c>
      <c r="F719" s="306">
        <f ca="1">IF($A719&lt;&gt;F$382,0,IF($A719&lt;&gt;$A718,1,MOD(F718-1+(COUNTIFS(G$382:$N$382,$A719)=COUNTIFS(G719:$N719,1)),F$381)+1))</f>
        <v>0</v>
      </c>
      <c r="G719" s="306">
        <f ca="1">IF($A719&lt;&gt;G$382,0,IF($A719&lt;&gt;$A718,1,MOD(G718-1+(COUNTIFS(H$382:$N$382,$A719)=COUNTIFS(H719:$N719,1)),G$381)+1))</f>
        <v>1</v>
      </c>
      <c r="H719" s="306">
        <f ca="1">IF($A719&lt;&gt;H$382,0,IF($A719&lt;&gt;$A718,1,MOD(H718-1+(COUNTIFS(I$382:$N$382,$A719)=COUNTIFS(I719:$N719,1)),H$381)+1))</f>
        <v>2</v>
      </c>
      <c r="I719" s="306">
        <f ca="1">IF($A719&lt;&gt;I$382,0,IF($A719&lt;&gt;$A718,1,MOD(I718-1+(COUNTIFS(N$382:$N$382,$A719)=COUNTIFS(N719:$N719,1)),I$381)+1))</f>
        <v>1</v>
      </c>
      <c r="J719" s="306"/>
      <c r="K719" s="306"/>
      <c r="L719" s="306"/>
      <c r="M719" s="306"/>
      <c r="O719">
        <v>336</v>
      </c>
      <c r="P719" s="115">
        <f t="shared" ca="1" si="928"/>
        <v>0</v>
      </c>
      <c r="Q719" s="115">
        <f t="shared" ca="1" si="929"/>
        <v>0</v>
      </c>
      <c r="R719" s="115">
        <f t="shared" ca="1" si="930"/>
        <v>0</v>
      </c>
      <c r="S719" s="115">
        <f t="shared" ca="1" si="931"/>
        <v>0</v>
      </c>
      <c r="T719" s="115">
        <v>0</v>
      </c>
      <c r="U719" s="115">
        <f t="shared" ca="1" si="932"/>
        <v>0</v>
      </c>
      <c r="V719" s="115">
        <f t="shared" ca="1" si="933"/>
        <v>-0.5</v>
      </c>
      <c r="W719" s="115"/>
      <c r="X719" s="115"/>
      <c r="Y719" s="115"/>
      <c r="Z719" s="115"/>
    </row>
    <row r="720" spans="1:28" hidden="1" outlineLevel="1">
      <c r="N720" s="12">
        <v>-0.25</v>
      </c>
      <c r="O720">
        <f ca="1">OFFSET(O720,-1,0)+1</f>
        <v>337</v>
      </c>
      <c r="P720" s="350">
        <f t="shared" ref="P720:T723" si="936">$N720*0</f>
        <v>0</v>
      </c>
      <c r="Q720" s="350">
        <f t="shared" si="936"/>
        <v>0</v>
      </c>
      <c r="R720" s="350">
        <f t="shared" si="936"/>
        <v>0</v>
      </c>
      <c r="S720" s="350">
        <f t="shared" si="936"/>
        <v>0</v>
      </c>
      <c r="T720" s="350">
        <f t="shared" si="936"/>
        <v>0</v>
      </c>
      <c r="U720" s="350">
        <f>$N720/2</f>
        <v>-0.125</v>
      </c>
      <c r="V720" s="350">
        <f>$N720*2</f>
        <v>-0.5</v>
      </c>
      <c r="W720" s="350"/>
      <c r="X720" s="350"/>
      <c r="Y720" s="350"/>
      <c r="Z720" s="350"/>
      <c r="AB720" t="s">
        <v>1307</v>
      </c>
    </row>
    <row r="721" spans="14:28" hidden="1" outlineLevel="1">
      <c r="N721" s="12">
        <v>-0.5</v>
      </c>
      <c r="O721">
        <f t="shared" ref="O721:O735" ca="1" si="937">OFFSET(O721,-1,0)+1</f>
        <v>338</v>
      </c>
      <c r="P721" s="350">
        <f t="shared" si="936"/>
        <v>0</v>
      </c>
      <c r="Q721" s="350">
        <f t="shared" si="936"/>
        <v>0</v>
      </c>
      <c r="R721" s="350">
        <f t="shared" si="936"/>
        <v>0</v>
      </c>
      <c r="S721" s="350">
        <f t="shared" si="936"/>
        <v>0</v>
      </c>
      <c r="T721" s="350">
        <f t="shared" si="936"/>
        <v>0</v>
      </c>
      <c r="U721" s="350">
        <f>$N721/2</f>
        <v>-0.25</v>
      </c>
      <c r="V721" s="350">
        <f>$N721*2</f>
        <v>-1</v>
      </c>
      <c r="W721" s="350"/>
      <c r="X721" s="350"/>
      <c r="Y721" s="350"/>
      <c r="Z721" s="350"/>
    </row>
    <row r="722" spans="14:28" hidden="1" outlineLevel="1">
      <c r="N722" s="12">
        <v>-0.75</v>
      </c>
      <c r="O722">
        <f t="shared" ca="1" si="937"/>
        <v>339</v>
      </c>
      <c r="P722" s="350">
        <f t="shared" si="936"/>
        <v>0</v>
      </c>
      <c r="Q722" s="350">
        <f t="shared" si="936"/>
        <v>0</v>
      </c>
      <c r="R722" s="350">
        <f t="shared" si="936"/>
        <v>0</v>
      </c>
      <c r="S722" s="350">
        <f t="shared" si="936"/>
        <v>0</v>
      </c>
      <c r="T722" s="350">
        <f t="shared" si="936"/>
        <v>0</v>
      </c>
      <c r="U722" s="350">
        <f>$N722/2</f>
        <v>-0.375</v>
      </c>
      <c r="V722" s="350">
        <f>$N722*2</f>
        <v>-1.5</v>
      </c>
      <c r="W722" s="350"/>
      <c r="X722" s="350"/>
      <c r="Y722" s="350"/>
      <c r="Z722" s="350"/>
    </row>
    <row r="723" spans="14:28" hidden="1" outlineLevel="1">
      <c r="N723" s="12">
        <v>-1</v>
      </c>
      <c r="O723">
        <f t="shared" ca="1" si="937"/>
        <v>340</v>
      </c>
      <c r="P723" s="350">
        <f t="shared" si="936"/>
        <v>0</v>
      </c>
      <c r="Q723" s="350">
        <f t="shared" si="936"/>
        <v>0</v>
      </c>
      <c r="R723" s="350">
        <f t="shared" si="936"/>
        <v>0</v>
      </c>
      <c r="S723" s="350">
        <f t="shared" si="936"/>
        <v>0</v>
      </c>
      <c r="T723" s="350">
        <f t="shared" si="936"/>
        <v>0</v>
      </c>
      <c r="U723" s="350">
        <f>$N723/2</f>
        <v>-0.5</v>
      </c>
      <c r="V723" s="350">
        <f>$N723*2</f>
        <v>-2</v>
      </c>
      <c r="W723" s="350"/>
      <c r="X723" s="350"/>
      <c r="Y723" s="350"/>
      <c r="Z723" s="350"/>
    </row>
    <row r="724" spans="14:28" hidden="1" outlineLevel="1">
      <c r="O724">
        <f t="shared" ca="1" si="937"/>
        <v>341</v>
      </c>
      <c r="P724" s="12">
        <v>-1</v>
      </c>
      <c r="Q724" s="350">
        <v>0</v>
      </c>
      <c r="R724" s="350">
        <v>0</v>
      </c>
      <c r="S724" s="350">
        <v>0</v>
      </c>
      <c r="T724" s="350">
        <v>0</v>
      </c>
      <c r="U724" s="350">
        <f t="shared" ref="U724:U735" si="938">$P724/2</f>
        <v>-0.5</v>
      </c>
      <c r="V724" s="350">
        <f t="shared" ref="V724:V735" si="939">$P724*2</f>
        <v>-2</v>
      </c>
      <c r="W724" s="350"/>
      <c r="X724" s="350"/>
      <c r="Y724" s="350"/>
      <c r="Z724" s="350"/>
      <c r="AB724" t="s">
        <v>1297</v>
      </c>
    </row>
    <row r="725" spans="14:28" hidden="1" outlineLevel="1">
      <c r="O725">
        <f t="shared" ca="1" si="937"/>
        <v>342</v>
      </c>
      <c r="P725" s="12">
        <v>-1</v>
      </c>
      <c r="Q725" s="350">
        <f t="shared" ref="Q725:Q735" si="940">$P725</f>
        <v>-1</v>
      </c>
      <c r="R725" s="350">
        <v>0</v>
      </c>
      <c r="S725" s="350">
        <f t="shared" ref="S725:S735" si="941">$P725</f>
        <v>-1</v>
      </c>
      <c r="T725" s="350">
        <v>0</v>
      </c>
      <c r="U725" s="350">
        <f t="shared" si="938"/>
        <v>-0.5</v>
      </c>
      <c r="V725" s="350">
        <f t="shared" si="939"/>
        <v>-2</v>
      </c>
      <c r="W725" s="350"/>
      <c r="X725" s="350"/>
      <c r="Y725" s="350"/>
      <c r="Z725" s="350"/>
    </row>
    <row r="726" spans="14:28" hidden="1" outlineLevel="1">
      <c r="O726">
        <f t="shared" ca="1" si="937"/>
        <v>343</v>
      </c>
      <c r="P726" s="12">
        <v>-1</v>
      </c>
      <c r="Q726" s="350">
        <f t="shared" si="940"/>
        <v>-1</v>
      </c>
      <c r="R726" s="350">
        <v>0</v>
      </c>
      <c r="S726" s="350">
        <f t="shared" si="941"/>
        <v>-1</v>
      </c>
      <c r="T726" s="350">
        <v>0</v>
      </c>
      <c r="U726" s="350">
        <f t="shared" si="938"/>
        <v>-0.5</v>
      </c>
      <c r="V726" s="350">
        <f t="shared" si="939"/>
        <v>-2</v>
      </c>
      <c r="W726" s="350"/>
      <c r="X726" s="350"/>
      <c r="Y726" s="350"/>
      <c r="Z726" s="350"/>
    </row>
    <row r="727" spans="14:28" hidden="1" outlineLevel="1">
      <c r="O727">
        <f t="shared" ca="1" si="937"/>
        <v>344</v>
      </c>
      <c r="P727" s="12">
        <v>-1</v>
      </c>
      <c r="Q727" s="350">
        <f t="shared" si="940"/>
        <v>-1</v>
      </c>
      <c r="R727" s="350">
        <v>0</v>
      </c>
      <c r="S727" s="350">
        <f t="shared" si="941"/>
        <v>-1</v>
      </c>
      <c r="T727" s="350">
        <v>0</v>
      </c>
      <c r="U727" s="350">
        <f t="shared" si="938"/>
        <v>-0.5</v>
      </c>
      <c r="V727" s="350">
        <f t="shared" si="939"/>
        <v>-2</v>
      </c>
      <c r="W727" s="350"/>
      <c r="X727" s="350"/>
      <c r="Y727" s="350"/>
      <c r="Z727" s="350"/>
    </row>
    <row r="728" spans="14:28" hidden="1" outlineLevel="1">
      <c r="O728">
        <f t="shared" ca="1" si="937"/>
        <v>345</v>
      </c>
      <c r="P728" s="12">
        <v>-1</v>
      </c>
      <c r="Q728" s="350">
        <f t="shared" si="940"/>
        <v>-1</v>
      </c>
      <c r="R728" s="350">
        <v>0</v>
      </c>
      <c r="S728" s="350">
        <f t="shared" si="941"/>
        <v>-1</v>
      </c>
      <c r="T728" s="350">
        <v>0</v>
      </c>
      <c r="U728" s="350">
        <f t="shared" si="938"/>
        <v>-0.5</v>
      </c>
      <c r="V728" s="350">
        <f t="shared" si="939"/>
        <v>-2</v>
      </c>
      <c r="W728" s="350"/>
      <c r="X728" s="350"/>
      <c r="Y728" s="350"/>
      <c r="Z728" s="350"/>
    </row>
    <row r="729" spans="14:28" hidden="1" outlineLevel="1">
      <c r="O729">
        <f t="shared" ca="1" si="937"/>
        <v>346</v>
      </c>
      <c r="P729" s="12">
        <v>-1</v>
      </c>
      <c r="Q729" s="350">
        <f t="shared" si="940"/>
        <v>-1</v>
      </c>
      <c r="R729" s="350">
        <v>0</v>
      </c>
      <c r="S729" s="350">
        <f t="shared" si="941"/>
        <v>-1</v>
      </c>
      <c r="T729" s="350">
        <v>0</v>
      </c>
      <c r="U729" s="350">
        <f t="shared" si="938"/>
        <v>-0.5</v>
      </c>
      <c r="V729" s="350">
        <f t="shared" si="939"/>
        <v>-2</v>
      </c>
      <c r="W729" s="350"/>
      <c r="X729" s="350"/>
      <c r="Y729" s="350"/>
      <c r="Z729" s="350"/>
    </row>
    <row r="730" spans="14:28" hidden="1" outlineLevel="1">
      <c r="O730">
        <f t="shared" ca="1" si="937"/>
        <v>347</v>
      </c>
      <c r="P730" s="12">
        <v>-1</v>
      </c>
      <c r="Q730" s="350">
        <f t="shared" si="940"/>
        <v>-1</v>
      </c>
      <c r="R730" s="350">
        <v>0</v>
      </c>
      <c r="S730" s="350">
        <f t="shared" si="941"/>
        <v>-1</v>
      </c>
      <c r="T730" s="350">
        <v>0</v>
      </c>
      <c r="U730" s="350">
        <f t="shared" si="938"/>
        <v>-0.5</v>
      </c>
      <c r="V730" s="350">
        <f t="shared" si="939"/>
        <v>-2</v>
      </c>
      <c r="W730" s="350"/>
      <c r="X730" s="350"/>
      <c r="Y730" s="350"/>
      <c r="Z730" s="350"/>
    </row>
    <row r="731" spans="14:28" hidden="1" outlineLevel="1">
      <c r="O731">
        <f t="shared" ca="1" si="937"/>
        <v>348</v>
      </c>
      <c r="P731" s="12">
        <v>-1</v>
      </c>
      <c r="Q731" s="350">
        <f t="shared" si="940"/>
        <v>-1</v>
      </c>
      <c r="R731" s="350">
        <v>0</v>
      </c>
      <c r="S731" s="350">
        <f t="shared" si="941"/>
        <v>-1</v>
      </c>
      <c r="T731" s="350">
        <v>0</v>
      </c>
      <c r="U731" s="350">
        <f t="shared" si="938"/>
        <v>-0.5</v>
      </c>
      <c r="V731" s="350">
        <f t="shared" si="939"/>
        <v>-2</v>
      </c>
      <c r="W731" s="350"/>
      <c r="X731" s="350"/>
      <c r="Y731" s="350"/>
      <c r="Z731" s="350"/>
    </row>
    <row r="732" spans="14:28" hidden="1" outlineLevel="1">
      <c r="O732">
        <f t="shared" ca="1" si="937"/>
        <v>349</v>
      </c>
      <c r="P732" s="12">
        <v>-1</v>
      </c>
      <c r="Q732" s="350">
        <f t="shared" si="940"/>
        <v>-1</v>
      </c>
      <c r="R732" s="350">
        <v>0</v>
      </c>
      <c r="S732" s="350">
        <f t="shared" si="941"/>
        <v>-1</v>
      </c>
      <c r="T732" s="350">
        <v>0</v>
      </c>
      <c r="U732" s="350">
        <f t="shared" si="938"/>
        <v>-0.5</v>
      </c>
      <c r="V732" s="350">
        <f t="shared" si="939"/>
        <v>-2</v>
      </c>
      <c r="W732" s="350"/>
      <c r="X732" s="350"/>
      <c r="Y732" s="350"/>
      <c r="Z732" s="350"/>
    </row>
    <row r="733" spans="14:28" hidden="1" outlineLevel="1">
      <c r="O733">
        <f t="shared" ca="1" si="937"/>
        <v>350</v>
      </c>
      <c r="P733" s="12">
        <v>-1</v>
      </c>
      <c r="Q733" s="350">
        <f t="shared" si="940"/>
        <v>-1</v>
      </c>
      <c r="R733" s="350">
        <v>0</v>
      </c>
      <c r="S733" s="350">
        <f t="shared" si="941"/>
        <v>-1</v>
      </c>
      <c r="T733" s="350">
        <v>0</v>
      </c>
      <c r="U733" s="350">
        <f t="shared" si="938"/>
        <v>-0.5</v>
      </c>
      <c r="V733" s="350">
        <f t="shared" si="939"/>
        <v>-2</v>
      </c>
      <c r="W733" s="350"/>
      <c r="X733" s="350"/>
      <c r="Y733" s="350"/>
      <c r="Z733" s="350"/>
    </row>
    <row r="734" spans="14:28" hidden="1" outlineLevel="1">
      <c r="O734">
        <f t="shared" ca="1" si="937"/>
        <v>351</v>
      </c>
      <c r="P734" s="12">
        <v>-1</v>
      </c>
      <c r="Q734" s="350">
        <f t="shared" si="940"/>
        <v>-1</v>
      </c>
      <c r="R734" s="350">
        <v>0</v>
      </c>
      <c r="S734" s="350">
        <f t="shared" si="941"/>
        <v>-1</v>
      </c>
      <c r="T734" s="350">
        <v>0</v>
      </c>
      <c r="U734" s="350">
        <f t="shared" si="938"/>
        <v>-0.5</v>
      </c>
      <c r="V734" s="350">
        <f t="shared" si="939"/>
        <v>-2</v>
      </c>
      <c r="W734" s="350"/>
      <c r="X734" s="350"/>
      <c r="Y734" s="350"/>
      <c r="Z734" s="350"/>
    </row>
    <row r="735" spans="14:28" hidden="1" outlineLevel="1">
      <c r="O735">
        <f t="shared" ca="1" si="937"/>
        <v>352</v>
      </c>
      <c r="P735" s="12">
        <v>-1</v>
      </c>
      <c r="Q735" s="350">
        <f t="shared" si="940"/>
        <v>-1</v>
      </c>
      <c r="R735" s="350">
        <v>0</v>
      </c>
      <c r="S735" s="350">
        <f t="shared" si="941"/>
        <v>-1</v>
      </c>
      <c r="T735" s="350">
        <v>0</v>
      </c>
      <c r="U735" s="350">
        <f t="shared" si="938"/>
        <v>-0.5</v>
      </c>
      <c r="V735" s="350">
        <f t="shared" si="939"/>
        <v>-2</v>
      </c>
      <c r="W735" s="350"/>
      <c r="X735" s="350"/>
      <c r="Y735" s="350"/>
      <c r="Z735" s="350"/>
    </row>
    <row r="736" spans="14:28" hidden="1" outlineLevel="1"/>
    <row r="738" spans="1:30">
      <c r="A738" s="600" t="s">
        <v>1339</v>
      </c>
    </row>
    <row r="739" spans="1:30" ht="17.25" outlineLevel="1">
      <c r="C739">
        <v>1</v>
      </c>
      <c r="H739" s="138" t="s">
        <v>1340</v>
      </c>
      <c r="I739" s="138"/>
      <c r="J739" s="138"/>
      <c r="K739" s="138"/>
      <c r="L739" s="138"/>
      <c r="M739" s="138"/>
      <c r="N739" s="138"/>
      <c r="O739" s="138"/>
      <c r="P739" s="138"/>
      <c r="Q739" s="138"/>
      <c r="R739" s="138"/>
      <c r="S739" s="138"/>
      <c r="T739" s="138"/>
      <c r="U739" s="138"/>
      <c r="Y739" s="384" t="str">
        <f>$M$54</f>
        <v>SW Victoria</v>
      </c>
      <c r="Z739" s="117"/>
      <c r="AA739" s="384" t="str">
        <f>$W$54</f>
        <v>Great Southern</v>
      </c>
      <c r="AB739" s="117"/>
      <c r="AC739" s="384" t="str">
        <f>$AG$54</f>
        <v>Central Wheatbelt</v>
      </c>
      <c r="AD739" s="384"/>
    </row>
    <row r="740" spans="1:30" ht="83.25" outlineLevel="1">
      <c r="C740" s="27" t="s">
        <v>364</v>
      </c>
      <c r="D740" s="27" t="s">
        <v>364</v>
      </c>
      <c r="H740" s="208" t="s">
        <v>1341</v>
      </c>
      <c r="I740" s="208" t="s">
        <v>1342</v>
      </c>
      <c r="J740" s="208" t="s">
        <v>1343</v>
      </c>
      <c r="K740" s="208" t="s">
        <v>1344</v>
      </c>
      <c r="L740" s="208" t="s">
        <v>1345</v>
      </c>
      <c r="M740" s="208" t="s">
        <v>1346</v>
      </c>
      <c r="N740" s="208" t="s">
        <v>1347</v>
      </c>
      <c r="O740" s="208" t="s">
        <v>1348</v>
      </c>
      <c r="P740" s="208" t="s">
        <v>1349</v>
      </c>
      <c r="Q740" s="208" t="s">
        <v>1350</v>
      </c>
      <c r="R740" s="385" t="s">
        <v>1351</v>
      </c>
      <c r="S740" s="385"/>
      <c r="T740" s="385" t="s">
        <v>1352</v>
      </c>
      <c r="U740" s="385"/>
      <c r="V740" s="385"/>
      <c r="X740" s="208" t="s">
        <v>1353</v>
      </c>
      <c r="Y740" s="208" t="s">
        <v>1345</v>
      </c>
      <c r="Z740" s="208" t="s">
        <v>1346</v>
      </c>
      <c r="AA740" s="208" t="s">
        <v>1345</v>
      </c>
      <c r="AB740" s="208" t="s">
        <v>1346</v>
      </c>
      <c r="AC740" s="208" t="s">
        <v>1345</v>
      </c>
      <c r="AD740" s="208" t="s">
        <v>1346</v>
      </c>
    </row>
    <row r="741" spans="1:30" outlineLevel="1">
      <c r="C741" s="125" t="s">
        <v>1354</v>
      </c>
      <c r="D741" s="125" t="s">
        <v>1355</v>
      </c>
      <c r="L741" s="147" t="s">
        <v>1356</v>
      </c>
      <c r="M741" s="147"/>
      <c r="R741" s="125" t="s">
        <v>1357</v>
      </c>
      <c r="S741" s="125" t="s">
        <v>1358</v>
      </c>
      <c r="T741" s="125" t="s">
        <v>1357</v>
      </c>
      <c r="U741" s="125" t="s">
        <v>1358</v>
      </c>
      <c r="V741" s="31" t="s">
        <v>1359</v>
      </c>
    </row>
    <row r="742" spans="1:30" outlineLevel="1">
      <c r="A742" t="s">
        <v>1196</v>
      </c>
      <c r="B742" t="s">
        <v>833</v>
      </c>
      <c r="C742" s="386">
        <f t="shared" ref="C742:D749" si="942">T742</f>
        <v>0</v>
      </c>
      <c r="D742" s="386">
        <f t="shared" si="942"/>
        <v>0</v>
      </c>
      <c r="G742" s="29" t="s">
        <v>1360</v>
      </c>
      <c r="H742" s="387">
        <v>0.35</v>
      </c>
      <c r="I742" s="387">
        <v>0.5</v>
      </c>
      <c r="J742" s="388">
        <v>1.5</v>
      </c>
      <c r="K742" s="388">
        <v>1.8</v>
      </c>
      <c r="L742" s="389">
        <f t="shared" ref="L742:M749" si="943">CHOOSE(d.Region,Y742,AA742,AC742)</f>
        <v>0</v>
      </c>
      <c r="M742" s="390">
        <f t="shared" si="943"/>
        <v>0</v>
      </c>
      <c r="N742" s="236">
        <v>200</v>
      </c>
      <c r="O742" s="391"/>
      <c r="P742" s="391"/>
      <c r="Q742" s="391"/>
      <c r="R742" s="392">
        <f>$H742/(2-$H742)*$N742</f>
        <v>42.424242424242422</v>
      </c>
      <c r="S742" s="392">
        <f>-(1-$H742)/(2-$H742)*$N742</f>
        <v>-78.787878787878796</v>
      </c>
      <c r="T742" s="393">
        <f>L742*R742/100</f>
        <v>0</v>
      </c>
      <c r="U742" s="393">
        <f>M742*S742/100</f>
        <v>0</v>
      </c>
      <c r="V742" s="393">
        <f t="shared" ref="V742:V749" si="944">((1-$H742)*T742+2*$H742*U742)/(1+$H742)</f>
        <v>0</v>
      </c>
      <c r="Y742" s="394">
        <v>0</v>
      </c>
      <c r="Z742" s="394">
        <v>0</v>
      </c>
      <c r="AA742" s="395">
        <f>Y742</f>
        <v>0</v>
      </c>
      <c r="AB742" s="395">
        <f>Z742</f>
        <v>0</v>
      </c>
      <c r="AC742" s="395">
        <f>AA742</f>
        <v>0</v>
      </c>
      <c r="AD742" s="395">
        <f>AB742</f>
        <v>0</v>
      </c>
    </row>
    <row r="743" spans="1:30" outlineLevel="1">
      <c r="B743" t="s">
        <v>367</v>
      </c>
      <c r="C743" s="386">
        <f t="shared" si="942"/>
        <v>0</v>
      </c>
      <c r="D743" s="386">
        <f t="shared" si="942"/>
        <v>0</v>
      </c>
      <c r="G743" s="29" t="s">
        <v>1361</v>
      </c>
      <c r="H743" s="396">
        <f>H742</f>
        <v>0.35</v>
      </c>
      <c r="I743" s="396">
        <f>I742</f>
        <v>0.5</v>
      </c>
      <c r="J743" s="397">
        <f t="shared" ref="J743:K749" si="945">J742</f>
        <v>1.5</v>
      </c>
      <c r="K743" s="397">
        <f t="shared" si="945"/>
        <v>1.8</v>
      </c>
      <c r="L743" s="398">
        <f t="shared" si="943"/>
        <v>0</v>
      </c>
      <c r="M743" s="399">
        <f t="shared" si="943"/>
        <v>0</v>
      </c>
      <c r="N743" s="31"/>
      <c r="O743" s="391">
        <f>MIN($H743*$K743*(1-$I743),(1-$H743)*$I743*$J743)</f>
        <v>0.315</v>
      </c>
      <c r="P743" s="391">
        <f>$O743/$J743/(1-$H743)</f>
        <v>0.32307692307692304</v>
      </c>
      <c r="Q743" s="391">
        <f>$O743/$K743/$H743</f>
        <v>0.5</v>
      </c>
      <c r="R743" s="391"/>
      <c r="S743" s="391"/>
      <c r="T743" s="393">
        <f t="shared" ref="T743:U745" si="946">P743*L743</f>
        <v>0</v>
      </c>
      <c r="U743" s="393">
        <f t="shared" si="946"/>
        <v>0</v>
      </c>
      <c r="V743" s="393">
        <f t="shared" si="944"/>
        <v>0</v>
      </c>
      <c r="X743" s="400">
        <v>850</v>
      </c>
      <c r="Y743" s="401">
        <v>0</v>
      </c>
      <c r="Z743" s="402">
        <v>0</v>
      </c>
      <c r="AA743" s="401">
        <v>0</v>
      </c>
      <c r="AB743" s="402">
        <v>0</v>
      </c>
      <c r="AC743" s="401">
        <v>0</v>
      </c>
      <c r="AD743" s="402">
        <v>0</v>
      </c>
    </row>
    <row r="744" spans="1:30" outlineLevel="1">
      <c r="B744" t="s">
        <v>1037</v>
      </c>
      <c r="C744" s="386">
        <f t="shared" si="942"/>
        <v>0</v>
      </c>
      <c r="D744" s="386">
        <f t="shared" si="942"/>
        <v>0</v>
      </c>
      <c r="G744" s="29"/>
      <c r="H744" s="396">
        <f>H743</f>
        <v>0.35</v>
      </c>
      <c r="I744" s="396">
        <f t="shared" ref="I744:I749" si="947">I743</f>
        <v>0.5</v>
      </c>
      <c r="J744" s="397">
        <f t="shared" si="945"/>
        <v>1.5</v>
      </c>
      <c r="K744" s="397">
        <f t="shared" si="945"/>
        <v>1.8</v>
      </c>
      <c r="L744" s="398">
        <f t="shared" si="943"/>
        <v>0</v>
      </c>
      <c r="M744" s="399">
        <f t="shared" si="943"/>
        <v>0</v>
      </c>
      <c r="N744" s="31"/>
      <c r="O744" s="391">
        <f>MIN($H744*$K744*(1-$I744),(1-$H744)*$I744*$J744)</f>
        <v>0.315</v>
      </c>
      <c r="P744" s="391">
        <f>$O744/$J744/(1-$H744)</f>
        <v>0.32307692307692304</v>
      </c>
      <c r="Q744" s="391">
        <f>$O744/$K744/$H744</f>
        <v>0.5</v>
      </c>
      <c r="R744" s="391"/>
      <c r="S744" s="391"/>
      <c r="T744" s="393">
        <f t="shared" si="946"/>
        <v>0</v>
      </c>
      <c r="U744" s="393">
        <f t="shared" si="946"/>
        <v>0</v>
      </c>
      <c r="V744" s="393">
        <f t="shared" si="944"/>
        <v>0</v>
      </c>
      <c r="X744" s="400">
        <v>1000</v>
      </c>
      <c r="Y744" s="403">
        <v>0</v>
      </c>
      <c r="Z744" s="404">
        <v>0</v>
      </c>
      <c r="AA744" s="403">
        <v>0</v>
      </c>
      <c r="AB744" s="404">
        <v>0</v>
      </c>
      <c r="AC744" s="403">
        <v>0</v>
      </c>
      <c r="AD744" s="404">
        <v>0</v>
      </c>
    </row>
    <row r="745" spans="1:30" outlineLevel="1">
      <c r="B745" t="s">
        <v>1362</v>
      </c>
      <c r="C745" s="386">
        <f t="shared" si="942"/>
        <v>0</v>
      </c>
      <c r="D745" s="386">
        <f t="shared" si="942"/>
        <v>0</v>
      </c>
      <c r="G745" s="29"/>
      <c r="H745" s="396">
        <f>H744</f>
        <v>0.35</v>
      </c>
      <c r="I745" s="396">
        <f t="shared" si="947"/>
        <v>0.5</v>
      </c>
      <c r="J745" s="397">
        <f t="shared" si="945"/>
        <v>1.5</v>
      </c>
      <c r="K745" s="397">
        <f t="shared" si="945"/>
        <v>1.8</v>
      </c>
      <c r="L745" s="405">
        <f t="shared" si="943"/>
        <v>0</v>
      </c>
      <c r="M745" s="406">
        <f t="shared" si="943"/>
        <v>0</v>
      </c>
      <c r="N745" s="31"/>
      <c r="O745" s="391">
        <f>MIN($H745*$K745*(1-$I745),(1-$H745)*$I745*$J745)</f>
        <v>0.315</v>
      </c>
      <c r="P745" s="391">
        <f>$O745/$J745/(1-$H745)</f>
        <v>0.32307692307692304</v>
      </c>
      <c r="Q745" s="391">
        <f>$O745/$K745/$H745</f>
        <v>0.5</v>
      </c>
      <c r="R745" s="391"/>
      <c r="S745" s="391"/>
      <c r="T745" s="393">
        <f t="shared" si="946"/>
        <v>0</v>
      </c>
      <c r="U745" s="393">
        <f t="shared" si="946"/>
        <v>0</v>
      </c>
      <c r="V745" s="393">
        <f t="shared" si="944"/>
        <v>0</v>
      </c>
      <c r="X745" s="400">
        <v>1200</v>
      </c>
      <c r="Y745" s="407">
        <v>0</v>
      </c>
      <c r="Z745" s="408">
        <v>0</v>
      </c>
      <c r="AA745" s="407">
        <v>0</v>
      </c>
      <c r="AB745" s="408">
        <v>0</v>
      </c>
      <c r="AC745" s="407">
        <v>0</v>
      </c>
      <c r="AD745" s="408">
        <v>0</v>
      </c>
    </row>
    <row r="746" spans="1:30" outlineLevel="1">
      <c r="A746" t="s">
        <v>844</v>
      </c>
      <c r="B746" t="s">
        <v>833</v>
      </c>
      <c r="C746" s="386">
        <f t="shared" si="942"/>
        <v>0</v>
      </c>
      <c r="D746" s="386">
        <f t="shared" si="942"/>
        <v>0</v>
      </c>
      <c r="G746" s="29" t="s">
        <v>1360</v>
      </c>
      <c r="H746" s="387">
        <v>0.5</v>
      </c>
      <c r="I746" s="396">
        <f t="shared" si="947"/>
        <v>0.5</v>
      </c>
      <c r="J746" s="397">
        <f t="shared" si="945"/>
        <v>1.5</v>
      </c>
      <c r="K746" s="397">
        <f t="shared" si="945"/>
        <v>1.8</v>
      </c>
      <c r="L746" s="389">
        <f t="shared" si="943"/>
        <v>0</v>
      </c>
      <c r="M746" s="390">
        <f t="shared" si="943"/>
        <v>0</v>
      </c>
      <c r="N746" s="236">
        <v>200</v>
      </c>
      <c r="O746" s="391"/>
      <c r="P746" s="391"/>
      <c r="Q746" s="391"/>
      <c r="R746" s="392">
        <f>$H746/(2-$H746)*$N746</f>
        <v>66.666666666666657</v>
      </c>
      <c r="S746" s="392">
        <f>-(1-$H746)/(2-$H746)*$N746</f>
        <v>-66.666666666666657</v>
      </c>
      <c r="T746" s="393">
        <f>L746*R746/100</f>
        <v>0</v>
      </c>
      <c r="U746" s="393">
        <f>M746*S746/100</f>
        <v>0</v>
      </c>
      <c r="V746" s="393">
        <f t="shared" si="944"/>
        <v>0</v>
      </c>
      <c r="X746" s="400"/>
      <c r="Y746" s="394">
        <v>0</v>
      </c>
      <c r="Z746" s="394">
        <v>0</v>
      </c>
      <c r="AA746" s="395">
        <f>Y746</f>
        <v>0</v>
      </c>
      <c r="AB746" s="395">
        <f>Z746</f>
        <v>0</v>
      </c>
      <c r="AC746" s="395">
        <f>AA746</f>
        <v>0</v>
      </c>
      <c r="AD746" s="395">
        <f>AB746</f>
        <v>0</v>
      </c>
    </row>
    <row r="747" spans="1:30" outlineLevel="1">
      <c r="B747" t="s">
        <v>367</v>
      </c>
      <c r="C747" s="386">
        <f t="shared" si="942"/>
        <v>0</v>
      </c>
      <c r="D747" s="386">
        <f t="shared" si="942"/>
        <v>0</v>
      </c>
      <c r="G747" s="29" t="s">
        <v>1361</v>
      </c>
      <c r="H747" s="396">
        <f>H746</f>
        <v>0.5</v>
      </c>
      <c r="I747" s="396">
        <f t="shared" si="947"/>
        <v>0.5</v>
      </c>
      <c r="J747" s="397">
        <f t="shared" si="945"/>
        <v>1.5</v>
      </c>
      <c r="K747" s="397">
        <f t="shared" si="945"/>
        <v>1.8</v>
      </c>
      <c r="L747" s="398">
        <f t="shared" si="943"/>
        <v>0</v>
      </c>
      <c r="M747" s="399">
        <f t="shared" si="943"/>
        <v>0</v>
      </c>
      <c r="N747" s="31"/>
      <c r="O747" s="391">
        <f>MIN($H747*$K747*(1-$I747),(1-$H747)*$I747*$J747)</f>
        <v>0.375</v>
      </c>
      <c r="P747" s="391">
        <f>$O747/$J747/(1-$H747)</f>
        <v>0.5</v>
      </c>
      <c r="Q747" s="391">
        <f>$O747/$K747/$H747</f>
        <v>0.41666666666666663</v>
      </c>
      <c r="R747" s="391"/>
      <c r="S747" s="391"/>
      <c r="T747" s="393">
        <f t="shared" ref="T747:U749" si="948">P747*L747</f>
        <v>0</v>
      </c>
      <c r="U747" s="393">
        <f t="shared" si="948"/>
        <v>0</v>
      </c>
      <c r="V747" s="393">
        <f t="shared" si="944"/>
        <v>0</v>
      </c>
      <c r="X747" s="400">
        <v>850</v>
      </c>
      <c r="Y747" s="401">
        <v>0</v>
      </c>
      <c r="Z747" s="402">
        <v>0</v>
      </c>
      <c r="AA747" s="401">
        <v>0</v>
      </c>
      <c r="AB747" s="402">
        <v>0</v>
      </c>
      <c r="AC747" s="401">
        <v>0</v>
      </c>
      <c r="AD747" s="402">
        <v>0</v>
      </c>
    </row>
    <row r="748" spans="1:30" outlineLevel="1">
      <c r="B748" t="s">
        <v>1037</v>
      </c>
      <c r="C748" s="386">
        <f t="shared" si="942"/>
        <v>0</v>
      </c>
      <c r="D748" s="386">
        <f t="shared" si="942"/>
        <v>0</v>
      </c>
      <c r="G748" s="29"/>
      <c r="H748" s="396">
        <f>H747</f>
        <v>0.5</v>
      </c>
      <c r="I748" s="396">
        <f t="shared" si="947"/>
        <v>0.5</v>
      </c>
      <c r="J748" s="397">
        <f t="shared" si="945"/>
        <v>1.5</v>
      </c>
      <c r="K748" s="397">
        <f t="shared" si="945"/>
        <v>1.8</v>
      </c>
      <c r="L748" s="398">
        <f t="shared" si="943"/>
        <v>0</v>
      </c>
      <c r="M748" s="399">
        <f t="shared" si="943"/>
        <v>0</v>
      </c>
      <c r="N748" s="31"/>
      <c r="O748" s="391">
        <f>MIN($H748*$K748*(1-$I748),(1-$H748)*$I748*$J748)</f>
        <v>0.375</v>
      </c>
      <c r="P748" s="391">
        <f>$O748/$J748/(1-$H748)</f>
        <v>0.5</v>
      </c>
      <c r="Q748" s="391">
        <f>$O748/$K748/$H748</f>
        <v>0.41666666666666663</v>
      </c>
      <c r="R748" s="391"/>
      <c r="S748" s="391"/>
      <c r="T748" s="393">
        <f t="shared" si="948"/>
        <v>0</v>
      </c>
      <c r="U748" s="393">
        <f t="shared" si="948"/>
        <v>0</v>
      </c>
      <c r="V748" s="393">
        <f t="shared" si="944"/>
        <v>0</v>
      </c>
      <c r="X748" s="400">
        <v>1000</v>
      </c>
      <c r="Y748" s="403">
        <v>0</v>
      </c>
      <c r="Z748" s="404">
        <v>0</v>
      </c>
      <c r="AA748" s="403">
        <v>0</v>
      </c>
      <c r="AB748" s="404">
        <v>0</v>
      </c>
      <c r="AC748" s="403">
        <v>0</v>
      </c>
      <c r="AD748" s="404">
        <v>0</v>
      </c>
    </row>
    <row r="749" spans="1:30" outlineLevel="1">
      <c r="B749" t="s">
        <v>1362</v>
      </c>
      <c r="C749" s="386">
        <f t="shared" si="942"/>
        <v>0</v>
      </c>
      <c r="D749" s="386">
        <f t="shared" si="942"/>
        <v>0</v>
      </c>
      <c r="G749" s="29"/>
      <c r="H749" s="396">
        <f>H748</f>
        <v>0.5</v>
      </c>
      <c r="I749" s="396">
        <f t="shared" si="947"/>
        <v>0.5</v>
      </c>
      <c r="J749" s="397">
        <f t="shared" si="945"/>
        <v>1.5</v>
      </c>
      <c r="K749" s="397">
        <f t="shared" si="945"/>
        <v>1.8</v>
      </c>
      <c r="L749" s="405">
        <f t="shared" si="943"/>
        <v>0</v>
      </c>
      <c r="M749" s="406">
        <f t="shared" si="943"/>
        <v>0</v>
      </c>
      <c r="N749" s="31"/>
      <c r="O749" s="391">
        <f>MIN($H749*$K749*(1-$I749),(1-$H749)*$I749*$J749)</f>
        <v>0.375</v>
      </c>
      <c r="P749" s="391">
        <f>$O749/$J749/(1-$H749)</f>
        <v>0.5</v>
      </c>
      <c r="Q749" s="391">
        <f>$O749/$K749/$H749</f>
        <v>0.41666666666666663</v>
      </c>
      <c r="R749" s="391"/>
      <c r="S749" s="391"/>
      <c r="T749" s="393">
        <f t="shared" si="948"/>
        <v>0</v>
      </c>
      <c r="U749" s="393">
        <f t="shared" si="948"/>
        <v>0</v>
      </c>
      <c r="V749" s="393">
        <f t="shared" si="944"/>
        <v>0</v>
      </c>
      <c r="X749" s="400">
        <v>1200</v>
      </c>
      <c r="Y749" s="407">
        <v>0</v>
      </c>
      <c r="Z749" s="408">
        <v>0</v>
      </c>
      <c r="AA749" s="407">
        <v>0</v>
      </c>
      <c r="AB749" s="408">
        <v>0</v>
      </c>
      <c r="AC749" s="407">
        <v>0</v>
      </c>
      <c r="AD749" s="408">
        <v>0</v>
      </c>
    </row>
    <row r="750" spans="1:30" ht="36.75" outlineLevel="1">
      <c r="Y750" s="409" t="s">
        <v>1363</v>
      </c>
      <c r="Z750" s="410"/>
      <c r="AA750" s="410"/>
      <c r="AB750" s="410"/>
      <c r="AC750" s="410"/>
      <c r="AD750" s="410"/>
    </row>
    <row r="752" spans="1:30">
      <c r="A752" s="16" t="s">
        <v>1438</v>
      </c>
    </row>
    <row r="753" spans="1:14" ht="45.75" outlineLevel="1">
      <c r="C753" s="208" t="s">
        <v>1439</v>
      </c>
      <c r="D753" s="208" t="s">
        <v>889</v>
      </c>
      <c r="E753" s="208" t="s">
        <v>559</v>
      </c>
      <c r="F753" s="208" t="s">
        <v>814</v>
      </c>
      <c r="G753" s="208" t="s">
        <v>1440</v>
      </c>
      <c r="H753" s="208" t="s">
        <v>1441</v>
      </c>
      <c r="I753" s="208" t="s">
        <v>1442</v>
      </c>
      <c r="J753" s="208" t="s">
        <v>1443</v>
      </c>
      <c r="K753" s="208" t="s">
        <v>1444</v>
      </c>
      <c r="L753" s="208" t="s">
        <v>1445</v>
      </c>
      <c r="M753" s="208" t="s">
        <v>1446</v>
      </c>
      <c r="N753" s="208" t="s">
        <v>1614</v>
      </c>
    </row>
    <row r="754" spans="1:14" outlineLevel="1">
      <c r="A754" s="101" t="s">
        <v>1076</v>
      </c>
      <c r="B754" s="101" t="str">
        <f t="shared" ref="B754:B762" si="949">INDEX(i.Region_Desc,$C754,1)&amp;" "&amp;INDEX(i.GenotypeDesc,$D754,1)&amp;" "&amp;INDEX(i.TOL_Desc,$E754,1)</f>
        <v>SWV  Aut</v>
      </c>
      <c r="C754" s="101">
        <v>1</v>
      </c>
      <c r="D754" s="101">
        <v>1</v>
      </c>
      <c r="E754" s="101">
        <v>1</v>
      </c>
      <c r="F754" s="101">
        <v>1</v>
      </c>
      <c r="G754" s="101">
        <v>1</v>
      </c>
      <c r="H754" s="495">
        <f>CHOOSE($D754,3,4,4,5)</f>
        <v>3</v>
      </c>
      <c r="I754" s="495">
        <v>5</v>
      </c>
      <c r="J754" s="495">
        <v>0</v>
      </c>
      <c r="K754" s="495">
        <v>0</v>
      </c>
      <c r="L754" s="495">
        <v>0</v>
      </c>
      <c r="M754" s="495">
        <v>0</v>
      </c>
      <c r="N754" s="495">
        <f>CHOOSE($D754,2,2,2,3)</f>
        <v>2</v>
      </c>
    </row>
    <row r="755" spans="1:14" outlineLevel="1">
      <c r="B755" t="str">
        <f t="shared" si="949"/>
        <v>SWV  Win</v>
      </c>
      <c r="C755">
        <v>1</v>
      </c>
      <c r="D755">
        <v>1</v>
      </c>
      <c r="E755">
        <v>2</v>
      </c>
      <c r="F755">
        <v>1</v>
      </c>
      <c r="G755">
        <v>1</v>
      </c>
      <c r="H755" s="461">
        <f t="shared" ref="H755:H789" si="950">CHOOSE($D755,3,4,4,5)</f>
        <v>3</v>
      </c>
      <c r="I755" s="461">
        <v>2</v>
      </c>
      <c r="J755" s="461">
        <v>0</v>
      </c>
      <c r="K755" s="461">
        <v>0</v>
      </c>
      <c r="L755" s="461">
        <v>0</v>
      </c>
      <c r="M755" s="461">
        <v>0</v>
      </c>
      <c r="N755" s="461">
        <f t="shared" ref="N755:N789" si="951">CHOOSE($D755,2,2,2,3)</f>
        <v>2</v>
      </c>
    </row>
    <row r="756" spans="1:14" outlineLevel="1">
      <c r="B756" t="str">
        <f t="shared" si="949"/>
        <v>SWV  Spr</v>
      </c>
      <c r="C756">
        <v>1</v>
      </c>
      <c r="D756">
        <v>1</v>
      </c>
      <c r="E756">
        <v>3</v>
      </c>
      <c r="F756">
        <v>1</v>
      </c>
      <c r="G756">
        <v>1</v>
      </c>
      <c r="H756" s="461">
        <f t="shared" si="950"/>
        <v>3</v>
      </c>
      <c r="I756" s="461">
        <v>1</v>
      </c>
      <c r="J756" s="461">
        <v>0</v>
      </c>
      <c r="K756" s="461">
        <v>0</v>
      </c>
      <c r="L756" s="461">
        <v>0</v>
      </c>
      <c r="M756" s="461">
        <v>0</v>
      </c>
      <c r="N756" s="461">
        <f t="shared" si="951"/>
        <v>2</v>
      </c>
    </row>
    <row r="757" spans="1:14" outlineLevel="1">
      <c r="A757" t="s">
        <v>1077</v>
      </c>
      <c r="B757" t="str">
        <f t="shared" si="949"/>
        <v>SWV  Aut</v>
      </c>
      <c r="C757">
        <v>1</v>
      </c>
      <c r="D757">
        <v>2</v>
      </c>
      <c r="E757">
        <v>1</v>
      </c>
      <c r="F757">
        <v>1</v>
      </c>
      <c r="G757">
        <v>1</v>
      </c>
      <c r="H757" s="461">
        <f t="shared" si="950"/>
        <v>4</v>
      </c>
      <c r="I757" s="461">
        <v>5</v>
      </c>
      <c r="J757" s="461">
        <v>0</v>
      </c>
      <c r="K757" s="461">
        <v>0</v>
      </c>
      <c r="L757" s="461">
        <v>0</v>
      </c>
      <c r="M757" s="461">
        <v>0</v>
      </c>
      <c r="N757" s="461">
        <f t="shared" si="951"/>
        <v>2</v>
      </c>
    </row>
    <row r="758" spans="1:14" outlineLevel="1">
      <c r="B758" t="str">
        <f t="shared" si="949"/>
        <v>SWV  Win</v>
      </c>
      <c r="C758">
        <v>1</v>
      </c>
      <c r="D758">
        <v>2</v>
      </c>
      <c r="E758">
        <v>2</v>
      </c>
      <c r="F758">
        <v>1</v>
      </c>
      <c r="G758">
        <v>1</v>
      </c>
      <c r="H758" s="461">
        <f t="shared" si="950"/>
        <v>4</v>
      </c>
      <c r="I758" s="461">
        <v>2</v>
      </c>
      <c r="J758" s="461">
        <v>0</v>
      </c>
      <c r="K758" s="461">
        <v>0</v>
      </c>
      <c r="L758" s="461">
        <v>0</v>
      </c>
      <c r="M758" s="461">
        <v>0</v>
      </c>
      <c r="N758" s="461">
        <f t="shared" si="951"/>
        <v>2</v>
      </c>
    </row>
    <row r="759" spans="1:14" outlineLevel="1">
      <c r="B759" t="str">
        <f t="shared" si="949"/>
        <v>SWV  Spr</v>
      </c>
      <c r="C759">
        <v>1</v>
      </c>
      <c r="D759">
        <v>2</v>
      </c>
      <c r="E759">
        <v>3</v>
      </c>
      <c r="F759">
        <v>1</v>
      </c>
      <c r="G759">
        <v>1</v>
      </c>
      <c r="H759" s="461">
        <f t="shared" si="950"/>
        <v>4</v>
      </c>
      <c r="I759" s="461">
        <v>1</v>
      </c>
      <c r="J759" s="461">
        <v>0</v>
      </c>
      <c r="K759" s="461">
        <v>0</v>
      </c>
      <c r="L759" s="461">
        <v>0</v>
      </c>
      <c r="M759" s="461">
        <v>0</v>
      </c>
      <c r="N759" s="461">
        <f t="shared" si="951"/>
        <v>2</v>
      </c>
    </row>
    <row r="760" spans="1:14" outlineLevel="1">
      <c r="A760" t="s">
        <v>1629</v>
      </c>
      <c r="B760" t="str">
        <f t="shared" si="949"/>
        <v>SWV  Aut</v>
      </c>
      <c r="C760">
        <v>1</v>
      </c>
      <c r="D760">
        <v>2</v>
      </c>
      <c r="E760">
        <v>1</v>
      </c>
      <c r="F760">
        <v>1</v>
      </c>
      <c r="G760">
        <v>1</v>
      </c>
      <c r="H760" s="461">
        <f t="shared" si="950"/>
        <v>4</v>
      </c>
      <c r="I760" s="461">
        <v>5</v>
      </c>
      <c r="J760" s="461">
        <v>0</v>
      </c>
      <c r="K760" s="461">
        <v>0</v>
      </c>
      <c r="L760" s="461">
        <v>0</v>
      </c>
      <c r="M760" s="461">
        <v>0</v>
      </c>
      <c r="N760" s="461">
        <f t="shared" si="951"/>
        <v>2</v>
      </c>
    </row>
    <row r="761" spans="1:14" outlineLevel="1">
      <c r="B761" t="str">
        <f t="shared" si="949"/>
        <v>SWV  Win</v>
      </c>
      <c r="C761">
        <v>1</v>
      </c>
      <c r="D761">
        <v>2</v>
      </c>
      <c r="E761">
        <v>2</v>
      </c>
      <c r="F761">
        <v>1</v>
      </c>
      <c r="G761">
        <v>1</v>
      </c>
      <c r="H761" s="461">
        <f t="shared" si="950"/>
        <v>4</v>
      </c>
      <c r="I761" s="461">
        <v>2</v>
      </c>
      <c r="J761" s="461">
        <v>0</v>
      </c>
      <c r="K761" s="461">
        <v>0</v>
      </c>
      <c r="L761" s="461">
        <v>0</v>
      </c>
      <c r="M761" s="461">
        <v>0</v>
      </c>
      <c r="N761" s="461">
        <f t="shared" si="951"/>
        <v>2</v>
      </c>
    </row>
    <row r="762" spans="1:14" outlineLevel="1">
      <c r="B762" t="str">
        <f t="shared" si="949"/>
        <v>SWV  Spr</v>
      </c>
      <c r="C762">
        <v>1</v>
      </c>
      <c r="D762">
        <v>2</v>
      </c>
      <c r="E762">
        <v>3</v>
      </c>
      <c r="F762">
        <v>1</v>
      </c>
      <c r="G762">
        <v>1</v>
      </c>
      <c r="H762" s="461">
        <f t="shared" si="950"/>
        <v>4</v>
      </c>
      <c r="I762" s="461">
        <v>1</v>
      </c>
      <c r="J762" s="461">
        <v>0</v>
      </c>
      <c r="K762" s="461">
        <v>0</v>
      </c>
      <c r="L762" s="461">
        <v>0</v>
      </c>
      <c r="M762" s="461">
        <v>0</v>
      </c>
      <c r="N762" s="461">
        <f t="shared" si="951"/>
        <v>2</v>
      </c>
    </row>
    <row r="763" spans="1:14" outlineLevel="1">
      <c r="A763" t="s">
        <v>844</v>
      </c>
      <c r="B763" t="str">
        <f t="shared" ref="B763:B774" si="952">INDEX(i.Region_Desc,$C763,1)&amp;" "&amp;INDEX(i.GenotypeDesc,$D763,1)&amp;" "&amp;INDEX(i.TOL_Desc,$E763,1)</f>
        <v>SWV  Aut</v>
      </c>
      <c r="C763">
        <v>1</v>
      </c>
      <c r="D763">
        <v>4</v>
      </c>
      <c r="E763">
        <v>1</v>
      </c>
      <c r="F763">
        <v>1</v>
      </c>
      <c r="G763">
        <v>1</v>
      </c>
      <c r="H763" s="461">
        <f t="shared" si="950"/>
        <v>5</v>
      </c>
      <c r="I763" s="461">
        <v>5</v>
      </c>
      <c r="J763" s="461">
        <v>0</v>
      </c>
      <c r="K763" s="461">
        <v>0</v>
      </c>
      <c r="L763" s="461">
        <v>0</v>
      </c>
      <c r="M763" s="461">
        <v>0</v>
      </c>
      <c r="N763" s="461">
        <f t="shared" si="951"/>
        <v>3</v>
      </c>
    </row>
    <row r="764" spans="1:14" outlineLevel="1">
      <c r="B764" t="str">
        <f t="shared" si="952"/>
        <v>SWV  Win</v>
      </c>
      <c r="C764">
        <v>1</v>
      </c>
      <c r="D764">
        <v>4</v>
      </c>
      <c r="E764">
        <v>2</v>
      </c>
      <c r="F764">
        <v>1</v>
      </c>
      <c r="G764">
        <v>1</v>
      </c>
      <c r="H764" s="461">
        <f t="shared" si="950"/>
        <v>5</v>
      </c>
      <c r="I764" s="461">
        <v>2</v>
      </c>
      <c r="J764" s="461">
        <v>0</v>
      </c>
      <c r="K764" s="461">
        <v>0</v>
      </c>
      <c r="L764" s="461">
        <v>0</v>
      </c>
      <c r="M764" s="461">
        <v>0</v>
      </c>
      <c r="N764" s="461">
        <f t="shared" si="951"/>
        <v>3</v>
      </c>
    </row>
    <row r="765" spans="1:14" outlineLevel="1">
      <c r="A765" s="104"/>
      <c r="B765" s="104" t="str">
        <f t="shared" si="952"/>
        <v>SWV  Spr</v>
      </c>
      <c r="C765" s="104">
        <v>1</v>
      </c>
      <c r="D765" s="104">
        <v>4</v>
      </c>
      <c r="E765" s="104">
        <v>3</v>
      </c>
      <c r="F765" s="104">
        <v>1</v>
      </c>
      <c r="G765" s="104">
        <v>1</v>
      </c>
      <c r="H765" s="496">
        <f t="shared" si="950"/>
        <v>5</v>
      </c>
      <c r="I765" s="496">
        <v>1</v>
      </c>
      <c r="J765" s="496">
        <v>0</v>
      </c>
      <c r="K765" s="496">
        <v>0</v>
      </c>
      <c r="L765" s="496">
        <v>0</v>
      </c>
      <c r="M765" s="496">
        <v>0</v>
      </c>
      <c r="N765" s="496">
        <f t="shared" si="951"/>
        <v>3</v>
      </c>
    </row>
    <row r="766" spans="1:14" outlineLevel="1">
      <c r="A766" s="101" t="s">
        <v>1076</v>
      </c>
      <c r="B766" s="101" t="str">
        <f t="shared" si="952"/>
        <v>GSW  Aut</v>
      </c>
      <c r="C766" s="101">
        <v>2</v>
      </c>
      <c r="D766" s="101">
        <v>1</v>
      </c>
      <c r="E766" s="101">
        <v>1</v>
      </c>
      <c r="F766" s="101">
        <v>1</v>
      </c>
      <c r="G766" s="101">
        <v>1</v>
      </c>
      <c r="H766" s="495">
        <f t="shared" si="950"/>
        <v>3</v>
      </c>
      <c r="I766" s="495">
        <v>5</v>
      </c>
      <c r="J766" s="495">
        <v>0</v>
      </c>
      <c r="K766" s="495">
        <v>0</v>
      </c>
      <c r="L766" s="495">
        <v>0</v>
      </c>
      <c r="M766" s="495">
        <v>0</v>
      </c>
      <c r="N766" s="495">
        <f t="shared" si="951"/>
        <v>2</v>
      </c>
    </row>
    <row r="767" spans="1:14" outlineLevel="1">
      <c r="B767" t="str">
        <f t="shared" si="952"/>
        <v>GSW  Win</v>
      </c>
      <c r="C767">
        <v>2</v>
      </c>
      <c r="D767">
        <v>1</v>
      </c>
      <c r="E767">
        <v>2</v>
      </c>
      <c r="F767">
        <v>1</v>
      </c>
      <c r="G767">
        <v>1</v>
      </c>
      <c r="H767" s="461">
        <f t="shared" si="950"/>
        <v>3</v>
      </c>
      <c r="I767" s="461">
        <f t="shared" ref="I767:I788" si="953">CHOOSE($E767,4,3,2)</f>
        <v>3</v>
      </c>
      <c r="J767" s="461">
        <v>0</v>
      </c>
      <c r="K767" s="461">
        <v>0</v>
      </c>
      <c r="L767" s="461">
        <v>0</v>
      </c>
      <c r="M767" s="461">
        <v>0</v>
      </c>
      <c r="N767" s="461">
        <f t="shared" si="951"/>
        <v>2</v>
      </c>
    </row>
    <row r="768" spans="1:14" outlineLevel="1">
      <c r="B768" t="str">
        <f t="shared" si="952"/>
        <v>GSW  Spr</v>
      </c>
      <c r="C768">
        <v>2</v>
      </c>
      <c r="D768">
        <v>1</v>
      </c>
      <c r="E768">
        <v>3</v>
      </c>
      <c r="F768">
        <v>1</v>
      </c>
      <c r="G768">
        <v>1</v>
      </c>
      <c r="H768" s="461">
        <f t="shared" si="950"/>
        <v>3</v>
      </c>
      <c r="I768" s="461">
        <v>1</v>
      </c>
      <c r="J768" s="461">
        <v>0</v>
      </c>
      <c r="K768" s="461">
        <v>0</v>
      </c>
      <c r="L768" s="461">
        <v>0</v>
      </c>
      <c r="M768" s="461">
        <v>0</v>
      </c>
      <c r="N768" s="461">
        <f t="shared" si="951"/>
        <v>2</v>
      </c>
    </row>
    <row r="769" spans="1:14" outlineLevel="1">
      <c r="A769" t="s">
        <v>1077</v>
      </c>
      <c r="B769" t="str">
        <f t="shared" si="952"/>
        <v>GSW  Aut</v>
      </c>
      <c r="C769">
        <v>2</v>
      </c>
      <c r="D769">
        <v>2</v>
      </c>
      <c r="E769">
        <v>1</v>
      </c>
      <c r="F769">
        <v>1</v>
      </c>
      <c r="G769">
        <v>1</v>
      </c>
      <c r="H769" s="461">
        <f t="shared" si="950"/>
        <v>4</v>
      </c>
      <c r="I769" s="461">
        <v>5</v>
      </c>
      <c r="J769" s="461">
        <v>0</v>
      </c>
      <c r="K769" s="461">
        <v>0</v>
      </c>
      <c r="L769" s="461">
        <v>0</v>
      </c>
      <c r="M769" s="461">
        <v>0</v>
      </c>
      <c r="N769" s="461">
        <f t="shared" si="951"/>
        <v>2</v>
      </c>
    </row>
    <row r="770" spans="1:14" outlineLevel="1">
      <c r="B770" t="str">
        <f t="shared" si="952"/>
        <v>GSW  Win</v>
      </c>
      <c r="C770">
        <v>2</v>
      </c>
      <c r="D770">
        <v>2</v>
      </c>
      <c r="E770">
        <v>2</v>
      </c>
      <c r="F770">
        <v>1</v>
      </c>
      <c r="G770">
        <v>1</v>
      </c>
      <c r="H770" s="461">
        <f t="shared" si="950"/>
        <v>4</v>
      </c>
      <c r="I770" s="461">
        <f t="shared" si="953"/>
        <v>3</v>
      </c>
      <c r="J770" s="461">
        <v>0</v>
      </c>
      <c r="K770" s="461">
        <v>0</v>
      </c>
      <c r="L770" s="461">
        <v>0</v>
      </c>
      <c r="M770" s="461">
        <v>0</v>
      </c>
      <c r="N770" s="461">
        <f t="shared" si="951"/>
        <v>2</v>
      </c>
    </row>
    <row r="771" spans="1:14" outlineLevel="1">
      <c r="B771" t="str">
        <f t="shared" si="952"/>
        <v>GSW  Spr</v>
      </c>
      <c r="C771">
        <v>2</v>
      </c>
      <c r="D771">
        <v>2</v>
      </c>
      <c r="E771">
        <v>3</v>
      </c>
      <c r="F771">
        <v>1</v>
      </c>
      <c r="G771">
        <v>1</v>
      </c>
      <c r="H771" s="461">
        <f t="shared" si="950"/>
        <v>4</v>
      </c>
      <c r="I771" s="461">
        <v>1</v>
      </c>
      <c r="J771" s="461">
        <v>0</v>
      </c>
      <c r="K771" s="461">
        <v>0</v>
      </c>
      <c r="L771" s="461">
        <v>0</v>
      </c>
      <c r="M771" s="461">
        <v>0</v>
      </c>
      <c r="N771" s="461">
        <f t="shared" si="951"/>
        <v>2</v>
      </c>
    </row>
    <row r="772" spans="1:14" outlineLevel="1">
      <c r="A772" t="s">
        <v>1629</v>
      </c>
      <c r="B772" t="str">
        <f t="shared" si="952"/>
        <v>GSW  Aut</v>
      </c>
      <c r="C772">
        <v>2</v>
      </c>
      <c r="D772">
        <v>2</v>
      </c>
      <c r="E772">
        <v>1</v>
      </c>
      <c r="F772">
        <v>1</v>
      </c>
      <c r="G772">
        <v>1</v>
      </c>
      <c r="H772" s="461">
        <f t="shared" si="950"/>
        <v>4</v>
      </c>
      <c r="I772" s="461">
        <v>5</v>
      </c>
      <c r="J772" s="461">
        <v>0</v>
      </c>
      <c r="K772" s="461">
        <v>0</v>
      </c>
      <c r="L772" s="461">
        <v>0</v>
      </c>
      <c r="M772" s="461">
        <v>0</v>
      </c>
      <c r="N772" s="461">
        <f t="shared" si="951"/>
        <v>2</v>
      </c>
    </row>
    <row r="773" spans="1:14" outlineLevel="1">
      <c r="B773" t="str">
        <f t="shared" si="952"/>
        <v>GSW  Win</v>
      </c>
      <c r="C773">
        <v>2</v>
      </c>
      <c r="D773">
        <v>2</v>
      </c>
      <c r="E773">
        <v>2</v>
      </c>
      <c r="F773">
        <v>1</v>
      </c>
      <c r="G773">
        <v>1</v>
      </c>
      <c r="H773" s="461">
        <f t="shared" si="950"/>
        <v>4</v>
      </c>
      <c r="I773" s="461">
        <f t="shared" si="953"/>
        <v>3</v>
      </c>
      <c r="J773" s="461">
        <v>0</v>
      </c>
      <c r="K773" s="461">
        <v>0</v>
      </c>
      <c r="L773" s="461">
        <v>0</v>
      </c>
      <c r="M773" s="461">
        <v>0</v>
      </c>
      <c r="N773" s="461">
        <f t="shared" si="951"/>
        <v>2</v>
      </c>
    </row>
    <row r="774" spans="1:14" outlineLevel="1">
      <c r="B774" t="str">
        <f t="shared" si="952"/>
        <v>GSW  Spr</v>
      </c>
      <c r="C774">
        <v>2</v>
      </c>
      <c r="D774">
        <v>2</v>
      </c>
      <c r="E774">
        <v>3</v>
      </c>
      <c r="F774">
        <v>1</v>
      </c>
      <c r="G774">
        <v>1</v>
      </c>
      <c r="H774" s="461">
        <f t="shared" si="950"/>
        <v>4</v>
      </c>
      <c r="I774" s="461">
        <v>1</v>
      </c>
      <c r="J774" s="461">
        <v>0</v>
      </c>
      <c r="K774" s="461">
        <v>0</v>
      </c>
      <c r="L774" s="461">
        <v>0</v>
      </c>
      <c r="M774" s="461">
        <v>0</v>
      </c>
      <c r="N774" s="461">
        <f t="shared" si="951"/>
        <v>2</v>
      </c>
    </row>
    <row r="775" spans="1:14" outlineLevel="1">
      <c r="A775" t="s">
        <v>844</v>
      </c>
      <c r="B775" t="str">
        <f t="shared" ref="B775:B786" si="954">INDEX(i.Region_Desc,$C775,1)&amp;" "&amp;INDEX(i.GenotypeDesc,$D775,1)&amp;" "&amp;INDEX(i.TOL_Desc,$E775,1)</f>
        <v>GSW  Aut</v>
      </c>
      <c r="C775">
        <v>2</v>
      </c>
      <c r="D775">
        <v>4</v>
      </c>
      <c r="E775">
        <v>1</v>
      </c>
      <c r="F775">
        <v>1</v>
      </c>
      <c r="G775">
        <v>1</v>
      </c>
      <c r="H775" s="461">
        <f t="shared" si="950"/>
        <v>5</v>
      </c>
      <c r="I775" s="461">
        <v>5</v>
      </c>
      <c r="J775" s="461">
        <v>0</v>
      </c>
      <c r="K775" s="461">
        <v>0</v>
      </c>
      <c r="L775" s="461">
        <v>0</v>
      </c>
      <c r="M775" s="461">
        <v>0</v>
      </c>
      <c r="N775" s="461">
        <f t="shared" si="951"/>
        <v>3</v>
      </c>
    </row>
    <row r="776" spans="1:14" outlineLevel="1">
      <c r="B776" t="str">
        <f t="shared" si="954"/>
        <v>GSW  Win</v>
      </c>
      <c r="C776">
        <v>2</v>
      </c>
      <c r="D776">
        <v>4</v>
      </c>
      <c r="E776">
        <v>2</v>
      </c>
      <c r="F776">
        <v>1</v>
      </c>
      <c r="G776">
        <v>1</v>
      </c>
      <c r="H776" s="461">
        <f t="shared" si="950"/>
        <v>5</v>
      </c>
      <c r="I776" s="461">
        <f t="shared" si="953"/>
        <v>3</v>
      </c>
      <c r="J776" s="461">
        <v>0</v>
      </c>
      <c r="K776" s="461">
        <v>0</v>
      </c>
      <c r="L776" s="461">
        <v>0</v>
      </c>
      <c r="M776" s="461">
        <v>0</v>
      </c>
      <c r="N776" s="461">
        <f t="shared" si="951"/>
        <v>3</v>
      </c>
    </row>
    <row r="777" spans="1:14" outlineLevel="1">
      <c r="A777" s="104"/>
      <c r="B777" s="104" t="str">
        <f t="shared" si="954"/>
        <v>GSW  Spr</v>
      </c>
      <c r="C777" s="104">
        <v>2</v>
      </c>
      <c r="D777" s="104">
        <v>4</v>
      </c>
      <c r="E777" s="104">
        <v>3</v>
      </c>
      <c r="F777" s="104">
        <v>1</v>
      </c>
      <c r="G777" s="104">
        <v>1</v>
      </c>
      <c r="H777" s="496">
        <f t="shared" si="950"/>
        <v>5</v>
      </c>
      <c r="I777" s="496">
        <v>1</v>
      </c>
      <c r="J777" s="496">
        <v>0</v>
      </c>
      <c r="K777" s="496">
        <v>0</v>
      </c>
      <c r="L777" s="496">
        <v>0</v>
      </c>
      <c r="M777" s="496">
        <v>0</v>
      </c>
      <c r="N777" s="496">
        <f t="shared" si="951"/>
        <v>3</v>
      </c>
    </row>
    <row r="778" spans="1:14" outlineLevel="1">
      <c r="A778" s="101" t="s">
        <v>1076</v>
      </c>
      <c r="B778" s="101" t="str">
        <f t="shared" si="954"/>
        <v>EWW  Aut</v>
      </c>
      <c r="C778" s="101">
        <v>3</v>
      </c>
      <c r="D778" s="101">
        <v>1</v>
      </c>
      <c r="E778" s="101">
        <v>1</v>
      </c>
      <c r="F778" s="101">
        <v>1</v>
      </c>
      <c r="G778" s="101">
        <v>1</v>
      </c>
      <c r="H778" s="495">
        <f t="shared" si="950"/>
        <v>3</v>
      </c>
      <c r="I778" s="495">
        <v>5</v>
      </c>
      <c r="J778" s="495">
        <v>0</v>
      </c>
      <c r="K778" s="495">
        <v>0</v>
      </c>
      <c r="L778" s="495">
        <v>0</v>
      </c>
      <c r="M778" s="495">
        <v>0</v>
      </c>
      <c r="N778" s="495">
        <f t="shared" si="951"/>
        <v>2</v>
      </c>
    </row>
    <row r="779" spans="1:14" outlineLevel="1">
      <c r="B779" t="str">
        <f t="shared" si="954"/>
        <v>EWW  Win</v>
      </c>
      <c r="C779">
        <v>3</v>
      </c>
      <c r="D779">
        <v>1</v>
      </c>
      <c r="E779">
        <v>2</v>
      </c>
      <c r="F779">
        <v>1</v>
      </c>
      <c r="G779">
        <v>1</v>
      </c>
      <c r="H779" s="461">
        <f t="shared" si="950"/>
        <v>3</v>
      </c>
      <c r="I779" s="461">
        <f t="shared" si="953"/>
        <v>3</v>
      </c>
      <c r="J779" s="461">
        <v>0</v>
      </c>
      <c r="K779" s="461">
        <v>0</v>
      </c>
      <c r="L779" s="461">
        <v>0</v>
      </c>
      <c r="M779" s="461">
        <v>0</v>
      </c>
      <c r="N779" s="461">
        <f t="shared" si="951"/>
        <v>2</v>
      </c>
    </row>
    <row r="780" spans="1:14" outlineLevel="1">
      <c r="B780" t="str">
        <f t="shared" si="954"/>
        <v>EWW  Spr</v>
      </c>
      <c r="C780">
        <v>3</v>
      </c>
      <c r="D780">
        <v>1</v>
      </c>
      <c r="E780">
        <v>3</v>
      </c>
      <c r="F780">
        <v>1</v>
      </c>
      <c r="G780">
        <v>1</v>
      </c>
      <c r="H780" s="461">
        <f t="shared" si="950"/>
        <v>3</v>
      </c>
      <c r="I780" s="461">
        <v>1</v>
      </c>
      <c r="J780" s="461">
        <v>0</v>
      </c>
      <c r="K780" s="461">
        <v>0</v>
      </c>
      <c r="L780" s="461">
        <v>0</v>
      </c>
      <c r="M780" s="461">
        <v>0</v>
      </c>
      <c r="N780" s="461">
        <f t="shared" si="951"/>
        <v>2</v>
      </c>
    </row>
    <row r="781" spans="1:14" outlineLevel="1">
      <c r="A781" t="s">
        <v>1077</v>
      </c>
      <c r="B781" t="str">
        <f t="shared" si="954"/>
        <v>EWW  Aut</v>
      </c>
      <c r="C781">
        <v>3</v>
      </c>
      <c r="D781">
        <v>2</v>
      </c>
      <c r="E781">
        <v>1</v>
      </c>
      <c r="F781">
        <v>1</v>
      </c>
      <c r="G781">
        <v>1</v>
      </c>
      <c r="H781" s="461">
        <f t="shared" si="950"/>
        <v>4</v>
      </c>
      <c r="I781" s="461">
        <v>5</v>
      </c>
      <c r="J781" s="461">
        <v>0</v>
      </c>
      <c r="K781" s="461">
        <v>0</v>
      </c>
      <c r="L781" s="461">
        <v>0</v>
      </c>
      <c r="M781" s="461">
        <v>0</v>
      </c>
      <c r="N781" s="461">
        <f t="shared" si="951"/>
        <v>2</v>
      </c>
    </row>
    <row r="782" spans="1:14" outlineLevel="1">
      <c r="B782" t="str">
        <f t="shared" si="954"/>
        <v>EWW  Win</v>
      </c>
      <c r="C782">
        <v>3</v>
      </c>
      <c r="D782">
        <v>2</v>
      </c>
      <c r="E782">
        <v>2</v>
      </c>
      <c r="F782">
        <v>1</v>
      </c>
      <c r="G782">
        <v>1</v>
      </c>
      <c r="H782" s="461">
        <f t="shared" si="950"/>
        <v>4</v>
      </c>
      <c r="I782" s="461">
        <f t="shared" si="953"/>
        <v>3</v>
      </c>
      <c r="J782" s="461">
        <v>0</v>
      </c>
      <c r="K782" s="461">
        <v>0</v>
      </c>
      <c r="L782" s="461">
        <v>0</v>
      </c>
      <c r="M782" s="461">
        <v>0</v>
      </c>
      <c r="N782" s="461">
        <f t="shared" si="951"/>
        <v>2</v>
      </c>
    </row>
    <row r="783" spans="1:14" outlineLevel="1">
      <c r="B783" t="str">
        <f t="shared" si="954"/>
        <v>EWW  Spr</v>
      </c>
      <c r="C783">
        <v>3</v>
      </c>
      <c r="D783">
        <v>2</v>
      </c>
      <c r="E783">
        <v>3</v>
      </c>
      <c r="F783">
        <v>1</v>
      </c>
      <c r="G783">
        <v>1</v>
      </c>
      <c r="H783" s="461">
        <f t="shared" si="950"/>
        <v>4</v>
      </c>
      <c r="I783" s="461">
        <v>1</v>
      </c>
      <c r="J783" s="461">
        <v>0</v>
      </c>
      <c r="K783" s="461">
        <v>0</v>
      </c>
      <c r="L783" s="461">
        <v>0</v>
      </c>
      <c r="M783" s="461">
        <v>0</v>
      </c>
      <c r="N783" s="461">
        <f t="shared" si="951"/>
        <v>2</v>
      </c>
    </row>
    <row r="784" spans="1:14" outlineLevel="1">
      <c r="A784" t="s">
        <v>1629</v>
      </c>
      <c r="B784" t="str">
        <f t="shared" si="954"/>
        <v>EWW  Aut</v>
      </c>
      <c r="C784">
        <v>3</v>
      </c>
      <c r="D784">
        <v>2</v>
      </c>
      <c r="E784">
        <v>1</v>
      </c>
      <c r="F784">
        <v>1</v>
      </c>
      <c r="G784">
        <v>1</v>
      </c>
      <c r="H784" s="461">
        <f t="shared" si="950"/>
        <v>4</v>
      </c>
      <c r="I784" s="461">
        <v>5</v>
      </c>
      <c r="J784" s="461">
        <v>0</v>
      </c>
      <c r="K784" s="461">
        <v>0</v>
      </c>
      <c r="L784" s="461">
        <v>0</v>
      </c>
      <c r="M784" s="461">
        <v>0</v>
      </c>
      <c r="N784" s="461">
        <f t="shared" si="951"/>
        <v>2</v>
      </c>
    </row>
    <row r="785" spans="1:15" outlineLevel="1">
      <c r="B785" t="str">
        <f t="shared" si="954"/>
        <v>EWW  Win</v>
      </c>
      <c r="C785">
        <v>3</v>
      </c>
      <c r="D785">
        <v>2</v>
      </c>
      <c r="E785">
        <v>2</v>
      </c>
      <c r="F785">
        <v>1</v>
      </c>
      <c r="G785">
        <v>1</v>
      </c>
      <c r="H785" s="461">
        <f t="shared" si="950"/>
        <v>4</v>
      </c>
      <c r="I785" s="461">
        <f t="shared" si="953"/>
        <v>3</v>
      </c>
      <c r="J785" s="461">
        <v>0</v>
      </c>
      <c r="K785" s="461">
        <v>0</v>
      </c>
      <c r="L785" s="461">
        <v>0</v>
      </c>
      <c r="M785" s="461">
        <v>0</v>
      </c>
      <c r="N785" s="461">
        <f t="shared" si="951"/>
        <v>2</v>
      </c>
    </row>
    <row r="786" spans="1:15" outlineLevel="1">
      <c r="B786" t="str">
        <f t="shared" si="954"/>
        <v>EWW  Spr</v>
      </c>
      <c r="C786">
        <v>3</v>
      </c>
      <c r="D786">
        <v>2</v>
      </c>
      <c r="E786">
        <v>3</v>
      </c>
      <c r="F786">
        <v>1</v>
      </c>
      <c r="G786">
        <v>1</v>
      </c>
      <c r="H786" s="461">
        <f t="shared" si="950"/>
        <v>4</v>
      </c>
      <c r="I786" s="461">
        <v>1</v>
      </c>
      <c r="J786" s="461">
        <v>0</v>
      </c>
      <c r="K786" s="461">
        <v>0</v>
      </c>
      <c r="L786" s="461">
        <v>0</v>
      </c>
      <c r="M786" s="461">
        <v>0</v>
      </c>
      <c r="N786" s="461">
        <f t="shared" si="951"/>
        <v>2</v>
      </c>
    </row>
    <row r="787" spans="1:15" outlineLevel="1">
      <c r="A787" t="s">
        <v>844</v>
      </c>
      <c r="B787" t="str">
        <f>INDEX(i.Region_Desc,$C787,1)&amp;" "&amp;INDEX(i.GenotypeDesc,$D787,1)&amp;" "&amp;INDEX(i.TOL_Desc,$E787,1)</f>
        <v>EWW  Aut</v>
      </c>
      <c r="C787">
        <v>3</v>
      </c>
      <c r="D787">
        <v>4</v>
      </c>
      <c r="E787">
        <v>1</v>
      </c>
      <c r="F787">
        <v>1</v>
      </c>
      <c r="G787">
        <v>1</v>
      </c>
      <c r="H787" s="461">
        <f t="shared" si="950"/>
        <v>5</v>
      </c>
      <c r="I787" s="461">
        <v>5</v>
      </c>
      <c r="J787" s="461">
        <v>0</v>
      </c>
      <c r="K787" s="461">
        <v>0</v>
      </c>
      <c r="L787" s="461">
        <v>0</v>
      </c>
      <c r="M787" s="461">
        <v>0</v>
      </c>
      <c r="N787" s="461">
        <f t="shared" si="951"/>
        <v>3</v>
      </c>
    </row>
    <row r="788" spans="1:15" outlineLevel="1">
      <c r="B788" t="str">
        <f>INDEX(i.Region_Desc,$C788,1)&amp;" "&amp;INDEX(i.GenotypeDesc,$D788,1)&amp;" "&amp;INDEX(i.TOL_Desc,$E788,1)</f>
        <v>EWW  Win</v>
      </c>
      <c r="C788">
        <v>3</v>
      </c>
      <c r="D788">
        <v>4</v>
      </c>
      <c r="E788">
        <v>2</v>
      </c>
      <c r="F788">
        <v>1</v>
      </c>
      <c r="G788">
        <v>1</v>
      </c>
      <c r="H788" s="461">
        <f t="shared" si="950"/>
        <v>5</v>
      </c>
      <c r="I788" s="461">
        <f t="shared" si="953"/>
        <v>3</v>
      </c>
      <c r="J788" s="461">
        <v>0</v>
      </c>
      <c r="K788" s="461">
        <v>0</v>
      </c>
      <c r="L788" s="461">
        <v>0</v>
      </c>
      <c r="M788" s="461">
        <v>0</v>
      </c>
      <c r="N788" s="461">
        <f t="shared" si="951"/>
        <v>3</v>
      </c>
    </row>
    <row r="789" spans="1:15" outlineLevel="1">
      <c r="A789" s="104"/>
      <c r="B789" s="104" t="str">
        <f>INDEX(i.Region_Desc,$C789,1)&amp;" "&amp;INDEX(i.GenotypeDesc,$D789,1)&amp;" "&amp;INDEX(i.TOL_Desc,$E789,1)</f>
        <v>EWW  Spr</v>
      </c>
      <c r="C789" s="104">
        <v>3</v>
      </c>
      <c r="D789" s="104">
        <v>4</v>
      </c>
      <c r="E789" s="104">
        <v>3</v>
      </c>
      <c r="F789" s="104">
        <v>1</v>
      </c>
      <c r="G789" s="104">
        <v>1</v>
      </c>
      <c r="H789" s="496">
        <f t="shared" si="950"/>
        <v>5</v>
      </c>
      <c r="I789" s="496">
        <v>1</v>
      </c>
      <c r="J789" s="496">
        <v>0</v>
      </c>
      <c r="K789" s="496">
        <v>0</v>
      </c>
      <c r="L789" s="496">
        <v>0</v>
      </c>
      <c r="M789" s="496">
        <v>0</v>
      </c>
      <c r="N789" s="496">
        <f t="shared" si="951"/>
        <v>3</v>
      </c>
    </row>
    <row r="792" spans="1:15" collapsed="1">
      <c r="A792" s="16" t="s">
        <v>1666</v>
      </c>
    </row>
    <row r="793" spans="1:15" ht="80.25" hidden="1" outlineLevel="1">
      <c r="C793" s="208" t="s">
        <v>1440</v>
      </c>
      <c r="D793" s="208" t="s">
        <v>1523</v>
      </c>
      <c r="E793" s="208"/>
      <c r="F793" s="208" t="s">
        <v>1498</v>
      </c>
      <c r="G793" s="208" t="s">
        <v>1499</v>
      </c>
      <c r="H793" s="208" t="s">
        <v>1500</v>
      </c>
      <c r="I793" s="208" t="s">
        <v>1501</v>
      </c>
      <c r="J793" s="208" t="s">
        <v>1670</v>
      </c>
      <c r="K793" s="208" t="s">
        <v>1500</v>
      </c>
      <c r="L793" s="208" t="s">
        <v>1501</v>
      </c>
      <c r="M793" s="208" t="s">
        <v>1667</v>
      </c>
      <c r="N793" s="208" t="s">
        <v>1761</v>
      </c>
      <c r="O793" s="208" t="s">
        <v>1764</v>
      </c>
    </row>
    <row r="794" spans="1:15" hidden="1" outlineLevel="1">
      <c r="A794">
        <v>0</v>
      </c>
      <c r="B794" t="s">
        <v>367</v>
      </c>
      <c r="C794" s="12">
        <v>1</v>
      </c>
      <c r="D794">
        <v>1</v>
      </c>
      <c r="F794" s="12">
        <v>0</v>
      </c>
      <c r="G794" s="12">
        <v>0</v>
      </c>
      <c r="H794" s="12">
        <v>0</v>
      </c>
      <c r="I794" s="12">
        <v>0</v>
      </c>
      <c r="J794" s="12">
        <v>0</v>
      </c>
      <c r="K794" s="12">
        <v>0</v>
      </c>
      <c r="L794" s="12">
        <v>0</v>
      </c>
      <c r="M794" s="12">
        <v>1</v>
      </c>
      <c r="N794" s="12">
        <v>0</v>
      </c>
      <c r="O794" s="12">
        <v>0</v>
      </c>
    </row>
    <row r="795" spans="1:15" hidden="1" outlineLevel="1">
      <c r="A795">
        <v>1</v>
      </c>
      <c r="C795" s="12">
        <f>6/7</f>
        <v>0.8571428571428571</v>
      </c>
      <c r="D795">
        <v>2</v>
      </c>
      <c r="F795" s="12">
        <v>-0.1</v>
      </c>
      <c r="G795" s="12">
        <v>0.1</v>
      </c>
      <c r="H795" s="12">
        <v>0.1</v>
      </c>
      <c r="I795" s="12">
        <v>0.1</v>
      </c>
      <c r="J795" s="12">
        <v>0.01</v>
      </c>
      <c r="K795" s="12">
        <v>0.02</v>
      </c>
      <c r="L795" s="12">
        <v>0.02</v>
      </c>
      <c r="M795" s="12">
        <v>0.75</v>
      </c>
      <c r="N795" s="12">
        <v>-0.45</v>
      </c>
      <c r="O795" s="12">
        <v>20</v>
      </c>
    </row>
    <row r="796" spans="1:15" hidden="1" outlineLevel="1">
      <c r="A796">
        <v>2</v>
      </c>
      <c r="C796" s="12">
        <f>5/7</f>
        <v>0.7142857142857143</v>
      </c>
      <c r="D796">
        <v>2</v>
      </c>
      <c r="F796" s="12">
        <v>0.1</v>
      </c>
      <c r="G796" s="12">
        <v>-2.5000000000000001E-2</v>
      </c>
      <c r="H796" s="12">
        <v>-0.05</v>
      </c>
      <c r="I796" s="12">
        <v>-0.1</v>
      </c>
      <c r="J796" s="12">
        <v>-0.01</v>
      </c>
      <c r="K796" s="12">
        <v>-0.02</v>
      </c>
      <c r="L796" s="12">
        <v>-0.02</v>
      </c>
      <c r="M796" s="12">
        <v>1.25</v>
      </c>
      <c r="N796" s="12">
        <v>0.45</v>
      </c>
    </row>
    <row r="797" spans="1:15" hidden="1" outlineLevel="1">
      <c r="A797">
        <v>3</v>
      </c>
      <c r="C797" s="12">
        <f>4/7</f>
        <v>0.5714285714285714</v>
      </c>
      <c r="D797">
        <v>2</v>
      </c>
      <c r="F797" s="12">
        <v>0.2</v>
      </c>
      <c r="G797" s="12">
        <v>-0.05</v>
      </c>
      <c r="H797" s="12">
        <v>-0.1</v>
      </c>
      <c r="I797" s="12">
        <v>-0.2</v>
      </c>
      <c r="J797" s="12">
        <v>-0.02</v>
      </c>
      <c r="K797" s="12">
        <v>-0.05</v>
      </c>
      <c r="L797" s="12">
        <v>-0.05</v>
      </c>
      <c r="N797" s="12">
        <v>0.9</v>
      </c>
    </row>
    <row r="798" spans="1:15" hidden="1" outlineLevel="1">
      <c r="A798">
        <v>4</v>
      </c>
      <c r="C798" s="12">
        <f>8/7</f>
        <v>1.1428571428571428</v>
      </c>
      <c r="D798">
        <v>3</v>
      </c>
      <c r="N798" s="12">
        <v>1.35</v>
      </c>
    </row>
    <row r="799" spans="1:15" hidden="1" outlineLevel="1">
      <c r="A799">
        <v>5</v>
      </c>
      <c r="C799" s="12">
        <f>9/7</f>
        <v>1.2857142857142858</v>
      </c>
      <c r="D799">
        <v>3</v>
      </c>
    </row>
    <row r="800" spans="1:15" hidden="1" outlineLevel="1">
      <c r="A800">
        <v>6</v>
      </c>
      <c r="C800" s="12">
        <f>11/7</f>
        <v>1.5714285714285714</v>
      </c>
      <c r="D800">
        <v>4</v>
      </c>
    </row>
    <row r="801" spans="1:30" hidden="1" outlineLevel="1">
      <c r="F801" t="s">
        <v>1504</v>
      </c>
    </row>
    <row r="802" spans="1:30" hidden="1" outlineLevel="1">
      <c r="B802" t="s">
        <v>1502</v>
      </c>
      <c r="C802" s="12">
        <v>85</v>
      </c>
    </row>
    <row r="803" spans="1:30" hidden="1" outlineLevel="1">
      <c r="C803" s="21" t="s">
        <v>1524</v>
      </c>
    </row>
    <row r="804" spans="1:30" hidden="1" outlineLevel="1"/>
    <row r="806" spans="1:30" collapsed="1">
      <c r="A806" s="16" t="s">
        <v>1828</v>
      </c>
      <c r="C806" s="21">
        <v>0</v>
      </c>
      <c r="D806" s="21">
        <v>1</v>
      </c>
      <c r="E806" s="21">
        <v>2</v>
      </c>
      <c r="F806" s="21">
        <v>3</v>
      </c>
      <c r="G806" s="21">
        <v>4</v>
      </c>
      <c r="H806" s="21">
        <v>5</v>
      </c>
      <c r="I806" s="21">
        <v>6</v>
      </c>
      <c r="J806" s="21">
        <v>7</v>
      </c>
      <c r="K806" s="21">
        <v>8</v>
      </c>
      <c r="L806" s="21">
        <v>9</v>
      </c>
      <c r="M806" s="21">
        <v>10</v>
      </c>
      <c r="N806" s="21">
        <v>11</v>
      </c>
      <c r="O806" s="21">
        <v>12</v>
      </c>
      <c r="P806" s="21">
        <v>13</v>
      </c>
      <c r="Q806" s="21">
        <v>14</v>
      </c>
    </row>
    <row r="807" spans="1:30" hidden="1" outlineLevel="1">
      <c r="C807" s="125" t="s">
        <v>1967</v>
      </c>
      <c r="D807" s="125" t="s">
        <v>1968</v>
      </c>
      <c r="E807" s="125" t="s">
        <v>1970</v>
      </c>
      <c r="F807" s="125" t="s">
        <v>1971</v>
      </c>
      <c r="G807" s="125" t="s">
        <v>1969</v>
      </c>
      <c r="H807" s="125" t="s">
        <v>1972</v>
      </c>
      <c r="I807" s="125" t="s">
        <v>1973</v>
      </c>
      <c r="J807" s="125" t="s">
        <v>1974</v>
      </c>
      <c r="K807" s="125" t="s">
        <v>1975</v>
      </c>
      <c r="L807" s="125" t="s">
        <v>1976</v>
      </c>
      <c r="M807" s="125" t="s">
        <v>1977</v>
      </c>
      <c r="N807" s="125" t="s">
        <v>1978</v>
      </c>
      <c r="O807" s="125" t="s">
        <v>1979</v>
      </c>
      <c r="P807" s="125" t="s">
        <v>1980</v>
      </c>
      <c r="Q807" s="125" t="s">
        <v>1981</v>
      </c>
    </row>
    <row r="808" spans="1:30" hidden="1" outlineLevel="1">
      <c r="C808" s="125"/>
      <c r="D808" s="125"/>
      <c r="E808" s="125" t="s">
        <v>0</v>
      </c>
      <c r="F808" s="125"/>
      <c r="G808" s="125"/>
      <c r="H808" s="125"/>
      <c r="I808" s="125"/>
      <c r="J808" s="125"/>
      <c r="K808" s="125" t="s">
        <v>9</v>
      </c>
      <c r="L808" s="125" t="s">
        <v>9</v>
      </c>
      <c r="M808" s="125" t="s">
        <v>9</v>
      </c>
      <c r="N808" s="125" t="s">
        <v>9</v>
      </c>
      <c r="O808" s="125" t="s">
        <v>0</v>
      </c>
      <c r="P808" s="125" t="s">
        <v>9</v>
      </c>
      <c r="Q808" s="125" t="s">
        <v>9</v>
      </c>
      <c r="S808" s="125"/>
      <c r="T808" s="125"/>
      <c r="U808" s="125"/>
      <c r="V808" s="125"/>
      <c r="W808" s="125"/>
      <c r="X808" s="125" t="s">
        <v>0</v>
      </c>
      <c r="Y808" s="125" t="s">
        <v>9</v>
      </c>
      <c r="Z808" s="125" t="s">
        <v>9</v>
      </c>
      <c r="AA808" s="125" t="s">
        <v>9</v>
      </c>
      <c r="AB808" s="125" t="s">
        <v>0</v>
      </c>
      <c r="AC808" s="125" t="s">
        <v>9</v>
      </c>
      <c r="AD808" s="125" t="s">
        <v>0</v>
      </c>
    </row>
    <row r="809" spans="1:30" ht="59.25" hidden="1" customHeight="1" outlineLevel="1">
      <c r="C809" s="208"/>
      <c r="D809" s="208"/>
      <c r="E809" s="208" t="s">
        <v>1900</v>
      </c>
      <c r="F809" s="208"/>
      <c r="G809" s="208"/>
      <c r="H809" s="208"/>
      <c r="I809" s="208"/>
      <c r="J809" s="208"/>
      <c r="K809" s="208" t="s">
        <v>1829</v>
      </c>
      <c r="L809" s="208" t="s">
        <v>1830</v>
      </c>
      <c r="M809" s="208" t="s">
        <v>364</v>
      </c>
      <c r="N809" s="208" t="s">
        <v>195</v>
      </c>
      <c r="O809" s="208" t="s">
        <v>26</v>
      </c>
      <c r="P809" s="208" t="s">
        <v>27</v>
      </c>
      <c r="Q809" s="208" t="s">
        <v>1986</v>
      </c>
      <c r="S809" s="208" t="s">
        <v>1829</v>
      </c>
      <c r="T809" s="208" t="s">
        <v>1830</v>
      </c>
      <c r="U809" s="208" t="s">
        <v>1831</v>
      </c>
      <c r="V809" s="208" t="s">
        <v>1832</v>
      </c>
      <c r="W809" s="208" t="s">
        <v>1833</v>
      </c>
      <c r="X809" s="208" t="s">
        <v>1985</v>
      </c>
      <c r="Y809" s="208" t="s">
        <v>1897</v>
      </c>
      <c r="Z809" s="208" t="s">
        <v>1898</v>
      </c>
      <c r="AA809" s="208" t="s">
        <v>1899</v>
      </c>
      <c r="AB809" s="208" t="s">
        <v>1900</v>
      </c>
      <c r="AC809" s="208" t="s">
        <v>1901</v>
      </c>
      <c r="AD809" s="208" t="s">
        <v>1902</v>
      </c>
    </row>
    <row r="810" spans="1:30" hidden="1" outlineLevel="1">
      <c r="A810">
        <v>1</v>
      </c>
      <c r="B810" t="s">
        <v>367</v>
      </c>
      <c r="C810" s="12"/>
      <c r="D810" s="12"/>
      <c r="E810" s="12">
        <v>1</v>
      </c>
      <c r="F810" s="12"/>
      <c r="G810" s="12"/>
      <c r="H810" s="12"/>
      <c r="I810" s="12"/>
      <c r="J810" s="12"/>
      <c r="K810" s="12">
        <v>0</v>
      </c>
      <c r="L810" s="12">
        <v>0</v>
      </c>
      <c r="M810" s="12">
        <v>0</v>
      </c>
      <c r="N810" s="12">
        <v>0</v>
      </c>
      <c r="O810" s="12">
        <v>1</v>
      </c>
      <c r="P810" s="12">
        <v>0</v>
      </c>
      <c r="Q810" s="12">
        <v>0</v>
      </c>
      <c r="S810" s="12">
        <v>0</v>
      </c>
      <c r="T810" s="12">
        <v>0</v>
      </c>
      <c r="U810" s="12">
        <v>0</v>
      </c>
      <c r="V810" s="12">
        <v>0</v>
      </c>
      <c r="W810" s="12">
        <v>0</v>
      </c>
      <c r="X810" s="12">
        <v>1.1000000000000001</v>
      </c>
      <c r="Y810" s="12">
        <v>0.1</v>
      </c>
      <c r="Z810" s="12">
        <v>0.1</v>
      </c>
      <c r="AA810" s="12">
        <v>0.2</v>
      </c>
      <c r="AB810" s="12">
        <v>0.9</v>
      </c>
      <c r="AC810" s="12">
        <v>-0.1</v>
      </c>
      <c r="AD810" s="12">
        <v>1.1000000000000001</v>
      </c>
    </row>
    <row r="811" spans="1:30" hidden="1" outlineLevel="1">
      <c r="A811">
        <v>2</v>
      </c>
      <c r="C811" s="12"/>
      <c r="D811" s="12"/>
      <c r="E811" s="12">
        <v>1.04</v>
      </c>
      <c r="F811" s="12"/>
      <c r="G811" s="12"/>
      <c r="H811" s="12"/>
      <c r="I811" s="12"/>
      <c r="J811" s="12"/>
      <c r="K811" s="12">
        <v>0.01</v>
      </c>
      <c r="L811" s="12">
        <v>0.01</v>
      </c>
      <c r="M811" s="12">
        <v>0.01</v>
      </c>
      <c r="N811" s="12">
        <v>0.01</v>
      </c>
      <c r="O811" s="12">
        <v>0.95</v>
      </c>
      <c r="P811" s="12">
        <v>0.5</v>
      </c>
      <c r="Q811" s="12">
        <v>-2</v>
      </c>
      <c r="S811" s="12">
        <v>0.01</v>
      </c>
      <c r="T811" s="12">
        <v>0.01</v>
      </c>
      <c r="U811" s="12">
        <v>0.01</v>
      </c>
      <c r="V811" s="12">
        <v>0.01</v>
      </c>
      <c r="W811" s="12">
        <v>0.01</v>
      </c>
      <c r="X811" s="12">
        <v>0.9</v>
      </c>
      <c r="Y811" s="12">
        <v>-0.1</v>
      </c>
      <c r="Z811" s="12">
        <v>-0.1</v>
      </c>
      <c r="AA811" s="12">
        <v>-0.2</v>
      </c>
      <c r="AB811" s="12">
        <v>1.1000000000000001</v>
      </c>
      <c r="AC811" s="12">
        <v>0.1</v>
      </c>
      <c r="AD811" s="12">
        <v>0.9</v>
      </c>
    </row>
    <row r="812" spans="1:30" hidden="1" outlineLevel="1">
      <c r="A812">
        <v>3</v>
      </c>
      <c r="C812" s="12"/>
      <c r="D812" s="12"/>
      <c r="E812" s="12">
        <v>1.07</v>
      </c>
      <c r="F812" s="12"/>
      <c r="G812" s="12"/>
      <c r="H812" s="12"/>
      <c r="I812" s="12"/>
      <c r="J812" s="12"/>
      <c r="K812" s="12">
        <v>-0.01</v>
      </c>
      <c r="L812" s="12">
        <v>0.02</v>
      </c>
      <c r="M812" s="12">
        <v>-0.01</v>
      </c>
      <c r="N812" s="12">
        <v>-0.01</v>
      </c>
      <c r="O812" s="12">
        <v>1.05</v>
      </c>
      <c r="P812" s="12">
        <v>-0.5</v>
      </c>
      <c r="Q812" s="12">
        <v>2</v>
      </c>
      <c r="S812" s="12">
        <v>-0.01</v>
      </c>
      <c r="T812" s="12">
        <v>0.02</v>
      </c>
      <c r="U812" s="12">
        <v>-0.01</v>
      </c>
      <c r="V812" s="12">
        <v>-0.01</v>
      </c>
      <c r="W812" s="12">
        <v>-0.01</v>
      </c>
      <c r="X812" s="12">
        <v>0</v>
      </c>
      <c r="Y812" s="12">
        <v>0</v>
      </c>
      <c r="Z812" s="12">
        <v>0</v>
      </c>
      <c r="AA812" s="12">
        <v>0</v>
      </c>
      <c r="AB812" s="12">
        <v>0</v>
      </c>
      <c r="AC812" s="12">
        <v>0</v>
      </c>
      <c r="AD812" s="12">
        <v>0</v>
      </c>
    </row>
    <row r="813" spans="1:30" hidden="1" outlineLevel="1">
      <c r="C813" s="12"/>
      <c r="D813" s="12"/>
      <c r="E813" s="12"/>
      <c r="F813" s="12"/>
      <c r="G813" s="12"/>
      <c r="H813" s="12"/>
      <c r="I813" s="12"/>
      <c r="J813" s="12"/>
      <c r="K813" s="12"/>
      <c r="L813" s="12"/>
      <c r="M813" s="12"/>
      <c r="N813" s="12"/>
      <c r="O813" s="12"/>
      <c r="P813" s="12"/>
      <c r="Q813" s="12"/>
      <c r="S813" s="12"/>
      <c r="T813" s="12"/>
      <c r="U813" s="12"/>
      <c r="V813" s="12"/>
      <c r="W813" s="12"/>
      <c r="X813" s="12"/>
      <c r="Y813" s="12"/>
      <c r="Z813" s="12"/>
      <c r="AA813" s="12"/>
      <c r="AB813" s="12"/>
      <c r="AC813" s="12"/>
      <c r="AD813" s="12"/>
    </row>
    <row r="815" spans="1:30" collapsed="1">
      <c r="A815" s="16" t="s">
        <v>1845</v>
      </c>
      <c r="C815" s="209" t="s">
        <v>1196</v>
      </c>
      <c r="D815" s="209" t="s">
        <v>844</v>
      </c>
    </row>
    <row r="816" spans="1:30" ht="72.75" hidden="1" customHeight="1" outlineLevel="1">
      <c r="C816" s="208" t="s">
        <v>1850</v>
      </c>
      <c r="D816" s="208" t="s">
        <v>1850</v>
      </c>
      <c r="E816" s="208" t="s">
        <v>1054</v>
      </c>
      <c r="F816" s="208" t="s">
        <v>1757</v>
      </c>
      <c r="G816" s="208" t="s">
        <v>1758</v>
      </c>
      <c r="H816" s="208" t="s">
        <v>1759</v>
      </c>
      <c r="I816" s="208" t="s">
        <v>1760</v>
      </c>
      <c r="J816" s="208" t="s">
        <v>1847</v>
      </c>
      <c r="K816" s="208" t="s">
        <v>1848</v>
      </c>
      <c r="L816" s="208" t="s">
        <v>1849</v>
      </c>
    </row>
    <row r="817" spans="1:12" hidden="1" outlineLevel="1">
      <c r="A817">
        <v>1</v>
      </c>
      <c r="B817" t="s">
        <v>367</v>
      </c>
      <c r="C817" s="100">
        <v>0</v>
      </c>
      <c r="D817" s="100">
        <v>0</v>
      </c>
      <c r="E817" s="12">
        <v>3</v>
      </c>
      <c r="F817" s="12">
        <v>0</v>
      </c>
      <c r="G817" s="12">
        <v>0</v>
      </c>
      <c r="H817" s="12">
        <v>0</v>
      </c>
      <c r="I817" s="12">
        <v>0</v>
      </c>
      <c r="J817" s="12">
        <v>0</v>
      </c>
      <c r="K817" s="12">
        <v>0</v>
      </c>
      <c r="L817" s="12">
        <v>0</v>
      </c>
    </row>
    <row r="818" spans="1:12" hidden="1" outlineLevel="1">
      <c r="A818">
        <v>2</v>
      </c>
      <c r="C818" s="100">
        <v>-0.1</v>
      </c>
      <c r="D818" s="100">
        <v>0.3</v>
      </c>
      <c r="E818" s="12">
        <f>E817</f>
        <v>3</v>
      </c>
      <c r="F818" s="12">
        <v>0</v>
      </c>
      <c r="G818" s="12">
        <v>0</v>
      </c>
      <c r="H818" s="12">
        <v>0</v>
      </c>
      <c r="I818" s="12">
        <v>0</v>
      </c>
      <c r="J818" s="12">
        <v>0</v>
      </c>
      <c r="K818" s="12">
        <v>0</v>
      </c>
      <c r="L818" s="12">
        <v>7.0000000000000007E-2</v>
      </c>
    </row>
    <row r="819" spans="1:12" hidden="1" outlineLevel="1">
      <c r="A819">
        <v>3</v>
      </c>
      <c r="C819" s="100">
        <v>0.1</v>
      </c>
      <c r="D819" s="100">
        <v>0.4</v>
      </c>
      <c r="E819" s="12">
        <f t="shared" ref="E819:E825" si="955">E818</f>
        <v>3</v>
      </c>
      <c r="F819" s="12">
        <v>0</v>
      </c>
      <c r="G819" s="12">
        <v>0</v>
      </c>
      <c r="H819" s="12">
        <v>0</v>
      </c>
      <c r="I819" s="12">
        <v>0</v>
      </c>
      <c r="J819" s="12">
        <v>0</v>
      </c>
      <c r="K819" s="12">
        <v>0</v>
      </c>
      <c r="L819" s="12">
        <v>-7.0000000000000007E-2</v>
      </c>
    </row>
    <row r="820" spans="1:12" hidden="1" outlineLevel="1">
      <c r="A820">
        <v>4</v>
      </c>
      <c r="C820" s="100">
        <v>0.2</v>
      </c>
      <c r="D820" s="100">
        <v>0.5</v>
      </c>
      <c r="E820" s="12">
        <f t="shared" si="955"/>
        <v>3</v>
      </c>
      <c r="F820" s="12">
        <v>0</v>
      </c>
      <c r="G820" s="12">
        <v>0</v>
      </c>
      <c r="H820" s="12">
        <v>0</v>
      </c>
      <c r="I820" s="12">
        <v>0</v>
      </c>
      <c r="J820" s="12">
        <v>0</v>
      </c>
      <c r="K820" s="12">
        <v>7.0000000000000007E-2</v>
      </c>
      <c r="L820" s="12">
        <v>0</v>
      </c>
    </row>
    <row r="821" spans="1:12" hidden="1" outlineLevel="1">
      <c r="A821">
        <v>5</v>
      </c>
      <c r="C821" s="100">
        <v>0.3</v>
      </c>
      <c r="D821" s="100">
        <v>0.6</v>
      </c>
      <c r="E821" s="12">
        <f t="shared" si="955"/>
        <v>3</v>
      </c>
      <c r="F821" s="12">
        <v>0</v>
      </c>
      <c r="G821" s="12">
        <v>0</v>
      </c>
      <c r="H821" s="12">
        <v>0</v>
      </c>
      <c r="I821" s="12">
        <v>0</v>
      </c>
      <c r="J821" s="12">
        <v>0</v>
      </c>
      <c r="K821" s="12">
        <v>7.0000000000000007E-2</v>
      </c>
      <c r="L821" s="12">
        <v>7.0000000000000007E-2</v>
      </c>
    </row>
    <row r="822" spans="1:12" hidden="1" outlineLevel="1">
      <c r="A822">
        <v>6</v>
      </c>
      <c r="C822" s="100">
        <v>0.5</v>
      </c>
      <c r="D822" s="100">
        <v>0.7</v>
      </c>
      <c r="E822" s="12">
        <f t="shared" si="955"/>
        <v>3</v>
      </c>
      <c r="F822" s="12">
        <v>0</v>
      </c>
      <c r="G822" s="12">
        <v>0</v>
      </c>
      <c r="H822" s="12">
        <v>0</v>
      </c>
      <c r="I822" s="12">
        <v>0</v>
      </c>
      <c r="J822" s="12">
        <v>0</v>
      </c>
      <c r="K822" s="12">
        <v>7.0000000000000007E-2</v>
      </c>
      <c r="L822" s="12">
        <v>-7.0000000000000007E-2</v>
      </c>
    </row>
    <row r="823" spans="1:12" hidden="1" outlineLevel="1">
      <c r="A823">
        <v>7</v>
      </c>
      <c r="E823" s="12">
        <f t="shared" si="955"/>
        <v>3</v>
      </c>
      <c r="F823" s="12">
        <v>0</v>
      </c>
      <c r="G823" s="12">
        <v>0</v>
      </c>
      <c r="H823" s="12">
        <v>0</v>
      </c>
      <c r="I823" s="12">
        <v>0</v>
      </c>
      <c r="J823" s="12">
        <v>0</v>
      </c>
      <c r="K823" s="12">
        <v>-7.0000000000000007E-2</v>
      </c>
      <c r="L823" s="12">
        <v>0</v>
      </c>
    </row>
    <row r="824" spans="1:12" hidden="1" outlineLevel="1">
      <c r="A824">
        <v>8</v>
      </c>
      <c r="E824" s="12">
        <f t="shared" si="955"/>
        <v>3</v>
      </c>
      <c r="F824" s="12">
        <v>0</v>
      </c>
      <c r="G824" s="12">
        <v>0</v>
      </c>
      <c r="H824" s="12">
        <v>0</v>
      </c>
      <c r="I824" s="12">
        <v>0</v>
      </c>
      <c r="J824" s="12">
        <v>0</v>
      </c>
      <c r="K824" s="12">
        <v>-7.0000000000000007E-2</v>
      </c>
      <c r="L824" s="12">
        <v>7.0000000000000007E-2</v>
      </c>
    </row>
    <row r="825" spans="1:12" hidden="1" outlineLevel="1">
      <c r="A825">
        <v>9</v>
      </c>
      <c r="E825" s="12">
        <f t="shared" si="955"/>
        <v>3</v>
      </c>
      <c r="F825" s="12">
        <v>0</v>
      </c>
      <c r="G825" s="12">
        <v>0</v>
      </c>
      <c r="H825" s="12">
        <v>0</v>
      </c>
      <c r="I825" s="12">
        <v>0</v>
      </c>
      <c r="J825" s="12">
        <v>0</v>
      </c>
      <c r="K825" s="12">
        <v>-7.0000000000000007E-2</v>
      </c>
      <c r="L825" s="12">
        <v>-7.0000000000000007E-2</v>
      </c>
    </row>
    <row r="826" spans="1:12" hidden="1" outlineLevel="1">
      <c r="A826">
        <v>10</v>
      </c>
      <c r="E826" s="12">
        <v>2</v>
      </c>
      <c r="F826" s="12">
        <v>7</v>
      </c>
      <c r="G826" s="12">
        <v>8</v>
      </c>
      <c r="H826" s="12">
        <v>9</v>
      </c>
      <c r="I826" s="12">
        <v>9</v>
      </c>
      <c r="J826" s="12">
        <v>0</v>
      </c>
      <c r="K826" s="12">
        <v>0</v>
      </c>
      <c r="L826" s="12">
        <v>0</v>
      </c>
    </row>
    <row r="827" spans="1:12" hidden="1"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1</v>
      </c>
      <c r="D4" s="62" t="str">
        <f>(INDEX(i.TOL_Desc,d.TOL,1)&amp;" ")</f>
        <v xml:space="preserve">Aut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393</v>
      </c>
    </row>
    <row r="97" spans="1:11" ht="81" hidden="1" customHeight="1" outlineLevel="1">
      <c r="C97" s="27" t="s">
        <v>71</v>
      </c>
      <c r="D97" s="27" t="s">
        <v>110</v>
      </c>
      <c r="E97" s="27" t="s">
        <v>72</v>
      </c>
      <c r="F97" s="27" t="s">
        <v>358</v>
      </c>
      <c r="G97" s="27"/>
      <c r="H97" s="27" t="s">
        <v>819</v>
      </c>
      <c r="I97" s="27" t="s">
        <v>820</v>
      </c>
      <c r="J97" s="27" t="s">
        <v>821</v>
      </c>
      <c r="K97" s="27" t="s">
        <v>1435</v>
      </c>
    </row>
    <row r="98" spans="1:11" hidden="1" outlineLevel="1">
      <c r="B98" t="s">
        <v>367</v>
      </c>
      <c r="C98" s="32">
        <v>70</v>
      </c>
      <c r="D98" s="32">
        <v>50</v>
      </c>
      <c r="E98" s="32">
        <v>75</v>
      </c>
      <c r="F98" s="32">
        <v>50</v>
      </c>
      <c r="H98" s="109">
        <v>1</v>
      </c>
      <c r="I98" s="109">
        <v>1</v>
      </c>
      <c r="J98" s="109">
        <v>1</v>
      </c>
      <c r="K98" s="109">
        <v>1</v>
      </c>
    </row>
    <row r="99" spans="1:11" hidden="1" outlineLevel="1">
      <c r="B99" t="s">
        <v>833</v>
      </c>
      <c r="H99" s="109">
        <v>0.75</v>
      </c>
      <c r="I99" s="109">
        <v>0.75</v>
      </c>
      <c r="J99" s="109">
        <v>0.75</v>
      </c>
      <c r="K99" s="109">
        <v>0.75</v>
      </c>
    </row>
    <row r="100" spans="1:11" hidden="1" outlineLevel="1">
      <c r="B100" t="s">
        <v>834</v>
      </c>
      <c r="H100" s="109">
        <v>1.25</v>
      </c>
      <c r="I100" s="109">
        <v>1.25</v>
      </c>
      <c r="J100" s="109">
        <v>1.25</v>
      </c>
      <c r="K100" s="109">
        <v>1.25</v>
      </c>
    </row>
    <row r="101" spans="1:11" hidden="1" outlineLevel="1">
      <c r="B101" t="s">
        <v>835</v>
      </c>
      <c r="H101" s="110"/>
      <c r="I101" s="109">
        <v>1.5</v>
      </c>
      <c r="J101" s="110"/>
      <c r="K101" s="109">
        <v>1.5</v>
      </c>
    </row>
    <row r="102" spans="1:11" hidden="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ollapsed="1">
      <c r="A146" s="182" t="s">
        <v>885</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2" t="s">
        <v>923</v>
      </c>
    </row>
    <row r="200" spans="1:47" hidden="1" outlineLevel="1">
      <c r="C200" s="165"/>
      <c r="D200" s="165" t="s">
        <v>917</v>
      </c>
      <c r="E200" s="165" t="s">
        <v>1765</v>
      </c>
      <c r="F200" s="165" t="s">
        <v>1766</v>
      </c>
      <c r="G200" s="165"/>
      <c r="H200" s="165" t="s">
        <v>1084</v>
      </c>
      <c r="I200" s="165"/>
      <c r="J200" s="165"/>
      <c r="K200" s="165"/>
      <c r="L200" s="165"/>
      <c r="M200" s="165"/>
      <c r="N200" s="165"/>
    </row>
    <row r="201" spans="1:47" ht="67.5" hidden="1" outlineLevel="1">
      <c r="C201" s="200" t="s">
        <v>911</v>
      </c>
      <c r="D201" s="165"/>
      <c r="E201" s="165"/>
      <c r="F201" s="165"/>
      <c r="G201" s="165"/>
      <c r="H201" s="165" t="s">
        <v>1085</v>
      </c>
      <c r="I201" s="165"/>
      <c r="J201" s="165"/>
      <c r="K201" s="165"/>
      <c r="L201" s="165"/>
      <c r="M201" s="165"/>
      <c r="N201" s="165"/>
    </row>
    <row r="202" spans="1:47" hidden="1"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hidden="1"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hidden="1"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hidden="1"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hidden="1"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hidden="1"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1381</v>
      </c>
      <c r="C210" s="165"/>
      <c r="D210" s="165"/>
      <c r="E210" s="165"/>
      <c r="F210" s="165"/>
      <c r="G210" s="165"/>
      <c r="H210" s="165"/>
      <c r="I210" s="165"/>
      <c r="J210" s="165"/>
      <c r="K210" s="165"/>
      <c r="L210" s="165"/>
      <c r="M210" s="165"/>
      <c r="N210" s="165"/>
    </row>
    <row r="211" spans="1:14" hidden="1" outlineLevel="1">
      <c r="C211" s="173" t="s">
        <v>935</v>
      </c>
      <c r="D211" s="173" t="s">
        <v>936</v>
      </c>
      <c r="E211" s="173" t="s">
        <v>937</v>
      </c>
      <c r="F211" s="170" t="s">
        <v>917</v>
      </c>
      <c r="G211" s="170"/>
      <c r="H211" s="170"/>
      <c r="I211" s="170" t="s">
        <v>1765</v>
      </c>
      <c r="J211" s="170"/>
      <c r="K211" s="170"/>
      <c r="L211" s="170" t="s">
        <v>1766</v>
      </c>
      <c r="M211" s="170"/>
      <c r="N211" s="170"/>
    </row>
    <row r="212" spans="1:14" hidden="1"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hidden="1"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hidden="1"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hidden="1"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hidden="1"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hidden="1"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hidden="1"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hidden="1" outlineLevel="1"/>
    <row r="221" spans="1:14" collapsed="1">
      <c r="A221" s="182" t="s">
        <v>1025</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917</v>
      </c>
      <c r="G222" s="170"/>
      <c r="H222" s="170"/>
      <c r="I222" s="170" t="s">
        <v>1765</v>
      </c>
      <c r="J222" s="170"/>
      <c r="K222" s="170"/>
      <c r="L222" s="170" t="s">
        <v>1766</v>
      </c>
      <c r="M222" s="170"/>
      <c r="N222" s="170"/>
    </row>
    <row r="223" spans="1:14" hidden="1"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hidden="1" outlineLevel="1">
      <c r="A224" s="165"/>
      <c r="B224" s="165"/>
      <c r="C224" s="166" t="s">
        <v>787</v>
      </c>
      <c r="D224" s="166" t="s">
        <v>1219</v>
      </c>
      <c r="E224" s="166" t="s">
        <v>1219</v>
      </c>
      <c r="F224" s="165" t="s">
        <v>1219</v>
      </c>
      <c r="G224" s="165"/>
      <c r="H224" s="165"/>
      <c r="I224" s="165"/>
      <c r="J224" s="165"/>
      <c r="K224" s="165"/>
      <c r="L224" s="165"/>
      <c r="M224" s="165"/>
      <c r="N224" s="165"/>
    </row>
    <row r="225" spans="1:64" hidden="1"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1617</v>
      </c>
    </row>
    <row r="231" spans="1:64" outlineLevel="1">
      <c r="B231" t="s">
        <v>924</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1054</v>
      </c>
      <c r="F232" t="s">
        <v>1733</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1688</v>
      </c>
      <c r="F233" t="s">
        <v>1695</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939</v>
      </c>
      <c r="C235" s="139">
        <f t="shared" ref="C235:H235" si="160">INDEX(i.Periods,C$234,1+d.TOL+(C$231-1)*3)</f>
        <v>31</v>
      </c>
      <c r="D235" s="139">
        <f t="shared" si="160"/>
        <v>47</v>
      </c>
      <c r="E235" s="139">
        <f t="shared" si="160"/>
        <v>60</v>
      </c>
      <c r="F235" s="139">
        <f t="shared" si="160"/>
        <v>67</v>
      </c>
      <c r="G235" s="139">
        <f t="shared" si="160"/>
        <v>74</v>
      </c>
      <c r="H235" s="139">
        <f t="shared" si="160"/>
        <v>82</v>
      </c>
      <c r="I235" s="139">
        <f t="shared" ref="I235:AK235" si="161">INDEX(i.Periods,I$234,1+d.TOL+(I$231-1)*3)</f>
        <v>31</v>
      </c>
      <c r="J235" s="139">
        <f t="shared" si="161"/>
        <v>49</v>
      </c>
      <c r="K235" s="139">
        <f t="shared" si="161"/>
        <v>62</v>
      </c>
      <c r="L235" s="139">
        <f t="shared" si="161"/>
        <v>69</v>
      </c>
      <c r="M235" s="139">
        <f t="shared" si="161"/>
        <v>76</v>
      </c>
      <c r="N235" s="139">
        <f t="shared" si="161"/>
        <v>84</v>
      </c>
      <c r="O235" s="139">
        <f t="shared" si="161"/>
        <v>31</v>
      </c>
      <c r="P235" s="139">
        <f t="shared" si="161"/>
        <v>52</v>
      </c>
      <c r="Q235" s="139">
        <f t="shared" si="161"/>
        <v>65</v>
      </c>
      <c r="R235" s="139">
        <f t="shared" si="161"/>
        <v>72</v>
      </c>
      <c r="S235" s="139">
        <f t="shared" si="161"/>
        <v>79</v>
      </c>
      <c r="T235" s="139">
        <f t="shared" si="161"/>
        <v>87</v>
      </c>
      <c r="U235" s="139">
        <f t="shared" si="161"/>
        <v>31</v>
      </c>
      <c r="V235" s="139">
        <f t="shared" si="161"/>
        <v>54</v>
      </c>
      <c r="W235" s="139">
        <f t="shared" si="161"/>
        <v>67</v>
      </c>
      <c r="X235" s="139">
        <f t="shared" si="161"/>
        <v>74</v>
      </c>
      <c r="Y235" s="139">
        <f t="shared" si="161"/>
        <v>81</v>
      </c>
      <c r="Z235" s="139">
        <f t="shared" si="161"/>
        <v>89</v>
      </c>
      <c r="AA235" s="139">
        <f t="shared" si="161"/>
        <v>31</v>
      </c>
      <c r="AB235" s="139">
        <f t="shared" si="161"/>
        <v>55</v>
      </c>
      <c r="AC235" s="139">
        <f t="shared" si="161"/>
        <v>68</v>
      </c>
      <c r="AD235" s="139">
        <f t="shared" si="161"/>
        <v>75</v>
      </c>
      <c r="AE235" s="139">
        <f t="shared" si="161"/>
        <v>82</v>
      </c>
      <c r="AF235" s="139">
        <f t="shared" si="161"/>
        <v>90</v>
      </c>
      <c r="AG235" s="139">
        <f t="shared" si="161"/>
        <v>31</v>
      </c>
      <c r="AH235" s="139">
        <f t="shared" si="161"/>
        <v>47</v>
      </c>
      <c r="AI235" s="139">
        <f t="shared" si="161"/>
        <v>60</v>
      </c>
      <c r="AJ235" s="139">
        <f t="shared" si="161"/>
        <v>67</v>
      </c>
      <c r="AK235" s="139">
        <f t="shared" si="161"/>
        <v>74</v>
      </c>
      <c r="AL235" s="139">
        <f t="shared" ref="AL235:AQ235" si="162">INDEX(i.Periods,AL$234,1+d.TOL+(AL$231-1)*3)</f>
        <v>82</v>
      </c>
      <c r="AM235" s="139">
        <f t="shared" si="162"/>
        <v>100</v>
      </c>
      <c r="AN235" s="139">
        <f t="shared" si="162"/>
        <v>112</v>
      </c>
      <c r="AO235" s="139">
        <f t="shared" si="162"/>
        <v>119</v>
      </c>
      <c r="AP235" s="139">
        <f t="shared" si="162"/>
        <v>127</v>
      </c>
      <c r="AQ235" s="139">
        <f t="shared" si="162"/>
        <v>135</v>
      </c>
      <c r="AR235" s="139">
        <f t="shared" ref="AR235:BK235" si="163">INDEX(i.Periods,AR$234,1+d.TOL+(AR$231-1)*3)</f>
        <v>152</v>
      </c>
      <c r="AS235" s="139">
        <f t="shared" si="163"/>
        <v>165</v>
      </c>
      <c r="AT235" s="139">
        <f t="shared" si="163"/>
        <v>171</v>
      </c>
      <c r="AU235" s="139">
        <f t="shared" si="163"/>
        <v>179</v>
      </c>
      <c r="AV235" s="139">
        <f t="shared" si="163"/>
        <v>187</v>
      </c>
      <c r="AW235" s="139">
        <f t="shared" si="163"/>
        <v>204</v>
      </c>
      <c r="AX235" s="139">
        <f t="shared" si="163"/>
        <v>217</v>
      </c>
      <c r="AY235" s="139">
        <f t="shared" si="163"/>
        <v>223</v>
      </c>
      <c r="AZ235" s="139">
        <f t="shared" si="163"/>
        <v>231</v>
      </c>
      <c r="BA235" s="139">
        <f t="shared" si="163"/>
        <v>239</v>
      </c>
      <c r="BB235" s="139">
        <f t="shared" si="163"/>
        <v>256</v>
      </c>
      <c r="BC235" s="139">
        <f t="shared" si="163"/>
        <v>269</v>
      </c>
      <c r="BD235" s="139">
        <f t="shared" si="163"/>
        <v>275</v>
      </c>
      <c r="BE235" s="139">
        <f t="shared" si="163"/>
        <v>283</v>
      </c>
      <c r="BF235" s="139">
        <f t="shared" si="163"/>
        <v>291</v>
      </c>
      <c r="BG235" s="139">
        <f t="shared" si="163"/>
        <v>308</v>
      </c>
      <c r="BH235" s="139">
        <f t="shared" si="163"/>
        <v>321</v>
      </c>
      <c r="BI235" s="139">
        <f t="shared" si="163"/>
        <v>327</v>
      </c>
      <c r="BJ235" s="139">
        <f t="shared" si="163"/>
        <v>335</v>
      </c>
      <c r="BK235" s="139">
        <f t="shared" si="163"/>
        <v>343</v>
      </c>
    </row>
    <row r="236" spans="1:64" outlineLevel="1">
      <c r="B236" t="s">
        <v>942</v>
      </c>
      <c r="C236" s="530">
        <f t="shared" ref="C236:H236" si="164">INDEX(i.Periods,C$234+1,1+d.TOL+(C$231-1)*3)</f>
        <v>47</v>
      </c>
      <c r="D236" s="530">
        <f t="shared" si="164"/>
        <v>52</v>
      </c>
      <c r="E236" s="530">
        <f t="shared" si="164"/>
        <v>67</v>
      </c>
      <c r="F236" s="530">
        <f t="shared" si="164"/>
        <v>74</v>
      </c>
      <c r="G236" s="530">
        <f t="shared" si="164"/>
        <v>82</v>
      </c>
      <c r="H236" s="530">
        <f t="shared" si="164"/>
        <v>100</v>
      </c>
      <c r="I236" s="530">
        <f t="shared" ref="I236:AK236" si="165">INDEX(i.Periods,I$234+1,1+d.TOL+(I$231-1)*3)</f>
        <v>49</v>
      </c>
      <c r="J236" s="530">
        <f t="shared" si="165"/>
        <v>54</v>
      </c>
      <c r="K236" s="530">
        <f t="shared" si="165"/>
        <v>69</v>
      </c>
      <c r="L236" s="530">
        <f t="shared" si="165"/>
        <v>76</v>
      </c>
      <c r="M236" s="530">
        <f t="shared" si="165"/>
        <v>84</v>
      </c>
      <c r="N236" s="530">
        <f t="shared" si="165"/>
        <v>100</v>
      </c>
      <c r="O236" s="530">
        <f t="shared" si="165"/>
        <v>52</v>
      </c>
      <c r="P236" s="530">
        <f t="shared" si="165"/>
        <v>57</v>
      </c>
      <c r="Q236" s="530">
        <f t="shared" si="165"/>
        <v>72</v>
      </c>
      <c r="R236" s="530">
        <f t="shared" si="165"/>
        <v>79</v>
      </c>
      <c r="S236" s="530">
        <f t="shared" si="165"/>
        <v>87</v>
      </c>
      <c r="T236" s="530">
        <f t="shared" si="165"/>
        <v>100</v>
      </c>
      <c r="U236" s="530">
        <f t="shared" si="165"/>
        <v>54</v>
      </c>
      <c r="V236" s="530">
        <f t="shared" si="165"/>
        <v>59</v>
      </c>
      <c r="W236" s="530">
        <f t="shared" si="165"/>
        <v>74</v>
      </c>
      <c r="X236" s="530">
        <f t="shared" si="165"/>
        <v>81</v>
      </c>
      <c r="Y236" s="530">
        <f t="shared" si="165"/>
        <v>89</v>
      </c>
      <c r="Z236" s="530">
        <f t="shared" si="165"/>
        <v>100</v>
      </c>
      <c r="AA236" s="530">
        <f t="shared" si="165"/>
        <v>55</v>
      </c>
      <c r="AB236" s="530">
        <f t="shared" si="165"/>
        <v>60</v>
      </c>
      <c r="AC236" s="530">
        <f t="shared" si="165"/>
        <v>75</v>
      </c>
      <c r="AD236" s="530">
        <f t="shared" si="165"/>
        <v>82</v>
      </c>
      <c r="AE236" s="530">
        <f t="shared" si="165"/>
        <v>90</v>
      </c>
      <c r="AF236" s="530">
        <f t="shared" si="165"/>
        <v>100</v>
      </c>
      <c r="AG236" s="530">
        <f t="shared" si="165"/>
        <v>47</v>
      </c>
      <c r="AH236" s="530">
        <f t="shared" si="165"/>
        <v>52</v>
      </c>
      <c r="AI236" s="530">
        <f t="shared" si="165"/>
        <v>67</v>
      </c>
      <c r="AJ236" s="530">
        <f t="shared" si="165"/>
        <v>74</v>
      </c>
      <c r="AK236" s="530">
        <f t="shared" si="165"/>
        <v>82</v>
      </c>
      <c r="AL236" s="530">
        <f t="shared" ref="AL236:AQ236" si="166">INDEX(i.Periods,AL$234+1,1+d.TOL+(AL$231-1)*3)</f>
        <v>100</v>
      </c>
      <c r="AM236" s="530">
        <f t="shared" si="166"/>
        <v>112</v>
      </c>
      <c r="AN236" s="530">
        <f t="shared" si="166"/>
        <v>119</v>
      </c>
      <c r="AO236" s="530">
        <f t="shared" si="166"/>
        <v>127</v>
      </c>
      <c r="AP236" s="530">
        <f t="shared" si="166"/>
        <v>135</v>
      </c>
      <c r="AQ236" s="530">
        <f t="shared" si="166"/>
        <v>152</v>
      </c>
      <c r="AR236" s="530">
        <f t="shared" ref="AR236:BK236" si="167">INDEX(i.Periods,AR$234+1,1+d.TOL+(AR$231-1)*3)</f>
        <v>165</v>
      </c>
      <c r="AS236" s="530">
        <f t="shared" si="167"/>
        <v>171</v>
      </c>
      <c r="AT236" s="530">
        <f t="shared" si="167"/>
        <v>179</v>
      </c>
      <c r="AU236" s="530">
        <f t="shared" si="167"/>
        <v>187</v>
      </c>
      <c r="AV236" s="530">
        <f t="shared" si="167"/>
        <v>204</v>
      </c>
      <c r="AW236" s="530">
        <f t="shared" si="167"/>
        <v>217</v>
      </c>
      <c r="AX236" s="530">
        <f t="shared" si="167"/>
        <v>223</v>
      </c>
      <c r="AY236" s="530">
        <f t="shared" si="167"/>
        <v>231</v>
      </c>
      <c r="AZ236" s="530">
        <f t="shared" si="167"/>
        <v>239</v>
      </c>
      <c r="BA236" s="530">
        <f t="shared" si="167"/>
        <v>256</v>
      </c>
      <c r="BB236" s="530">
        <f t="shared" si="167"/>
        <v>269</v>
      </c>
      <c r="BC236" s="530">
        <f t="shared" si="167"/>
        <v>275</v>
      </c>
      <c r="BD236" s="530">
        <f t="shared" si="167"/>
        <v>283</v>
      </c>
      <c r="BE236" s="530">
        <f t="shared" si="167"/>
        <v>291</v>
      </c>
      <c r="BF236" s="530">
        <f t="shared" si="167"/>
        <v>308</v>
      </c>
      <c r="BG236" s="530">
        <f t="shared" si="167"/>
        <v>321</v>
      </c>
      <c r="BH236" s="530">
        <f t="shared" si="167"/>
        <v>327</v>
      </c>
      <c r="BI236" s="530">
        <f t="shared" si="167"/>
        <v>335</v>
      </c>
      <c r="BJ236" s="530">
        <f t="shared" si="167"/>
        <v>343</v>
      </c>
      <c r="BK236" s="530">
        <f t="shared" si="167"/>
        <v>360</v>
      </c>
    </row>
    <row r="237" spans="1:64" ht="56.25" customHeight="1" outlineLevel="1">
      <c r="A237">
        <v>1</v>
      </c>
      <c r="B237" t="s">
        <v>1676</v>
      </c>
      <c r="C237" s="460" t="str">
        <f t="shared" ref="C237:Q239" si="168">INDEX(i.TOL_indices,d.TOL,$A237)&amp;", "&amp;TEXT(C$235,"0")&amp;":"&amp;TEXT(C$236,"0")</f>
        <v>19:20, 31:47</v>
      </c>
      <c r="D237" s="460" t="str">
        <f t="shared" si="168"/>
        <v>19:20, 47:52</v>
      </c>
      <c r="E237" s="460" t="str">
        <f t="shared" ref="E237:F239" si="169">INDEX(i.TOL_indices,d.TOL,$A237)&amp;", "&amp;TEXT(E$235,"0")&amp;":"&amp;TEXT(E$236,"0")</f>
        <v>19:20, 60:67</v>
      </c>
      <c r="F237" s="460" t="str">
        <f t="shared" si="169"/>
        <v>19:20, 67:74</v>
      </c>
      <c r="G237" s="460" t="str">
        <f t="shared" si="168"/>
        <v>19:20, 74:82</v>
      </c>
      <c r="H237" s="460" t="str">
        <f t="shared" si="168"/>
        <v>19:20, 82:100</v>
      </c>
      <c r="I237" s="460" t="str">
        <f t="shared" si="168"/>
        <v>19:20, 31:49</v>
      </c>
      <c r="J237" s="460" t="str">
        <f t="shared" si="168"/>
        <v>19:20, 49:54</v>
      </c>
      <c r="K237" s="460" t="str">
        <f t="shared" si="168"/>
        <v>19:20, 62:69</v>
      </c>
      <c r="L237" s="460" t="str">
        <f t="shared" si="168"/>
        <v>19:20, 69:76</v>
      </c>
      <c r="M237" s="460" t="str">
        <f t="shared" si="168"/>
        <v>19:20, 76:84</v>
      </c>
      <c r="N237" s="460" t="str">
        <f t="shared" si="168"/>
        <v>19:20, 84:100</v>
      </c>
      <c r="O237" s="460" t="str">
        <f t="shared" si="168"/>
        <v>19:20, 31:52</v>
      </c>
      <c r="P237" s="460" t="str">
        <f t="shared" si="168"/>
        <v>19:20, 52:57</v>
      </c>
      <c r="Q237" s="460" t="str">
        <f t="shared" si="168"/>
        <v>19:20, 65:72</v>
      </c>
      <c r="R237" s="460" t="str">
        <f t="shared" ref="R237:AT239" si="170">INDEX(i.TOL_indices,d.TOL,$A237)&amp;", "&amp;TEXT(R$235,"0")&amp;":"&amp;TEXT(R$236,"0")</f>
        <v>19:20, 72:79</v>
      </c>
      <c r="S237" s="460" t="str">
        <f t="shared" si="170"/>
        <v>19:20, 79:87</v>
      </c>
      <c r="T237" s="460" t="str">
        <f t="shared" si="170"/>
        <v>19:20, 87:100</v>
      </c>
      <c r="U237" s="460" t="str">
        <f t="shared" si="170"/>
        <v>19:20, 31:54</v>
      </c>
      <c r="V237" s="460" t="str">
        <f t="shared" si="170"/>
        <v>19:20, 54:59</v>
      </c>
      <c r="W237" s="460" t="str">
        <f t="shared" si="170"/>
        <v>19:20, 67:74</v>
      </c>
      <c r="X237" s="460" t="str">
        <f t="shared" si="170"/>
        <v>19:20, 74:81</v>
      </c>
      <c r="Y237" s="460" t="str">
        <f t="shared" si="170"/>
        <v>19:20, 81:89</v>
      </c>
      <c r="Z237" s="460" t="str">
        <f t="shared" si="170"/>
        <v>19:20, 89:100</v>
      </c>
      <c r="AA237" s="460" t="str">
        <f t="shared" si="170"/>
        <v>19:20, 31:55</v>
      </c>
      <c r="AB237" s="460" t="str">
        <f t="shared" si="170"/>
        <v>19:20, 55:60</v>
      </c>
      <c r="AC237" s="460" t="str">
        <f t="shared" si="170"/>
        <v>19:20, 68:75</v>
      </c>
      <c r="AD237" s="460" t="str">
        <f t="shared" si="170"/>
        <v>19:20, 75:82</v>
      </c>
      <c r="AE237" s="460" t="str">
        <f t="shared" si="170"/>
        <v>19:20, 82:90</v>
      </c>
      <c r="AF237" s="460" t="str">
        <f t="shared" si="170"/>
        <v>19:20, 90:100</v>
      </c>
      <c r="AG237" s="460" t="str">
        <f t="shared" si="170"/>
        <v>19:20, 31:47</v>
      </c>
      <c r="AH237" s="460" t="str">
        <f t="shared" si="170"/>
        <v>19:20, 47:52</v>
      </c>
      <c r="AI237" s="460" t="str">
        <f t="shared" si="170"/>
        <v>19:20, 60:67</v>
      </c>
      <c r="AJ237" s="460" t="str">
        <f t="shared" si="170"/>
        <v>19:20, 67:74</v>
      </c>
      <c r="AK237" s="460" t="str">
        <f t="shared" si="170"/>
        <v>19:20, 74:82</v>
      </c>
      <c r="AL237" s="460" t="str">
        <f t="shared" si="170"/>
        <v>19:20, 82:100</v>
      </c>
      <c r="AM237" s="460" t="str">
        <f t="shared" si="170"/>
        <v>19:20, 100:112</v>
      </c>
      <c r="AN237" s="460" t="str">
        <f t="shared" si="170"/>
        <v>19:20, 112:119</v>
      </c>
      <c r="AO237" s="460" t="str">
        <f t="shared" si="170"/>
        <v>19:20, 119:127</v>
      </c>
      <c r="AP237" s="460" t="str">
        <f t="shared" si="170"/>
        <v>19:20, 127:135</v>
      </c>
      <c r="AQ237" s="460" t="str">
        <f t="shared" ref="AM237:AQ239" si="171">INDEX(i.TOL_indices,d.TOL,$A237)&amp;", "&amp;TEXT(AQ$235,"0")&amp;":"&amp;TEXT(AQ$236,"0")</f>
        <v>19:20, 135:152</v>
      </c>
      <c r="AR237" s="460" t="str">
        <f t="shared" si="170"/>
        <v>19:20, 152:165</v>
      </c>
      <c r="AS237" s="460" t="str">
        <f t="shared" si="170"/>
        <v>19:20, 165:171</v>
      </c>
      <c r="AT237" s="460" t="str">
        <f t="shared" si="170"/>
        <v>19:20, 171:179</v>
      </c>
      <c r="AU237" s="460" t="str">
        <f t="shared" ref="AR237:BK239" si="172">INDEX(i.TOL_indices,d.TOL,$A237)&amp;", "&amp;TEXT(AU$235,"0")&amp;":"&amp;TEXT(AU$236,"0")</f>
        <v>19:20, 179:187</v>
      </c>
      <c r="AV237" s="460" t="str">
        <f t="shared" si="172"/>
        <v>19:20, 187:204</v>
      </c>
      <c r="AW237" s="460" t="str">
        <f t="shared" si="172"/>
        <v>19:20, 204:217</v>
      </c>
      <c r="AX237" s="460" t="str">
        <f t="shared" si="172"/>
        <v>19:20, 217:223</v>
      </c>
      <c r="AY237" s="460" t="str">
        <f t="shared" si="172"/>
        <v>19:20, 223:231</v>
      </c>
      <c r="AZ237" s="460" t="str">
        <f t="shared" si="172"/>
        <v>19:20, 231:239</v>
      </c>
      <c r="BA237" s="460" t="str">
        <f t="shared" si="172"/>
        <v>19:20, 239:256</v>
      </c>
      <c r="BB237" s="460" t="str">
        <f t="shared" si="172"/>
        <v>19:20, 256:269</v>
      </c>
      <c r="BC237" s="460" t="str">
        <f t="shared" si="172"/>
        <v>19:20, 269:275</v>
      </c>
      <c r="BD237" s="460" t="str">
        <f t="shared" si="172"/>
        <v>19:20, 275:283</v>
      </c>
      <c r="BE237" s="460" t="str">
        <f t="shared" si="172"/>
        <v>19:20, 283:291</v>
      </c>
      <c r="BF237" s="460" t="str">
        <f t="shared" si="172"/>
        <v>19:20, 291:308</v>
      </c>
      <c r="BG237" s="460" t="str">
        <f t="shared" si="172"/>
        <v>19:20, 308:321</v>
      </c>
      <c r="BH237" s="460" t="str">
        <f t="shared" si="172"/>
        <v>19:20, 321:327</v>
      </c>
      <c r="BI237" s="460" t="str">
        <f t="shared" si="172"/>
        <v>19:20, 327:335</v>
      </c>
      <c r="BJ237" s="460" t="str">
        <f t="shared" si="172"/>
        <v>19:20, 335:343</v>
      </c>
      <c r="BK237" s="460" t="str">
        <f t="shared" si="172"/>
        <v>19:20, 343:360</v>
      </c>
    </row>
    <row r="238" spans="1:64" ht="48.75" customHeight="1" outlineLevel="1">
      <c r="A238">
        <v>3</v>
      </c>
      <c r="B238" t="s">
        <v>1677</v>
      </c>
      <c r="C238" s="460" t="str">
        <f t="shared" si="168"/>
        <v>6:7, 31:47</v>
      </c>
      <c r="D238" s="460" t="str">
        <f t="shared" si="168"/>
        <v>6:7, 47:52</v>
      </c>
      <c r="E238" s="460" t="str">
        <f t="shared" si="169"/>
        <v>6:7, 60:67</v>
      </c>
      <c r="F238" s="460" t="str">
        <f t="shared" si="169"/>
        <v>6:7, 67:74</v>
      </c>
      <c r="G238" s="460" t="str">
        <f t="shared" si="168"/>
        <v>6:7, 74:82</v>
      </c>
      <c r="H238" s="460" t="str">
        <f t="shared" si="168"/>
        <v>6:7, 82:100</v>
      </c>
      <c r="I238" s="460" t="str">
        <f t="shared" si="168"/>
        <v>6:7, 31:49</v>
      </c>
      <c r="J238" s="460" t="str">
        <f t="shared" si="168"/>
        <v>6:7, 49:54</v>
      </c>
      <c r="K238" s="460" t="str">
        <f t="shared" si="168"/>
        <v>6:7, 62:69</v>
      </c>
      <c r="L238" s="460" t="str">
        <f t="shared" si="168"/>
        <v>6:7, 69:76</v>
      </c>
      <c r="M238" s="460" t="str">
        <f t="shared" si="168"/>
        <v>6:7, 76:84</v>
      </c>
      <c r="N238" s="460" t="str">
        <f t="shared" si="168"/>
        <v>6:7, 84:100</v>
      </c>
      <c r="O238" s="460" t="str">
        <f t="shared" si="168"/>
        <v>6:7, 31:52</v>
      </c>
      <c r="P238" s="460" t="str">
        <f t="shared" si="168"/>
        <v>6:7, 52:57</v>
      </c>
      <c r="Q238" s="460" t="str">
        <f t="shared" si="168"/>
        <v>6:7, 65:72</v>
      </c>
      <c r="R238" s="460" t="str">
        <f t="shared" si="170"/>
        <v>6:7, 72:79</v>
      </c>
      <c r="S238" s="460" t="str">
        <f t="shared" si="170"/>
        <v>6:7, 79:87</v>
      </c>
      <c r="T238" s="460" t="str">
        <f t="shared" si="170"/>
        <v>6:7, 87:100</v>
      </c>
      <c r="U238" s="460" t="str">
        <f t="shared" si="170"/>
        <v>6:7, 31:54</v>
      </c>
      <c r="V238" s="460" t="str">
        <f t="shared" si="170"/>
        <v>6:7, 54:59</v>
      </c>
      <c r="W238" s="460" t="str">
        <f t="shared" si="170"/>
        <v>6:7, 67:74</v>
      </c>
      <c r="X238" s="460" t="str">
        <f t="shared" si="170"/>
        <v>6:7, 74:81</v>
      </c>
      <c r="Y238" s="460" t="str">
        <f t="shared" si="170"/>
        <v>6:7, 81:89</v>
      </c>
      <c r="Z238" s="460" t="str">
        <f t="shared" si="170"/>
        <v>6:7, 89:100</v>
      </c>
      <c r="AA238" s="460" t="str">
        <f t="shared" si="170"/>
        <v>6:7, 31:55</v>
      </c>
      <c r="AB238" s="460" t="str">
        <f t="shared" si="170"/>
        <v>6:7, 55:60</v>
      </c>
      <c r="AC238" s="460" t="str">
        <f t="shared" si="170"/>
        <v>6:7, 68:75</v>
      </c>
      <c r="AD238" s="460" t="str">
        <f t="shared" si="170"/>
        <v>6:7, 75:82</v>
      </c>
      <c r="AE238" s="460" t="str">
        <f t="shared" si="170"/>
        <v>6:7, 82:90</v>
      </c>
      <c r="AF238" s="460" t="str">
        <f t="shared" si="170"/>
        <v>6:7, 90:100</v>
      </c>
      <c r="AG238" s="460" t="str">
        <f t="shared" si="170"/>
        <v>6:7, 31:47</v>
      </c>
      <c r="AH238" s="460" t="str">
        <f t="shared" si="170"/>
        <v>6:7, 47:52</v>
      </c>
      <c r="AI238" s="460" t="str">
        <f t="shared" si="170"/>
        <v>6:7, 60:67</v>
      </c>
      <c r="AJ238" s="460" t="str">
        <f t="shared" si="170"/>
        <v>6:7, 67:74</v>
      </c>
      <c r="AK238" s="460" t="str">
        <f t="shared" si="170"/>
        <v>6:7, 74:82</v>
      </c>
      <c r="AL238" s="460" t="str">
        <f t="shared" si="170"/>
        <v>6:7, 82:100</v>
      </c>
      <c r="AM238" s="460" t="str">
        <f t="shared" si="171"/>
        <v>6:7, 100:112</v>
      </c>
      <c r="AN238" s="460" t="str">
        <f t="shared" si="171"/>
        <v>6:7, 112:119</v>
      </c>
      <c r="AO238" s="460" t="str">
        <f t="shared" si="171"/>
        <v>6:7, 119:127</v>
      </c>
      <c r="AP238" s="460" t="str">
        <f t="shared" si="171"/>
        <v>6:7, 127:135</v>
      </c>
      <c r="AQ238" s="460" t="str">
        <f t="shared" si="171"/>
        <v>6:7, 135:152</v>
      </c>
      <c r="AR238" s="460" t="str">
        <f t="shared" si="172"/>
        <v>6:7, 152:165</v>
      </c>
      <c r="AS238" s="460" t="str">
        <f t="shared" si="172"/>
        <v>6:7, 165:171</v>
      </c>
      <c r="AT238" s="460" t="str">
        <f t="shared" si="172"/>
        <v>6:7, 171:179</v>
      </c>
      <c r="AU238" s="460" t="str">
        <f t="shared" si="172"/>
        <v>6:7, 179:187</v>
      </c>
      <c r="AV238" s="460" t="str">
        <f t="shared" si="172"/>
        <v>6:7, 187:204</v>
      </c>
      <c r="AW238" s="460" t="str">
        <f t="shared" si="172"/>
        <v>6:7, 204:217</v>
      </c>
      <c r="AX238" s="460" t="str">
        <f t="shared" si="172"/>
        <v>6:7, 217:223</v>
      </c>
      <c r="AY238" s="460" t="str">
        <f t="shared" si="172"/>
        <v>6:7, 223:231</v>
      </c>
      <c r="AZ238" s="460" t="str">
        <f t="shared" si="172"/>
        <v>6:7, 231:239</v>
      </c>
      <c r="BA238" s="460" t="str">
        <f t="shared" si="172"/>
        <v>6:7, 239:256</v>
      </c>
      <c r="BB238" s="460" t="str">
        <f t="shared" si="172"/>
        <v>6:7, 256:269</v>
      </c>
      <c r="BC238" s="460" t="str">
        <f t="shared" si="172"/>
        <v>6:7, 269:275</v>
      </c>
      <c r="BD238" s="460" t="str">
        <f t="shared" si="172"/>
        <v>6:7, 275:283</v>
      </c>
      <c r="BE238" s="460" t="str">
        <f t="shared" si="172"/>
        <v>6:7, 283:291</v>
      </c>
      <c r="BF238" s="460" t="str">
        <f t="shared" si="172"/>
        <v>6:7, 291:308</v>
      </c>
      <c r="BG238" s="460" t="str">
        <f t="shared" si="172"/>
        <v>6:7, 308:321</v>
      </c>
      <c r="BH238" s="460" t="str">
        <f t="shared" si="172"/>
        <v>6:7, 321:327</v>
      </c>
      <c r="BI238" s="460" t="str">
        <f t="shared" si="172"/>
        <v>6:7, 327:335</v>
      </c>
      <c r="BJ238" s="460" t="str">
        <f t="shared" si="172"/>
        <v>6:7, 335:343</v>
      </c>
      <c r="BK238" s="460" t="str">
        <f t="shared" si="172"/>
        <v>6:7, 343:360</v>
      </c>
    </row>
    <row r="239" spans="1:64" ht="48.75" customHeight="1" outlineLevel="1">
      <c r="A239">
        <v>4</v>
      </c>
      <c r="B239" t="s">
        <v>1678</v>
      </c>
      <c r="C239" s="460" t="str">
        <f t="shared" si="168"/>
        <v>10:11, 31:47</v>
      </c>
      <c r="D239" s="460" t="str">
        <f t="shared" si="168"/>
        <v>10:11, 47:52</v>
      </c>
      <c r="E239" s="460" t="str">
        <f t="shared" si="169"/>
        <v>10:11, 60:67</v>
      </c>
      <c r="F239" s="460" t="str">
        <f t="shared" si="169"/>
        <v>10:11, 67:74</v>
      </c>
      <c r="G239" s="460" t="str">
        <f t="shared" si="168"/>
        <v>10:11, 74:82</v>
      </c>
      <c r="H239" s="460" t="str">
        <f t="shared" si="168"/>
        <v>10:11, 82:100</v>
      </c>
      <c r="I239" s="460" t="str">
        <f t="shared" si="168"/>
        <v>10:11, 31:49</v>
      </c>
      <c r="J239" s="460" t="str">
        <f t="shared" si="168"/>
        <v>10:11, 49:54</v>
      </c>
      <c r="K239" s="460" t="str">
        <f t="shared" si="168"/>
        <v>10:11, 62:69</v>
      </c>
      <c r="L239" s="460" t="str">
        <f t="shared" si="168"/>
        <v>10:11, 69:76</v>
      </c>
      <c r="M239" s="460" t="str">
        <f t="shared" si="168"/>
        <v>10:11, 76:84</v>
      </c>
      <c r="N239" s="460" t="str">
        <f t="shared" si="168"/>
        <v>10:11, 84:100</v>
      </c>
      <c r="O239" s="460" t="str">
        <f t="shared" si="168"/>
        <v>10:11, 31:52</v>
      </c>
      <c r="P239" s="460" t="str">
        <f t="shared" si="168"/>
        <v>10:11, 52:57</v>
      </c>
      <c r="Q239" s="460" t="str">
        <f t="shared" si="168"/>
        <v>10:11, 65:72</v>
      </c>
      <c r="R239" s="460" t="str">
        <f t="shared" si="170"/>
        <v>10:11, 72:79</v>
      </c>
      <c r="S239" s="460" t="str">
        <f t="shared" si="170"/>
        <v>10:11, 79:87</v>
      </c>
      <c r="T239" s="460" t="str">
        <f t="shared" si="170"/>
        <v>10:11, 87:100</v>
      </c>
      <c r="U239" s="460" t="str">
        <f t="shared" si="170"/>
        <v>10:11, 31:54</v>
      </c>
      <c r="V239" s="460" t="str">
        <f t="shared" si="170"/>
        <v>10:11, 54:59</v>
      </c>
      <c r="W239" s="460" t="str">
        <f t="shared" si="170"/>
        <v>10:11, 67:74</v>
      </c>
      <c r="X239" s="460" t="str">
        <f t="shared" si="170"/>
        <v>10:11, 74:81</v>
      </c>
      <c r="Y239" s="460" t="str">
        <f t="shared" si="170"/>
        <v>10:11, 81:89</v>
      </c>
      <c r="Z239" s="460" t="str">
        <f t="shared" si="170"/>
        <v>10:11, 89:100</v>
      </c>
      <c r="AA239" s="460" t="str">
        <f t="shared" si="170"/>
        <v>10:11, 31:55</v>
      </c>
      <c r="AB239" s="460" t="str">
        <f t="shared" si="170"/>
        <v>10:11, 55:60</v>
      </c>
      <c r="AC239" s="460" t="str">
        <f t="shared" si="170"/>
        <v>10:11, 68:75</v>
      </c>
      <c r="AD239" s="460" t="str">
        <f t="shared" si="170"/>
        <v>10:11, 75:82</v>
      </c>
      <c r="AE239" s="460" t="str">
        <f t="shared" si="170"/>
        <v>10:11, 82:90</v>
      </c>
      <c r="AF239" s="460" t="str">
        <f t="shared" si="170"/>
        <v>10:11, 90:100</v>
      </c>
      <c r="AG239" s="460" t="str">
        <f t="shared" si="170"/>
        <v>10:11, 31:47</v>
      </c>
      <c r="AH239" s="460" t="str">
        <f t="shared" si="170"/>
        <v>10:11, 47:52</v>
      </c>
      <c r="AI239" s="460" t="str">
        <f t="shared" si="170"/>
        <v>10:11, 60:67</v>
      </c>
      <c r="AJ239" s="460" t="str">
        <f t="shared" si="170"/>
        <v>10:11, 67:74</v>
      </c>
      <c r="AK239" s="460" t="str">
        <f t="shared" si="170"/>
        <v>10:11, 74:82</v>
      </c>
      <c r="AL239" s="460" t="str">
        <f t="shared" si="170"/>
        <v>10:11, 82:100</v>
      </c>
      <c r="AM239" s="460" t="str">
        <f t="shared" si="171"/>
        <v>10:11, 100:112</v>
      </c>
      <c r="AN239" s="460" t="str">
        <f t="shared" si="171"/>
        <v>10:11, 112:119</v>
      </c>
      <c r="AO239" s="460" t="str">
        <f t="shared" si="171"/>
        <v>10:11, 119:127</v>
      </c>
      <c r="AP239" s="460" t="str">
        <f t="shared" si="171"/>
        <v>10:11, 127:135</v>
      </c>
      <c r="AQ239" s="460" t="str">
        <f t="shared" si="171"/>
        <v>10:11, 135:152</v>
      </c>
      <c r="AR239" s="460" t="str">
        <f t="shared" si="172"/>
        <v>10:11, 152:165</v>
      </c>
      <c r="AS239" s="460" t="str">
        <f t="shared" si="172"/>
        <v>10:11, 165:171</v>
      </c>
      <c r="AT239" s="460" t="str">
        <f t="shared" si="172"/>
        <v>10:11, 171:179</v>
      </c>
      <c r="AU239" s="460" t="str">
        <f t="shared" si="172"/>
        <v>10:11, 179:187</v>
      </c>
      <c r="AV239" s="460" t="str">
        <f t="shared" si="172"/>
        <v>10:11, 187:204</v>
      </c>
      <c r="AW239" s="460" t="str">
        <f t="shared" si="172"/>
        <v>10:11, 204:217</v>
      </c>
      <c r="AX239" s="460" t="str">
        <f t="shared" si="172"/>
        <v>10:11, 217:223</v>
      </c>
      <c r="AY239" s="460" t="str">
        <f t="shared" si="172"/>
        <v>10:11, 223:231</v>
      </c>
      <c r="AZ239" s="460" t="str">
        <f t="shared" si="172"/>
        <v>10:11, 231:239</v>
      </c>
      <c r="BA239" s="460" t="str">
        <f t="shared" si="172"/>
        <v>10:11, 239:256</v>
      </c>
      <c r="BB239" s="460" t="str">
        <f t="shared" si="172"/>
        <v>10:11, 256:269</v>
      </c>
      <c r="BC239" s="460" t="str">
        <f t="shared" si="172"/>
        <v>10:11, 269:275</v>
      </c>
      <c r="BD239" s="460" t="str">
        <f t="shared" si="172"/>
        <v>10:11, 275:283</v>
      </c>
      <c r="BE239" s="460" t="str">
        <f t="shared" si="172"/>
        <v>10:11, 283:291</v>
      </c>
      <c r="BF239" s="460" t="str">
        <f t="shared" si="172"/>
        <v>10:11, 291:308</v>
      </c>
      <c r="BG239" s="460" t="str">
        <f t="shared" si="172"/>
        <v>10:11, 308:321</v>
      </c>
      <c r="BH239" s="460" t="str">
        <f t="shared" si="172"/>
        <v>10:11, 321:327</v>
      </c>
      <c r="BI239" s="460" t="str">
        <f t="shared" si="172"/>
        <v>10:11, 327:335</v>
      </c>
      <c r="BJ239" s="460" t="str">
        <f t="shared" si="172"/>
        <v>10:11, 335:343</v>
      </c>
      <c r="BK239" s="460" t="str">
        <f t="shared" si="172"/>
        <v>10:11, 343:360</v>
      </c>
    </row>
    <row r="240" spans="1:64" outlineLevel="1">
      <c r="B240" t="s">
        <v>1106</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
        <v>1656</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182">CHOOSE(d.Region,S253,AI253,AY253)</f>
        <v>0</v>
      </c>
      <c r="D253" s="412">
        <f t="shared" si="182"/>
        <v>0</v>
      </c>
      <c r="E253" s="412">
        <f t="shared" si="182"/>
        <v>0</v>
      </c>
      <c r="F253" s="412">
        <f t="shared" si="182"/>
        <v>0</v>
      </c>
      <c r="G253" s="412">
        <f t="shared" si="182"/>
        <v>0</v>
      </c>
      <c r="H253" s="412">
        <f t="shared" si="182"/>
        <v>0</v>
      </c>
      <c r="I253" s="412">
        <f t="shared" si="182"/>
        <v>0</v>
      </c>
      <c r="J253" s="412">
        <f t="shared" si="182"/>
        <v>0</v>
      </c>
      <c r="K253" s="412">
        <f t="shared" si="182"/>
        <v>0</v>
      </c>
      <c r="L253" s="412">
        <f t="shared" si="182"/>
        <v>0</v>
      </c>
      <c r="M253" s="412">
        <f t="shared" si="182"/>
        <v>0</v>
      </c>
      <c r="N253" s="412">
        <f t="shared" si="182"/>
        <v>0</v>
      </c>
      <c r="O253" s="412">
        <f t="shared" si="182"/>
        <v>0</v>
      </c>
      <c r="P253" s="412">
        <f t="shared" si="182"/>
        <v>0</v>
      </c>
      <c r="Q253" s="412">
        <f t="shared" si="182"/>
        <v>0</v>
      </c>
      <c r="R253" s="429">
        <f t="shared" si="182"/>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2"/>
        <v>0</v>
      </c>
      <c r="D254" s="414">
        <f t="shared" si="182"/>
        <v>0</v>
      </c>
      <c r="E254" s="414">
        <f t="shared" si="182"/>
        <v>0</v>
      </c>
      <c r="F254" s="414">
        <f t="shared" si="182"/>
        <v>0</v>
      </c>
      <c r="G254" s="414">
        <f t="shared" si="182"/>
        <v>0</v>
      </c>
      <c r="H254" s="414">
        <f t="shared" si="182"/>
        <v>0</v>
      </c>
      <c r="I254" s="414">
        <f t="shared" si="182"/>
        <v>0</v>
      </c>
      <c r="J254" s="414">
        <f t="shared" si="182"/>
        <v>0</v>
      </c>
      <c r="K254" s="414">
        <f t="shared" si="182"/>
        <v>0</v>
      </c>
      <c r="L254" s="414">
        <f t="shared" si="182"/>
        <v>0</v>
      </c>
      <c r="M254" s="414">
        <f t="shared" si="182"/>
        <v>0</v>
      </c>
      <c r="N254" s="414">
        <f t="shared" si="182"/>
        <v>0</v>
      </c>
      <c r="O254" s="414">
        <f t="shared" si="182"/>
        <v>0</v>
      </c>
      <c r="P254" s="414">
        <f t="shared" si="182"/>
        <v>0</v>
      </c>
      <c r="Q254" s="414">
        <f t="shared" si="182"/>
        <v>0</v>
      </c>
      <c r="R254" s="430">
        <f t="shared" si="182"/>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2"/>
        <v>0</v>
      </c>
      <c r="D255" s="414">
        <f t="shared" si="182"/>
        <v>0</v>
      </c>
      <c r="E255" s="414">
        <f t="shared" si="182"/>
        <v>0</v>
      </c>
      <c r="F255" s="414">
        <f t="shared" si="182"/>
        <v>0</v>
      </c>
      <c r="G255" s="414">
        <f t="shared" si="182"/>
        <v>0</v>
      </c>
      <c r="H255" s="414">
        <f t="shared" si="182"/>
        <v>0</v>
      </c>
      <c r="I255" s="414">
        <f t="shared" si="182"/>
        <v>0</v>
      </c>
      <c r="J255" s="414">
        <f t="shared" si="182"/>
        <v>0</v>
      </c>
      <c r="K255" s="414">
        <f t="shared" si="182"/>
        <v>0</v>
      </c>
      <c r="L255" s="414">
        <f t="shared" si="182"/>
        <v>0</v>
      </c>
      <c r="M255" s="414">
        <f t="shared" si="182"/>
        <v>0</v>
      </c>
      <c r="N255" s="414">
        <f t="shared" si="182"/>
        <v>0</v>
      </c>
      <c r="O255" s="414">
        <f t="shared" si="182"/>
        <v>0</v>
      </c>
      <c r="P255" s="414">
        <f t="shared" si="182"/>
        <v>0</v>
      </c>
      <c r="Q255" s="414">
        <f t="shared" si="182"/>
        <v>0</v>
      </c>
      <c r="R255" s="430">
        <f t="shared" si="182"/>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2"/>
        <v>0</v>
      </c>
      <c r="D256" s="414">
        <f t="shared" si="182"/>
        <v>0</v>
      </c>
      <c r="E256" s="414">
        <f t="shared" si="182"/>
        <v>0</v>
      </c>
      <c r="F256" s="414">
        <f t="shared" si="182"/>
        <v>0</v>
      </c>
      <c r="G256" s="414">
        <f t="shared" si="182"/>
        <v>0</v>
      </c>
      <c r="H256" s="414">
        <f t="shared" si="182"/>
        <v>0</v>
      </c>
      <c r="I256" s="414">
        <f t="shared" si="182"/>
        <v>0</v>
      </c>
      <c r="J256" s="414">
        <f t="shared" si="182"/>
        <v>0</v>
      </c>
      <c r="K256" s="414">
        <f t="shared" si="182"/>
        <v>0</v>
      </c>
      <c r="L256" s="414">
        <f t="shared" si="182"/>
        <v>0</v>
      </c>
      <c r="M256" s="414">
        <f t="shared" si="182"/>
        <v>0</v>
      </c>
      <c r="N256" s="414">
        <f t="shared" si="182"/>
        <v>0</v>
      </c>
      <c r="O256" s="414">
        <f t="shared" si="182"/>
        <v>0</v>
      </c>
      <c r="P256" s="414">
        <f t="shared" si="182"/>
        <v>0</v>
      </c>
      <c r="Q256" s="414">
        <f t="shared" si="182"/>
        <v>0</v>
      </c>
      <c r="R256" s="430">
        <f t="shared" si="182"/>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3">CHOOSE(d.Region,S257,AI257,AY257)</f>
        <v>0</v>
      </c>
      <c r="D257" s="414">
        <f t="shared" ref="D257:D259" si="184">CHOOSE(d.Region,T257,AJ257,AZ257)</f>
        <v>0</v>
      </c>
      <c r="E257" s="414">
        <f t="shared" ref="E257:E259" si="185">CHOOSE(d.Region,U257,AK257,BA257)</f>
        <v>0</v>
      </c>
      <c r="F257" s="414">
        <f t="shared" ref="F257:F259" si="186">CHOOSE(d.Region,V257,AL257,BB257)</f>
        <v>0</v>
      </c>
      <c r="G257" s="414">
        <f t="shared" ref="G257:G259" si="187">CHOOSE(d.Region,W257,AM257,BC257)</f>
        <v>0</v>
      </c>
      <c r="H257" s="414">
        <f t="shared" ref="H257:H259" si="188">CHOOSE(d.Region,X257,AN257,BD257)</f>
        <v>0</v>
      </c>
      <c r="I257" s="414">
        <f t="shared" ref="I257:I259" si="189">CHOOSE(d.Region,Y257,AO257,BE257)</f>
        <v>0</v>
      </c>
      <c r="J257" s="414">
        <f t="shared" ref="J257:J259" si="190">CHOOSE(d.Region,Z257,AP257,BF257)</f>
        <v>0</v>
      </c>
      <c r="K257" s="414">
        <f t="shared" ref="K257:K259" si="191">CHOOSE(d.Region,AA257,AQ257,BG257)</f>
        <v>0</v>
      </c>
      <c r="L257" s="414">
        <f t="shared" ref="L257:L259" si="192">CHOOSE(d.Region,AB257,AR257,BH257)</f>
        <v>0</v>
      </c>
      <c r="M257" s="414">
        <f t="shared" ref="M257:M259" si="193">CHOOSE(d.Region,AC257,AS257,BI257)</f>
        <v>0</v>
      </c>
      <c r="N257" s="414">
        <f t="shared" ref="N257:N259" si="194">CHOOSE(d.Region,AD257,AT257,BJ257)</f>
        <v>0</v>
      </c>
      <c r="O257" s="414">
        <f t="shared" ref="O257:O259" si="195">CHOOSE(d.Region,AE257,AU257,BK257)</f>
        <v>0</v>
      </c>
      <c r="P257" s="414">
        <f t="shared" ref="P257:P259" si="196">CHOOSE(d.Region,AF257,AV257,BL257)</f>
        <v>0</v>
      </c>
      <c r="Q257" s="414">
        <f t="shared" ref="Q257:Q259" si="197">CHOOSE(d.Region,AG257,AW257,BM257)</f>
        <v>0</v>
      </c>
      <c r="R257" s="430">
        <f t="shared" ref="R257:R259" si="198">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9">$B$207&amp;""</f>
        <v>7mo with 0% mated</v>
      </c>
      <c r="C258" s="414">
        <f t="shared" si="183"/>
        <v>0</v>
      </c>
      <c r="D258" s="414">
        <f t="shared" si="184"/>
        <v>0</v>
      </c>
      <c r="E258" s="414">
        <f t="shared" si="185"/>
        <v>0</v>
      </c>
      <c r="F258" s="414">
        <f t="shared" si="186"/>
        <v>0</v>
      </c>
      <c r="G258" s="414">
        <f t="shared" si="187"/>
        <v>0</v>
      </c>
      <c r="H258" s="414">
        <f t="shared" si="188"/>
        <v>0</v>
      </c>
      <c r="I258" s="414">
        <f t="shared" si="189"/>
        <v>0</v>
      </c>
      <c r="J258" s="414">
        <f t="shared" si="190"/>
        <v>0</v>
      </c>
      <c r="K258" s="414">
        <f t="shared" si="191"/>
        <v>0</v>
      </c>
      <c r="L258" s="414">
        <f t="shared" si="192"/>
        <v>0</v>
      </c>
      <c r="M258" s="414">
        <f t="shared" si="193"/>
        <v>0</v>
      </c>
      <c r="N258" s="414">
        <f t="shared" si="194"/>
        <v>0</v>
      </c>
      <c r="O258" s="414">
        <f t="shared" si="195"/>
        <v>0</v>
      </c>
      <c r="P258" s="414">
        <f t="shared" si="196"/>
        <v>0</v>
      </c>
      <c r="Q258" s="414">
        <f t="shared" si="197"/>
        <v>0</v>
      </c>
      <c r="R258" s="430">
        <f t="shared" si="198"/>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3"/>
        <v>0</v>
      </c>
      <c r="D259" s="414">
        <f t="shared" si="184"/>
        <v>0</v>
      </c>
      <c r="E259" s="414">
        <f t="shared" si="185"/>
        <v>0</v>
      </c>
      <c r="F259" s="414">
        <f t="shared" si="186"/>
        <v>0</v>
      </c>
      <c r="G259" s="414">
        <f t="shared" si="187"/>
        <v>0</v>
      </c>
      <c r="H259" s="414">
        <f t="shared" si="188"/>
        <v>0</v>
      </c>
      <c r="I259" s="414">
        <f t="shared" si="189"/>
        <v>0</v>
      </c>
      <c r="J259" s="414">
        <f t="shared" si="190"/>
        <v>0</v>
      </c>
      <c r="K259" s="414">
        <f t="shared" si="191"/>
        <v>0</v>
      </c>
      <c r="L259" s="414">
        <f t="shared" si="192"/>
        <v>0</v>
      </c>
      <c r="M259" s="414">
        <f t="shared" si="193"/>
        <v>0</v>
      </c>
      <c r="N259" s="414">
        <f t="shared" si="194"/>
        <v>0</v>
      </c>
      <c r="O259" s="414">
        <f t="shared" si="195"/>
        <v>0</v>
      </c>
      <c r="P259" s="414">
        <f t="shared" si="196"/>
        <v>0</v>
      </c>
      <c r="Q259" s="414">
        <f t="shared" si="197"/>
        <v>0</v>
      </c>
      <c r="R259" s="430">
        <f t="shared" si="198"/>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2"/>
        <v>0</v>
      </c>
      <c r="D260" s="415">
        <f t="shared" si="182"/>
        <v>0</v>
      </c>
      <c r="E260" s="415">
        <f t="shared" si="182"/>
        <v>0</v>
      </c>
      <c r="F260" s="415">
        <f t="shared" si="182"/>
        <v>0</v>
      </c>
      <c r="G260" s="415">
        <f t="shared" si="182"/>
        <v>0</v>
      </c>
      <c r="H260" s="415">
        <f t="shared" si="182"/>
        <v>0</v>
      </c>
      <c r="I260" s="415">
        <f t="shared" si="182"/>
        <v>0</v>
      </c>
      <c r="J260" s="415">
        <f t="shared" si="182"/>
        <v>0</v>
      </c>
      <c r="K260" s="415">
        <f t="shared" si="182"/>
        <v>0</v>
      </c>
      <c r="L260" s="415">
        <f t="shared" si="182"/>
        <v>0</v>
      </c>
      <c r="M260" s="415">
        <f t="shared" si="182"/>
        <v>0</v>
      </c>
      <c r="N260" s="415">
        <f t="shared" si="182"/>
        <v>0</v>
      </c>
      <c r="O260" s="415">
        <f t="shared" si="182"/>
        <v>0</v>
      </c>
      <c r="P260" s="415">
        <f t="shared" si="182"/>
        <v>0</v>
      </c>
      <c r="Q260" s="415">
        <f t="shared" si="182"/>
        <v>0</v>
      </c>
      <c r="R260" s="431">
        <f t="shared" si="182"/>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2"/>
        <v>0</v>
      </c>
      <c r="D261" s="412">
        <f t="shared" si="182"/>
        <v>0</v>
      </c>
      <c r="E261" s="412">
        <f t="shared" si="182"/>
        <v>0</v>
      </c>
      <c r="F261" s="412">
        <f t="shared" si="182"/>
        <v>0</v>
      </c>
      <c r="G261" s="412">
        <f t="shared" si="182"/>
        <v>0</v>
      </c>
      <c r="H261" s="412">
        <f t="shared" si="182"/>
        <v>0</v>
      </c>
      <c r="I261" s="412">
        <f t="shared" si="182"/>
        <v>0</v>
      </c>
      <c r="J261" s="412">
        <f t="shared" si="182"/>
        <v>0</v>
      </c>
      <c r="K261" s="412">
        <f t="shared" si="182"/>
        <v>0</v>
      </c>
      <c r="L261" s="412">
        <f t="shared" si="182"/>
        <v>0</v>
      </c>
      <c r="M261" s="412">
        <f t="shared" si="182"/>
        <v>0</v>
      </c>
      <c r="N261" s="412">
        <f t="shared" si="182"/>
        <v>0</v>
      </c>
      <c r="O261" s="412">
        <f t="shared" si="182"/>
        <v>0</v>
      </c>
      <c r="P261" s="412">
        <f t="shared" si="182"/>
        <v>0</v>
      </c>
      <c r="Q261" s="412">
        <f t="shared" si="182"/>
        <v>0</v>
      </c>
      <c r="R261" s="429">
        <f t="shared" si="182"/>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00">$B$203&amp;""</f>
        <v>Early</v>
      </c>
      <c r="C262" s="414">
        <f t="shared" si="182"/>
        <v>0</v>
      </c>
      <c r="D262" s="414">
        <f t="shared" si="182"/>
        <v>0</v>
      </c>
      <c r="E262" s="414">
        <f t="shared" si="182"/>
        <v>0</v>
      </c>
      <c r="F262" s="414">
        <f t="shared" si="182"/>
        <v>0</v>
      </c>
      <c r="G262" s="414">
        <f t="shared" si="182"/>
        <v>0</v>
      </c>
      <c r="H262" s="414">
        <f t="shared" si="182"/>
        <v>0</v>
      </c>
      <c r="I262" s="414">
        <f t="shared" si="182"/>
        <v>0</v>
      </c>
      <c r="J262" s="414">
        <f t="shared" si="182"/>
        <v>0</v>
      </c>
      <c r="K262" s="414">
        <f t="shared" si="182"/>
        <v>0</v>
      </c>
      <c r="L262" s="414">
        <f t="shared" si="182"/>
        <v>0</v>
      </c>
      <c r="M262" s="414">
        <f t="shared" si="182"/>
        <v>0</v>
      </c>
      <c r="N262" s="414">
        <f t="shared" si="182"/>
        <v>0</v>
      </c>
      <c r="O262" s="414">
        <f t="shared" si="182"/>
        <v>0</v>
      </c>
      <c r="P262" s="414">
        <f t="shared" si="182"/>
        <v>0</v>
      </c>
      <c r="Q262" s="414">
        <f t="shared" si="182"/>
        <v>0</v>
      </c>
      <c r="R262" s="430">
        <f t="shared" si="182"/>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01">$B$204&amp;""</f>
        <v>Middle</v>
      </c>
      <c r="C263" s="414">
        <f t="shared" si="182"/>
        <v>0</v>
      </c>
      <c r="D263" s="414">
        <f t="shared" si="182"/>
        <v>0</v>
      </c>
      <c r="E263" s="414">
        <f t="shared" si="182"/>
        <v>0</v>
      </c>
      <c r="F263" s="414">
        <f t="shared" si="182"/>
        <v>0</v>
      </c>
      <c r="G263" s="414">
        <f t="shared" si="182"/>
        <v>0</v>
      </c>
      <c r="H263" s="414">
        <f t="shared" si="182"/>
        <v>0</v>
      </c>
      <c r="I263" s="414">
        <f t="shared" si="182"/>
        <v>0</v>
      </c>
      <c r="J263" s="414">
        <f t="shared" si="182"/>
        <v>0</v>
      </c>
      <c r="K263" s="414">
        <f t="shared" si="182"/>
        <v>0</v>
      </c>
      <c r="L263" s="414">
        <f t="shared" si="182"/>
        <v>0</v>
      </c>
      <c r="M263" s="414">
        <f t="shared" si="182"/>
        <v>0</v>
      </c>
      <c r="N263" s="414">
        <f t="shared" si="182"/>
        <v>0</v>
      </c>
      <c r="O263" s="414">
        <f t="shared" si="182"/>
        <v>0</v>
      </c>
      <c r="P263" s="414">
        <f t="shared" si="182"/>
        <v>0</v>
      </c>
      <c r="Q263" s="414">
        <f t="shared" si="182"/>
        <v>0</v>
      </c>
      <c r="R263" s="430">
        <f t="shared" si="182"/>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2">$B$205&amp;""</f>
        <v>Late</v>
      </c>
      <c r="C264" s="414">
        <f t="shared" si="182"/>
        <v>0</v>
      </c>
      <c r="D264" s="414">
        <f t="shared" si="182"/>
        <v>0</v>
      </c>
      <c r="E264" s="414">
        <f t="shared" si="182"/>
        <v>0</v>
      </c>
      <c r="F264" s="414">
        <f t="shared" si="182"/>
        <v>0</v>
      </c>
      <c r="G264" s="414">
        <f t="shared" si="182"/>
        <v>0</v>
      </c>
      <c r="H264" s="414">
        <f t="shared" si="182"/>
        <v>0</v>
      </c>
      <c r="I264" s="414">
        <f t="shared" si="182"/>
        <v>0</v>
      </c>
      <c r="J264" s="414">
        <f t="shared" si="182"/>
        <v>0</v>
      </c>
      <c r="K264" s="414">
        <f t="shared" si="182"/>
        <v>0</v>
      </c>
      <c r="L264" s="414">
        <f t="shared" si="182"/>
        <v>0</v>
      </c>
      <c r="M264" s="414">
        <f t="shared" si="182"/>
        <v>0</v>
      </c>
      <c r="N264" s="414">
        <f t="shared" si="182"/>
        <v>0</v>
      </c>
      <c r="O264" s="414">
        <f t="shared" si="182"/>
        <v>0</v>
      </c>
      <c r="P264" s="414">
        <f t="shared" si="182"/>
        <v>0</v>
      </c>
      <c r="Q264" s="414">
        <f t="shared" si="182"/>
        <v>0</v>
      </c>
      <c r="R264" s="430">
        <f t="shared" si="182"/>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3">CHOOSE(d.Region,S265,AI265,AY265)</f>
        <v>0</v>
      </c>
      <c r="D265" s="414">
        <f t="shared" ref="D265:D267" si="204">CHOOSE(d.Region,T265,AJ265,AZ265)</f>
        <v>0</v>
      </c>
      <c r="E265" s="414">
        <f t="shared" ref="E265:E267" si="205">CHOOSE(d.Region,U265,AK265,BA265)</f>
        <v>0</v>
      </c>
      <c r="F265" s="414">
        <f t="shared" ref="F265:F267" si="206">CHOOSE(d.Region,V265,AL265,BB265)</f>
        <v>0</v>
      </c>
      <c r="G265" s="414">
        <f t="shared" ref="G265:G267" si="207">CHOOSE(d.Region,W265,AM265,BC265)</f>
        <v>0</v>
      </c>
      <c r="H265" s="414">
        <f t="shared" ref="H265:H267" si="208">CHOOSE(d.Region,X265,AN265,BD265)</f>
        <v>0</v>
      </c>
      <c r="I265" s="414">
        <f t="shared" ref="I265:I267" si="209">CHOOSE(d.Region,Y265,AO265,BE265)</f>
        <v>0</v>
      </c>
      <c r="J265" s="414">
        <f t="shared" ref="J265:J267" si="210">CHOOSE(d.Region,Z265,AP265,BF265)</f>
        <v>0</v>
      </c>
      <c r="K265" s="414">
        <f t="shared" ref="K265:K267" si="211">CHOOSE(d.Region,AA265,AQ265,BG265)</f>
        <v>0</v>
      </c>
      <c r="L265" s="414">
        <f t="shared" ref="L265:L267" si="212">CHOOSE(d.Region,AB265,AR265,BH265)</f>
        <v>0</v>
      </c>
      <c r="M265" s="414">
        <f t="shared" ref="M265:M267" si="213">CHOOSE(d.Region,AC265,AS265,BI265)</f>
        <v>0</v>
      </c>
      <c r="N265" s="414">
        <f t="shared" ref="N265:N267" si="214">CHOOSE(d.Region,AD265,AT265,BJ265)</f>
        <v>0</v>
      </c>
      <c r="O265" s="414">
        <f t="shared" ref="O265:O267" si="215">CHOOSE(d.Region,AE265,AU265,BK265)</f>
        <v>0</v>
      </c>
      <c r="P265" s="414">
        <f t="shared" ref="P265:P267" si="216">CHOOSE(d.Region,AF265,AV265,BL265)</f>
        <v>0</v>
      </c>
      <c r="Q265" s="414">
        <f t="shared" ref="Q265:Q267" si="217">CHOOSE(d.Region,AG265,AW265,BM265)</f>
        <v>0</v>
      </c>
      <c r="R265" s="430">
        <f t="shared" ref="R265:R267" si="218">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9">$B$207&amp;""</f>
        <v>7mo with 0% mated</v>
      </c>
      <c r="C266" s="414">
        <f t="shared" si="203"/>
        <v>0</v>
      </c>
      <c r="D266" s="414">
        <f t="shared" si="204"/>
        <v>0</v>
      </c>
      <c r="E266" s="414">
        <f t="shared" si="205"/>
        <v>0</v>
      </c>
      <c r="F266" s="414">
        <f t="shared" si="206"/>
        <v>0</v>
      </c>
      <c r="G266" s="414">
        <f t="shared" si="207"/>
        <v>0</v>
      </c>
      <c r="H266" s="414">
        <f t="shared" si="208"/>
        <v>0</v>
      </c>
      <c r="I266" s="414">
        <f t="shared" si="209"/>
        <v>0</v>
      </c>
      <c r="J266" s="414">
        <f t="shared" si="210"/>
        <v>0</v>
      </c>
      <c r="K266" s="414">
        <f t="shared" si="211"/>
        <v>0</v>
      </c>
      <c r="L266" s="414">
        <f t="shared" si="212"/>
        <v>0</v>
      </c>
      <c r="M266" s="414">
        <f t="shared" si="213"/>
        <v>0</v>
      </c>
      <c r="N266" s="414">
        <f t="shared" si="214"/>
        <v>0</v>
      </c>
      <c r="O266" s="414">
        <f t="shared" si="215"/>
        <v>0</v>
      </c>
      <c r="P266" s="414">
        <f t="shared" si="216"/>
        <v>0</v>
      </c>
      <c r="Q266" s="414">
        <f t="shared" si="217"/>
        <v>0</v>
      </c>
      <c r="R266" s="430">
        <f t="shared" si="218"/>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3"/>
        <v>0</v>
      </c>
      <c r="D267" s="414">
        <f t="shared" si="204"/>
        <v>0</v>
      </c>
      <c r="E267" s="414">
        <f t="shared" si="205"/>
        <v>0</v>
      </c>
      <c r="F267" s="414">
        <f t="shared" si="206"/>
        <v>0</v>
      </c>
      <c r="G267" s="414">
        <f t="shared" si="207"/>
        <v>0</v>
      </c>
      <c r="H267" s="414">
        <f t="shared" si="208"/>
        <v>0</v>
      </c>
      <c r="I267" s="414">
        <f t="shared" si="209"/>
        <v>0</v>
      </c>
      <c r="J267" s="414">
        <f t="shared" si="210"/>
        <v>0</v>
      </c>
      <c r="K267" s="414">
        <f t="shared" si="211"/>
        <v>0</v>
      </c>
      <c r="L267" s="414">
        <f t="shared" si="212"/>
        <v>0</v>
      </c>
      <c r="M267" s="414">
        <f t="shared" si="213"/>
        <v>0</v>
      </c>
      <c r="N267" s="414">
        <f t="shared" si="214"/>
        <v>0</v>
      </c>
      <c r="O267" s="414">
        <f t="shared" si="215"/>
        <v>0</v>
      </c>
      <c r="P267" s="414">
        <f t="shared" si="216"/>
        <v>0</v>
      </c>
      <c r="Q267" s="414">
        <f t="shared" si="217"/>
        <v>0</v>
      </c>
      <c r="R267" s="430">
        <f t="shared" si="218"/>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2"/>
        <v>0</v>
      </c>
      <c r="D268" s="415">
        <f t="shared" si="182"/>
        <v>0</v>
      </c>
      <c r="E268" s="415">
        <f t="shared" si="182"/>
        <v>0</v>
      </c>
      <c r="F268" s="415">
        <f t="shared" si="182"/>
        <v>0</v>
      </c>
      <c r="G268" s="415">
        <f t="shared" si="182"/>
        <v>0</v>
      </c>
      <c r="H268" s="415">
        <f t="shared" si="182"/>
        <v>0</v>
      </c>
      <c r="I268" s="415">
        <f t="shared" si="182"/>
        <v>0</v>
      </c>
      <c r="J268" s="415">
        <f t="shared" si="182"/>
        <v>0</v>
      </c>
      <c r="K268" s="415">
        <f t="shared" si="182"/>
        <v>0</v>
      </c>
      <c r="L268" s="415">
        <f t="shared" si="182"/>
        <v>0</v>
      </c>
      <c r="M268" s="415">
        <f t="shared" si="182"/>
        <v>0</v>
      </c>
      <c r="N268" s="415">
        <f t="shared" si="182"/>
        <v>0</v>
      </c>
      <c r="O268" s="415">
        <f t="shared" si="182"/>
        <v>0</v>
      </c>
      <c r="P268" s="415">
        <f t="shared" si="182"/>
        <v>0</v>
      </c>
      <c r="Q268" s="415">
        <f t="shared" si="182"/>
        <v>0</v>
      </c>
      <c r="R268" s="431">
        <f t="shared" si="182"/>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2"/>
        <v>0</v>
      </c>
      <c r="D269" s="412">
        <f t="shared" si="182"/>
        <v>0</v>
      </c>
      <c r="E269" s="412">
        <f t="shared" si="182"/>
        <v>0</v>
      </c>
      <c r="F269" s="412">
        <f t="shared" si="182"/>
        <v>0</v>
      </c>
      <c r="G269" s="412">
        <f t="shared" si="182"/>
        <v>0</v>
      </c>
      <c r="H269" s="412">
        <f t="shared" si="182"/>
        <v>0</v>
      </c>
      <c r="I269" s="412">
        <f t="shared" si="182"/>
        <v>0</v>
      </c>
      <c r="J269" s="412">
        <f t="shared" si="182"/>
        <v>0</v>
      </c>
      <c r="K269" s="412">
        <f t="shared" si="182"/>
        <v>0</v>
      </c>
      <c r="L269" s="412">
        <f t="shared" si="182"/>
        <v>0</v>
      </c>
      <c r="M269" s="412">
        <f t="shared" si="182"/>
        <v>0</v>
      </c>
      <c r="N269" s="412">
        <f t="shared" si="182"/>
        <v>0</v>
      </c>
      <c r="O269" s="412">
        <f t="shared" si="182"/>
        <v>0</v>
      </c>
      <c r="P269" s="412">
        <f t="shared" si="182"/>
        <v>0</v>
      </c>
      <c r="Q269" s="412">
        <f t="shared" si="182"/>
        <v>0</v>
      </c>
      <c r="R269" s="429">
        <f t="shared" si="182"/>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20">$B$203&amp;""</f>
        <v>Early</v>
      </c>
      <c r="C270" s="414">
        <f t="shared" si="182"/>
        <v>0</v>
      </c>
      <c r="D270" s="414">
        <f t="shared" si="182"/>
        <v>0</v>
      </c>
      <c r="E270" s="414">
        <f t="shared" si="182"/>
        <v>0</v>
      </c>
      <c r="F270" s="414">
        <f t="shared" si="182"/>
        <v>0</v>
      </c>
      <c r="G270" s="414">
        <f t="shared" si="182"/>
        <v>0</v>
      </c>
      <c r="H270" s="414">
        <f t="shared" si="182"/>
        <v>0</v>
      </c>
      <c r="I270" s="414">
        <f t="shared" si="182"/>
        <v>0</v>
      </c>
      <c r="J270" s="414">
        <f t="shared" si="182"/>
        <v>0</v>
      </c>
      <c r="K270" s="414">
        <f t="shared" si="182"/>
        <v>0</v>
      </c>
      <c r="L270" s="414">
        <f t="shared" si="182"/>
        <v>0</v>
      </c>
      <c r="M270" s="414">
        <f t="shared" si="182"/>
        <v>0</v>
      </c>
      <c r="N270" s="414">
        <f t="shared" si="182"/>
        <v>0</v>
      </c>
      <c r="O270" s="414">
        <f t="shared" si="182"/>
        <v>0</v>
      </c>
      <c r="P270" s="414">
        <f t="shared" si="182"/>
        <v>0</v>
      </c>
      <c r="Q270" s="414">
        <f t="shared" si="182"/>
        <v>0</v>
      </c>
      <c r="R270" s="430">
        <f t="shared" si="182"/>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21">$B$204&amp;""</f>
        <v>Middle</v>
      </c>
      <c r="C271" s="414">
        <f t="shared" si="182"/>
        <v>0</v>
      </c>
      <c r="D271" s="414">
        <f t="shared" si="182"/>
        <v>0</v>
      </c>
      <c r="E271" s="414">
        <f t="shared" si="182"/>
        <v>0</v>
      </c>
      <c r="F271" s="414">
        <f t="shared" si="182"/>
        <v>0</v>
      </c>
      <c r="G271" s="414">
        <f t="shared" si="182"/>
        <v>0</v>
      </c>
      <c r="H271" s="414">
        <f t="shared" si="182"/>
        <v>0</v>
      </c>
      <c r="I271" s="414">
        <f t="shared" si="182"/>
        <v>0</v>
      </c>
      <c r="J271" s="414">
        <f t="shared" si="182"/>
        <v>0</v>
      </c>
      <c r="K271" s="414">
        <f t="shared" si="182"/>
        <v>0</v>
      </c>
      <c r="L271" s="414">
        <f t="shared" si="182"/>
        <v>0</v>
      </c>
      <c r="M271" s="414">
        <f t="shared" si="182"/>
        <v>0</v>
      </c>
      <c r="N271" s="414">
        <f t="shared" si="182"/>
        <v>0</v>
      </c>
      <c r="O271" s="414">
        <f t="shared" si="182"/>
        <v>0</v>
      </c>
      <c r="P271" s="414">
        <f t="shared" si="182"/>
        <v>0</v>
      </c>
      <c r="Q271" s="414">
        <f t="shared" si="182"/>
        <v>0</v>
      </c>
      <c r="R271" s="430">
        <f t="shared" si="182"/>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2">$B$205&amp;""</f>
        <v>Late</v>
      </c>
      <c r="C272" s="414">
        <f t="shared" si="182"/>
        <v>0</v>
      </c>
      <c r="D272" s="414">
        <f t="shared" si="182"/>
        <v>0</v>
      </c>
      <c r="E272" s="414">
        <f t="shared" si="182"/>
        <v>0</v>
      </c>
      <c r="F272" s="414">
        <f t="shared" si="182"/>
        <v>0</v>
      </c>
      <c r="G272" s="414">
        <f t="shared" si="182"/>
        <v>0</v>
      </c>
      <c r="H272" s="414">
        <f t="shared" si="182"/>
        <v>0</v>
      </c>
      <c r="I272" s="414">
        <f t="shared" si="182"/>
        <v>0</v>
      </c>
      <c r="J272" s="414">
        <f t="shared" si="182"/>
        <v>0</v>
      </c>
      <c r="K272" s="414">
        <f t="shared" si="182"/>
        <v>0</v>
      </c>
      <c r="L272" s="414">
        <f t="shared" si="182"/>
        <v>0</v>
      </c>
      <c r="M272" s="414">
        <f t="shared" si="182"/>
        <v>0</v>
      </c>
      <c r="N272" s="414">
        <f t="shared" si="182"/>
        <v>0</v>
      </c>
      <c r="O272" s="414">
        <f t="shared" si="182"/>
        <v>0</v>
      </c>
      <c r="P272" s="414">
        <f t="shared" si="182"/>
        <v>0</v>
      </c>
      <c r="Q272" s="414">
        <f t="shared" si="182"/>
        <v>0</v>
      </c>
      <c r="R272" s="430">
        <f t="shared" si="182"/>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3">CHOOSE(d.Region,S273,AI273,AY273)</f>
        <v>0</v>
      </c>
      <c r="D273" s="414">
        <f t="shared" ref="D273:D275" si="224">CHOOSE(d.Region,T273,AJ273,AZ273)</f>
        <v>0</v>
      </c>
      <c r="E273" s="414">
        <f t="shared" ref="E273:E275" si="225">CHOOSE(d.Region,U273,AK273,BA273)</f>
        <v>0</v>
      </c>
      <c r="F273" s="414">
        <f t="shared" ref="F273:F275" si="226">CHOOSE(d.Region,V273,AL273,BB273)</f>
        <v>0</v>
      </c>
      <c r="G273" s="414">
        <f t="shared" ref="G273:G275" si="227">CHOOSE(d.Region,W273,AM273,BC273)</f>
        <v>0</v>
      </c>
      <c r="H273" s="414">
        <f t="shared" ref="H273:H275" si="228">CHOOSE(d.Region,X273,AN273,BD273)</f>
        <v>0</v>
      </c>
      <c r="I273" s="414">
        <f t="shared" ref="I273:I275" si="229">CHOOSE(d.Region,Y273,AO273,BE273)</f>
        <v>0</v>
      </c>
      <c r="J273" s="414">
        <f t="shared" ref="J273:J275" si="230">CHOOSE(d.Region,Z273,AP273,BF273)</f>
        <v>0</v>
      </c>
      <c r="K273" s="414">
        <f t="shared" ref="K273:K275" si="231">CHOOSE(d.Region,AA273,AQ273,BG273)</f>
        <v>0</v>
      </c>
      <c r="L273" s="414">
        <f t="shared" ref="L273:L275" si="232">CHOOSE(d.Region,AB273,AR273,BH273)</f>
        <v>0</v>
      </c>
      <c r="M273" s="414">
        <f t="shared" ref="M273:M275" si="233">CHOOSE(d.Region,AC273,AS273,BI273)</f>
        <v>0</v>
      </c>
      <c r="N273" s="414">
        <f t="shared" ref="N273:N275" si="234">CHOOSE(d.Region,AD273,AT273,BJ273)</f>
        <v>0</v>
      </c>
      <c r="O273" s="414">
        <f t="shared" ref="O273:O275" si="235">CHOOSE(d.Region,AE273,AU273,BK273)</f>
        <v>0</v>
      </c>
      <c r="P273" s="414">
        <f t="shared" ref="P273:P275" si="236">CHOOSE(d.Region,AF273,AV273,BL273)</f>
        <v>0</v>
      </c>
      <c r="Q273" s="414">
        <f t="shared" ref="Q273:Q275" si="237">CHOOSE(d.Region,AG273,AW273,BM273)</f>
        <v>0</v>
      </c>
      <c r="R273" s="430">
        <f t="shared" ref="R273:R275" si="238">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9">$B$207&amp;""</f>
        <v>7mo with 0% mated</v>
      </c>
      <c r="C274" s="414">
        <f t="shared" si="223"/>
        <v>0</v>
      </c>
      <c r="D274" s="414">
        <f t="shared" si="224"/>
        <v>0</v>
      </c>
      <c r="E274" s="414">
        <f t="shared" si="225"/>
        <v>0</v>
      </c>
      <c r="F274" s="414">
        <f t="shared" si="226"/>
        <v>0</v>
      </c>
      <c r="G274" s="414">
        <f t="shared" si="227"/>
        <v>0</v>
      </c>
      <c r="H274" s="414">
        <f t="shared" si="228"/>
        <v>0</v>
      </c>
      <c r="I274" s="414">
        <f t="shared" si="229"/>
        <v>0</v>
      </c>
      <c r="J274" s="414">
        <f t="shared" si="230"/>
        <v>0</v>
      </c>
      <c r="K274" s="414">
        <f t="shared" si="231"/>
        <v>0</v>
      </c>
      <c r="L274" s="414">
        <f t="shared" si="232"/>
        <v>0</v>
      </c>
      <c r="M274" s="414">
        <f t="shared" si="233"/>
        <v>0</v>
      </c>
      <c r="N274" s="414">
        <f t="shared" si="234"/>
        <v>0</v>
      </c>
      <c r="O274" s="414">
        <f t="shared" si="235"/>
        <v>0</v>
      </c>
      <c r="P274" s="414">
        <f t="shared" si="236"/>
        <v>0</v>
      </c>
      <c r="Q274" s="414">
        <f t="shared" si="237"/>
        <v>0</v>
      </c>
      <c r="R274" s="430">
        <f t="shared" si="2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3"/>
        <v>0</v>
      </c>
      <c r="D275" s="414">
        <f t="shared" si="224"/>
        <v>0</v>
      </c>
      <c r="E275" s="414">
        <f t="shared" si="225"/>
        <v>0</v>
      </c>
      <c r="F275" s="414">
        <f t="shared" si="226"/>
        <v>0</v>
      </c>
      <c r="G275" s="414">
        <f t="shared" si="227"/>
        <v>0</v>
      </c>
      <c r="H275" s="414">
        <f t="shared" si="228"/>
        <v>0</v>
      </c>
      <c r="I275" s="414">
        <f t="shared" si="229"/>
        <v>0</v>
      </c>
      <c r="J275" s="414">
        <f t="shared" si="230"/>
        <v>0</v>
      </c>
      <c r="K275" s="414">
        <f t="shared" si="231"/>
        <v>0</v>
      </c>
      <c r="L275" s="414">
        <f t="shared" si="232"/>
        <v>0</v>
      </c>
      <c r="M275" s="414">
        <f t="shared" si="233"/>
        <v>0</v>
      </c>
      <c r="N275" s="414">
        <f t="shared" si="234"/>
        <v>0</v>
      </c>
      <c r="O275" s="414">
        <f t="shared" si="235"/>
        <v>0</v>
      </c>
      <c r="P275" s="414">
        <f t="shared" si="236"/>
        <v>0</v>
      </c>
      <c r="Q275" s="414">
        <f t="shared" si="237"/>
        <v>0</v>
      </c>
      <c r="R275" s="430">
        <f t="shared" si="2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2"/>
        <v>0</v>
      </c>
      <c r="D276" s="415">
        <f t="shared" si="182"/>
        <v>0</v>
      </c>
      <c r="E276" s="415">
        <f t="shared" si="182"/>
        <v>0</v>
      </c>
      <c r="F276" s="415">
        <f t="shared" si="182"/>
        <v>0</v>
      </c>
      <c r="G276" s="415">
        <f t="shared" si="182"/>
        <v>0</v>
      </c>
      <c r="H276" s="415">
        <f t="shared" si="182"/>
        <v>0</v>
      </c>
      <c r="I276" s="415">
        <f t="shared" si="182"/>
        <v>0</v>
      </c>
      <c r="J276" s="415">
        <f t="shared" si="182"/>
        <v>0</v>
      </c>
      <c r="K276" s="415">
        <f t="shared" si="182"/>
        <v>0</v>
      </c>
      <c r="L276" s="415">
        <f t="shared" si="182"/>
        <v>0</v>
      </c>
      <c r="M276" s="415">
        <f t="shared" si="182"/>
        <v>0</v>
      </c>
      <c r="N276" s="415">
        <f t="shared" si="182"/>
        <v>0</v>
      </c>
      <c r="O276" s="415">
        <f t="shared" si="182"/>
        <v>0</v>
      </c>
      <c r="P276" s="415">
        <f t="shared" si="182"/>
        <v>0</v>
      </c>
      <c r="Q276" s="415">
        <f t="shared" si="182"/>
        <v>0</v>
      </c>
      <c r="R276" s="431">
        <f t="shared" si="182"/>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40">CHOOSE(d.Region,S277,AI277,AY277)</f>
        <v>0</v>
      </c>
      <c r="D277" s="412">
        <f t="shared" ref="D277:D300" si="241">CHOOSE(d.Region,T277,AJ277,AZ277)</f>
        <v>0</v>
      </c>
      <c r="E277" s="412">
        <f t="shared" ref="E277:E300" si="242">CHOOSE(d.Region,U277,AK277,BA277)</f>
        <v>0</v>
      </c>
      <c r="F277" s="412">
        <f t="shared" ref="F277:F300" si="243">CHOOSE(d.Region,V277,AL277,BB277)</f>
        <v>0</v>
      </c>
      <c r="G277" s="412">
        <f t="shared" ref="G277:G300" si="244">CHOOSE(d.Region,W277,AM277,BC277)</f>
        <v>0</v>
      </c>
      <c r="H277" s="412">
        <f t="shared" ref="H277:H300" si="245">CHOOSE(d.Region,X277,AN277,BD277)</f>
        <v>0</v>
      </c>
      <c r="I277" s="412">
        <f t="shared" ref="I277:I300" si="246">CHOOSE(d.Region,Y277,AO277,BE277)</f>
        <v>0</v>
      </c>
      <c r="J277" s="412">
        <f t="shared" ref="J277:J300" si="247">CHOOSE(d.Region,Z277,AP277,BF277)</f>
        <v>0</v>
      </c>
      <c r="K277" s="412">
        <f t="shared" ref="K277:K300" si="248">CHOOSE(d.Region,AA277,AQ277,BG277)</f>
        <v>0</v>
      </c>
      <c r="L277" s="412">
        <f t="shared" ref="L277:L300" si="249">CHOOSE(d.Region,AB277,AR277,BH277)</f>
        <v>0</v>
      </c>
      <c r="M277" s="412">
        <f t="shared" ref="M277:M300" si="250">CHOOSE(d.Region,AC277,AS277,BI277)</f>
        <v>0</v>
      </c>
      <c r="N277" s="412">
        <f t="shared" ref="N277:N300" si="251">CHOOSE(d.Region,AD277,AT277,BJ277)</f>
        <v>0</v>
      </c>
      <c r="O277" s="412">
        <f t="shared" ref="O277:O300" si="252">CHOOSE(d.Region,AE277,AU277,BK277)</f>
        <v>0</v>
      </c>
      <c r="P277" s="412">
        <f t="shared" ref="P277:P300" si="253">CHOOSE(d.Region,AF277,AV277,BL277)</f>
        <v>0</v>
      </c>
      <c r="Q277" s="412">
        <f t="shared" ref="Q277:Q300" si="254">CHOOSE(d.Region,AG277,AW277,BM277)</f>
        <v>0</v>
      </c>
      <c r="R277" s="429">
        <f t="shared" ref="R277:R300" si="255">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40"/>
        <v>0</v>
      </c>
      <c r="D278" s="414">
        <f t="shared" si="241"/>
        <v>0</v>
      </c>
      <c r="E278" s="414">
        <f t="shared" si="242"/>
        <v>0</v>
      </c>
      <c r="F278" s="414">
        <f t="shared" si="243"/>
        <v>0</v>
      </c>
      <c r="G278" s="414">
        <f t="shared" si="244"/>
        <v>0</v>
      </c>
      <c r="H278" s="414">
        <f t="shared" si="245"/>
        <v>0</v>
      </c>
      <c r="I278" s="414">
        <f t="shared" si="246"/>
        <v>0</v>
      </c>
      <c r="J278" s="414">
        <f t="shared" si="247"/>
        <v>0</v>
      </c>
      <c r="K278" s="414">
        <f t="shared" si="248"/>
        <v>0</v>
      </c>
      <c r="L278" s="414">
        <f t="shared" si="249"/>
        <v>0</v>
      </c>
      <c r="M278" s="414">
        <f t="shared" si="250"/>
        <v>0</v>
      </c>
      <c r="N278" s="414">
        <f t="shared" si="251"/>
        <v>0</v>
      </c>
      <c r="O278" s="414">
        <f t="shared" si="252"/>
        <v>0</v>
      </c>
      <c r="P278" s="414">
        <f t="shared" si="253"/>
        <v>0</v>
      </c>
      <c r="Q278" s="414">
        <f t="shared" si="254"/>
        <v>0</v>
      </c>
      <c r="R278" s="430">
        <f t="shared" si="255"/>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40"/>
        <v>0</v>
      </c>
      <c r="D279" s="414">
        <f t="shared" si="241"/>
        <v>0</v>
      </c>
      <c r="E279" s="414">
        <f t="shared" si="242"/>
        <v>0</v>
      </c>
      <c r="F279" s="414">
        <f t="shared" si="243"/>
        <v>0</v>
      </c>
      <c r="G279" s="414">
        <f t="shared" si="244"/>
        <v>0</v>
      </c>
      <c r="H279" s="414">
        <f t="shared" si="245"/>
        <v>0</v>
      </c>
      <c r="I279" s="414">
        <f t="shared" si="246"/>
        <v>0</v>
      </c>
      <c r="J279" s="414">
        <f t="shared" si="247"/>
        <v>0</v>
      </c>
      <c r="K279" s="414">
        <f t="shared" si="248"/>
        <v>0</v>
      </c>
      <c r="L279" s="414">
        <f t="shared" si="249"/>
        <v>0</v>
      </c>
      <c r="M279" s="414">
        <f t="shared" si="250"/>
        <v>0</v>
      </c>
      <c r="N279" s="414">
        <f t="shared" si="251"/>
        <v>0</v>
      </c>
      <c r="O279" s="414">
        <f t="shared" si="252"/>
        <v>0</v>
      </c>
      <c r="P279" s="414">
        <f t="shared" si="253"/>
        <v>0</v>
      </c>
      <c r="Q279" s="414">
        <f t="shared" si="254"/>
        <v>0</v>
      </c>
      <c r="R279" s="430">
        <f t="shared" si="255"/>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40"/>
        <v>0</v>
      </c>
      <c r="D280" s="414">
        <f t="shared" si="241"/>
        <v>0</v>
      </c>
      <c r="E280" s="414">
        <f t="shared" si="242"/>
        <v>0</v>
      </c>
      <c r="F280" s="414">
        <f t="shared" si="243"/>
        <v>0</v>
      </c>
      <c r="G280" s="414">
        <f t="shared" si="244"/>
        <v>0</v>
      </c>
      <c r="H280" s="414">
        <f t="shared" si="245"/>
        <v>0</v>
      </c>
      <c r="I280" s="414">
        <f t="shared" si="246"/>
        <v>0</v>
      </c>
      <c r="J280" s="414">
        <f t="shared" si="247"/>
        <v>0</v>
      </c>
      <c r="K280" s="414">
        <f t="shared" si="248"/>
        <v>0</v>
      </c>
      <c r="L280" s="414">
        <f t="shared" si="249"/>
        <v>0</v>
      </c>
      <c r="M280" s="414">
        <f t="shared" si="250"/>
        <v>0</v>
      </c>
      <c r="N280" s="414">
        <f t="shared" si="251"/>
        <v>0</v>
      </c>
      <c r="O280" s="414">
        <f t="shared" si="252"/>
        <v>0</v>
      </c>
      <c r="P280" s="414">
        <f t="shared" si="253"/>
        <v>0</v>
      </c>
      <c r="Q280" s="414">
        <f t="shared" si="254"/>
        <v>0</v>
      </c>
      <c r="R280" s="430">
        <f t="shared" si="255"/>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40"/>
        <v>0</v>
      </c>
      <c r="D281" s="414">
        <f t="shared" si="241"/>
        <v>0</v>
      </c>
      <c r="E281" s="414">
        <f t="shared" si="242"/>
        <v>0</v>
      </c>
      <c r="F281" s="414">
        <f t="shared" si="243"/>
        <v>0</v>
      </c>
      <c r="G281" s="414">
        <f t="shared" si="244"/>
        <v>0</v>
      </c>
      <c r="H281" s="414">
        <f t="shared" si="245"/>
        <v>0</v>
      </c>
      <c r="I281" s="414">
        <f t="shared" si="246"/>
        <v>0</v>
      </c>
      <c r="J281" s="414">
        <f t="shared" si="247"/>
        <v>0</v>
      </c>
      <c r="K281" s="414">
        <f t="shared" si="248"/>
        <v>0</v>
      </c>
      <c r="L281" s="414">
        <f t="shared" si="249"/>
        <v>0</v>
      </c>
      <c r="M281" s="414">
        <f t="shared" si="250"/>
        <v>0</v>
      </c>
      <c r="N281" s="414">
        <f t="shared" si="251"/>
        <v>0</v>
      </c>
      <c r="O281" s="414">
        <f t="shared" si="252"/>
        <v>0</v>
      </c>
      <c r="P281" s="414">
        <f t="shared" si="253"/>
        <v>0</v>
      </c>
      <c r="Q281" s="414">
        <f t="shared" si="254"/>
        <v>0</v>
      </c>
      <c r="R281" s="430">
        <f t="shared" si="255"/>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6">$B$207&amp;""</f>
        <v>7mo with 0% mated</v>
      </c>
      <c r="C282" s="414">
        <f t="shared" si="240"/>
        <v>0</v>
      </c>
      <c r="D282" s="414">
        <f t="shared" si="241"/>
        <v>0</v>
      </c>
      <c r="E282" s="414">
        <f t="shared" si="242"/>
        <v>0</v>
      </c>
      <c r="F282" s="414">
        <f t="shared" si="243"/>
        <v>0</v>
      </c>
      <c r="G282" s="414">
        <f t="shared" si="244"/>
        <v>0</v>
      </c>
      <c r="H282" s="414">
        <f t="shared" si="245"/>
        <v>0</v>
      </c>
      <c r="I282" s="414">
        <f t="shared" si="246"/>
        <v>0</v>
      </c>
      <c r="J282" s="414">
        <f t="shared" si="247"/>
        <v>0</v>
      </c>
      <c r="K282" s="414">
        <f t="shared" si="248"/>
        <v>0</v>
      </c>
      <c r="L282" s="414">
        <f t="shared" si="249"/>
        <v>0</v>
      </c>
      <c r="M282" s="414">
        <f t="shared" si="250"/>
        <v>0</v>
      </c>
      <c r="N282" s="414">
        <f t="shared" si="251"/>
        <v>0</v>
      </c>
      <c r="O282" s="414">
        <f t="shared" si="252"/>
        <v>0</v>
      </c>
      <c r="P282" s="414">
        <f t="shared" si="253"/>
        <v>0</v>
      </c>
      <c r="Q282" s="414">
        <f t="shared" si="254"/>
        <v>0</v>
      </c>
      <c r="R282" s="430">
        <f t="shared" si="255"/>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40"/>
        <v>0</v>
      </c>
      <c r="D283" s="414">
        <f t="shared" si="241"/>
        <v>0</v>
      </c>
      <c r="E283" s="414">
        <f t="shared" si="242"/>
        <v>0</v>
      </c>
      <c r="F283" s="414">
        <f t="shared" si="243"/>
        <v>0</v>
      </c>
      <c r="G283" s="414">
        <f t="shared" si="244"/>
        <v>0</v>
      </c>
      <c r="H283" s="414">
        <f t="shared" si="245"/>
        <v>0</v>
      </c>
      <c r="I283" s="414">
        <f t="shared" si="246"/>
        <v>0</v>
      </c>
      <c r="J283" s="414">
        <f t="shared" si="247"/>
        <v>0</v>
      </c>
      <c r="K283" s="414">
        <f t="shared" si="248"/>
        <v>0</v>
      </c>
      <c r="L283" s="414">
        <f t="shared" si="249"/>
        <v>0</v>
      </c>
      <c r="M283" s="414">
        <f t="shared" si="250"/>
        <v>0</v>
      </c>
      <c r="N283" s="414">
        <f t="shared" si="251"/>
        <v>0</v>
      </c>
      <c r="O283" s="414">
        <f t="shared" si="252"/>
        <v>0</v>
      </c>
      <c r="P283" s="414">
        <f t="shared" si="253"/>
        <v>0</v>
      </c>
      <c r="Q283" s="414">
        <f t="shared" si="254"/>
        <v>0</v>
      </c>
      <c r="R283" s="430">
        <f t="shared" si="25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40"/>
        <v>0</v>
      </c>
      <c r="D284" s="415">
        <f t="shared" si="241"/>
        <v>0</v>
      </c>
      <c r="E284" s="415">
        <f t="shared" si="242"/>
        <v>0</v>
      </c>
      <c r="F284" s="415">
        <f t="shared" si="243"/>
        <v>0</v>
      </c>
      <c r="G284" s="415">
        <f t="shared" si="244"/>
        <v>0</v>
      </c>
      <c r="H284" s="415">
        <f t="shared" si="245"/>
        <v>0</v>
      </c>
      <c r="I284" s="415">
        <f t="shared" si="246"/>
        <v>0</v>
      </c>
      <c r="J284" s="415">
        <f t="shared" si="247"/>
        <v>0</v>
      </c>
      <c r="K284" s="415">
        <f t="shared" si="248"/>
        <v>0</v>
      </c>
      <c r="L284" s="415">
        <f t="shared" si="249"/>
        <v>0</v>
      </c>
      <c r="M284" s="415">
        <f t="shared" si="250"/>
        <v>0</v>
      </c>
      <c r="N284" s="415">
        <f t="shared" si="251"/>
        <v>0</v>
      </c>
      <c r="O284" s="415">
        <f t="shared" si="252"/>
        <v>0</v>
      </c>
      <c r="P284" s="415">
        <f t="shared" si="253"/>
        <v>0</v>
      </c>
      <c r="Q284" s="415">
        <f t="shared" si="254"/>
        <v>0</v>
      </c>
      <c r="R284" s="431">
        <f t="shared" si="255"/>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40"/>
        <v>0</v>
      </c>
      <c r="D285" s="412">
        <f t="shared" si="241"/>
        <v>0</v>
      </c>
      <c r="E285" s="412">
        <f t="shared" si="242"/>
        <v>0</v>
      </c>
      <c r="F285" s="412">
        <f t="shared" si="243"/>
        <v>0</v>
      </c>
      <c r="G285" s="412">
        <f t="shared" si="244"/>
        <v>0</v>
      </c>
      <c r="H285" s="412">
        <f t="shared" si="245"/>
        <v>0</v>
      </c>
      <c r="I285" s="412">
        <f t="shared" si="246"/>
        <v>0</v>
      </c>
      <c r="J285" s="412">
        <f t="shared" si="247"/>
        <v>0</v>
      </c>
      <c r="K285" s="412">
        <f t="shared" si="248"/>
        <v>0</v>
      </c>
      <c r="L285" s="412">
        <f t="shared" si="249"/>
        <v>0</v>
      </c>
      <c r="M285" s="412">
        <f t="shared" si="250"/>
        <v>0</v>
      </c>
      <c r="N285" s="412">
        <f t="shared" si="251"/>
        <v>0</v>
      </c>
      <c r="O285" s="412">
        <f t="shared" si="252"/>
        <v>0</v>
      </c>
      <c r="P285" s="412">
        <f t="shared" si="253"/>
        <v>0</v>
      </c>
      <c r="Q285" s="412">
        <f t="shared" si="254"/>
        <v>0</v>
      </c>
      <c r="R285" s="429">
        <f t="shared" si="255"/>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7">$B$203&amp;""</f>
        <v>Early</v>
      </c>
      <c r="C286" s="414">
        <f t="shared" si="240"/>
        <v>0</v>
      </c>
      <c r="D286" s="414">
        <f t="shared" si="241"/>
        <v>0</v>
      </c>
      <c r="E286" s="414">
        <f t="shared" si="242"/>
        <v>0</v>
      </c>
      <c r="F286" s="414">
        <f t="shared" si="243"/>
        <v>0</v>
      </c>
      <c r="G286" s="414">
        <f t="shared" si="244"/>
        <v>0</v>
      </c>
      <c r="H286" s="414">
        <f t="shared" si="245"/>
        <v>0</v>
      </c>
      <c r="I286" s="414">
        <f t="shared" si="246"/>
        <v>0</v>
      </c>
      <c r="J286" s="414">
        <f t="shared" si="247"/>
        <v>0</v>
      </c>
      <c r="K286" s="414">
        <f t="shared" si="248"/>
        <v>0</v>
      </c>
      <c r="L286" s="414">
        <f t="shared" si="249"/>
        <v>0</v>
      </c>
      <c r="M286" s="414">
        <f t="shared" si="250"/>
        <v>0</v>
      </c>
      <c r="N286" s="414">
        <f t="shared" si="251"/>
        <v>0</v>
      </c>
      <c r="O286" s="414">
        <f t="shared" si="252"/>
        <v>0</v>
      </c>
      <c r="P286" s="414">
        <f t="shared" si="253"/>
        <v>0</v>
      </c>
      <c r="Q286" s="414">
        <f t="shared" si="254"/>
        <v>0</v>
      </c>
      <c r="R286" s="430">
        <f t="shared" si="255"/>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8">$B$204&amp;""</f>
        <v>Middle</v>
      </c>
      <c r="C287" s="414">
        <f t="shared" si="240"/>
        <v>0</v>
      </c>
      <c r="D287" s="414">
        <f t="shared" si="241"/>
        <v>0</v>
      </c>
      <c r="E287" s="414">
        <f t="shared" si="242"/>
        <v>0</v>
      </c>
      <c r="F287" s="414">
        <f t="shared" si="243"/>
        <v>0</v>
      </c>
      <c r="G287" s="414">
        <f t="shared" si="244"/>
        <v>0</v>
      </c>
      <c r="H287" s="414">
        <f t="shared" si="245"/>
        <v>0</v>
      </c>
      <c r="I287" s="414">
        <f t="shared" si="246"/>
        <v>0</v>
      </c>
      <c r="J287" s="414">
        <f t="shared" si="247"/>
        <v>0</v>
      </c>
      <c r="K287" s="414">
        <f t="shared" si="248"/>
        <v>0</v>
      </c>
      <c r="L287" s="414">
        <f t="shared" si="249"/>
        <v>0</v>
      </c>
      <c r="M287" s="414">
        <f t="shared" si="250"/>
        <v>0</v>
      </c>
      <c r="N287" s="414">
        <f t="shared" si="251"/>
        <v>0</v>
      </c>
      <c r="O287" s="414">
        <f t="shared" si="252"/>
        <v>0</v>
      </c>
      <c r="P287" s="414">
        <f t="shared" si="253"/>
        <v>0</v>
      </c>
      <c r="Q287" s="414">
        <f t="shared" si="254"/>
        <v>0</v>
      </c>
      <c r="R287" s="430">
        <f t="shared" si="255"/>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9">$B$205&amp;""</f>
        <v>Late</v>
      </c>
      <c r="C288" s="414">
        <f t="shared" si="240"/>
        <v>0</v>
      </c>
      <c r="D288" s="414">
        <f t="shared" si="241"/>
        <v>0</v>
      </c>
      <c r="E288" s="414">
        <f t="shared" si="242"/>
        <v>0</v>
      </c>
      <c r="F288" s="414">
        <f t="shared" si="243"/>
        <v>0</v>
      </c>
      <c r="G288" s="414">
        <f t="shared" si="244"/>
        <v>0</v>
      </c>
      <c r="H288" s="414">
        <f t="shared" si="245"/>
        <v>0</v>
      </c>
      <c r="I288" s="414">
        <f t="shared" si="246"/>
        <v>0</v>
      </c>
      <c r="J288" s="414">
        <f t="shared" si="247"/>
        <v>0</v>
      </c>
      <c r="K288" s="414">
        <f t="shared" si="248"/>
        <v>0</v>
      </c>
      <c r="L288" s="414">
        <f t="shared" si="249"/>
        <v>0</v>
      </c>
      <c r="M288" s="414">
        <f t="shared" si="250"/>
        <v>0</v>
      </c>
      <c r="N288" s="414">
        <f t="shared" si="251"/>
        <v>0</v>
      </c>
      <c r="O288" s="414">
        <f t="shared" si="252"/>
        <v>0</v>
      </c>
      <c r="P288" s="414">
        <f t="shared" si="253"/>
        <v>0</v>
      </c>
      <c r="Q288" s="414">
        <f t="shared" si="254"/>
        <v>0</v>
      </c>
      <c r="R288" s="430">
        <f t="shared" si="255"/>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40"/>
        <v>0</v>
      </c>
      <c r="D289" s="414">
        <f t="shared" si="241"/>
        <v>0</v>
      </c>
      <c r="E289" s="414">
        <f t="shared" si="242"/>
        <v>0</v>
      </c>
      <c r="F289" s="414">
        <f t="shared" si="243"/>
        <v>0</v>
      </c>
      <c r="G289" s="414">
        <f t="shared" si="244"/>
        <v>0</v>
      </c>
      <c r="H289" s="414">
        <f t="shared" si="245"/>
        <v>0</v>
      </c>
      <c r="I289" s="414">
        <f t="shared" si="246"/>
        <v>0</v>
      </c>
      <c r="J289" s="414">
        <f t="shared" si="247"/>
        <v>0</v>
      </c>
      <c r="K289" s="414">
        <f t="shared" si="248"/>
        <v>0</v>
      </c>
      <c r="L289" s="414">
        <f t="shared" si="249"/>
        <v>0</v>
      </c>
      <c r="M289" s="414">
        <f t="shared" si="250"/>
        <v>0</v>
      </c>
      <c r="N289" s="414">
        <f t="shared" si="251"/>
        <v>0</v>
      </c>
      <c r="O289" s="414">
        <f t="shared" si="252"/>
        <v>0</v>
      </c>
      <c r="P289" s="414">
        <f t="shared" si="253"/>
        <v>0</v>
      </c>
      <c r="Q289" s="414">
        <f t="shared" si="254"/>
        <v>0</v>
      </c>
      <c r="R289" s="430">
        <f t="shared" si="255"/>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60">$B$207&amp;""</f>
        <v>7mo with 0% mated</v>
      </c>
      <c r="C290" s="414">
        <f t="shared" si="240"/>
        <v>0</v>
      </c>
      <c r="D290" s="414">
        <f t="shared" si="241"/>
        <v>0</v>
      </c>
      <c r="E290" s="414">
        <f t="shared" si="242"/>
        <v>0</v>
      </c>
      <c r="F290" s="414">
        <f t="shared" si="243"/>
        <v>0</v>
      </c>
      <c r="G290" s="414">
        <f t="shared" si="244"/>
        <v>0</v>
      </c>
      <c r="H290" s="414">
        <f t="shared" si="245"/>
        <v>0</v>
      </c>
      <c r="I290" s="414">
        <f t="shared" si="246"/>
        <v>0</v>
      </c>
      <c r="J290" s="414">
        <f t="shared" si="247"/>
        <v>0</v>
      </c>
      <c r="K290" s="414">
        <f t="shared" si="248"/>
        <v>0</v>
      </c>
      <c r="L290" s="414">
        <f t="shared" si="249"/>
        <v>0</v>
      </c>
      <c r="M290" s="414">
        <f t="shared" si="250"/>
        <v>0</v>
      </c>
      <c r="N290" s="414">
        <f t="shared" si="251"/>
        <v>0</v>
      </c>
      <c r="O290" s="414">
        <f t="shared" si="252"/>
        <v>0</v>
      </c>
      <c r="P290" s="414">
        <f t="shared" si="253"/>
        <v>0</v>
      </c>
      <c r="Q290" s="414">
        <f t="shared" si="254"/>
        <v>0</v>
      </c>
      <c r="R290" s="430">
        <f t="shared" si="255"/>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40"/>
        <v>0</v>
      </c>
      <c r="D291" s="414">
        <f t="shared" si="241"/>
        <v>0</v>
      </c>
      <c r="E291" s="414">
        <f t="shared" si="242"/>
        <v>0</v>
      </c>
      <c r="F291" s="414">
        <f t="shared" si="243"/>
        <v>0</v>
      </c>
      <c r="G291" s="414">
        <f t="shared" si="244"/>
        <v>0</v>
      </c>
      <c r="H291" s="414">
        <f t="shared" si="245"/>
        <v>0</v>
      </c>
      <c r="I291" s="414">
        <f t="shared" si="246"/>
        <v>0</v>
      </c>
      <c r="J291" s="414">
        <f t="shared" si="247"/>
        <v>0</v>
      </c>
      <c r="K291" s="414">
        <f t="shared" si="248"/>
        <v>0</v>
      </c>
      <c r="L291" s="414">
        <f t="shared" si="249"/>
        <v>0</v>
      </c>
      <c r="M291" s="414">
        <f t="shared" si="250"/>
        <v>0</v>
      </c>
      <c r="N291" s="414">
        <f t="shared" si="251"/>
        <v>0</v>
      </c>
      <c r="O291" s="414">
        <f t="shared" si="252"/>
        <v>0</v>
      </c>
      <c r="P291" s="414">
        <f t="shared" si="253"/>
        <v>0</v>
      </c>
      <c r="Q291" s="414">
        <f t="shared" si="254"/>
        <v>0</v>
      </c>
      <c r="R291" s="430">
        <f t="shared" si="255"/>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40"/>
        <v>0</v>
      </c>
      <c r="D292" s="415">
        <f t="shared" si="241"/>
        <v>0</v>
      </c>
      <c r="E292" s="415">
        <f t="shared" si="242"/>
        <v>0</v>
      </c>
      <c r="F292" s="415">
        <f t="shared" si="243"/>
        <v>0</v>
      </c>
      <c r="G292" s="415">
        <f t="shared" si="244"/>
        <v>0</v>
      </c>
      <c r="H292" s="415">
        <f t="shared" si="245"/>
        <v>0</v>
      </c>
      <c r="I292" s="415">
        <f t="shared" si="246"/>
        <v>0</v>
      </c>
      <c r="J292" s="415">
        <f t="shared" si="247"/>
        <v>0</v>
      </c>
      <c r="K292" s="415">
        <f t="shared" si="248"/>
        <v>0</v>
      </c>
      <c r="L292" s="415">
        <f t="shared" si="249"/>
        <v>0</v>
      </c>
      <c r="M292" s="415">
        <f t="shared" si="250"/>
        <v>0</v>
      </c>
      <c r="N292" s="415">
        <f t="shared" si="251"/>
        <v>0</v>
      </c>
      <c r="O292" s="415">
        <f t="shared" si="252"/>
        <v>0</v>
      </c>
      <c r="P292" s="415">
        <f t="shared" si="253"/>
        <v>0</v>
      </c>
      <c r="Q292" s="415">
        <f t="shared" si="254"/>
        <v>0</v>
      </c>
      <c r="R292" s="431">
        <f t="shared" si="255"/>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40"/>
        <v>0</v>
      </c>
      <c r="D293" s="412">
        <f t="shared" si="241"/>
        <v>0</v>
      </c>
      <c r="E293" s="412">
        <f t="shared" si="242"/>
        <v>0</v>
      </c>
      <c r="F293" s="412">
        <f t="shared" si="243"/>
        <v>0</v>
      </c>
      <c r="G293" s="412">
        <f t="shared" si="244"/>
        <v>0</v>
      </c>
      <c r="H293" s="412">
        <f t="shared" si="245"/>
        <v>0</v>
      </c>
      <c r="I293" s="412">
        <f t="shared" si="246"/>
        <v>0</v>
      </c>
      <c r="J293" s="412">
        <f t="shared" si="247"/>
        <v>0</v>
      </c>
      <c r="K293" s="412">
        <f t="shared" si="248"/>
        <v>0</v>
      </c>
      <c r="L293" s="412">
        <f t="shared" si="249"/>
        <v>0</v>
      </c>
      <c r="M293" s="412">
        <f t="shared" si="250"/>
        <v>0</v>
      </c>
      <c r="N293" s="412">
        <f t="shared" si="251"/>
        <v>0</v>
      </c>
      <c r="O293" s="412">
        <f t="shared" si="252"/>
        <v>0</v>
      </c>
      <c r="P293" s="412">
        <f t="shared" si="253"/>
        <v>0</v>
      </c>
      <c r="Q293" s="412">
        <f t="shared" si="254"/>
        <v>0</v>
      </c>
      <c r="R293" s="429">
        <f t="shared" si="255"/>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61">$B$203&amp;""</f>
        <v>Early</v>
      </c>
      <c r="C294" s="414">
        <f t="shared" si="240"/>
        <v>0</v>
      </c>
      <c r="D294" s="414">
        <f t="shared" si="241"/>
        <v>0</v>
      </c>
      <c r="E294" s="414">
        <f t="shared" si="242"/>
        <v>0</v>
      </c>
      <c r="F294" s="414">
        <f t="shared" si="243"/>
        <v>0</v>
      </c>
      <c r="G294" s="414">
        <f t="shared" si="244"/>
        <v>0</v>
      </c>
      <c r="H294" s="414">
        <f t="shared" si="245"/>
        <v>0</v>
      </c>
      <c r="I294" s="414">
        <f t="shared" si="246"/>
        <v>0</v>
      </c>
      <c r="J294" s="414">
        <f t="shared" si="247"/>
        <v>0</v>
      </c>
      <c r="K294" s="414">
        <f t="shared" si="248"/>
        <v>0</v>
      </c>
      <c r="L294" s="414">
        <f t="shared" si="249"/>
        <v>0</v>
      </c>
      <c r="M294" s="414">
        <f t="shared" si="250"/>
        <v>0</v>
      </c>
      <c r="N294" s="414">
        <f t="shared" si="251"/>
        <v>0</v>
      </c>
      <c r="O294" s="414">
        <f t="shared" si="252"/>
        <v>0</v>
      </c>
      <c r="P294" s="414">
        <f t="shared" si="253"/>
        <v>0</v>
      </c>
      <c r="Q294" s="414">
        <f t="shared" si="254"/>
        <v>0</v>
      </c>
      <c r="R294" s="430">
        <f t="shared" si="255"/>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2">$B$204&amp;""</f>
        <v>Middle</v>
      </c>
      <c r="C295" s="414">
        <f t="shared" si="240"/>
        <v>0</v>
      </c>
      <c r="D295" s="414">
        <f t="shared" si="241"/>
        <v>0</v>
      </c>
      <c r="E295" s="414">
        <f t="shared" si="242"/>
        <v>0</v>
      </c>
      <c r="F295" s="414">
        <f t="shared" si="243"/>
        <v>0</v>
      </c>
      <c r="G295" s="414">
        <f t="shared" si="244"/>
        <v>0</v>
      </c>
      <c r="H295" s="414">
        <f t="shared" si="245"/>
        <v>0</v>
      </c>
      <c r="I295" s="414">
        <f t="shared" si="246"/>
        <v>0</v>
      </c>
      <c r="J295" s="414">
        <f t="shared" si="247"/>
        <v>0</v>
      </c>
      <c r="K295" s="414">
        <f t="shared" si="248"/>
        <v>0</v>
      </c>
      <c r="L295" s="414">
        <f t="shared" si="249"/>
        <v>0</v>
      </c>
      <c r="M295" s="414">
        <f t="shared" si="250"/>
        <v>0</v>
      </c>
      <c r="N295" s="414">
        <f t="shared" si="251"/>
        <v>0</v>
      </c>
      <c r="O295" s="414">
        <f t="shared" si="252"/>
        <v>0</v>
      </c>
      <c r="P295" s="414">
        <f t="shared" si="253"/>
        <v>0</v>
      </c>
      <c r="Q295" s="414">
        <f t="shared" si="254"/>
        <v>0</v>
      </c>
      <c r="R295" s="430">
        <f t="shared" si="255"/>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3">$B$205&amp;""</f>
        <v>Late</v>
      </c>
      <c r="C296" s="414">
        <f t="shared" si="240"/>
        <v>0</v>
      </c>
      <c r="D296" s="414">
        <f t="shared" si="241"/>
        <v>0</v>
      </c>
      <c r="E296" s="414">
        <f t="shared" si="242"/>
        <v>0</v>
      </c>
      <c r="F296" s="414">
        <f t="shared" si="243"/>
        <v>0</v>
      </c>
      <c r="G296" s="414">
        <f t="shared" si="244"/>
        <v>0</v>
      </c>
      <c r="H296" s="414">
        <f t="shared" si="245"/>
        <v>0</v>
      </c>
      <c r="I296" s="414">
        <f t="shared" si="246"/>
        <v>0</v>
      </c>
      <c r="J296" s="414">
        <f t="shared" si="247"/>
        <v>0</v>
      </c>
      <c r="K296" s="414">
        <f t="shared" si="248"/>
        <v>0</v>
      </c>
      <c r="L296" s="414">
        <f t="shared" si="249"/>
        <v>0</v>
      </c>
      <c r="M296" s="414">
        <f t="shared" si="250"/>
        <v>0</v>
      </c>
      <c r="N296" s="414">
        <f t="shared" si="251"/>
        <v>0</v>
      </c>
      <c r="O296" s="414">
        <f t="shared" si="252"/>
        <v>0</v>
      </c>
      <c r="P296" s="414">
        <f t="shared" si="253"/>
        <v>0</v>
      </c>
      <c r="Q296" s="414">
        <f t="shared" si="254"/>
        <v>0</v>
      </c>
      <c r="R296" s="430">
        <f t="shared" si="255"/>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40"/>
        <v>0</v>
      </c>
      <c r="D297" s="414">
        <f t="shared" si="241"/>
        <v>0</v>
      </c>
      <c r="E297" s="414">
        <f t="shared" si="242"/>
        <v>0</v>
      </c>
      <c r="F297" s="414">
        <f t="shared" si="243"/>
        <v>0</v>
      </c>
      <c r="G297" s="414">
        <f t="shared" si="244"/>
        <v>0</v>
      </c>
      <c r="H297" s="414">
        <f t="shared" si="245"/>
        <v>0</v>
      </c>
      <c r="I297" s="414">
        <f t="shared" si="246"/>
        <v>0</v>
      </c>
      <c r="J297" s="414">
        <f t="shared" si="247"/>
        <v>0</v>
      </c>
      <c r="K297" s="414">
        <f t="shared" si="248"/>
        <v>0</v>
      </c>
      <c r="L297" s="414">
        <f t="shared" si="249"/>
        <v>0</v>
      </c>
      <c r="M297" s="414">
        <f t="shared" si="250"/>
        <v>0</v>
      </c>
      <c r="N297" s="414">
        <f t="shared" si="251"/>
        <v>0</v>
      </c>
      <c r="O297" s="414">
        <f t="shared" si="252"/>
        <v>0</v>
      </c>
      <c r="P297" s="414">
        <f t="shared" si="253"/>
        <v>0</v>
      </c>
      <c r="Q297" s="414">
        <f t="shared" si="254"/>
        <v>0</v>
      </c>
      <c r="R297" s="430">
        <f t="shared" si="255"/>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4">$B$207&amp;""</f>
        <v>7mo with 0% mated</v>
      </c>
      <c r="C298" s="414">
        <f t="shared" si="240"/>
        <v>0</v>
      </c>
      <c r="D298" s="414">
        <f t="shared" si="241"/>
        <v>0</v>
      </c>
      <c r="E298" s="414">
        <f t="shared" si="242"/>
        <v>0</v>
      </c>
      <c r="F298" s="414">
        <f t="shared" si="243"/>
        <v>0</v>
      </c>
      <c r="G298" s="414">
        <f t="shared" si="244"/>
        <v>0</v>
      </c>
      <c r="H298" s="414">
        <f t="shared" si="245"/>
        <v>0</v>
      </c>
      <c r="I298" s="414">
        <f t="shared" si="246"/>
        <v>0</v>
      </c>
      <c r="J298" s="414">
        <f t="shared" si="247"/>
        <v>0</v>
      </c>
      <c r="K298" s="414">
        <f t="shared" si="248"/>
        <v>0</v>
      </c>
      <c r="L298" s="414">
        <f t="shared" si="249"/>
        <v>0</v>
      </c>
      <c r="M298" s="414">
        <f t="shared" si="250"/>
        <v>0</v>
      </c>
      <c r="N298" s="414">
        <f t="shared" si="251"/>
        <v>0</v>
      </c>
      <c r="O298" s="414">
        <f t="shared" si="252"/>
        <v>0</v>
      </c>
      <c r="P298" s="414">
        <f t="shared" si="253"/>
        <v>0</v>
      </c>
      <c r="Q298" s="414">
        <f t="shared" si="254"/>
        <v>0</v>
      </c>
      <c r="R298" s="430">
        <f t="shared" si="255"/>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40"/>
        <v>0</v>
      </c>
      <c r="D299" s="414">
        <f t="shared" si="241"/>
        <v>0</v>
      </c>
      <c r="E299" s="414">
        <f t="shared" si="242"/>
        <v>0</v>
      </c>
      <c r="F299" s="414">
        <f t="shared" si="243"/>
        <v>0</v>
      </c>
      <c r="G299" s="414">
        <f t="shared" si="244"/>
        <v>0</v>
      </c>
      <c r="H299" s="414">
        <f t="shared" si="245"/>
        <v>0</v>
      </c>
      <c r="I299" s="414">
        <f t="shared" si="246"/>
        <v>0</v>
      </c>
      <c r="J299" s="414">
        <f t="shared" si="247"/>
        <v>0</v>
      </c>
      <c r="K299" s="414">
        <f t="shared" si="248"/>
        <v>0</v>
      </c>
      <c r="L299" s="414">
        <f t="shared" si="249"/>
        <v>0</v>
      </c>
      <c r="M299" s="414">
        <f t="shared" si="250"/>
        <v>0</v>
      </c>
      <c r="N299" s="414">
        <f t="shared" si="251"/>
        <v>0</v>
      </c>
      <c r="O299" s="414">
        <f t="shared" si="252"/>
        <v>0</v>
      </c>
      <c r="P299" s="414">
        <f t="shared" si="253"/>
        <v>0</v>
      </c>
      <c r="Q299" s="414">
        <f t="shared" si="254"/>
        <v>0</v>
      </c>
      <c r="R299" s="430">
        <f t="shared" si="255"/>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40"/>
        <v>0</v>
      </c>
      <c r="D300" s="415">
        <f t="shared" si="241"/>
        <v>0</v>
      </c>
      <c r="E300" s="415">
        <f t="shared" si="242"/>
        <v>0</v>
      </c>
      <c r="F300" s="415">
        <f t="shared" si="243"/>
        <v>0</v>
      </c>
      <c r="G300" s="415">
        <f t="shared" si="244"/>
        <v>0</v>
      </c>
      <c r="H300" s="415">
        <f t="shared" si="245"/>
        <v>0</v>
      </c>
      <c r="I300" s="415">
        <f t="shared" si="246"/>
        <v>0</v>
      </c>
      <c r="J300" s="415">
        <f t="shared" si="247"/>
        <v>0</v>
      </c>
      <c r="K300" s="415">
        <f t="shared" si="248"/>
        <v>0</v>
      </c>
      <c r="L300" s="415">
        <f t="shared" si="249"/>
        <v>0</v>
      </c>
      <c r="M300" s="415">
        <f t="shared" si="250"/>
        <v>0</v>
      </c>
      <c r="N300" s="415">
        <f t="shared" si="251"/>
        <v>0</v>
      </c>
      <c r="O300" s="415">
        <f t="shared" si="252"/>
        <v>0</v>
      </c>
      <c r="P300" s="415">
        <f t="shared" si="253"/>
        <v>0</v>
      </c>
      <c r="Q300" s="415">
        <f t="shared" si="254"/>
        <v>0</v>
      </c>
      <c r="R300" s="431">
        <f t="shared" si="255"/>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2" t="s">
        <v>1122</v>
      </c>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2">
        <f t="shared" ref="R307:R360" si="280">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row>
    <row r="308" spans="1:67" outlineLevel="2">
      <c r="B308" s="51" t="s">
        <v>1087</v>
      </c>
      <c r="C308" s="237">
        <f t="shared" si="265"/>
        <v>0</v>
      </c>
      <c r="D308" s="237">
        <f t="shared" si="266"/>
        <v>0</v>
      </c>
      <c r="E308" s="237">
        <f t="shared" si="267"/>
        <v>0</v>
      </c>
      <c r="F308" s="237">
        <f t="shared" si="268"/>
        <v>0</v>
      </c>
      <c r="G308" s="237">
        <f t="shared" si="269"/>
        <v>0</v>
      </c>
      <c r="H308" s="237">
        <f t="shared" si="270"/>
        <v>0</v>
      </c>
      <c r="I308" s="237">
        <f t="shared" si="271"/>
        <v>0</v>
      </c>
      <c r="J308" s="237">
        <f t="shared" si="272"/>
        <v>0</v>
      </c>
      <c r="K308" s="237">
        <f t="shared" si="273"/>
        <v>0</v>
      </c>
      <c r="L308" s="237">
        <f t="shared" si="274"/>
        <v>0</v>
      </c>
      <c r="M308" s="237">
        <f t="shared" si="275"/>
        <v>0</v>
      </c>
      <c r="N308" s="237">
        <f t="shared" si="276"/>
        <v>0</v>
      </c>
      <c r="O308" s="237">
        <f t="shared" si="277"/>
        <v>0</v>
      </c>
      <c r="P308" s="237">
        <f t="shared" si="278"/>
        <v>0</v>
      </c>
      <c r="Q308" s="237">
        <f t="shared" si="279"/>
        <v>0</v>
      </c>
      <c r="R308" s="433">
        <f t="shared" si="280"/>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4">
        <f t="shared" si="280"/>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2">
        <f t="shared" si="280"/>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row>
    <row r="311" spans="1:67" outlineLevel="2">
      <c r="B311" s="51" t="s">
        <v>1087</v>
      </c>
      <c r="C311" s="237">
        <f t="shared" si="265"/>
        <v>0</v>
      </c>
      <c r="D311" s="237">
        <f t="shared" si="266"/>
        <v>0</v>
      </c>
      <c r="E311" s="237">
        <f t="shared" si="267"/>
        <v>0</v>
      </c>
      <c r="F311" s="237">
        <f t="shared" si="268"/>
        <v>0</v>
      </c>
      <c r="G311" s="237">
        <f t="shared" si="269"/>
        <v>0</v>
      </c>
      <c r="H311" s="237">
        <f t="shared" si="270"/>
        <v>0</v>
      </c>
      <c r="I311" s="237">
        <f t="shared" si="271"/>
        <v>0</v>
      </c>
      <c r="J311" s="237">
        <f t="shared" si="272"/>
        <v>0</v>
      </c>
      <c r="K311" s="237">
        <f t="shared" si="273"/>
        <v>0</v>
      </c>
      <c r="L311" s="237">
        <f t="shared" si="274"/>
        <v>0</v>
      </c>
      <c r="M311" s="237">
        <f t="shared" si="275"/>
        <v>0</v>
      </c>
      <c r="N311" s="237">
        <f t="shared" si="276"/>
        <v>0</v>
      </c>
      <c r="O311" s="237">
        <f t="shared" si="277"/>
        <v>0</v>
      </c>
      <c r="P311" s="237">
        <f t="shared" si="278"/>
        <v>0</v>
      </c>
      <c r="Q311" s="237">
        <f t="shared" si="279"/>
        <v>0</v>
      </c>
      <c r="R311" s="433">
        <f t="shared" si="280"/>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4">
        <f t="shared" si="280"/>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2">
        <f t="shared" si="280"/>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row>
    <row r="314" spans="1:67" outlineLevel="2">
      <c r="B314" s="51" t="s">
        <v>1087</v>
      </c>
      <c r="C314" s="237">
        <f t="shared" si="265"/>
        <v>0</v>
      </c>
      <c r="D314" s="237">
        <f t="shared" si="266"/>
        <v>0</v>
      </c>
      <c r="E314" s="237">
        <f t="shared" si="267"/>
        <v>0</v>
      </c>
      <c r="F314" s="237">
        <f t="shared" si="268"/>
        <v>0</v>
      </c>
      <c r="G314" s="237">
        <f t="shared" si="269"/>
        <v>0</v>
      </c>
      <c r="H314" s="237">
        <f t="shared" si="270"/>
        <v>0</v>
      </c>
      <c r="I314" s="237">
        <f t="shared" si="271"/>
        <v>0</v>
      </c>
      <c r="J314" s="237">
        <f t="shared" si="272"/>
        <v>0</v>
      </c>
      <c r="K314" s="237">
        <f t="shared" si="273"/>
        <v>0</v>
      </c>
      <c r="L314" s="237">
        <f t="shared" si="274"/>
        <v>0</v>
      </c>
      <c r="M314" s="237">
        <f t="shared" si="275"/>
        <v>0</v>
      </c>
      <c r="N314" s="237">
        <f t="shared" si="276"/>
        <v>0</v>
      </c>
      <c r="O314" s="237">
        <f t="shared" si="277"/>
        <v>0</v>
      </c>
      <c r="P314" s="237">
        <f t="shared" si="278"/>
        <v>0</v>
      </c>
      <c r="Q314" s="237">
        <f t="shared" si="279"/>
        <v>0</v>
      </c>
      <c r="R314" s="433">
        <f t="shared" si="280"/>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4">
        <f t="shared" si="280"/>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2">
        <f t="shared" si="280"/>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row>
    <row r="317" spans="1:67" outlineLevel="2">
      <c r="B317" s="51" t="s">
        <v>1087</v>
      </c>
      <c r="C317" s="237">
        <f t="shared" si="265"/>
        <v>0</v>
      </c>
      <c r="D317" s="237">
        <f t="shared" si="266"/>
        <v>0</v>
      </c>
      <c r="E317" s="237">
        <f t="shared" si="267"/>
        <v>0</v>
      </c>
      <c r="F317" s="237">
        <f t="shared" si="268"/>
        <v>0</v>
      </c>
      <c r="G317" s="237">
        <f t="shared" si="269"/>
        <v>0</v>
      </c>
      <c r="H317" s="237">
        <f t="shared" si="270"/>
        <v>0</v>
      </c>
      <c r="I317" s="237">
        <f t="shared" si="271"/>
        <v>0</v>
      </c>
      <c r="J317" s="237">
        <f t="shared" si="272"/>
        <v>0</v>
      </c>
      <c r="K317" s="237">
        <f t="shared" si="273"/>
        <v>0</v>
      </c>
      <c r="L317" s="237">
        <f t="shared" si="274"/>
        <v>0</v>
      </c>
      <c r="M317" s="237">
        <f t="shared" si="275"/>
        <v>0</v>
      </c>
      <c r="N317" s="237">
        <f t="shared" si="276"/>
        <v>0</v>
      </c>
      <c r="O317" s="237">
        <f t="shared" si="277"/>
        <v>0</v>
      </c>
      <c r="P317" s="237">
        <f t="shared" si="278"/>
        <v>0</v>
      </c>
      <c r="Q317" s="237">
        <f t="shared" si="279"/>
        <v>0</v>
      </c>
      <c r="R317" s="433">
        <f t="shared" si="280"/>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4">
        <f t="shared" si="280"/>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2">
        <f t="shared" ref="R319:R321" si="296">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row>
    <row r="320" spans="1:67" outlineLevel="2">
      <c r="B320" s="51" t="s">
        <v>1087</v>
      </c>
      <c r="C320" s="237">
        <f t="shared" si="281"/>
        <v>0</v>
      </c>
      <c r="D320" s="237">
        <f t="shared" si="282"/>
        <v>0</v>
      </c>
      <c r="E320" s="237">
        <f t="shared" si="283"/>
        <v>0</v>
      </c>
      <c r="F320" s="237">
        <f t="shared" si="284"/>
        <v>0</v>
      </c>
      <c r="G320" s="237">
        <f t="shared" si="285"/>
        <v>0</v>
      </c>
      <c r="H320" s="237">
        <f t="shared" si="286"/>
        <v>0</v>
      </c>
      <c r="I320" s="237">
        <f t="shared" si="287"/>
        <v>0</v>
      </c>
      <c r="J320" s="237">
        <f t="shared" si="288"/>
        <v>0</v>
      </c>
      <c r="K320" s="237">
        <f t="shared" si="289"/>
        <v>0</v>
      </c>
      <c r="L320" s="237">
        <f t="shared" si="290"/>
        <v>0</v>
      </c>
      <c r="M320" s="237">
        <f t="shared" si="291"/>
        <v>0</v>
      </c>
      <c r="N320" s="237">
        <f t="shared" si="292"/>
        <v>0</v>
      </c>
      <c r="O320" s="237">
        <f t="shared" si="293"/>
        <v>0</v>
      </c>
      <c r="P320" s="237">
        <f t="shared" si="294"/>
        <v>0</v>
      </c>
      <c r="Q320" s="237">
        <f t="shared" si="295"/>
        <v>0</v>
      </c>
      <c r="R320" s="433">
        <f t="shared" si="296"/>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4">
        <f t="shared" si="296"/>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2">
        <f t="shared" si="280"/>
        <v>0</v>
      </c>
      <c r="S322" s="348">
        <f>S307</f>
        <v>0</v>
      </c>
      <c r="T322" s="348">
        <f t="shared" ref="T322:BN322" si="297">T307</f>
        <v>0</v>
      </c>
      <c r="U322" s="348">
        <f t="shared" si="297"/>
        <v>0</v>
      </c>
      <c r="V322" s="348">
        <f t="shared" si="297"/>
        <v>0</v>
      </c>
      <c r="W322" s="348">
        <f t="shared" si="297"/>
        <v>0</v>
      </c>
      <c r="X322" s="348">
        <f t="shared" si="297"/>
        <v>0</v>
      </c>
      <c r="Y322" s="348">
        <f t="shared" si="297"/>
        <v>0</v>
      </c>
      <c r="Z322" s="348">
        <f t="shared" si="297"/>
        <v>0</v>
      </c>
      <c r="AA322" s="348">
        <f t="shared" si="297"/>
        <v>0</v>
      </c>
      <c r="AB322" s="348">
        <f t="shared" si="297"/>
        <v>0</v>
      </c>
      <c r="AC322" s="348">
        <f t="shared" si="297"/>
        <v>0</v>
      </c>
      <c r="AD322" s="348">
        <f t="shared" si="297"/>
        <v>0</v>
      </c>
      <c r="AE322" s="348">
        <f t="shared" si="297"/>
        <v>0</v>
      </c>
      <c r="AF322" s="348">
        <f t="shared" si="297"/>
        <v>0</v>
      </c>
      <c r="AG322" s="348">
        <f t="shared" si="297"/>
        <v>0</v>
      </c>
      <c r="AH322" s="348">
        <f t="shared" si="297"/>
        <v>0</v>
      </c>
      <c r="AI322" s="348">
        <f t="shared" si="297"/>
        <v>0</v>
      </c>
      <c r="AJ322" s="348">
        <f t="shared" si="297"/>
        <v>0</v>
      </c>
      <c r="AK322" s="348">
        <f t="shared" si="297"/>
        <v>0</v>
      </c>
      <c r="AL322" s="348">
        <f t="shared" si="297"/>
        <v>0</v>
      </c>
      <c r="AM322" s="348">
        <f t="shared" si="297"/>
        <v>0</v>
      </c>
      <c r="AN322" s="348">
        <f t="shared" si="297"/>
        <v>0</v>
      </c>
      <c r="AO322" s="348">
        <f t="shared" si="297"/>
        <v>0</v>
      </c>
      <c r="AP322" s="348">
        <f t="shared" si="297"/>
        <v>0</v>
      </c>
      <c r="AQ322" s="348">
        <f t="shared" si="297"/>
        <v>0</v>
      </c>
      <c r="AR322" s="348">
        <f t="shared" si="297"/>
        <v>0</v>
      </c>
      <c r="AS322" s="348">
        <f t="shared" si="297"/>
        <v>0</v>
      </c>
      <c r="AT322" s="348">
        <f t="shared" si="297"/>
        <v>0</v>
      </c>
      <c r="AU322" s="348">
        <f t="shared" si="297"/>
        <v>0</v>
      </c>
      <c r="AV322" s="348">
        <f t="shared" si="297"/>
        <v>0</v>
      </c>
      <c r="AW322" s="348">
        <f t="shared" si="297"/>
        <v>0</v>
      </c>
      <c r="AX322" s="348">
        <f t="shared" si="297"/>
        <v>0</v>
      </c>
      <c r="AY322" s="348">
        <f t="shared" si="297"/>
        <v>0</v>
      </c>
      <c r="AZ322" s="348">
        <f t="shared" si="297"/>
        <v>0</v>
      </c>
      <c r="BA322" s="348">
        <f t="shared" si="297"/>
        <v>0</v>
      </c>
      <c r="BB322" s="348">
        <f t="shared" si="297"/>
        <v>0</v>
      </c>
      <c r="BC322" s="348">
        <f t="shared" si="297"/>
        <v>0</v>
      </c>
      <c r="BD322" s="348">
        <f t="shared" si="297"/>
        <v>0</v>
      </c>
      <c r="BE322" s="348">
        <f t="shared" si="297"/>
        <v>0</v>
      </c>
      <c r="BF322" s="348">
        <f t="shared" si="297"/>
        <v>0</v>
      </c>
      <c r="BG322" s="348">
        <f t="shared" si="297"/>
        <v>0</v>
      </c>
      <c r="BH322" s="348">
        <f t="shared" si="297"/>
        <v>0</v>
      </c>
      <c r="BI322" s="348">
        <f t="shared" si="297"/>
        <v>0</v>
      </c>
      <c r="BJ322" s="348">
        <f t="shared" si="297"/>
        <v>0</v>
      </c>
      <c r="BK322" s="348">
        <f t="shared" si="297"/>
        <v>0</v>
      </c>
      <c r="BL322" s="348">
        <f t="shared" si="297"/>
        <v>0</v>
      </c>
      <c r="BM322" s="348">
        <f t="shared" si="297"/>
        <v>0</v>
      </c>
      <c r="BN322" s="348">
        <f t="shared" si="297"/>
        <v>0</v>
      </c>
      <c r="BO322" s="31"/>
    </row>
    <row r="323" spans="2:67" outlineLevel="2">
      <c r="B323" s="51" t="s">
        <v>1087</v>
      </c>
      <c r="C323" s="237">
        <f t="shared" si="265"/>
        <v>0</v>
      </c>
      <c r="D323" s="237">
        <f t="shared" si="266"/>
        <v>0</v>
      </c>
      <c r="E323" s="237">
        <f t="shared" si="267"/>
        <v>0</v>
      </c>
      <c r="F323" s="237">
        <f t="shared" si="268"/>
        <v>0</v>
      </c>
      <c r="G323" s="237">
        <f t="shared" si="269"/>
        <v>0</v>
      </c>
      <c r="H323" s="237">
        <f t="shared" si="270"/>
        <v>0</v>
      </c>
      <c r="I323" s="237">
        <f t="shared" si="271"/>
        <v>0</v>
      </c>
      <c r="J323" s="237">
        <f t="shared" si="272"/>
        <v>0</v>
      </c>
      <c r="K323" s="237">
        <f t="shared" si="273"/>
        <v>0</v>
      </c>
      <c r="L323" s="237">
        <f t="shared" si="274"/>
        <v>0</v>
      </c>
      <c r="M323" s="237">
        <f t="shared" si="275"/>
        <v>0</v>
      </c>
      <c r="N323" s="237">
        <f t="shared" si="276"/>
        <v>0</v>
      </c>
      <c r="O323" s="237">
        <f t="shared" si="277"/>
        <v>0</v>
      </c>
      <c r="P323" s="237">
        <f t="shared" si="278"/>
        <v>0</v>
      </c>
      <c r="Q323" s="237">
        <f t="shared" si="279"/>
        <v>0</v>
      </c>
      <c r="R323" s="433">
        <f t="shared" si="280"/>
        <v>0</v>
      </c>
      <c r="S323" s="348">
        <f t="shared" ref="S323:BN323" si="298">S308</f>
        <v>0</v>
      </c>
      <c r="T323" s="348">
        <f t="shared" si="298"/>
        <v>0</v>
      </c>
      <c r="U323" s="348">
        <f t="shared" si="298"/>
        <v>0</v>
      </c>
      <c r="V323" s="348">
        <f t="shared" si="298"/>
        <v>0</v>
      </c>
      <c r="W323" s="348">
        <f t="shared" si="298"/>
        <v>0</v>
      </c>
      <c r="X323" s="348">
        <f t="shared" si="298"/>
        <v>0</v>
      </c>
      <c r="Y323" s="348">
        <f t="shared" si="298"/>
        <v>0</v>
      </c>
      <c r="Z323" s="348">
        <f t="shared" si="298"/>
        <v>0</v>
      </c>
      <c r="AA323" s="348">
        <f t="shared" si="298"/>
        <v>0</v>
      </c>
      <c r="AB323" s="348">
        <f t="shared" si="298"/>
        <v>0</v>
      </c>
      <c r="AC323" s="348">
        <f t="shared" si="298"/>
        <v>0</v>
      </c>
      <c r="AD323" s="348">
        <f t="shared" si="298"/>
        <v>0</v>
      </c>
      <c r="AE323" s="348">
        <f t="shared" si="298"/>
        <v>0</v>
      </c>
      <c r="AF323" s="348">
        <f t="shared" si="298"/>
        <v>0</v>
      </c>
      <c r="AG323" s="348">
        <f t="shared" si="298"/>
        <v>0</v>
      </c>
      <c r="AH323" s="348">
        <f t="shared" si="298"/>
        <v>0</v>
      </c>
      <c r="AI323" s="348">
        <f t="shared" si="298"/>
        <v>0</v>
      </c>
      <c r="AJ323" s="348">
        <f t="shared" si="298"/>
        <v>0</v>
      </c>
      <c r="AK323" s="348">
        <f t="shared" si="298"/>
        <v>0</v>
      </c>
      <c r="AL323" s="348">
        <f t="shared" si="298"/>
        <v>0</v>
      </c>
      <c r="AM323" s="348">
        <f t="shared" si="298"/>
        <v>0</v>
      </c>
      <c r="AN323" s="348">
        <f t="shared" si="298"/>
        <v>0</v>
      </c>
      <c r="AO323" s="348">
        <f t="shared" si="298"/>
        <v>0</v>
      </c>
      <c r="AP323" s="348">
        <f t="shared" si="298"/>
        <v>0</v>
      </c>
      <c r="AQ323" s="348">
        <f t="shared" si="298"/>
        <v>0</v>
      </c>
      <c r="AR323" s="348">
        <f t="shared" si="298"/>
        <v>0</v>
      </c>
      <c r="AS323" s="348">
        <f t="shared" si="298"/>
        <v>0</v>
      </c>
      <c r="AT323" s="348">
        <f t="shared" si="298"/>
        <v>0</v>
      </c>
      <c r="AU323" s="348">
        <f t="shared" si="298"/>
        <v>0</v>
      </c>
      <c r="AV323" s="348">
        <f t="shared" si="298"/>
        <v>0</v>
      </c>
      <c r="AW323" s="348">
        <f t="shared" si="298"/>
        <v>0</v>
      </c>
      <c r="AX323" s="348">
        <f t="shared" si="298"/>
        <v>0</v>
      </c>
      <c r="AY323" s="348">
        <f t="shared" si="298"/>
        <v>0</v>
      </c>
      <c r="AZ323" s="348">
        <f t="shared" si="298"/>
        <v>0</v>
      </c>
      <c r="BA323" s="348">
        <f t="shared" si="298"/>
        <v>0</v>
      </c>
      <c r="BB323" s="348">
        <f t="shared" si="298"/>
        <v>0</v>
      </c>
      <c r="BC323" s="348">
        <f t="shared" si="298"/>
        <v>0</v>
      </c>
      <c r="BD323" s="348">
        <f t="shared" si="298"/>
        <v>0</v>
      </c>
      <c r="BE323" s="348">
        <f t="shared" si="298"/>
        <v>0</v>
      </c>
      <c r="BF323" s="348">
        <f t="shared" si="298"/>
        <v>0</v>
      </c>
      <c r="BG323" s="348">
        <f t="shared" si="298"/>
        <v>0</v>
      </c>
      <c r="BH323" s="348">
        <f t="shared" si="298"/>
        <v>0</v>
      </c>
      <c r="BI323" s="348">
        <f t="shared" si="298"/>
        <v>0</v>
      </c>
      <c r="BJ323" s="348">
        <f t="shared" si="298"/>
        <v>0</v>
      </c>
      <c r="BK323" s="348">
        <f t="shared" si="298"/>
        <v>0</v>
      </c>
      <c r="BL323" s="348">
        <f t="shared" si="298"/>
        <v>0</v>
      </c>
      <c r="BM323" s="348">
        <f t="shared" si="298"/>
        <v>0</v>
      </c>
      <c r="BN323" s="348">
        <f t="shared" si="298"/>
        <v>0</v>
      </c>
    </row>
    <row r="324" spans="2:67" outlineLevel="2">
      <c r="B324" s="52" t="s">
        <v>1088</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4">
        <f t="shared" si="280"/>
        <v>0</v>
      </c>
      <c r="S324" s="348">
        <f t="shared" ref="S324:BN324" si="299">S309</f>
        <v>0</v>
      </c>
      <c r="T324" s="348">
        <f t="shared" si="299"/>
        <v>0</v>
      </c>
      <c r="U324" s="348">
        <f t="shared" si="299"/>
        <v>0</v>
      </c>
      <c r="V324" s="348">
        <f t="shared" si="299"/>
        <v>0</v>
      </c>
      <c r="W324" s="348">
        <f t="shared" si="299"/>
        <v>0</v>
      </c>
      <c r="X324" s="348">
        <f t="shared" si="299"/>
        <v>0</v>
      </c>
      <c r="Y324" s="348">
        <f t="shared" si="299"/>
        <v>0</v>
      </c>
      <c r="Z324" s="348">
        <f t="shared" si="299"/>
        <v>0</v>
      </c>
      <c r="AA324" s="348">
        <f t="shared" si="299"/>
        <v>0</v>
      </c>
      <c r="AB324" s="348">
        <f t="shared" si="299"/>
        <v>0</v>
      </c>
      <c r="AC324" s="348">
        <f t="shared" si="299"/>
        <v>0</v>
      </c>
      <c r="AD324" s="348">
        <f t="shared" si="299"/>
        <v>0</v>
      </c>
      <c r="AE324" s="348">
        <f t="shared" si="299"/>
        <v>0</v>
      </c>
      <c r="AF324" s="348">
        <f t="shared" si="299"/>
        <v>0</v>
      </c>
      <c r="AG324" s="348">
        <f t="shared" si="299"/>
        <v>0</v>
      </c>
      <c r="AH324" s="348">
        <f t="shared" si="299"/>
        <v>0</v>
      </c>
      <c r="AI324" s="348">
        <f t="shared" si="299"/>
        <v>0</v>
      </c>
      <c r="AJ324" s="348">
        <f t="shared" si="299"/>
        <v>0</v>
      </c>
      <c r="AK324" s="348">
        <f t="shared" si="299"/>
        <v>0</v>
      </c>
      <c r="AL324" s="348">
        <f t="shared" si="299"/>
        <v>0</v>
      </c>
      <c r="AM324" s="348">
        <f t="shared" si="299"/>
        <v>0</v>
      </c>
      <c r="AN324" s="348">
        <f t="shared" si="299"/>
        <v>0</v>
      </c>
      <c r="AO324" s="348">
        <f t="shared" si="299"/>
        <v>0</v>
      </c>
      <c r="AP324" s="348">
        <f t="shared" si="299"/>
        <v>0</v>
      </c>
      <c r="AQ324" s="348">
        <f t="shared" si="299"/>
        <v>0</v>
      </c>
      <c r="AR324" s="348">
        <f t="shared" si="299"/>
        <v>0</v>
      </c>
      <c r="AS324" s="348">
        <f t="shared" si="299"/>
        <v>0</v>
      </c>
      <c r="AT324" s="348">
        <f t="shared" si="299"/>
        <v>0</v>
      </c>
      <c r="AU324" s="348">
        <f t="shared" si="299"/>
        <v>0</v>
      </c>
      <c r="AV324" s="348">
        <f t="shared" si="299"/>
        <v>0</v>
      </c>
      <c r="AW324" s="348">
        <f t="shared" si="299"/>
        <v>0</v>
      </c>
      <c r="AX324" s="348">
        <f t="shared" si="299"/>
        <v>0</v>
      </c>
      <c r="AY324" s="348">
        <f t="shared" si="299"/>
        <v>0</v>
      </c>
      <c r="AZ324" s="348">
        <f t="shared" si="299"/>
        <v>0</v>
      </c>
      <c r="BA324" s="348">
        <f t="shared" si="299"/>
        <v>0</v>
      </c>
      <c r="BB324" s="348">
        <f t="shared" si="299"/>
        <v>0</v>
      </c>
      <c r="BC324" s="348">
        <f t="shared" si="299"/>
        <v>0</v>
      </c>
      <c r="BD324" s="348">
        <f t="shared" si="299"/>
        <v>0</v>
      </c>
      <c r="BE324" s="348">
        <f t="shared" si="299"/>
        <v>0</v>
      </c>
      <c r="BF324" s="348">
        <f t="shared" si="299"/>
        <v>0</v>
      </c>
      <c r="BG324" s="348">
        <f t="shared" si="299"/>
        <v>0</v>
      </c>
      <c r="BH324" s="348">
        <f t="shared" si="299"/>
        <v>0</v>
      </c>
      <c r="BI324" s="348">
        <f t="shared" si="299"/>
        <v>0</v>
      </c>
      <c r="BJ324" s="348">
        <f t="shared" si="299"/>
        <v>0</v>
      </c>
      <c r="BK324" s="348">
        <f t="shared" si="299"/>
        <v>0</v>
      </c>
      <c r="BL324" s="348">
        <f t="shared" si="299"/>
        <v>0</v>
      </c>
      <c r="BM324" s="348">
        <f t="shared" si="299"/>
        <v>0</v>
      </c>
      <c r="BN324" s="348">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2">
        <f t="shared" si="280"/>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row>
    <row r="326" spans="2:67" outlineLevel="1">
      <c r="B326" s="51" t="s">
        <v>1087</v>
      </c>
      <c r="C326" s="237">
        <f t="shared" si="265"/>
        <v>0</v>
      </c>
      <c r="D326" s="237">
        <f t="shared" si="266"/>
        <v>0</v>
      </c>
      <c r="E326" s="237">
        <f t="shared" si="267"/>
        <v>0</v>
      </c>
      <c r="F326" s="237">
        <f t="shared" si="268"/>
        <v>0</v>
      </c>
      <c r="G326" s="237">
        <f t="shared" si="269"/>
        <v>0</v>
      </c>
      <c r="H326" s="237">
        <f t="shared" si="270"/>
        <v>0</v>
      </c>
      <c r="I326" s="237">
        <f t="shared" si="271"/>
        <v>0</v>
      </c>
      <c r="J326" s="237">
        <f t="shared" si="272"/>
        <v>0</v>
      </c>
      <c r="K326" s="237">
        <f t="shared" si="273"/>
        <v>0</v>
      </c>
      <c r="L326" s="237">
        <f t="shared" si="274"/>
        <v>0</v>
      </c>
      <c r="M326" s="237">
        <f t="shared" si="275"/>
        <v>0</v>
      </c>
      <c r="N326" s="237">
        <f t="shared" si="276"/>
        <v>0</v>
      </c>
      <c r="O326" s="237">
        <f t="shared" si="277"/>
        <v>0</v>
      </c>
      <c r="P326" s="237">
        <f t="shared" si="278"/>
        <v>0</v>
      </c>
      <c r="Q326" s="237">
        <f t="shared" si="279"/>
        <v>0</v>
      </c>
      <c r="R326" s="433">
        <f t="shared" si="280"/>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4">
        <f t="shared" si="280"/>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2">
        <f t="shared" si="280"/>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row>
    <row r="329" spans="2:67" outlineLevel="1">
      <c r="B329" s="51" t="s">
        <v>1087</v>
      </c>
      <c r="C329" s="237">
        <f t="shared" si="265"/>
        <v>0</v>
      </c>
      <c r="D329" s="237">
        <f t="shared" si="266"/>
        <v>0</v>
      </c>
      <c r="E329" s="237">
        <f t="shared" si="267"/>
        <v>0</v>
      </c>
      <c r="F329" s="237">
        <f t="shared" si="268"/>
        <v>0</v>
      </c>
      <c r="G329" s="237">
        <f t="shared" si="269"/>
        <v>0</v>
      </c>
      <c r="H329" s="237">
        <f t="shared" si="270"/>
        <v>0</v>
      </c>
      <c r="I329" s="237">
        <f t="shared" si="271"/>
        <v>0</v>
      </c>
      <c r="J329" s="237">
        <f t="shared" si="272"/>
        <v>0</v>
      </c>
      <c r="K329" s="237">
        <f t="shared" si="273"/>
        <v>0</v>
      </c>
      <c r="L329" s="237">
        <f t="shared" si="274"/>
        <v>0</v>
      </c>
      <c r="M329" s="237">
        <f t="shared" si="275"/>
        <v>0</v>
      </c>
      <c r="N329" s="237">
        <f t="shared" si="276"/>
        <v>0</v>
      </c>
      <c r="O329" s="237">
        <f t="shared" si="277"/>
        <v>0</v>
      </c>
      <c r="P329" s="237">
        <f t="shared" si="278"/>
        <v>0</v>
      </c>
      <c r="Q329" s="237">
        <f t="shared" si="279"/>
        <v>0</v>
      </c>
      <c r="R329" s="433">
        <f t="shared" si="280"/>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4">
        <f t="shared" si="280"/>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2">
        <f t="shared" si="280"/>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row>
    <row r="332" spans="2:67" outlineLevel="1">
      <c r="B332" s="51" t="s">
        <v>1087</v>
      </c>
      <c r="C332" s="237">
        <f t="shared" si="265"/>
        <v>0</v>
      </c>
      <c r="D332" s="237">
        <f t="shared" si="266"/>
        <v>0</v>
      </c>
      <c r="E332" s="237">
        <f t="shared" si="267"/>
        <v>0</v>
      </c>
      <c r="F332" s="237">
        <f t="shared" si="268"/>
        <v>0</v>
      </c>
      <c r="G332" s="237">
        <f t="shared" si="269"/>
        <v>0</v>
      </c>
      <c r="H332" s="237">
        <f t="shared" si="270"/>
        <v>0</v>
      </c>
      <c r="I332" s="237">
        <f t="shared" si="271"/>
        <v>0</v>
      </c>
      <c r="J332" s="237">
        <f t="shared" si="272"/>
        <v>0</v>
      </c>
      <c r="K332" s="237">
        <f t="shared" si="273"/>
        <v>0</v>
      </c>
      <c r="L332" s="237">
        <f t="shared" si="274"/>
        <v>0</v>
      </c>
      <c r="M332" s="237">
        <f t="shared" si="275"/>
        <v>0</v>
      </c>
      <c r="N332" s="237">
        <f t="shared" si="276"/>
        <v>0</v>
      </c>
      <c r="O332" s="237">
        <f t="shared" si="277"/>
        <v>0</v>
      </c>
      <c r="P332" s="237">
        <f t="shared" si="278"/>
        <v>0</v>
      </c>
      <c r="Q332" s="237">
        <f t="shared" si="279"/>
        <v>0</v>
      </c>
      <c r="R332" s="433">
        <f t="shared" si="280"/>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4">
        <f t="shared" si="280"/>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2">
        <f t="shared" si="280"/>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row>
    <row r="335" spans="2:67" outlineLevel="1">
      <c r="B335" s="51" t="s">
        <v>1087</v>
      </c>
      <c r="C335" s="237">
        <f t="shared" si="265"/>
        <v>0</v>
      </c>
      <c r="D335" s="237">
        <f t="shared" si="266"/>
        <v>0</v>
      </c>
      <c r="E335" s="237">
        <f t="shared" si="267"/>
        <v>0</v>
      </c>
      <c r="F335" s="237">
        <f t="shared" si="268"/>
        <v>0</v>
      </c>
      <c r="G335" s="237">
        <f t="shared" si="269"/>
        <v>0</v>
      </c>
      <c r="H335" s="237">
        <f t="shared" si="270"/>
        <v>0</v>
      </c>
      <c r="I335" s="237">
        <f t="shared" si="271"/>
        <v>0</v>
      </c>
      <c r="J335" s="237">
        <f t="shared" si="272"/>
        <v>0</v>
      </c>
      <c r="K335" s="237">
        <f t="shared" si="273"/>
        <v>0</v>
      </c>
      <c r="L335" s="237">
        <f t="shared" si="274"/>
        <v>0</v>
      </c>
      <c r="M335" s="237">
        <f t="shared" si="275"/>
        <v>0</v>
      </c>
      <c r="N335" s="237">
        <f t="shared" si="276"/>
        <v>0</v>
      </c>
      <c r="O335" s="237">
        <f t="shared" si="277"/>
        <v>0</v>
      </c>
      <c r="P335" s="237">
        <f t="shared" si="278"/>
        <v>0</v>
      </c>
      <c r="Q335" s="237">
        <f t="shared" si="279"/>
        <v>0</v>
      </c>
      <c r="R335" s="433">
        <f t="shared" si="280"/>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4">
        <f t="shared" si="280"/>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2">
        <f t="shared" ref="R337:R339" si="318">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row>
    <row r="338" spans="2:67" outlineLevel="1">
      <c r="B338" s="51" t="s">
        <v>1087</v>
      </c>
      <c r="C338" s="237">
        <f t="shared" si="303"/>
        <v>0</v>
      </c>
      <c r="D338" s="237">
        <f t="shared" si="304"/>
        <v>0</v>
      </c>
      <c r="E338" s="237">
        <f t="shared" si="305"/>
        <v>0</v>
      </c>
      <c r="F338" s="237">
        <f t="shared" si="306"/>
        <v>0</v>
      </c>
      <c r="G338" s="237">
        <f t="shared" si="307"/>
        <v>0</v>
      </c>
      <c r="H338" s="237">
        <f t="shared" si="308"/>
        <v>0</v>
      </c>
      <c r="I338" s="237">
        <f t="shared" si="309"/>
        <v>0</v>
      </c>
      <c r="J338" s="237">
        <f t="shared" si="310"/>
        <v>0</v>
      </c>
      <c r="K338" s="237">
        <f t="shared" si="311"/>
        <v>0</v>
      </c>
      <c r="L338" s="237">
        <f t="shared" si="312"/>
        <v>0</v>
      </c>
      <c r="M338" s="237">
        <f t="shared" si="313"/>
        <v>0</v>
      </c>
      <c r="N338" s="237">
        <f t="shared" si="314"/>
        <v>0</v>
      </c>
      <c r="O338" s="237">
        <f t="shared" si="315"/>
        <v>0</v>
      </c>
      <c r="P338" s="237">
        <f t="shared" si="316"/>
        <v>0</v>
      </c>
      <c r="Q338" s="237">
        <f t="shared" si="317"/>
        <v>0</v>
      </c>
      <c r="R338" s="433">
        <f t="shared" si="318"/>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4">
        <f t="shared" si="318"/>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2">
        <f t="shared" si="280"/>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row>
    <row r="341" spans="2:67" outlineLevel="1">
      <c r="B341" s="51" t="s">
        <v>1087</v>
      </c>
      <c r="C341" s="237">
        <f t="shared" si="265"/>
        <v>0</v>
      </c>
      <c r="D341" s="237">
        <f t="shared" si="266"/>
        <v>0</v>
      </c>
      <c r="E341" s="237">
        <f t="shared" si="267"/>
        <v>0</v>
      </c>
      <c r="F341" s="237">
        <f t="shared" si="268"/>
        <v>0</v>
      </c>
      <c r="G341" s="237">
        <f t="shared" si="269"/>
        <v>0</v>
      </c>
      <c r="H341" s="237">
        <f t="shared" si="270"/>
        <v>0</v>
      </c>
      <c r="I341" s="237">
        <f t="shared" si="271"/>
        <v>0</v>
      </c>
      <c r="J341" s="237">
        <f t="shared" si="272"/>
        <v>0</v>
      </c>
      <c r="K341" s="237">
        <f t="shared" si="273"/>
        <v>0</v>
      </c>
      <c r="L341" s="237">
        <f t="shared" si="274"/>
        <v>0</v>
      </c>
      <c r="M341" s="237">
        <f t="shared" si="275"/>
        <v>0</v>
      </c>
      <c r="N341" s="237">
        <f t="shared" si="276"/>
        <v>0</v>
      </c>
      <c r="O341" s="237">
        <f t="shared" si="277"/>
        <v>0</v>
      </c>
      <c r="P341" s="237">
        <f t="shared" si="278"/>
        <v>0</v>
      </c>
      <c r="Q341" s="237">
        <f t="shared" si="279"/>
        <v>0</v>
      </c>
      <c r="R341" s="433">
        <f t="shared" si="280"/>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4">
        <f t="shared" si="280"/>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2">
        <f t="shared" si="280"/>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row>
    <row r="344" spans="2:67" outlineLevel="2">
      <c r="B344" s="51" t="s">
        <v>1087</v>
      </c>
      <c r="C344" s="237">
        <f t="shared" si="265"/>
        <v>0</v>
      </c>
      <c r="D344" s="237">
        <f t="shared" si="266"/>
        <v>0</v>
      </c>
      <c r="E344" s="237">
        <f t="shared" si="267"/>
        <v>0</v>
      </c>
      <c r="F344" s="237">
        <f t="shared" si="268"/>
        <v>0</v>
      </c>
      <c r="G344" s="237">
        <f t="shared" si="269"/>
        <v>0</v>
      </c>
      <c r="H344" s="237">
        <f t="shared" si="270"/>
        <v>0</v>
      </c>
      <c r="I344" s="237">
        <f t="shared" si="271"/>
        <v>0</v>
      </c>
      <c r="J344" s="237">
        <f t="shared" si="272"/>
        <v>0</v>
      </c>
      <c r="K344" s="237">
        <f t="shared" si="273"/>
        <v>0</v>
      </c>
      <c r="L344" s="237">
        <f t="shared" si="274"/>
        <v>0</v>
      </c>
      <c r="M344" s="237">
        <f t="shared" si="275"/>
        <v>0</v>
      </c>
      <c r="N344" s="237">
        <f t="shared" si="276"/>
        <v>0</v>
      </c>
      <c r="O344" s="237">
        <f t="shared" si="277"/>
        <v>0</v>
      </c>
      <c r="P344" s="237">
        <f t="shared" si="278"/>
        <v>0</v>
      </c>
      <c r="Q344" s="237">
        <f t="shared" si="279"/>
        <v>0</v>
      </c>
      <c r="R344" s="433">
        <f t="shared" si="280"/>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4">
        <f t="shared" si="280"/>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2">
        <f t="shared" si="280"/>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row>
    <row r="347" spans="2:67" outlineLevel="2">
      <c r="B347" s="51" t="s">
        <v>1087</v>
      </c>
      <c r="C347" s="237">
        <f t="shared" si="265"/>
        <v>0</v>
      </c>
      <c r="D347" s="237">
        <f t="shared" si="266"/>
        <v>0</v>
      </c>
      <c r="E347" s="237">
        <f t="shared" si="267"/>
        <v>0</v>
      </c>
      <c r="F347" s="237">
        <f t="shared" si="268"/>
        <v>0</v>
      </c>
      <c r="G347" s="237">
        <f t="shared" si="269"/>
        <v>0</v>
      </c>
      <c r="H347" s="237">
        <f t="shared" si="270"/>
        <v>0</v>
      </c>
      <c r="I347" s="237">
        <f t="shared" si="271"/>
        <v>0</v>
      </c>
      <c r="J347" s="237">
        <f t="shared" si="272"/>
        <v>0</v>
      </c>
      <c r="K347" s="237">
        <f t="shared" si="273"/>
        <v>0</v>
      </c>
      <c r="L347" s="237">
        <f t="shared" si="274"/>
        <v>0</v>
      </c>
      <c r="M347" s="237">
        <f t="shared" si="275"/>
        <v>0</v>
      </c>
      <c r="N347" s="237">
        <f t="shared" si="276"/>
        <v>0</v>
      </c>
      <c r="O347" s="237">
        <f t="shared" si="277"/>
        <v>0</v>
      </c>
      <c r="P347" s="237">
        <f t="shared" si="278"/>
        <v>0</v>
      </c>
      <c r="Q347" s="237">
        <f t="shared" si="279"/>
        <v>0</v>
      </c>
      <c r="R347" s="433">
        <f t="shared" si="280"/>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4">
        <f t="shared" si="280"/>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2">
        <f t="shared" si="280"/>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row>
    <row r="350" spans="2:67" outlineLevel="2">
      <c r="B350" s="51" t="s">
        <v>1087</v>
      </c>
      <c r="C350" s="237">
        <f t="shared" si="265"/>
        <v>0</v>
      </c>
      <c r="D350" s="237">
        <f t="shared" si="266"/>
        <v>0</v>
      </c>
      <c r="E350" s="237">
        <f t="shared" si="267"/>
        <v>0</v>
      </c>
      <c r="F350" s="237">
        <f t="shared" si="268"/>
        <v>0</v>
      </c>
      <c r="G350" s="237">
        <f t="shared" si="269"/>
        <v>0</v>
      </c>
      <c r="H350" s="237">
        <f t="shared" si="270"/>
        <v>0</v>
      </c>
      <c r="I350" s="237">
        <f t="shared" si="271"/>
        <v>0</v>
      </c>
      <c r="J350" s="237">
        <f t="shared" si="272"/>
        <v>0</v>
      </c>
      <c r="K350" s="237">
        <f t="shared" si="273"/>
        <v>0</v>
      </c>
      <c r="L350" s="237">
        <f t="shared" si="274"/>
        <v>0</v>
      </c>
      <c r="M350" s="237">
        <f t="shared" si="275"/>
        <v>0</v>
      </c>
      <c r="N350" s="237">
        <f t="shared" si="276"/>
        <v>0</v>
      </c>
      <c r="O350" s="237">
        <f t="shared" si="277"/>
        <v>0</v>
      </c>
      <c r="P350" s="237">
        <f t="shared" si="278"/>
        <v>0</v>
      </c>
      <c r="Q350" s="237">
        <f t="shared" si="279"/>
        <v>0</v>
      </c>
      <c r="R350" s="433">
        <f t="shared" si="280"/>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4">
        <f t="shared" si="280"/>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2">
        <f t="shared" si="280"/>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row>
    <row r="353" spans="1:122" outlineLevel="2">
      <c r="B353" s="51" t="s">
        <v>1087</v>
      </c>
      <c r="C353" s="237">
        <f t="shared" si="265"/>
        <v>0</v>
      </c>
      <c r="D353" s="237">
        <f t="shared" si="266"/>
        <v>0</v>
      </c>
      <c r="E353" s="237">
        <f t="shared" si="267"/>
        <v>0</v>
      </c>
      <c r="F353" s="237">
        <f t="shared" si="268"/>
        <v>0</v>
      </c>
      <c r="G353" s="237">
        <f t="shared" si="269"/>
        <v>0</v>
      </c>
      <c r="H353" s="237">
        <f t="shared" si="270"/>
        <v>0</v>
      </c>
      <c r="I353" s="237">
        <f t="shared" si="271"/>
        <v>0</v>
      </c>
      <c r="J353" s="237">
        <f t="shared" si="272"/>
        <v>0</v>
      </c>
      <c r="K353" s="237">
        <f t="shared" si="273"/>
        <v>0</v>
      </c>
      <c r="L353" s="237">
        <f t="shared" si="274"/>
        <v>0</v>
      </c>
      <c r="M353" s="237">
        <f t="shared" si="275"/>
        <v>0</v>
      </c>
      <c r="N353" s="237">
        <f t="shared" si="276"/>
        <v>0</v>
      </c>
      <c r="O353" s="237">
        <f t="shared" si="277"/>
        <v>0</v>
      </c>
      <c r="P353" s="237">
        <f t="shared" si="278"/>
        <v>0</v>
      </c>
      <c r="Q353" s="237">
        <f t="shared" si="279"/>
        <v>0</v>
      </c>
      <c r="R353" s="433">
        <f t="shared" si="280"/>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4">
        <f t="shared" si="280"/>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2">
        <f t="shared" ref="R355:R357" si="338">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row>
    <row r="356" spans="1:122" outlineLevel="2">
      <c r="B356" s="51" t="s">
        <v>1087</v>
      </c>
      <c r="C356" s="237">
        <f t="shared" si="323"/>
        <v>0</v>
      </c>
      <c r="D356" s="237">
        <f t="shared" si="324"/>
        <v>0</v>
      </c>
      <c r="E356" s="237">
        <f t="shared" si="325"/>
        <v>0</v>
      </c>
      <c r="F356" s="237">
        <f t="shared" si="326"/>
        <v>0</v>
      </c>
      <c r="G356" s="237">
        <f t="shared" si="327"/>
        <v>0</v>
      </c>
      <c r="H356" s="237">
        <f t="shared" si="328"/>
        <v>0</v>
      </c>
      <c r="I356" s="237">
        <f t="shared" si="329"/>
        <v>0</v>
      </c>
      <c r="J356" s="237">
        <f t="shared" si="330"/>
        <v>0</v>
      </c>
      <c r="K356" s="237">
        <f t="shared" si="331"/>
        <v>0</v>
      </c>
      <c r="L356" s="237">
        <f t="shared" si="332"/>
        <v>0</v>
      </c>
      <c r="M356" s="237">
        <f t="shared" si="333"/>
        <v>0</v>
      </c>
      <c r="N356" s="237">
        <f t="shared" si="334"/>
        <v>0</v>
      </c>
      <c r="O356" s="237">
        <f t="shared" si="335"/>
        <v>0</v>
      </c>
      <c r="P356" s="237">
        <f t="shared" si="336"/>
        <v>0</v>
      </c>
      <c r="Q356" s="237">
        <f t="shared" si="337"/>
        <v>0</v>
      </c>
      <c r="R356" s="433">
        <f t="shared" si="338"/>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4">
        <f t="shared" si="338"/>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2">
        <f t="shared" si="280"/>
        <v>0</v>
      </c>
      <c r="S358" s="348">
        <f>S343</f>
        <v>0</v>
      </c>
      <c r="T358" s="348">
        <f t="shared" ref="T358:BN358" si="340">T343</f>
        <v>0</v>
      </c>
      <c r="U358" s="348">
        <f t="shared" si="340"/>
        <v>0</v>
      </c>
      <c r="V358" s="348">
        <f t="shared" si="340"/>
        <v>0</v>
      </c>
      <c r="W358" s="348">
        <f t="shared" si="340"/>
        <v>0</v>
      </c>
      <c r="X358" s="348">
        <f t="shared" si="340"/>
        <v>0</v>
      </c>
      <c r="Y358" s="348">
        <f t="shared" si="340"/>
        <v>0</v>
      </c>
      <c r="Z358" s="348">
        <f t="shared" si="340"/>
        <v>0</v>
      </c>
      <c r="AA358" s="348">
        <f t="shared" si="340"/>
        <v>0</v>
      </c>
      <c r="AB358" s="348">
        <f t="shared" si="340"/>
        <v>0</v>
      </c>
      <c r="AC358" s="348">
        <f t="shared" si="340"/>
        <v>0</v>
      </c>
      <c r="AD358" s="348">
        <f t="shared" si="340"/>
        <v>0</v>
      </c>
      <c r="AE358" s="348">
        <f t="shared" si="340"/>
        <v>0</v>
      </c>
      <c r="AF358" s="348">
        <f t="shared" si="340"/>
        <v>0</v>
      </c>
      <c r="AG358" s="348">
        <f t="shared" si="340"/>
        <v>0</v>
      </c>
      <c r="AH358" s="348">
        <f t="shared" si="340"/>
        <v>0</v>
      </c>
      <c r="AI358" s="348">
        <f t="shared" si="340"/>
        <v>0</v>
      </c>
      <c r="AJ358" s="348">
        <f t="shared" si="340"/>
        <v>0</v>
      </c>
      <c r="AK358" s="348">
        <f t="shared" si="340"/>
        <v>0</v>
      </c>
      <c r="AL358" s="348">
        <f t="shared" si="340"/>
        <v>0</v>
      </c>
      <c r="AM358" s="348">
        <f t="shared" si="340"/>
        <v>0</v>
      </c>
      <c r="AN358" s="348">
        <f t="shared" si="340"/>
        <v>0</v>
      </c>
      <c r="AO358" s="348">
        <f t="shared" si="340"/>
        <v>0</v>
      </c>
      <c r="AP358" s="348">
        <f t="shared" si="340"/>
        <v>0</v>
      </c>
      <c r="AQ358" s="348">
        <f t="shared" si="340"/>
        <v>0</v>
      </c>
      <c r="AR358" s="348">
        <f t="shared" si="340"/>
        <v>0</v>
      </c>
      <c r="AS358" s="348">
        <f t="shared" si="340"/>
        <v>0</v>
      </c>
      <c r="AT358" s="348">
        <f t="shared" si="340"/>
        <v>0</v>
      </c>
      <c r="AU358" s="348">
        <f t="shared" si="340"/>
        <v>0</v>
      </c>
      <c r="AV358" s="348">
        <f t="shared" si="340"/>
        <v>0</v>
      </c>
      <c r="AW358" s="348">
        <f t="shared" si="340"/>
        <v>0</v>
      </c>
      <c r="AX358" s="348">
        <f t="shared" si="340"/>
        <v>0</v>
      </c>
      <c r="AY358" s="348">
        <f t="shared" si="340"/>
        <v>0</v>
      </c>
      <c r="AZ358" s="348">
        <f t="shared" si="340"/>
        <v>0</v>
      </c>
      <c r="BA358" s="348">
        <f t="shared" si="340"/>
        <v>0</v>
      </c>
      <c r="BB358" s="348">
        <f t="shared" si="340"/>
        <v>0</v>
      </c>
      <c r="BC358" s="348">
        <f t="shared" si="340"/>
        <v>0</v>
      </c>
      <c r="BD358" s="348">
        <f t="shared" si="340"/>
        <v>0</v>
      </c>
      <c r="BE358" s="348">
        <f t="shared" si="340"/>
        <v>0</v>
      </c>
      <c r="BF358" s="348">
        <f t="shared" si="340"/>
        <v>0</v>
      </c>
      <c r="BG358" s="348">
        <f t="shared" si="340"/>
        <v>0</v>
      </c>
      <c r="BH358" s="348">
        <f t="shared" si="340"/>
        <v>0</v>
      </c>
      <c r="BI358" s="348">
        <f t="shared" si="340"/>
        <v>0</v>
      </c>
      <c r="BJ358" s="348">
        <f t="shared" si="340"/>
        <v>0</v>
      </c>
      <c r="BK358" s="348">
        <f t="shared" si="340"/>
        <v>0</v>
      </c>
      <c r="BL358" s="348">
        <f t="shared" si="340"/>
        <v>0</v>
      </c>
      <c r="BM358" s="348">
        <f t="shared" si="340"/>
        <v>0</v>
      </c>
      <c r="BN358" s="348">
        <f t="shared" si="340"/>
        <v>0</v>
      </c>
      <c r="BO358" s="31"/>
    </row>
    <row r="359" spans="1:122" outlineLevel="2">
      <c r="B359" s="51" t="s">
        <v>1087</v>
      </c>
      <c r="C359" s="237">
        <f t="shared" si="265"/>
        <v>0</v>
      </c>
      <c r="D359" s="237">
        <f t="shared" si="266"/>
        <v>0</v>
      </c>
      <c r="E359" s="237">
        <f t="shared" si="267"/>
        <v>0</v>
      </c>
      <c r="F359" s="237">
        <f t="shared" si="268"/>
        <v>0</v>
      </c>
      <c r="G359" s="237">
        <f t="shared" si="269"/>
        <v>0</v>
      </c>
      <c r="H359" s="237">
        <f t="shared" si="270"/>
        <v>0</v>
      </c>
      <c r="I359" s="237">
        <f t="shared" si="271"/>
        <v>0</v>
      </c>
      <c r="J359" s="237">
        <f t="shared" si="272"/>
        <v>0</v>
      </c>
      <c r="K359" s="237">
        <f t="shared" si="273"/>
        <v>0</v>
      </c>
      <c r="L359" s="237">
        <f t="shared" si="274"/>
        <v>0</v>
      </c>
      <c r="M359" s="237">
        <f t="shared" si="275"/>
        <v>0</v>
      </c>
      <c r="N359" s="237">
        <f t="shared" si="276"/>
        <v>0</v>
      </c>
      <c r="O359" s="237">
        <f t="shared" si="277"/>
        <v>0</v>
      </c>
      <c r="P359" s="237">
        <f t="shared" si="278"/>
        <v>0</v>
      </c>
      <c r="Q359" s="237">
        <f t="shared" si="279"/>
        <v>0</v>
      </c>
      <c r="R359" s="433">
        <f t="shared" si="280"/>
        <v>0</v>
      </c>
      <c r="S359" s="348">
        <f t="shared" ref="S359:BN359" si="341">S344</f>
        <v>0</v>
      </c>
      <c r="T359" s="348">
        <f t="shared" si="341"/>
        <v>0</v>
      </c>
      <c r="U359" s="348">
        <f t="shared" si="341"/>
        <v>0</v>
      </c>
      <c r="V359" s="348">
        <f t="shared" si="341"/>
        <v>0</v>
      </c>
      <c r="W359" s="348">
        <f t="shared" si="341"/>
        <v>0</v>
      </c>
      <c r="X359" s="348">
        <f t="shared" si="341"/>
        <v>0</v>
      </c>
      <c r="Y359" s="348">
        <f t="shared" si="341"/>
        <v>0</v>
      </c>
      <c r="Z359" s="348">
        <f t="shared" si="341"/>
        <v>0</v>
      </c>
      <c r="AA359" s="348">
        <f t="shared" si="341"/>
        <v>0</v>
      </c>
      <c r="AB359" s="348">
        <f t="shared" si="341"/>
        <v>0</v>
      </c>
      <c r="AC359" s="348">
        <f t="shared" si="341"/>
        <v>0</v>
      </c>
      <c r="AD359" s="348">
        <f t="shared" si="341"/>
        <v>0</v>
      </c>
      <c r="AE359" s="348">
        <f t="shared" si="341"/>
        <v>0</v>
      </c>
      <c r="AF359" s="348">
        <f t="shared" si="341"/>
        <v>0</v>
      </c>
      <c r="AG359" s="348">
        <f t="shared" si="341"/>
        <v>0</v>
      </c>
      <c r="AH359" s="348">
        <f t="shared" si="341"/>
        <v>0</v>
      </c>
      <c r="AI359" s="348">
        <f t="shared" si="341"/>
        <v>0</v>
      </c>
      <c r="AJ359" s="348">
        <f t="shared" si="341"/>
        <v>0</v>
      </c>
      <c r="AK359" s="348">
        <f t="shared" si="341"/>
        <v>0</v>
      </c>
      <c r="AL359" s="348">
        <f t="shared" si="341"/>
        <v>0</v>
      </c>
      <c r="AM359" s="348">
        <f t="shared" si="341"/>
        <v>0</v>
      </c>
      <c r="AN359" s="348">
        <f t="shared" si="341"/>
        <v>0</v>
      </c>
      <c r="AO359" s="348">
        <f t="shared" si="341"/>
        <v>0</v>
      </c>
      <c r="AP359" s="348">
        <f t="shared" si="341"/>
        <v>0</v>
      </c>
      <c r="AQ359" s="348">
        <f t="shared" si="341"/>
        <v>0</v>
      </c>
      <c r="AR359" s="348">
        <f t="shared" si="341"/>
        <v>0</v>
      </c>
      <c r="AS359" s="348">
        <f t="shared" si="341"/>
        <v>0</v>
      </c>
      <c r="AT359" s="348">
        <f t="shared" si="341"/>
        <v>0</v>
      </c>
      <c r="AU359" s="348">
        <f t="shared" si="341"/>
        <v>0</v>
      </c>
      <c r="AV359" s="348">
        <f t="shared" si="341"/>
        <v>0</v>
      </c>
      <c r="AW359" s="348">
        <f t="shared" si="341"/>
        <v>0</v>
      </c>
      <c r="AX359" s="348">
        <f t="shared" si="341"/>
        <v>0</v>
      </c>
      <c r="AY359" s="348">
        <f t="shared" si="341"/>
        <v>0</v>
      </c>
      <c r="AZ359" s="348">
        <f t="shared" si="341"/>
        <v>0</v>
      </c>
      <c r="BA359" s="348">
        <f t="shared" si="341"/>
        <v>0</v>
      </c>
      <c r="BB359" s="348">
        <f t="shared" si="341"/>
        <v>0</v>
      </c>
      <c r="BC359" s="348">
        <f t="shared" si="341"/>
        <v>0</v>
      </c>
      <c r="BD359" s="348">
        <f t="shared" si="341"/>
        <v>0</v>
      </c>
      <c r="BE359" s="348">
        <f t="shared" si="341"/>
        <v>0</v>
      </c>
      <c r="BF359" s="348">
        <f t="shared" si="341"/>
        <v>0</v>
      </c>
      <c r="BG359" s="348">
        <f t="shared" si="341"/>
        <v>0</v>
      </c>
      <c r="BH359" s="348">
        <f t="shared" si="341"/>
        <v>0</v>
      </c>
      <c r="BI359" s="348">
        <f t="shared" si="341"/>
        <v>0</v>
      </c>
      <c r="BJ359" s="348">
        <f t="shared" si="341"/>
        <v>0</v>
      </c>
      <c r="BK359" s="348">
        <f t="shared" si="341"/>
        <v>0</v>
      </c>
      <c r="BL359" s="348">
        <f t="shared" si="341"/>
        <v>0</v>
      </c>
      <c r="BM359" s="348">
        <f t="shared" si="341"/>
        <v>0</v>
      </c>
      <c r="BN359" s="348">
        <f t="shared" si="341"/>
        <v>0</v>
      </c>
    </row>
    <row r="360" spans="1:122" outlineLevel="2">
      <c r="B360" s="52" t="s">
        <v>1088</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4">
        <f t="shared" si="280"/>
        <v>0</v>
      </c>
      <c r="S360" s="348">
        <f t="shared" ref="S360:BN360" si="342">S345</f>
        <v>0</v>
      </c>
      <c r="T360" s="348">
        <f t="shared" si="342"/>
        <v>0</v>
      </c>
      <c r="U360" s="348">
        <f t="shared" si="342"/>
        <v>0</v>
      </c>
      <c r="V360" s="348">
        <f t="shared" si="342"/>
        <v>0</v>
      </c>
      <c r="W360" s="348">
        <f t="shared" si="342"/>
        <v>0</v>
      </c>
      <c r="X360" s="348">
        <f t="shared" si="342"/>
        <v>0</v>
      </c>
      <c r="Y360" s="348">
        <f t="shared" si="342"/>
        <v>0</v>
      </c>
      <c r="Z360" s="348">
        <f t="shared" si="342"/>
        <v>0</v>
      </c>
      <c r="AA360" s="348">
        <f t="shared" si="342"/>
        <v>0</v>
      </c>
      <c r="AB360" s="348">
        <f t="shared" si="342"/>
        <v>0</v>
      </c>
      <c r="AC360" s="348">
        <f t="shared" si="342"/>
        <v>0</v>
      </c>
      <c r="AD360" s="348">
        <f t="shared" si="342"/>
        <v>0</v>
      </c>
      <c r="AE360" s="348">
        <f t="shared" si="342"/>
        <v>0</v>
      </c>
      <c r="AF360" s="348">
        <f t="shared" si="342"/>
        <v>0</v>
      </c>
      <c r="AG360" s="348">
        <f t="shared" si="342"/>
        <v>0</v>
      </c>
      <c r="AH360" s="348">
        <f t="shared" si="342"/>
        <v>0</v>
      </c>
      <c r="AI360" s="348">
        <f t="shared" si="342"/>
        <v>0</v>
      </c>
      <c r="AJ360" s="348">
        <f t="shared" si="342"/>
        <v>0</v>
      </c>
      <c r="AK360" s="348">
        <f t="shared" si="342"/>
        <v>0</v>
      </c>
      <c r="AL360" s="348">
        <f t="shared" si="342"/>
        <v>0</v>
      </c>
      <c r="AM360" s="348">
        <f t="shared" si="342"/>
        <v>0</v>
      </c>
      <c r="AN360" s="348">
        <f t="shared" si="342"/>
        <v>0</v>
      </c>
      <c r="AO360" s="348">
        <f t="shared" si="342"/>
        <v>0</v>
      </c>
      <c r="AP360" s="348">
        <f t="shared" si="342"/>
        <v>0</v>
      </c>
      <c r="AQ360" s="348">
        <f t="shared" si="342"/>
        <v>0</v>
      </c>
      <c r="AR360" s="348">
        <f t="shared" si="342"/>
        <v>0</v>
      </c>
      <c r="AS360" s="348">
        <f t="shared" si="342"/>
        <v>0</v>
      </c>
      <c r="AT360" s="348">
        <f t="shared" si="342"/>
        <v>0</v>
      </c>
      <c r="AU360" s="348">
        <f t="shared" si="342"/>
        <v>0</v>
      </c>
      <c r="AV360" s="348">
        <f t="shared" si="342"/>
        <v>0</v>
      </c>
      <c r="AW360" s="348">
        <f t="shared" si="342"/>
        <v>0</v>
      </c>
      <c r="AX360" s="348">
        <f t="shared" si="342"/>
        <v>0</v>
      </c>
      <c r="AY360" s="348">
        <f t="shared" si="342"/>
        <v>0</v>
      </c>
      <c r="AZ360" s="348">
        <f t="shared" si="342"/>
        <v>0</v>
      </c>
      <c r="BA360" s="348">
        <f t="shared" si="342"/>
        <v>0</v>
      </c>
      <c r="BB360" s="348">
        <f t="shared" si="342"/>
        <v>0</v>
      </c>
      <c r="BC360" s="348">
        <f t="shared" si="342"/>
        <v>0</v>
      </c>
      <c r="BD360" s="348">
        <f t="shared" si="342"/>
        <v>0</v>
      </c>
      <c r="BE360" s="348">
        <f t="shared" si="342"/>
        <v>0</v>
      </c>
      <c r="BF360" s="348">
        <f t="shared" si="342"/>
        <v>0</v>
      </c>
      <c r="BG360" s="348">
        <f t="shared" si="342"/>
        <v>0</v>
      </c>
      <c r="BH360" s="348">
        <f t="shared" si="342"/>
        <v>0</v>
      </c>
      <c r="BI360" s="348">
        <f t="shared" si="342"/>
        <v>0</v>
      </c>
      <c r="BJ360" s="348">
        <f t="shared" si="342"/>
        <v>0</v>
      </c>
      <c r="BK360" s="348">
        <f t="shared" si="342"/>
        <v>0</v>
      </c>
      <c r="BL360" s="348">
        <f t="shared" si="342"/>
        <v>0</v>
      </c>
      <c r="BM360" s="348">
        <f t="shared" si="342"/>
        <v>0</v>
      </c>
      <c r="BN360" s="348">
        <f t="shared" si="342"/>
        <v>0</v>
      </c>
    </row>
    <row r="361" spans="1:122" outlineLevel="1"/>
    <row r="363" spans="1:122" collapsed="1">
      <c r="A363" s="16" t="s">
        <v>1120</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hidden="1"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0">
        <f>INDEX(i.Periods,P$367,1+d.TOL+3*(P$366-1))</f>
        <v>47</v>
      </c>
      <c r="Q368" s="210">
        <f>INDEX(i.Periods,Q$367,1+d.TOL+3*(Q$366-1))</f>
        <v>52</v>
      </c>
      <c r="R368" s="210">
        <f>INDEX(i.Periods,R$367,1+d.TOL+3*(R$366-1))</f>
        <v>60</v>
      </c>
      <c r="S368" s="210">
        <f>INDEX(i.Periods,S$367,1+d.TOL+3*(S$366-1))</f>
        <v>67</v>
      </c>
      <c r="T368" s="210"/>
      <c r="U368" s="210"/>
      <c r="V368" s="210"/>
      <c r="W368" s="210">
        <f>INDEX(i.Periods,W$367,1+d.TOL+3*(W$366-1))</f>
        <v>49</v>
      </c>
      <c r="X368" s="210">
        <f>INDEX(i.Periods,X$367,1+d.TOL+3*(X$366-1))</f>
        <v>54</v>
      </c>
      <c r="Y368" s="210">
        <f>INDEX(i.Periods,Y$367,1+d.TOL+3*(Y$366-1))</f>
        <v>62</v>
      </c>
      <c r="Z368" s="210">
        <f>INDEX(i.Periods,Z$367,1+d.TOL+3*(Z$366-1))</f>
        <v>69</v>
      </c>
      <c r="AA368" s="210"/>
      <c r="AB368" s="210"/>
      <c r="AC368" s="210"/>
      <c r="AD368" s="210">
        <f>INDEX(i.Periods,AD$367,1+d.TOL+3*(AD$366-1))</f>
        <v>52</v>
      </c>
      <c r="AE368" s="210">
        <f>INDEX(i.Periods,AE$367,1+d.TOL+3*(AE$366-1))</f>
        <v>57</v>
      </c>
      <c r="AF368" s="210">
        <f>INDEX(i.Periods,AF$367,1+d.TOL+3*(AF$366-1))</f>
        <v>65</v>
      </c>
      <c r="AG368" s="210">
        <f>INDEX(i.Periods,AG$367,1+d.TOL+3*(AG$366-1))</f>
        <v>72</v>
      </c>
      <c r="AH368" s="210"/>
      <c r="AI368" s="210"/>
      <c r="AJ368" s="210"/>
      <c r="AK368" s="210">
        <f>INDEX(i.Periods,AK$367,1+d.TOL+3*(AK$366-1))</f>
        <v>54</v>
      </c>
      <c r="AL368" s="210">
        <f>INDEX(i.Periods,AL$367,1+d.TOL+3*(AL$366-1))</f>
        <v>59</v>
      </c>
      <c r="AM368" s="210">
        <f>INDEX(i.Periods,AM$367,1+d.TOL+3*(AM$366-1))</f>
        <v>67</v>
      </c>
      <c r="AN368" s="210">
        <f>INDEX(i.Periods,AN$367,1+d.TOL+3*(AN$366-1))</f>
        <v>74</v>
      </c>
      <c r="AO368" s="210"/>
      <c r="AP368" s="210"/>
      <c r="AQ368" s="210"/>
      <c r="AR368" s="210">
        <f>INDEX(i.Periods,AR$367,1+d.TOL+3*(AR$366-1))</f>
        <v>55</v>
      </c>
      <c r="AS368" s="210">
        <f>INDEX(i.Periods,AS$367,1+d.TOL+3*(AS$366-1))</f>
        <v>60</v>
      </c>
      <c r="AT368" s="210">
        <f>INDEX(i.Periods,AT$367,1+d.TOL+3*(AT$366-1))</f>
        <v>68</v>
      </c>
      <c r="AU368" s="210">
        <f>INDEX(i.Periods,AU$367,1+d.TOL+3*(AU$366-1))</f>
        <v>75</v>
      </c>
      <c r="AV368" s="210"/>
      <c r="AW368" s="210"/>
      <c r="AX368" s="210"/>
      <c r="AY368" s="210">
        <f>INDEX(i.Periods,AY$367,1+d.TOL+3*(AY$366-1))</f>
        <v>47</v>
      </c>
      <c r="AZ368" s="210">
        <f>INDEX(i.Periods,AZ$367,1+d.TOL+3*(AZ$366-1))</f>
        <v>52</v>
      </c>
      <c r="BA368" s="210">
        <f>INDEX(i.Periods,BA$367,1+d.TOL+3*(BA$366-1))</f>
        <v>60</v>
      </c>
      <c r="BB368" s="210">
        <f>INDEX(i.Periods,BB$367,1+d.TOL+3*(BB$366-1))</f>
        <v>67</v>
      </c>
      <c r="BC368" s="210"/>
      <c r="BD368" s="210"/>
      <c r="BE368" s="210"/>
      <c r="BF368" s="255">
        <f>P368+52</f>
        <v>99</v>
      </c>
      <c r="BG368" s="255">
        <f>R368+52</f>
        <v>112</v>
      </c>
      <c r="BH368" s="255">
        <f>S368+52</f>
        <v>119</v>
      </c>
      <c r="BI368" s="21"/>
      <c r="BJ368" s="21"/>
      <c r="BK368" s="21"/>
      <c r="BL368" s="21"/>
      <c r="BM368" s="256">
        <f>BF368+52</f>
        <v>151</v>
      </c>
      <c r="BN368" s="256">
        <f>BG368+52</f>
        <v>164</v>
      </c>
      <c r="BO368" s="256">
        <f>BH368+52</f>
        <v>171</v>
      </c>
      <c r="BP368" s="21"/>
      <c r="BQ368" s="21"/>
      <c r="BR368" s="21"/>
      <c r="BS368" s="21"/>
      <c r="BT368" s="256">
        <f>BM368+52</f>
        <v>203</v>
      </c>
      <c r="BU368" s="256">
        <f>BN368+52</f>
        <v>216</v>
      </c>
      <c r="BV368" s="256">
        <f>BO368+52</f>
        <v>223</v>
      </c>
      <c r="BW368" s="21"/>
      <c r="BX368" s="21"/>
      <c r="BY368" s="21"/>
      <c r="BZ368" s="21"/>
      <c r="CA368" s="256">
        <f>BT368+52</f>
        <v>255</v>
      </c>
      <c r="CB368" s="256">
        <f>BU368+52</f>
        <v>268</v>
      </c>
      <c r="CC368" s="256">
        <f>BV368+52</f>
        <v>275</v>
      </c>
      <c r="CD368" s="21"/>
      <c r="CE368" s="21"/>
      <c r="CF368" s="21"/>
      <c r="CG368" s="21"/>
      <c r="CH368" s="256">
        <f>CA368+52</f>
        <v>307</v>
      </c>
      <c r="CI368" s="256">
        <f>CB368+52</f>
        <v>320</v>
      </c>
      <c r="CJ368" s="256">
        <f>CC368+52</f>
        <v>327</v>
      </c>
      <c r="CK368" s="21"/>
      <c r="CL368" s="21"/>
      <c r="CM368" s="21"/>
      <c r="CN368" s="21"/>
    </row>
    <row r="369" spans="1:92" hidden="1" outlineLevel="1">
      <c r="C369" s="126" t="s">
        <v>1052</v>
      </c>
      <c r="D369" s="126" t="s">
        <v>1051</v>
      </c>
      <c r="E369" s="126" t="s">
        <v>1050</v>
      </c>
      <c r="F369" s="126" t="s">
        <v>1049</v>
      </c>
      <c r="G369" s="126" t="s">
        <v>1050</v>
      </c>
      <c r="H369" s="126" t="s">
        <v>1049</v>
      </c>
      <c r="I369" s="126" t="s">
        <v>1048</v>
      </c>
      <c r="J369" s="126"/>
      <c r="K369" s="126"/>
      <c r="L369" s="126"/>
      <c r="M369" s="126"/>
      <c r="P369" s="255" t="str">
        <f>Q368&amp;":"&amp;R368</f>
        <v>52:60</v>
      </c>
      <c r="Q369" s="255" t="str">
        <f>R368&amp;":"&amp;S368</f>
        <v>60:67</v>
      </c>
      <c r="R369" s="257" t="str">
        <f>Q369</f>
        <v>60:67</v>
      </c>
      <c r="S369" s="257" t="str">
        <f>R369</f>
        <v>60:67</v>
      </c>
      <c r="T369" s="257" t="str">
        <f>S369</f>
        <v>60:67</v>
      </c>
      <c r="U369" s="257" t="str">
        <f>T369</f>
        <v>60:67</v>
      </c>
      <c r="V369" s="257" t="str">
        <f>U369</f>
        <v>60:67</v>
      </c>
      <c r="W369" s="255" t="str">
        <f>X368&amp;":"&amp;Y368</f>
        <v>54:62</v>
      </c>
      <c r="X369" s="255" t="str">
        <f>Y368&amp;":"&amp;Z368</f>
        <v>62:69</v>
      </c>
      <c r="Y369" s="257" t="str">
        <f>X369</f>
        <v>62:69</v>
      </c>
      <c r="Z369" s="257" t="str">
        <f>Y369</f>
        <v>62:69</v>
      </c>
      <c r="AA369" s="257" t="str">
        <f>Z369</f>
        <v>62:69</v>
      </c>
      <c r="AB369" s="257" t="str">
        <f>AA369</f>
        <v>62:69</v>
      </c>
      <c r="AC369" s="257" t="str">
        <f>AB369</f>
        <v>62:69</v>
      </c>
      <c r="AD369" s="255" t="str">
        <f>AE368&amp;":"&amp;AF368</f>
        <v>57:65</v>
      </c>
      <c r="AE369" s="255" t="str">
        <f>AF368&amp;":"&amp;AG368</f>
        <v>65:72</v>
      </c>
      <c r="AF369" s="257" t="str">
        <f t="shared" ref="AF369:AJ369" si="343">AE369</f>
        <v>65:72</v>
      </c>
      <c r="AG369" s="257" t="str">
        <f t="shared" si="343"/>
        <v>65:72</v>
      </c>
      <c r="AH369" s="257" t="str">
        <f t="shared" si="343"/>
        <v>65:72</v>
      </c>
      <c r="AI369" s="257" t="str">
        <f t="shared" si="343"/>
        <v>65:72</v>
      </c>
      <c r="AJ369" s="257" t="str">
        <f t="shared" si="343"/>
        <v>65:72</v>
      </c>
      <c r="AK369" s="255" t="str">
        <f>AL368&amp;":"&amp;AM368</f>
        <v>59:67</v>
      </c>
      <c r="AL369" s="255" t="str">
        <f>AM368&amp;":"&amp;AN368</f>
        <v>67:74</v>
      </c>
      <c r="AM369" s="257" t="str">
        <f t="shared" ref="AM369:AQ369" si="344">AL369</f>
        <v>67:74</v>
      </c>
      <c r="AN369" s="257" t="str">
        <f t="shared" si="344"/>
        <v>67:74</v>
      </c>
      <c r="AO369" s="257" t="str">
        <f t="shared" si="344"/>
        <v>67:74</v>
      </c>
      <c r="AP369" s="257" t="str">
        <f t="shared" si="344"/>
        <v>67:74</v>
      </c>
      <c r="AQ369" s="257" t="str">
        <f t="shared" si="344"/>
        <v>67:74</v>
      </c>
      <c r="AR369" s="255" t="str">
        <f>AS368&amp;":"&amp;AT368</f>
        <v>60:68</v>
      </c>
      <c r="AS369" s="255" t="str">
        <f>AT368&amp;":"&amp;AU368</f>
        <v>68:75</v>
      </c>
      <c r="AT369" s="257" t="str">
        <f t="shared" ref="AT369" si="345">AS369</f>
        <v>68:75</v>
      </c>
      <c r="AU369" s="257" t="str">
        <f t="shared" ref="AU369" si="346">AT369</f>
        <v>68:75</v>
      </c>
      <c r="AV369" s="257" t="str">
        <f t="shared" ref="AV369" si="347">AU369</f>
        <v>68:75</v>
      </c>
      <c r="AW369" s="257" t="str">
        <f t="shared" ref="AW369" si="348">AV369</f>
        <v>68:75</v>
      </c>
      <c r="AX369" s="257" t="str">
        <f t="shared" ref="AX369" si="349">AW369</f>
        <v>68:75</v>
      </c>
      <c r="AY369" s="255" t="str">
        <f>AZ368&amp;":"&amp;BA368</f>
        <v>52:60</v>
      </c>
      <c r="AZ369" s="255" t="str">
        <f>BA368&amp;":"&amp;BB368</f>
        <v>60:67</v>
      </c>
      <c r="BA369" s="257" t="str">
        <f t="shared" ref="BA369:BE369" si="350">AZ369</f>
        <v>60:67</v>
      </c>
      <c r="BB369" s="257" t="str">
        <f t="shared" si="350"/>
        <v>60:67</v>
      </c>
      <c r="BC369" s="257" t="str">
        <f t="shared" si="350"/>
        <v>60:67</v>
      </c>
      <c r="BD369" s="257" t="str">
        <f t="shared" si="350"/>
        <v>60:67</v>
      </c>
      <c r="BE369" s="257" t="str">
        <f t="shared" si="350"/>
        <v>60:67</v>
      </c>
      <c r="BF369" s="256" t="str">
        <f>BF368&amp;":"&amp;BG368</f>
        <v>99:112</v>
      </c>
      <c r="BG369" s="256" t="str">
        <f>BG368&amp;":"&amp;BH368</f>
        <v>112:119</v>
      </c>
      <c r="BH369" s="257" t="str">
        <f t="shared" ref="BH369:BL369" si="351">BG369</f>
        <v>112:119</v>
      </c>
      <c r="BI369" s="257" t="str">
        <f t="shared" si="351"/>
        <v>112:119</v>
      </c>
      <c r="BJ369" s="257" t="str">
        <f t="shared" si="351"/>
        <v>112:119</v>
      </c>
      <c r="BK369" s="257" t="str">
        <f t="shared" si="351"/>
        <v>112:119</v>
      </c>
      <c r="BL369" s="257" t="str">
        <f t="shared" si="351"/>
        <v>112:119</v>
      </c>
      <c r="BM369" s="256" t="str">
        <f>BM368&amp;":"&amp;BN368</f>
        <v>151:164</v>
      </c>
      <c r="BN369" s="256" t="str">
        <f>BN368&amp;":"&amp;BO368</f>
        <v>164:171</v>
      </c>
      <c r="BO369" s="257" t="str">
        <f t="shared" ref="BO369:BS369" si="352">BN369</f>
        <v>164:171</v>
      </c>
      <c r="BP369" s="257" t="str">
        <f t="shared" si="352"/>
        <v>164:171</v>
      </c>
      <c r="BQ369" s="257" t="str">
        <f t="shared" si="352"/>
        <v>164:171</v>
      </c>
      <c r="BR369" s="257" t="str">
        <f t="shared" si="352"/>
        <v>164:171</v>
      </c>
      <c r="BS369" s="257" t="str">
        <f t="shared" si="352"/>
        <v>164:171</v>
      </c>
      <c r="BT369" s="256" t="str">
        <f>BT368&amp;":"&amp;BU368</f>
        <v>203:216</v>
      </c>
      <c r="BU369" s="256" t="str">
        <f>BU368&amp;":"&amp;BV368</f>
        <v>216:223</v>
      </c>
      <c r="BV369" s="257" t="str">
        <f t="shared" ref="BV369:BZ369" si="353">BU369</f>
        <v>216:223</v>
      </c>
      <c r="BW369" s="257" t="str">
        <f t="shared" si="353"/>
        <v>216:223</v>
      </c>
      <c r="BX369" s="257" t="str">
        <f t="shared" si="353"/>
        <v>216:223</v>
      </c>
      <c r="BY369" s="257" t="str">
        <f t="shared" si="353"/>
        <v>216:223</v>
      </c>
      <c r="BZ369" s="257" t="str">
        <f t="shared" si="353"/>
        <v>216:223</v>
      </c>
      <c r="CA369" s="256" t="str">
        <f>CA368&amp;":"&amp;CB368</f>
        <v>255:268</v>
      </c>
      <c r="CB369" s="256" t="str">
        <f>CB368&amp;":"&amp;CC368</f>
        <v>268:275</v>
      </c>
      <c r="CC369" s="257" t="str">
        <f t="shared" ref="CC369:CG369" si="354">CB369</f>
        <v>268:275</v>
      </c>
      <c r="CD369" s="257" t="str">
        <f t="shared" si="354"/>
        <v>268:275</v>
      </c>
      <c r="CE369" s="257" t="str">
        <f t="shared" si="354"/>
        <v>268:275</v>
      </c>
      <c r="CF369" s="257" t="str">
        <f t="shared" si="354"/>
        <v>268:275</v>
      </c>
      <c r="CG369" s="257" t="str">
        <f t="shared" si="354"/>
        <v>268:275</v>
      </c>
      <c r="CH369" s="256" t="str">
        <f>CH368&amp;":"&amp;CI368</f>
        <v>307:320</v>
      </c>
      <c r="CI369" s="256" t="str">
        <f>CI368&amp;":"&amp;CJ368</f>
        <v>320:327</v>
      </c>
      <c r="CJ369" s="257" t="str">
        <f t="shared" ref="CJ369:CN369" si="355">CI369</f>
        <v>320:327</v>
      </c>
      <c r="CK369" s="257" t="str">
        <f t="shared" si="355"/>
        <v>320:327</v>
      </c>
      <c r="CL369" s="257" t="str">
        <f t="shared" si="355"/>
        <v>320:327</v>
      </c>
      <c r="CM369" s="257" t="str">
        <f t="shared" si="355"/>
        <v>320:327</v>
      </c>
      <c r="CN369" s="257" t="str">
        <f t="shared" si="355"/>
        <v>320:327</v>
      </c>
    </row>
    <row r="370" spans="1:92" hidden="1"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2:3</v>
      </c>
      <c r="S370" s="230" t="str">
        <f>LEFT(F370,FIND(":",F370)-1)+i.TOLoffset_r2*(d.TOL-1)&amp;":"&amp;RIGHT(F370,LEN(F370)-FIND(":",F370))+i.TOLoffset_r2*(d.TOL-1)</f>
        <v>3:4</v>
      </c>
      <c r="T370" s="230" t="str">
        <f>LEFT(G370,FIND(":",G370)-1)+i.TOLoffset_r2*(d.TOL-1)&amp;":"&amp;RIGHT(G370,LEN(G370)-FIND(":",G370))+i.TOLoffset_r2*(d.TOL-1)</f>
        <v>4:5</v>
      </c>
      <c r="U370" s="230" t="str">
        <f>LEFT(H370,FIND(":",H370)-1)+i.TOLoffset_r2*(d.TOL-1)&amp;":"&amp;RIGHT(H370,LEN(H370)-FIND(":",H370))+i.TOLoffset_r2*(d.TOL-1)</f>
        <v>5:6</v>
      </c>
      <c r="V370" s="230" t="str">
        <f>LEFT(I370,FIND(":",I370)-1)+i.TOLoffset_r2*(d.TOL-1)&amp;":"&amp;RIGHT(I370,LEN(I370)-FIND(":",I370))+i.TOLoffset_r2*(d.TOL-1)</f>
        <v>6:7</v>
      </c>
      <c r="W370" s="254" t="str">
        <f>P370</f>
        <v>0:1</v>
      </c>
      <c r="X370" s="254" t="str">
        <f t="shared" ref="X370:CN370" si="356">Q370</f>
        <v>0:1</v>
      </c>
      <c r="Y370" s="254" t="str">
        <f t="shared" si="356"/>
        <v>2:3</v>
      </c>
      <c r="Z370" s="254" t="str">
        <f t="shared" si="356"/>
        <v>3:4</v>
      </c>
      <c r="AA370" s="254" t="str">
        <f t="shared" si="356"/>
        <v>4:5</v>
      </c>
      <c r="AB370" s="254" t="str">
        <f t="shared" si="356"/>
        <v>5:6</v>
      </c>
      <c r="AC370" s="254" t="str">
        <f t="shared" si="356"/>
        <v>6:7</v>
      </c>
      <c r="AD370" s="254" t="str">
        <f t="shared" si="356"/>
        <v>0:1</v>
      </c>
      <c r="AE370" s="254" t="str">
        <f t="shared" si="356"/>
        <v>0:1</v>
      </c>
      <c r="AF370" s="254" t="str">
        <f t="shared" si="356"/>
        <v>2:3</v>
      </c>
      <c r="AG370" s="254" t="str">
        <f t="shared" si="356"/>
        <v>3:4</v>
      </c>
      <c r="AH370" s="254" t="str">
        <f t="shared" si="356"/>
        <v>4:5</v>
      </c>
      <c r="AI370" s="254" t="str">
        <f t="shared" si="356"/>
        <v>5:6</v>
      </c>
      <c r="AJ370" s="254" t="str">
        <f t="shared" si="356"/>
        <v>6:7</v>
      </c>
      <c r="AK370" s="254" t="str">
        <f t="shared" si="356"/>
        <v>0:1</v>
      </c>
      <c r="AL370" s="254" t="str">
        <f t="shared" si="356"/>
        <v>0:1</v>
      </c>
      <c r="AM370" s="254" t="str">
        <f t="shared" si="356"/>
        <v>2:3</v>
      </c>
      <c r="AN370" s="254" t="str">
        <f t="shared" si="356"/>
        <v>3:4</v>
      </c>
      <c r="AO370" s="254" t="str">
        <f t="shared" si="356"/>
        <v>4:5</v>
      </c>
      <c r="AP370" s="254" t="str">
        <f t="shared" si="356"/>
        <v>5:6</v>
      </c>
      <c r="AQ370" s="254" t="str">
        <f t="shared" si="356"/>
        <v>6:7</v>
      </c>
      <c r="AR370" s="254" t="str">
        <f t="shared" ref="AR370:BE370" si="357">AD370</f>
        <v>0:1</v>
      </c>
      <c r="AS370" s="254" t="str">
        <f t="shared" si="357"/>
        <v>0:1</v>
      </c>
      <c r="AT370" s="254" t="str">
        <f t="shared" si="357"/>
        <v>2:3</v>
      </c>
      <c r="AU370" s="254" t="str">
        <f t="shared" si="357"/>
        <v>3:4</v>
      </c>
      <c r="AV370" s="254" t="str">
        <f t="shared" si="357"/>
        <v>4:5</v>
      </c>
      <c r="AW370" s="254" t="str">
        <f t="shared" si="357"/>
        <v>5:6</v>
      </c>
      <c r="AX370" s="254" t="str">
        <f t="shared" si="357"/>
        <v>6:7</v>
      </c>
      <c r="AY370" s="254" t="str">
        <f t="shared" si="357"/>
        <v>0:1</v>
      </c>
      <c r="AZ370" s="254" t="str">
        <f t="shared" si="357"/>
        <v>0:1</v>
      </c>
      <c r="BA370" s="254" t="str">
        <f t="shared" si="357"/>
        <v>2:3</v>
      </c>
      <c r="BB370" s="254" t="str">
        <f t="shared" si="357"/>
        <v>3:4</v>
      </c>
      <c r="BC370" s="254" t="str">
        <f t="shared" si="357"/>
        <v>4:5</v>
      </c>
      <c r="BD370" s="254" t="str">
        <f t="shared" si="357"/>
        <v>5:6</v>
      </c>
      <c r="BE370" s="254" t="str">
        <f t="shared" si="357"/>
        <v>6:7</v>
      </c>
      <c r="BF370" s="254" t="str">
        <f t="shared" si="356"/>
        <v>0:1</v>
      </c>
      <c r="BG370" s="254" t="str">
        <f t="shared" si="356"/>
        <v>0:1</v>
      </c>
      <c r="BH370" s="254" t="str">
        <f t="shared" si="356"/>
        <v>2:3</v>
      </c>
      <c r="BI370" s="254" t="str">
        <f t="shared" si="356"/>
        <v>3:4</v>
      </c>
      <c r="BJ370" s="254" t="str">
        <f t="shared" si="356"/>
        <v>4:5</v>
      </c>
      <c r="BK370" s="254" t="str">
        <f t="shared" si="356"/>
        <v>5:6</v>
      </c>
      <c r="BL370" s="254" t="str">
        <f t="shared" si="356"/>
        <v>6:7</v>
      </c>
      <c r="BM370" s="254" t="str">
        <f t="shared" si="356"/>
        <v>0:1</v>
      </c>
      <c r="BN370" s="254" t="str">
        <f t="shared" si="356"/>
        <v>0:1</v>
      </c>
      <c r="BO370" s="254" t="str">
        <f t="shared" si="356"/>
        <v>2:3</v>
      </c>
      <c r="BP370" s="254" t="str">
        <f t="shared" si="356"/>
        <v>3:4</v>
      </c>
      <c r="BQ370" s="254" t="str">
        <f t="shared" si="356"/>
        <v>4:5</v>
      </c>
      <c r="BR370" s="254" t="str">
        <f t="shared" si="356"/>
        <v>5:6</v>
      </c>
      <c r="BS370" s="254" t="str">
        <f t="shared" si="356"/>
        <v>6:7</v>
      </c>
      <c r="BT370" s="254" t="str">
        <f t="shared" si="356"/>
        <v>0:1</v>
      </c>
      <c r="BU370" s="254" t="str">
        <f t="shared" si="356"/>
        <v>0:1</v>
      </c>
      <c r="BV370" s="254" t="str">
        <f t="shared" si="356"/>
        <v>2:3</v>
      </c>
      <c r="BW370" s="254" t="str">
        <f t="shared" si="356"/>
        <v>3:4</v>
      </c>
      <c r="BX370" s="254" t="str">
        <f t="shared" si="356"/>
        <v>4:5</v>
      </c>
      <c r="BY370" s="254" t="str">
        <f t="shared" si="356"/>
        <v>5:6</v>
      </c>
      <c r="BZ370" s="254" t="str">
        <f t="shared" si="356"/>
        <v>6:7</v>
      </c>
      <c r="CA370" s="254" t="str">
        <f t="shared" si="356"/>
        <v>0:1</v>
      </c>
      <c r="CB370" s="254" t="str">
        <f t="shared" si="356"/>
        <v>0:1</v>
      </c>
      <c r="CC370" s="254" t="str">
        <f t="shared" si="356"/>
        <v>2:3</v>
      </c>
      <c r="CD370" s="254" t="str">
        <f t="shared" si="356"/>
        <v>3:4</v>
      </c>
      <c r="CE370" s="254" t="str">
        <f t="shared" si="356"/>
        <v>4:5</v>
      </c>
      <c r="CF370" s="254" t="str">
        <f t="shared" si="356"/>
        <v>5:6</v>
      </c>
      <c r="CG370" s="254" t="str">
        <f t="shared" si="356"/>
        <v>6:7</v>
      </c>
      <c r="CH370" s="254" t="str">
        <f t="shared" si="356"/>
        <v>0:1</v>
      </c>
      <c r="CI370" s="254" t="str">
        <f t="shared" si="356"/>
        <v>0:1</v>
      </c>
      <c r="CJ370" s="254" t="str">
        <f t="shared" si="356"/>
        <v>2:3</v>
      </c>
      <c r="CK370" s="254" t="str">
        <f t="shared" si="356"/>
        <v>3:4</v>
      </c>
      <c r="CL370" s="254" t="str">
        <f t="shared" si="356"/>
        <v>4:5</v>
      </c>
      <c r="CM370" s="254" t="str">
        <f t="shared" si="356"/>
        <v>5:6</v>
      </c>
      <c r="CN370" s="254" t="str">
        <f t="shared" si="356"/>
        <v>6:7</v>
      </c>
    </row>
    <row r="371" spans="1:92" ht="56.25" hidden="1" outlineLevel="1">
      <c r="A371" s="21"/>
      <c r="C371" s="27"/>
      <c r="D371" s="27"/>
      <c r="E371" s="27"/>
      <c r="F371" s="27"/>
      <c r="G371" s="27"/>
      <c r="H371" s="27"/>
      <c r="I371" s="27"/>
      <c r="J371" s="27"/>
      <c r="K371" s="27"/>
      <c r="L371" s="27"/>
      <c r="M371" s="27"/>
      <c r="N371" s="27"/>
      <c r="O371" s="27"/>
      <c r="P371" s="253" t="str">
        <f t="shared" ref="P371:Q371" si="358">P370&amp;", "&amp;P$369</f>
        <v>0:1, 52:60</v>
      </c>
      <c r="Q371" s="253" t="str">
        <f t="shared" si="358"/>
        <v>0:1, 60:67</v>
      </c>
      <c r="R371" s="253" t="str">
        <f>R370&amp;", "&amp;R$369</f>
        <v>2:3, 60:67</v>
      </c>
      <c r="S371" s="253" t="str">
        <f>S370&amp;", "&amp;S$369</f>
        <v>3:4, 60:67</v>
      </c>
      <c r="T371" s="253" t="str">
        <f>T370&amp;", "&amp;T$369</f>
        <v>4:5, 60:67</v>
      </c>
      <c r="U371" s="253" t="str">
        <f>U370&amp;", "&amp;U$369</f>
        <v>5:6, 60:67</v>
      </c>
      <c r="V371" s="253" t="str">
        <f>V370&amp;", "&amp;V$369</f>
        <v>6:7, 60:67</v>
      </c>
      <c r="W371" s="253" t="str">
        <f t="shared" ref="W371:BE371" si="359">W370&amp;", "&amp;W$369</f>
        <v>0:1, 54:62</v>
      </c>
      <c r="X371" s="253" t="str">
        <f t="shared" si="359"/>
        <v>0:1, 62:69</v>
      </c>
      <c r="Y371" s="253" t="str">
        <f t="shared" si="359"/>
        <v>2:3, 62:69</v>
      </c>
      <c r="Z371" s="253" t="str">
        <f t="shared" si="359"/>
        <v>3:4, 62:69</v>
      </c>
      <c r="AA371" s="253" t="str">
        <f t="shared" si="359"/>
        <v>4:5, 62:69</v>
      </c>
      <c r="AB371" s="253" t="str">
        <f t="shared" si="359"/>
        <v>5:6, 62:69</v>
      </c>
      <c r="AC371" s="253" t="str">
        <f t="shared" si="359"/>
        <v>6:7, 62:69</v>
      </c>
      <c r="AD371" s="253" t="str">
        <f t="shared" si="359"/>
        <v>0:1, 57:65</v>
      </c>
      <c r="AE371" s="253" t="str">
        <f t="shared" si="359"/>
        <v>0:1, 65:72</v>
      </c>
      <c r="AF371" s="253" t="str">
        <f t="shared" si="359"/>
        <v>2:3, 65:72</v>
      </c>
      <c r="AG371" s="253" t="str">
        <f t="shared" si="359"/>
        <v>3:4, 65:72</v>
      </c>
      <c r="AH371" s="253" t="str">
        <f t="shared" si="359"/>
        <v>4:5, 65:72</v>
      </c>
      <c r="AI371" s="253" t="str">
        <f t="shared" si="359"/>
        <v>5:6, 65:72</v>
      </c>
      <c r="AJ371" s="253" t="str">
        <f t="shared" si="359"/>
        <v>6:7, 65:72</v>
      </c>
      <c r="AK371" s="253" t="str">
        <f t="shared" si="359"/>
        <v>0:1, 59:67</v>
      </c>
      <c r="AL371" s="253" t="str">
        <f t="shared" si="359"/>
        <v>0:1, 67:74</v>
      </c>
      <c r="AM371" s="253" t="str">
        <f t="shared" si="359"/>
        <v>2:3, 67:74</v>
      </c>
      <c r="AN371" s="253" t="str">
        <f t="shared" si="359"/>
        <v>3:4, 67:74</v>
      </c>
      <c r="AO371" s="253" t="str">
        <f t="shared" si="359"/>
        <v>4:5, 67:74</v>
      </c>
      <c r="AP371" s="253" t="str">
        <f t="shared" si="359"/>
        <v>5:6, 67:74</v>
      </c>
      <c r="AQ371" s="253" t="str">
        <f t="shared" si="359"/>
        <v>6:7, 67:74</v>
      </c>
      <c r="AR371" s="253" t="str">
        <f t="shared" ref="AR371:AX371" si="360">AR370&amp;", "&amp;AR$369</f>
        <v>0:1, 60:68</v>
      </c>
      <c r="AS371" s="253" t="str">
        <f t="shared" si="360"/>
        <v>0:1, 68:75</v>
      </c>
      <c r="AT371" s="253" t="str">
        <f t="shared" si="360"/>
        <v>2:3, 68:75</v>
      </c>
      <c r="AU371" s="253" t="str">
        <f t="shared" si="360"/>
        <v>3:4, 68:75</v>
      </c>
      <c r="AV371" s="253" t="str">
        <f t="shared" si="360"/>
        <v>4:5, 68:75</v>
      </c>
      <c r="AW371" s="253" t="str">
        <f t="shared" si="360"/>
        <v>5:6, 68:75</v>
      </c>
      <c r="AX371" s="253" t="str">
        <f t="shared" si="360"/>
        <v>6:7, 68:75</v>
      </c>
      <c r="AY371" s="253" t="str">
        <f t="shared" si="359"/>
        <v>0:1, 52:60</v>
      </c>
      <c r="AZ371" s="253" t="str">
        <f t="shared" si="359"/>
        <v>0:1, 60:67</v>
      </c>
      <c r="BA371" s="253" t="str">
        <f t="shared" si="359"/>
        <v>2:3, 60:67</v>
      </c>
      <c r="BB371" s="253" t="str">
        <f t="shared" si="359"/>
        <v>3:4, 60:67</v>
      </c>
      <c r="BC371" s="253" t="str">
        <f t="shared" si="359"/>
        <v>4:5, 60:67</v>
      </c>
      <c r="BD371" s="253" t="str">
        <f t="shared" si="359"/>
        <v>5:6, 60:67</v>
      </c>
      <c r="BE371" s="253" t="str">
        <f t="shared" si="359"/>
        <v>6:7, 60:67</v>
      </c>
      <c r="BF371" s="253" t="str">
        <f t="shared" ref="BF371:CG371" si="361">BF370&amp;", "&amp;BF$369</f>
        <v>0:1, 99:112</v>
      </c>
      <c r="BG371" s="253" t="str">
        <f t="shared" si="361"/>
        <v>0:1, 112:119</v>
      </c>
      <c r="BH371" s="253" t="str">
        <f t="shared" si="361"/>
        <v>2:3, 112:119</v>
      </c>
      <c r="BI371" s="253" t="str">
        <f t="shared" si="361"/>
        <v>3:4, 112:119</v>
      </c>
      <c r="BJ371" s="253" t="str">
        <f t="shared" si="361"/>
        <v>4:5, 112:119</v>
      </c>
      <c r="BK371" s="253" t="str">
        <f t="shared" si="361"/>
        <v>5:6, 112:119</v>
      </c>
      <c r="BL371" s="253" t="str">
        <f t="shared" si="361"/>
        <v>6:7, 112:119</v>
      </c>
      <c r="BM371" s="253" t="str">
        <f t="shared" si="361"/>
        <v>0:1, 151:164</v>
      </c>
      <c r="BN371" s="253" t="str">
        <f t="shared" si="361"/>
        <v>0:1, 164:171</v>
      </c>
      <c r="BO371" s="253" t="str">
        <f t="shared" si="361"/>
        <v>2:3, 164:171</v>
      </c>
      <c r="BP371" s="253" t="str">
        <f t="shared" si="361"/>
        <v>3:4, 164:171</v>
      </c>
      <c r="BQ371" s="253" t="str">
        <f t="shared" si="361"/>
        <v>4:5, 164:171</v>
      </c>
      <c r="BR371" s="253" t="str">
        <f t="shared" si="361"/>
        <v>5:6, 164:171</v>
      </c>
      <c r="BS371" s="253" t="str">
        <f t="shared" si="361"/>
        <v>6:7, 164:171</v>
      </c>
      <c r="BT371" s="253" t="str">
        <f t="shared" si="361"/>
        <v>0:1, 203:216</v>
      </c>
      <c r="BU371" s="253" t="str">
        <f t="shared" si="361"/>
        <v>0:1, 216:223</v>
      </c>
      <c r="BV371" s="253" t="str">
        <f t="shared" si="361"/>
        <v>2:3, 216:223</v>
      </c>
      <c r="BW371" s="253" t="str">
        <f t="shared" si="361"/>
        <v>3:4, 216:223</v>
      </c>
      <c r="BX371" s="253" t="str">
        <f t="shared" si="361"/>
        <v>4:5, 216:223</v>
      </c>
      <c r="BY371" s="253" t="str">
        <f t="shared" si="361"/>
        <v>5:6, 216:223</v>
      </c>
      <c r="BZ371" s="253" t="str">
        <f t="shared" si="361"/>
        <v>6:7, 216:223</v>
      </c>
      <c r="CA371" s="253" t="str">
        <f t="shared" si="361"/>
        <v>0:1, 255:268</v>
      </c>
      <c r="CB371" s="253" t="str">
        <f t="shared" si="361"/>
        <v>0:1, 268:275</v>
      </c>
      <c r="CC371" s="253" t="str">
        <f t="shared" si="361"/>
        <v>2:3, 268:275</v>
      </c>
      <c r="CD371" s="253" t="str">
        <f t="shared" si="361"/>
        <v>3:4, 268:275</v>
      </c>
      <c r="CE371" s="253" t="str">
        <f t="shared" si="361"/>
        <v>4:5, 268:275</v>
      </c>
      <c r="CF371" s="253" t="str">
        <f t="shared" si="361"/>
        <v>5:6, 268:275</v>
      </c>
      <c r="CG371" s="253" t="str">
        <f t="shared" si="361"/>
        <v>6:7, 268:275</v>
      </c>
      <c r="CH371" s="253" t="str">
        <f t="shared" ref="CH371:CN371" si="362">CH370&amp;", "&amp;CH$369</f>
        <v>0:1, 307:320</v>
      </c>
      <c r="CI371" s="253" t="str">
        <f t="shared" si="362"/>
        <v>0:1, 320:327</v>
      </c>
      <c r="CJ371" s="253" t="str">
        <f t="shared" si="362"/>
        <v>2:3, 320:327</v>
      </c>
      <c r="CK371" s="253" t="str">
        <f t="shared" si="362"/>
        <v>3:4, 320:327</v>
      </c>
      <c r="CL371" s="253" t="str">
        <f t="shared" si="362"/>
        <v>4:5, 320:327</v>
      </c>
      <c r="CM371" s="253" t="str">
        <f t="shared" si="362"/>
        <v>5:6, 320:327</v>
      </c>
      <c r="CN371" s="253" t="str">
        <f t="shared" si="362"/>
        <v>6:7, 320:327</v>
      </c>
    </row>
    <row r="372" spans="1:92" hidden="1"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146:147</v>
      </c>
      <c r="S372" s="274" t="str">
        <f>LEFT(S370,FIND(":",S370)-1)+i.BMToffset_r2&amp;":"&amp;RIGHT(S370,LEN(S370)-FIND(":",S370))+i.BMToffset_r2</f>
        <v>147:148</v>
      </c>
      <c r="T372" s="274" t="str">
        <f>LEFT(T370,FIND(":",T370)-1)+i.BMToffset_r2&amp;":"&amp;RIGHT(T370,LEN(T370)-FIND(":",T370))+i.BMToffset_r2</f>
        <v>148:149</v>
      </c>
      <c r="U372" s="274" t="str">
        <f>LEFT(U370,FIND(":",U370)-1)+i.BMToffset_r2&amp;":"&amp;RIGHT(U370,LEN(U370)-FIND(":",U370))+i.BMToffset_r2</f>
        <v>149:150</v>
      </c>
      <c r="V372" s="274" t="str">
        <f>LEFT(V370,FIND(":",V370)-1)+i.BMToffset_r2&amp;":"&amp;RIGHT(V370,LEN(V370)-FIND(":",V370))+i.BMToffset_r2</f>
        <v>150:151</v>
      </c>
      <c r="W372" s="254" t="str">
        <f>P372</f>
        <v>0:1</v>
      </c>
      <c r="X372" s="254" t="str">
        <f t="shared" ref="X372:CN372" si="363">Q372</f>
        <v>0:1</v>
      </c>
      <c r="Y372" s="254" t="str">
        <f t="shared" si="363"/>
        <v>146:147</v>
      </c>
      <c r="Z372" s="254" t="str">
        <f t="shared" si="363"/>
        <v>147:148</v>
      </c>
      <c r="AA372" s="254" t="str">
        <f t="shared" si="363"/>
        <v>148:149</v>
      </c>
      <c r="AB372" s="254" t="str">
        <f t="shared" si="363"/>
        <v>149:150</v>
      </c>
      <c r="AC372" s="254" t="str">
        <f t="shared" si="363"/>
        <v>150:151</v>
      </c>
      <c r="AD372" s="254" t="str">
        <f t="shared" si="363"/>
        <v>0:1</v>
      </c>
      <c r="AE372" s="254" t="str">
        <f t="shared" si="363"/>
        <v>0:1</v>
      </c>
      <c r="AF372" s="254" t="str">
        <f t="shared" si="363"/>
        <v>146:147</v>
      </c>
      <c r="AG372" s="254" t="str">
        <f t="shared" si="363"/>
        <v>147:148</v>
      </c>
      <c r="AH372" s="254" t="str">
        <f t="shared" si="363"/>
        <v>148:149</v>
      </c>
      <c r="AI372" s="254" t="str">
        <f t="shared" si="363"/>
        <v>149:150</v>
      </c>
      <c r="AJ372" s="254" t="str">
        <f t="shared" si="363"/>
        <v>150:151</v>
      </c>
      <c r="AK372" s="254" t="str">
        <f t="shared" si="363"/>
        <v>0:1</v>
      </c>
      <c r="AL372" s="254" t="str">
        <f t="shared" si="363"/>
        <v>0:1</v>
      </c>
      <c r="AM372" s="254" t="str">
        <f t="shared" si="363"/>
        <v>146:147</v>
      </c>
      <c r="AN372" s="254" t="str">
        <f t="shared" si="363"/>
        <v>147:148</v>
      </c>
      <c r="AO372" s="254" t="str">
        <f t="shared" si="363"/>
        <v>148:149</v>
      </c>
      <c r="AP372" s="254" t="str">
        <f t="shared" si="363"/>
        <v>149:150</v>
      </c>
      <c r="AQ372" s="254" t="str">
        <f t="shared" si="363"/>
        <v>150:151</v>
      </c>
      <c r="AR372" s="254" t="str">
        <f t="shared" ref="AR372:BE372" si="364">AD372</f>
        <v>0:1</v>
      </c>
      <c r="AS372" s="254" t="str">
        <f t="shared" si="364"/>
        <v>0:1</v>
      </c>
      <c r="AT372" s="254" t="str">
        <f t="shared" si="364"/>
        <v>146:147</v>
      </c>
      <c r="AU372" s="254" t="str">
        <f t="shared" si="364"/>
        <v>147:148</v>
      </c>
      <c r="AV372" s="254" t="str">
        <f t="shared" si="364"/>
        <v>148:149</v>
      </c>
      <c r="AW372" s="254" t="str">
        <f t="shared" si="364"/>
        <v>149:150</v>
      </c>
      <c r="AX372" s="254" t="str">
        <f t="shared" si="364"/>
        <v>150:151</v>
      </c>
      <c r="AY372" s="254" t="str">
        <f t="shared" si="364"/>
        <v>0:1</v>
      </c>
      <c r="AZ372" s="254" t="str">
        <f t="shared" si="364"/>
        <v>0:1</v>
      </c>
      <c r="BA372" s="254" t="str">
        <f t="shared" si="364"/>
        <v>146:147</v>
      </c>
      <c r="BB372" s="254" t="str">
        <f t="shared" si="364"/>
        <v>147:148</v>
      </c>
      <c r="BC372" s="254" t="str">
        <f t="shared" si="364"/>
        <v>148:149</v>
      </c>
      <c r="BD372" s="254" t="str">
        <f t="shared" si="364"/>
        <v>149:150</v>
      </c>
      <c r="BE372" s="254" t="str">
        <f t="shared" si="364"/>
        <v>150:151</v>
      </c>
      <c r="BF372" s="254" t="str">
        <f t="shared" si="363"/>
        <v>0:1</v>
      </c>
      <c r="BG372" s="254" t="str">
        <f t="shared" si="363"/>
        <v>0:1</v>
      </c>
      <c r="BH372" s="254" t="str">
        <f t="shared" si="363"/>
        <v>146:147</v>
      </c>
      <c r="BI372" s="254" t="str">
        <f t="shared" si="363"/>
        <v>147:148</v>
      </c>
      <c r="BJ372" s="254" t="str">
        <f t="shared" si="363"/>
        <v>148:149</v>
      </c>
      <c r="BK372" s="254" t="str">
        <f t="shared" si="363"/>
        <v>149:150</v>
      </c>
      <c r="BL372" s="254" t="str">
        <f t="shared" si="363"/>
        <v>150:151</v>
      </c>
      <c r="BM372" s="254" t="str">
        <f t="shared" si="363"/>
        <v>0:1</v>
      </c>
      <c r="BN372" s="254" t="str">
        <f t="shared" si="363"/>
        <v>0:1</v>
      </c>
      <c r="BO372" s="254" t="str">
        <f t="shared" si="363"/>
        <v>146:147</v>
      </c>
      <c r="BP372" s="254" t="str">
        <f t="shared" si="363"/>
        <v>147:148</v>
      </c>
      <c r="BQ372" s="254" t="str">
        <f t="shared" si="363"/>
        <v>148:149</v>
      </c>
      <c r="BR372" s="254" t="str">
        <f t="shared" si="363"/>
        <v>149:150</v>
      </c>
      <c r="BS372" s="254" t="str">
        <f t="shared" si="363"/>
        <v>150:151</v>
      </c>
      <c r="BT372" s="254" t="str">
        <f t="shared" si="363"/>
        <v>0:1</v>
      </c>
      <c r="BU372" s="254" t="str">
        <f t="shared" si="363"/>
        <v>0:1</v>
      </c>
      <c r="BV372" s="254" t="str">
        <f t="shared" si="363"/>
        <v>146:147</v>
      </c>
      <c r="BW372" s="254" t="str">
        <f t="shared" si="363"/>
        <v>147:148</v>
      </c>
      <c r="BX372" s="254" t="str">
        <f t="shared" si="363"/>
        <v>148:149</v>
      </c>
      <c r="BY372" s="254" t="str">
        <f t="shared" si="363"/>
        <v>149:150</v>
      </c>
      <c r="BZ372" s="254" t="str">
        <f t="shared" si="363"/>
        <v>150:151</v>
      </c>
      <c r="CA372" s="254" t="str">
        <f t="shared" si="363"/>
        <v>0:1</v>
      </c>
      <c r="CB372" s="254" t="str">
        <f t="shared" si="363"/>
        <v>0:1</v>
      </c>
      <c r="CC372" s="254" t="str">
        <f t="shared" si="363"/>
        <v>146:147</v>
      </c>
      <c r="CD372" s="254" t="str">
        <f t="shared" si="363"/>
        <v>147:148</v>
      </c>
      <c r="CE372" s="254" t="str">
        <f t="shared" si="363"/>
        <v>148:149</v>
      </c>
      <c r="CF372" s="254" t="str">
        <f t="shared" si="363"/>
        <v>149:150</v>
      </c>
      <c r="CG372" s="254" t="str">
        <f t="shared" si="363"/>
        <v>150:151</v>
      </c>
      <c r="CH372" s="254" t="str">
        <f t="shared" si="363"/>
        <v>0:1</v>
      </c>
      <c r="CI372" s="254" t="str">
        <f t="shared" si="363"/>
        <v>0:1</v>
      </c>
      <c r="CJ372" s="254" t="str">
        <f t="shared" si="363"/>
        <v>146:147</v>
      </c>
      <c r="CK372" s="254" t="str">
        <f t="shared" si="363"/>
        <v>147:148</v>
      </c>
      <c r="CL372" s="254" t="str">
        <f t="shared" si="363"/>
        <v>148:149</v>
      </c>
      <c r="CM372" s="254" t="str">
        <f t="shared" si="363"/>
        <v>149:150</v>
      </c>
      <c r="CN372" s="254" t="str">
        <f t="shared" si="363"/>
        <v>150:151</v>
      </c>
    </row>
    <row r="373" spans="1:92" ht="78" hidden="1" outlineLevel="1">
      <c r="B373" s="29"/>
      <c r="C373" s="147"/>
      <c r="D373" s="147"/>
      <c r="E373" s="147"/>
      <c r="F373" s="147"/>
      <c r="G373" s="147"/>
      <c r="H373" s="147"/>
      <c r="I373" s="147"/>
      <c r="J373" s="147"/>
      <c r="K373" s="147"/>
      <c r="L373" s="147"/>
      <c r="M373" s="147"/>
      <c r="N373" s="27"/>
      <c r="O373" s="27"/>
      <c r="P373" s="252" t="str">
        <f t="shared" ref="P373:CH373" si="365">P372&amp;", "&amp;P$369</f>
        <v>0:1, 52:60</v>
      </c>
      <c r="Q373" s="252" t="str">
        <f t="shared" si="365"/>
        <v>0:1, 60:67</v>
      </c>
      <c r="R373" s="252" t="str">
        <f t="shared" si="365"/>
        <v>146:147, 60:67</v>
      </c>
      <c r="S373" s="252" t="str">
        <f t="shared" si="365"/>
        <v>147:148, 60:67</v>
      </c>
      <c r="T373" s="252" t="str">
        <f t="shared" si="365"/>
        <v>148:149, 60:67</v>
      </c>
      <c r="U373" s="252" t="str">
        <f t="shared" si="365"/>
        <v>149:150, 60:67</v>
      </c>
      <c r="V373" s="252" t="str">
        <f t="shared" si="365"/>
        <v>150:151, 60:67</v>
      </c>
      <c r="W373" s="252" t="str">
        <f t="shared" si="365"/>
        <v>0:1, 54:62</v>
      </c>
      <c r="X373" s="252" t="str">
        <f t="shared" si="365"/>
        <v>0:1, 62:69</v>
      </c>
      <c r="Y373" s="252" t="str">
        <f t="shared" si="365"/>
        <v>146:147, 62:69</v>
      </c>
      <c r="Z373" s="252" t="str">
        <f t="shared" si="365"/>
        <v>147:148, 62:69</v>
      </c>
      <c r="AA373" s="252" t="str">
        <f t="shared" si="365"/>
        <v>148:149, 62:69</v>
      </c>
      <c r="AB373" s="252" t="str">
        <f t="shared" si="365"/>
        <v>149:150, 62:69</v>
      </c>
      <c r="AC373" s="252" t="str">
        <f t="shared" si="365"/>
        <v>150:151, 62:69</v>
      </c>
      <c r="AD373" s="252" t="str">
        <f t="shared" si="365"/>
        <v>0:1, 57:65</v>
      </c>
      <c r="AE373" s="252" t="str">
        <f t="shared" si="365"/>
        <v>0:1, 65:72</v>
      </c>
      <c r="AF373" s="252" t="str">
        <f t="shared" si="365"/>
        <v>146:147, 65:72</v>
      </c>
      <c r="AG373" s="252" t="str">
        <f t="shared" si="365"/>
        <v>147:148, 65:72</v>
      </c>
      <c r="AH373" s="252" t="str">
        <f t="shared" si="365"/>
        <v>148:149, 65:72</v>
      </c>
      <c r="AI373" s="252" t="str">
        <f t="shared" si="365"/>
        <v>149:150, 65:72</v>
      </c>
      <c r="AJ373" s="252" t="str">
        <f t="shared" si="365"/>
        <v>150:151, 65:72</v>
      </c>
      <c r="AK373" s="252" t="str">
        <f t="shared" si="365"/>
        <v>0:1, 59:67</v>
      </c>
      <c r="AL373" s="252" t="str">
        <f t="shared" si="365"/>
        <v>0:1, 67:74</v>
      </c>
      <c r="AM373" s="252" t="str">
        <f t="shared" si="365"/>
        <v>146:147, 67:74</v>
      </c>
      <c r="AN373" s="252" t="str">
        <f t="shared" si="365"/>
        <v>147:148, 67:74</v>
      </c>
      <c r="AO373" s="252" t="str">
        <f t="shared" si="365"/>
        <v>148:149, 67:74</v>
      </c>
      <c r="AP373" s="252" t="str">
        <f t="shared" si="365"/>
        <v>149:150, 67:74</v>
      </c>
      <c r="AQ373" s="252" t="str">
        <f t="shared" si="365"/>
        <v>150:151, 67:74</v>
      </c>
      <c r="AR373" s="252" t="str">
        <f t="shared" ref="AR373:AX373" si="366">AR372&amp;", "&amp;AR$369</f>
        <v>0:1, 60:68</v>
      </c>
      <c r="AS373" s="252" t="str">
        <f t="shared" si="366"/>
        <v>0:1, 68:75</v>
      </c>
      <c r="AT373" s="252" t="str">
        <f t="shared" si="366"/>
        <v>146:147, 68:75</v>
      </c>
      <c r="AU373" s="252" t="str">
        <f t="shared" si="366"/>
        <v>147:148, 68:75</v>
      </c>
      <c r="AV373" s="252" t="str">
        <f t="shared" si="366"/>
        <v>148:149, 68:75</v>
      </c>
      <c r="AW373" s="252" t="str">
        <f t="shared" si="366"/>
        <v>149:150, 68:75</v>
      </c>
      <c r="AX373" s="252" t="str">
        <f t="shared" si="366"/>
        <v>150:151, 68:75</v>
      </c>
      <c r="AY373" s="252" t="str">
        <f t="shared" si="365"/>
        <v>0:1, 52:60</v>
      </c>
      <c r="AZ373" s="252" t="str">
        <f t="shared" si="365"/>
        <v>0:1, 60:67</v>
      </c>
      <c r="BA373" s="252" t="str">
        <f t="shared" si="365"/>
        <v>146:147, 60:67</v>
      </c>
      <c r="BB373" s="252" t="str">
        <f t="shared" si="365"/>
        <v>147:148, 60:67</v>
      </c>
      <c r="BC373" s="252" t="str">
        <f t="shared" si="365"/>
        <v>148:149, 60:67</v>
      </c>
      <c r="BD373" s="252" t="str">
        <f t="shared" si="365"/>
        <v>149:150, 60:67</v>
      </c>
      <c r="BE373" s="252" t="str">
        <f t="shared" si="365"/>
        <v>150:151, 60:67</v>
      </c>
      <c r="BF373" s="252" t="str">
        <f t="shared" si="365"/>
        <v>0:1, 99:112</v>
      </c>
      <c r="BG373" s="252" t="str">
        <f t="shared" si="365"/>
        <v>0:1, 112:119</v>
      </c>
      <c r="BH373" s="252" t="str">
        <f t="shared" si="365"/>
        <v>146:147, 112:119</v>
      </c>
      <c r="BI373" s="252" t="str">
        <f t="shared" si="365"/>
        <v>147:148, 112:119</v>
      </c>
      <c r="BJ373" s="252" t="str">
        <f t="shared" si="365"/>
        <v>148:149, 112:119</v>
      </c>
      <c r="BK373" s="252" t="str">
        <f t="shared" si="365"/>
        <v>149:150, 112:119</v>
      </c>
      <c r="BL373" s="252" t="str">
        <f t="shared" si="365"/>
        <v>150:151, 112:119</v>
      </c>
      <c r="BM373" s="252" t="str">
        <f t="shared" si="365"/>
        <v>0:1, 151:164</v>
      </c>
      <c r="BN373" s="252" t="str">
        <f t="shared" si="365"/>
        <v>0:1, 164:171</v>
      </c>
      <c r="BO373" s="252" t="str">
        <f t="shared" si="365"/>
        <v>146:147, 164:171</v>
      </c>
      <c r="BP373" s="252" t="str">
        <f t="shared" si="365"/>
        <v>147:148, 164:171</v>
      </c>
      <c r="BQ373" s="252" t="str">
        <f t="shared" si="365"/>
        <v>148:149, 164:171</v>
      </c>
      <c r="BR373" s="252" t="str">
        <f t="shared" si="365"/>
        <v>149:150, 164:171</v>
      </c>
      <c r="BS373" s="252" t="str">
        <f t="shared" si="365"/>
        <v>150:151, 164:171</v>
      </c>
      <c r="BT373" s="252" t="str">
        <f t="shared" si="365"/>
        <v>0:1, 203:216</v>
      </c>
      <c r="BU373" s="252" t="str">
        <f t="shared" si="365"/>
        <v>0:1, 216:223</v>
      </c>
      <c r="BV373" s="252" t="str">
        <f t="shared" si="365"/>
        <v>146:147, 216:223</v>
      </c>
      <c r="BW373" s="252" t="str">
        <f t="shared" si="365"/>
        <v>147:148, 216:223</v>
      </c>
      <c r="BX373" s="252" t="str">
        <f t="shared" si="365"/>
        <v>148:149, 216:223</v>
      </c>
      <c r="BY373" s="252" t="str">
        <f t="shared" si="365"/>
        <v>149:150, 216:223</v>
      </c>
      <c r="BZ373" s="252" t="str">
        <f t="shared" si="365"/>
        <v>150:151, 216:223</v>
      </c>
      <c r="CA373" s="252" t="str">
        <f t="shared" si="365"/>
        <v>0:1, 255:268</v>
      </c>
      <c r="CB373" s="252" t="str">
        <f t="shared" si="365"/>
        <v>0:1, 268:275</v>
      </c>
      <c r="CC373" s="252" t="str">
        <f t="shared" si="365"/>
        <v>146:147, 268:275</v>
      </c>
      <c r="CD373" s="252" t="str">
        <f t="shared" si="365"/>
        <v>147:148, 268:275</v>
      </c>
      <c r="CE373" s="252" t="str">
        <f t="shared" si="365"/>
        <v>148:149, 268:275</v>
      </c>
      <c r="CF373" s="252" t="str">
        <f t="shared" si="365"/>
        <v>149:150, 268:275</v>
      </c>
      <c r="CG373" s="252" t="str">
        <f t="shared" si="365"/>
        <v>150:151, 268:275</v>
      </c>
      <c r="CH373" s="252" t="str">
        <f t="shared" si="365"/>
        <v>0:1, 307:320</v>
      </c>
      <c r="CI373" s="252" t="str">
        <f t="shared" ref="CI373:CN373" si="367">CI372&amp;", "&amp;CI$369</f>
        <v>0:1, 320:327</v>
      </c>
      <c r="CJ373" s="252" t="str">
        <f t="shared" si="367"/>
        <v>146:147, 320:327</v>
      </c>
      <c r="CK373" s="252" t="str">
        <f t="shared" si="367"/>
        <v>147:148, 320:327</v>
      </c>
      <c r="CL373" s="252" t="str">
        <f t="shared" si="367"/>
        <v>148:149, 320:327</v>
      </c>
      <c r="CM373" s="252" t="str">
        <f t="shared" si="367"/>
        <v>149:150, 320:327</v>
      </c>
      <c r="CN373" s="252" t="str">
        <f t="shared" si="367"/>
        <v>150:151, 320:327</v>
      </c>
    </row>
    <row r="374" spans="1:92" hidden="1" outlineLevel="1"/>
    <row r="375" spans="1:92" hidden="1" outlineLevel="1">
      <c r="BE375">
        <f>BF375-13</f>
        <v>86</v>
      </c>
      <c r="BF375">
        <f>BF$368</f>
        <v>99</v>
      </c>
      <c r="BL375">
        <f t="shared" ref="BL375" si="368">BM375-13</f>
        <v>138</v>
      </c>
      <c r="BM375">
        <f>BM$368</f>
        <v>151</v>
      </c>
      <c r="BS375">
        <f t="shared" ref="BS375" si="369">BT375-13</f>
        <v>190</v>
      </c>
      <c r="BT375">
        <f>BT$368</f>
        <v>203</v>
      </c>
      <c r="BZ375">
        <f t="shared" ref="BZ375" si="370">CA375-13</f>
        <v>242</v>
      </c>
      <c r="CA375">
        <f>CA$368</f>
        <v>255</v>
      </c>
      <c r="CG375">
        <f t="shared" ref="CG375" si="371">CH375-13</f>
        <v>294</v>
      </c>
      <c r="CH375">
        <f>CH$368</f>
        <v>307</v>
      </c>
    </row>
    <row r="376" spans="1:92" hidden="1" outlineLevel="1">
      <c r="BF376" t="str">
        <f>BE375&amp;":"&amp;BF375</f>
        <v>86:99</v>
      </c>
      <c r="BM376" t="str">
        <f t="shared" ref="BM376" si="372">BL375&amp;":"&amp;BM375</f>
        <v>138:151</v>
      </c>
      <c r="BT376" t="str">
        <f t="shared" ref="BT376" si="373">BS375&amp;":"&amp;BT375</f>
        <v>190:203</v>
      </c>
      <c r="CA376" t="str">
        <f t="shared" ref="CA376" si="374">BZ375&amp;":"&amp;CA375</f>
        <v>242:255</v>
      </c>
      <c r="CH376" t="str">
        <f t="shared" ref="CH376" si="375">CG375&amp;":"&amp;CH375</f>
        <v>294:307</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3" t="str">
        <f>BF377&amp;", "&amp;BF$376</f>
        <v>19:20, 86:99</v>
      </c>
      <c r="BM378" s="253" t="str">
        <f t="shared" ref="BM378" si="376">BM377&amp;", "&amp;BM$376</f>
        <v>19:20, 138:151</v>
      </c>
      <c r="BT378" s="253" t="str">
        <f t="shared" ref="BT378" si="377">BT377&amp;", "&amp;BT$376</f>
        <v>19:20, 190:203</v>
      </c>
      <c r="CA378" s="253" t="str">
        <f t="shared" ref="CA378" si="378">CA377&amp;", "&amp;CA$376</f>
        <v>19:20, 242:255</v>
      </c>
      <c r="CH378" s="253" t="str">
        <f t="shared" ref="CH378" si="379">CH377&amp;", "&amp;CH$376</f>
        <v>19:20, 294:307</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1339</v>
      </c>
    </row>
    <row r="730" spans="1:30" ht="17.25" hidden="1"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hidden="1"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hidden="1" outlineLevel="1">
      <c r="C732" s="125" t="s">
        <v>1354</v>
      </c>
      <c r="D732" s="125" t="s">
        <v>1355</v>
      </c>
      <c r="L732" s="147" t="s">
        <v>1356</v>
      </c>
      <c r="M732" s="147"/>
      <c r="R732" s="125" t="s">
        <v>1357</v>
      </c>
      <c r="S732" s="125" t="s">
        <v>1358</v>
      </c>
      <c r="T732" s="125" t="s">
        <v>1357</v>
      </c>
      <c r="U732" s="125" t="s">
        <v>1358</v>
      </c>
      <c r="V732" s="31" t="s">
        <v>1359</v>
      </c>
    </row>
    <row r="733" spans="1:30" hidden="1" outlineLevel="1">
      <c r="A733" t="s">
        <v>1196</v>
      </c>
      <c r="B733" t="s">
        <v>833</v>
      </c>
      <c r="C733" s="386">
        <f t="shared" ref="C733:D740" si="380">T733</f>
        <v>0</v>
      </c>
      <c r="D733" s="386">
        <f t="shared" si="380"/>
        <v>0</v>
      </c>
      <c r="G733" s="29" t="s">
        <v>1360</v>
      </c>
      <c r="H733" s="387">
        <v>0.35</v>
      </c>
      <c r="I733" s="387">
        <v>0.5</v>
      </c>
      <c r="J733" s="388">
        <v>1.5</v>
      </c>
      <c r="K733" s="388">
        <v>1.8</v>
      </c>
      <c r="L733" s="389">
        <f t="shared" ref="L733:M740" si="381">CHOOSE(d.Region,Y733,AA733,AC733)</f>
        <v>0</v>
      </c>
      <c r="M733" s="390">
        <f t="shared" si="381"/>
        <v>0</v>
      </c>
      <c r="N733" s="236">
        <v>200</v>
      </c>
      <c r="O733" s="391"/>
      <c r="P733" s="391"/>
      <c r="Q733" s="391"/>
      <c r="R733" s="392">
        <f>$H733/(2-$H733)*$N733</f>
        <v>42.424242424242422</v>
      </c>
      <c r="S733" s="392">
        <f>-(1-$H733)/(2-$H733)*$N733</f>
        <v>-78.787878787878796</v>
      </c>
      <c r="T733" s="393">
        <f>L733*R733/100</f>
        <v>0</v>
      </c>
      <c r="U733" s="393">
        <f>M733*S733/100</f>
        <v>0</v>
      </c>
      <c r="V733" s="393">
        <f t="shared" ref="V733:V740" si="382">((1-$H733)*T733+2*$H733*U733)/(1+$H733)</f>
        <v>0</v>
      </c>
      <c r="Y733" s="394">
        <v>0</v>
      </c>
      <c r="Z733" s="394">
        <v>0</v>
      </c>
      <c r="AA733" s="395">
        <f>Y733</f>
        <v>0</v>
      </c>
      <c r="AB733" s="395">
        <f>Z733</f>
        <v>0</v>
      </c>
      <c r="AC733" s="395">
        <f>AA733</f>
        <v>0</v>
      </c>
      <c r="AD733" s="395">
        <f>AB733</f>
        <v>0</v>
      </c>
    </row>
    <row r="734" spans="1:30" hidden="1" outlineLevel="1">
      <c r="B734" t="s">
        <v>367</v>
      </c>
      <c r="C734" s="386">
        <f t="shared" si="380"/>
        <v>0</v>
      </c>
      <c r="D734" s="386">
        <f t="shared" si="380"/>
        <v>0</v>
      </c>
      <c r="G734" s="29" t="s">
        <v>1361</v>
      </c>
      <c r="H734" s="396">
        <f>H733</f>
        <v>0.35</v>
      </c>
      <c r="I734" s="396">
        <f>I733</f>
        <v>0.5</v>
      </c>
      <c r="J734" s="397">
        <f t="shared" ref="J734:K740" si="383">J733</f>
        <v>1.5</v>
      </c>
      <c r="K734" s="397">
        <f t="shared" si="383"/>
        <v>1.8</v>
      </c>
      <c r="L734" s="398">
        <f t="shared" si="381"/>
        <v>0</v>
      </c>
      <c r="M734" s="399">
        <f t="shared" si="381"/>
        <v>0</v>
      </c>
      <c r="N734" s="31"/>
      <c r="O734" s="391">
        <f>MIN($H734*$K734*(1-$I734),(1-$H734)*$I734*$J734)</f>
        <v>0.315</v>
      </c>
      <c r="P734" s="391">
        <f>$O734/$J734/(1-$H734)</f>
        <v>0.32307692307692304</v>
      </c>
      <c r="Q734" s="391">
        <f>$O734/$K734/$H734</f>
        <v>0.5</v>
      </c>
      <c r="R734" s="391"/>
      <c r="S734" s="391"/>
      <c r="T734" s="393">
        <f t="shared" ref="T734:U736" si="384">P734*L734</f>
        <v>0</v>
      </c>
      <c r="U734" s="393">
        <f t="shared" si="384"/>
        <v>0</v>
      </c>
      <c r="V734" s="393">
        <f t="shared" si="382"/>
        <v>0</v>
      </c>
      <c r="X734" s="400">
        <v>850</v>
      </c>
      <c r="Y734" s="401">
        <v>0</v>
      </c>
      <c r="Z734" s="402">
        <v>0</v>
      </c>
      <c r="AA734" s="401">
        <v>0</v>
      </c>
      <c r="AB734" s="402">
        <v>0</v>
      </c>
      <c r="AC734" s="401">
        <v>0</v>
      </c>
      <c r="AD734" s="402">
        <v>0</v>
      </c>
    </row>
    <row r="735" spans="1:30" hidden="1" outlineLevel="1">
      <c r="B735" t="s">
        <v>1037</v>
      </c>
      <c r="C735" s="386">
        <f t="shared" si="380"/>
        <v>0</v>
      </c>
      <c r="D735" s="386">
        <f t="shared" si="380"/>
        <v>0</v>
      </c>
      <c r="G735" s="29"/>
      <c r="H735" s="396">
        <f>H734</f>
        <v>0.35</v>
      </c>
      <c r="I735" s="396">
        <f t="shared" ref="I735:I740" si="385">I734</f>
        <v>0.5</v>
      </c>
      <c r="J735" s="397">
        <f t="shared" si="383"/>
        <v>1.5</v>
      </c>
      <c r="K735" s="397">
        <f t="shared" si="383"/>
        <v>1.8</v>
      </c>
      <c r="L735" s="398">
        <f t="shared" si="381"/>
        <v>0</v>
      </c>
      <c r="M735" s="399">
        <f t="shared" si="381"/>
        <v>0</v>
      </c>
      <c r="N735" s="31"/>
      <c r="O735" s="391">
        <f>MIN($H735*$K735*(1-$I735),(1-$H735)*$I735*$J735)</f>
        <v>0.315</v>
      </c>
      <c r="P735" s="391">
        <f>$O735/$J735/(1-$H735)</f>
        <v>0.32307692307692304</v>
      </c>
      <c r="Q735" s="391">
        <f>$O735/$K735/$H735</f>
        <v>0.5</v>
      </c>
      <c r="R735" s="391"/>
      <c r="S735" s="391"/>
      <c r="T735" s="393">
        <f t="shared" si="384"/>
        <v>0</v>
      </c>
      <c r="U735" s="393">
        <f t="shared" si="384"/>
        <v>0</v>
      </c>
      <c r="V735" s="393">
        <f t="shared" si="382"/>
        <v>0</v>
      </c>
      <c r="X735" s="400">
        <v>1000</v>
      </c>
      <c r="Y735" s="403">
        <v>0</v>
      </c>
      <c r="Z735" s="404">
        <v>0</v>
      </c>
      <c r="AA735" s="403">
        <v>0</v>
      </c>
      <c r="AB735" s="404">
        <v>0</v>
      </c>
      <c r="AC735" s="403">
        <v>0</v>
      </c>
      <c r="AD735" s="404">
        <v>0</v>
      </c>
    </row>
    <row r="736" spans="1:30" hidden="1" outlineLevel="1">
      <c r="B736" t="s">
        <v>1362</v>
      </c>
      <c r="C736" s="386">
        <f t="shared" si="380"/>
        <v>0</v>
      </c>
      <c r="D736" s="386">
        <f t="shared" si="380"/>
        <v>0</v>
      </c>
      <c r="G736" s="29"/>
      <c r="H736" s="396">
        <f>H735</f>
        <v>0.35</v>
      </c>
      <c r="I736" s="396">
        <f t="shared" si="385"/>
        <v>0.5</v>
      </c>
      <c r="J736" s="397">
        <f t="shared" si="383"/>
        <v>1.5</v>
      </c>
      <c r="K736" s="397">
        <f t="shared" si="383"/>
        <v>1.8</v>
      </c>
      <c r="L736" s="405">
        <f t="shared" si="381"/>
        <v>0</v>
      </c>
      <c r="M736" s="406">
        <f t="shared" si="381"/>
        <v>0</v>
      </c>
      <c r="N736" s="31"/>
      <c r="O736" s="391">
        <f>MIN($H736*$K736*(1-$I736),(1-$H736)*$I736*$J736)</f>
        <v>0.315</v>
      </c>
      <c r="P736" s="391">
        <f>$O736/$J736/(1-$H736)</f>
        <v>0.32307692307692304</v>
      </c>
      <c r="Q736" s="391">
        <f>$O736/$K736/$H736</f>
        <v>0.5</v>
      </c>
      <c r="R736" s="391"/>
      <c r="S736" s="391"/>
      <c r="T736" s="393">
        <f t="shared" si="384"/>
        <v>0</v>
      </c>
      <c r="U736" s="393">
        <f t="shared" si="384"/>
        <v>0</v>
      </c>
      <c r="V736" s="393">
        <f t="shared" si="382"/>
        <v>0</v>
      </c>
      <c r="X736" s="400">
        <v>1200</v>
      </c>
      <c r="Y736" s="407">
        <v>0</v>
      </c>
      <c r="Z736" s="408">
        <v>0</v>
      </c>
      <c r="AA736" s="407">
        <v>0</v>
      </c>
      <c r="AB736" s="408">
        <v>0</v>
      </c>
      <c r="AC736" s="407">
        <v>0</v>
      </c>
      <c r="AD736" s="408">
        <v>0</v>
      </c>
    </row>
    <row r="737" spans="1:30" hidden="1" outlineLevel="1">
      <c r="A737" t="s">
        <v>844</v>
      </c>
      <c r="B737" t="s">
        <v>833</v>
      </c>
      <c r="C737" s="386">
        <f t="shared" si="380"/>
        <v>0</v>
      </c>
      <c r="D737" s="386">
        <f t="shared" si="380"/>
        <v>0</v>
      </c>
      <c r="G737" s="29" t="s">
        <v>1360</v>
      </c>
      <c r="H737" s="387">
        <v>0.5</v>
      </c>
      <c r="I737" s="396">
        <f t="shared" si="385"/>
        <v>0.5</v>
      </c>
      <c r="J737" s="397">
        <f t="shared" si="383"/>
        <v>1.5</v>
      </c>
      <c r="K737" s="397">
        <f t="shared" si="383"/>
        <v>1.8</v>
      </c>
      <c r="L737" s="389">
        <f t="shared" si="381"/>
        <v>0</v>
      </c>
      <c r="M737" s="390">
        <f t="shared" si="381"/>
        <v>0</v>
      </c>
      <c r="N737" s="236">
        <v>200</v>
      </c>
      <c r="O737" s="391"/>
      <c r="P737" s="391"/>
      <c r="Q737" s="391"/>
      <c r="R737" s="392">
        <f>$H737/(2-$H737)*$N737</f>
        <v>66.666666666666657</v>
      </c>
      <c r="S737" s="392">
        <f>-(1-$H737)/(2-$H737)*$N737</f>
        <v>-66.666666666666657</v>
      </c>
      <c r="T737" s="393">
        <f>L737*R737/100</f>
        <v>0</v>
      </c>
      <c r="U737" s="393">
        <f>M737*S737/100</f>
        <v>0</v>
      </c>
      <c r="V737" s="393">
        <f t="shared" si="382"/>
        <v>0</v>
      </c>
      <c r="X737" s="400"/>
      <c r="Y737" s="394">
        <v>0</v>
      </c>
      <c r="Z737" s="394">
        <v>0</v>
      </c>
      <c r="AA737" s="395">
        <f>Y737</f>
        <v>0</v>
      </c>
      <c r="AB737" s="395">
        <f>Z737</f>
        <v>0</v>
      </c>
      <c r="AC737" s="395">
        <f>AA737</f>
        <v>0</v>
      </c>
      <c r="AD737" s="395">
        <f>AB737</f>
        <v>0</v>
      </c>
    </row>
    <row r="738" spans="1:30" hidden="1" outlineLevel="1">
      <c r="B738" t="s">
        <v>367</v>
      </c>
      <c r="C738" s="386">
        <f t="shared" si="380"/>
        <v>0</v>
      </c>
      <c r="D738" s="386">
        <f t="shared" si="380"/>
        <v>0</v>
      </c>
      <c r="G738" s="29" t="s">
        <v>1361</v>
      </c>
      <c r="H738" s="396">
        <f>H737</f>
        <v>0.5</v>
      </c>
      <c r="I738" s="396">
        <f t="shared" si="385"/>
        <v>0.5</v>
      </c>
      <c r="J738" s="397">
        <f t="shared" si="383"/>
        <v>1.5</v>
      </c>
      <c r="K738" s="397">
        <f t="shared" si="383"/>
        <v>1.8</v>
      </c>
      <c r="L738" s="398">
        <f t="shared" si="381"/>
        <v>0</v>
      </c>
      <c r="M738" s="399">
        <f t="shared" si="381"/>
        <v>0</v>
      </c>
      <c r="N738" s="31"/>
      <c r="O738" s="391">
        <f>MIN($H738*$K738*(1-$I738),(1-$H738)*$I738*$J738)</f>
        <v>0.375</v>
      </c>
      <c r="P738" s="391">
        <f>$O738/$J738/(1-$H738)</f>
        <v>0.5</v>
      </c>
      <c r="Q738" s="391">
        <f>$O738/$K738/$H738</f>
        <v>0.41666666666666663</v>
      </c>
      <c r="R738" s="391"/>
      <c r="S738" s="391"/>
      <c r="T738" s="393">
        <f t="shared" ref="T738:U740" si="386">P738*L738</f>
        <v>0</v>
      </c>
      <c r="U738" s="393">
        <f t="shared" si="386"/>
        <v>0</v>
      </c>
      <c r="V738" s="393">
        <f t="shared" si="382"/>
        <v>0</v>
      </c>
      <c r="X738" s="400">
        <v>850</v>
      </c>
      <c r="Y738" s="401">
        <v>0</v>
      </c>
      <c r="Z738" s="402">
        <v>0</v>
      </c>
      <c r="AA738" s="401">
        <v>0</v>
      </c>
      <c r="AB738" s="402">
        <v>0</v>
      </c>
      <c r="AC738" s="401">
        <v>0</v>
      </c>
      <c r="AD738" s="402">
        <v>0</v>
      </c>
    </row>
    <row r="739" spans="1:30" hidden="1" outlineLevel="1">
      <c r="B739" t="s">
        <v>1037</v>
      </c>
      <c r="C739" s="386">
        <f t="shared" si="380"/>
        <v>0</v>
      </c>
      <c r="D739" s="386">
        <f t="shared" si="380"/>
        <v>0</v>
      </c>
      <c r="G739" s="29"/>
      <c r="H739" s="396">
        <f>H738</f>
        <v>0.5</v>
      </c>
      <c r="I739" s="396">
        <f t="shared" si="385"/>
        <v>0.5</v>
      </c>
      <c r="J739" s="397">
        <f t="shared" si="383"/>
        <v>1.5</v>
      </c>
      <c r="K739" s="397">
        <f t="shared" si="383"/>
        <v>1.8</v>
      </c>
      <c r="L739" s="398">
        <f t="shared" si="381"/>
        <v>0</v>
      </c>
      <c r="M739" s="399">
        <f t="shared" si="381"/>
        <v>0</v>
      </c>
      <c r="N739" s="31"/>
      <c r="O739" s="391">
        <f>MIN($H739*$K739*(1-$I739),(1-$H739)*$I739*$J739)</f>
        <v>0.375</v>
      </c>
      <c r="P739" s="391">
        <f>$O739/$J739/(1-$H739)</f>
        <v>0.5</v>
      </c>
      <c r="Q739" s="391">
        <f>$O739/$K739/$H739</f>
        <v>0.41666666666666663</v>
      </c>
      <c r="R739" s="391"/>
      <c r="S739" s="391"/>
      <c r="T739" s="393">
        <f t="shared" si="386"/>
        <v>0</v>
      </c>
      <c r="U739" s="393">
        <f t="shared" si="386"/>
        <v>0</v>
      </c>
      <c r="V739" s="393">
        <f t="shared" si="382"/>
        <v>0</v>
      </c>
      <c r="X739" s="400">
        <v>1000</v>
      </c>
      <c r="Y739" s="403">
        <v>0</v>
      </c>
      <c r="Z739" s="404">
        <v>0</v>
      </c>
      <c r="AA739" s="403">
        <v>0</v>
      </c>
      <c r="AB739" s="404">
        <v>0</v>
      </c>
      <c r="AC739" s="403">
        <v>0</v>
      </c>
      <c r="AD739" s="404">
        <v>0</v>
      </c>
    </row>
    <row r="740" spans="1:30" hidden="1" outlineLevel="1">
      <c r="B740" t="s">
        <v>1362</v>
      </c>
      <c r="C740" s="386">
        <f t="shared" si="380"/>
        <v>0</v>
      </c>
      <c r="D740" s="386">
        <f t="shared" si="380"/>
        <v>0</v>
      </c>
      <c r="G740" s="29"/>
      <c r="H740" s="396">
        <f>H739</f>
        <v>0.5</v>
      </c>
      <c r="I740" s="396">
        <f t="shared" si="385"/>
        <v>0.5</v>
      </c>
      <c r="J740" s="397">
        <f t="shared" si="383"/>
        <v>1.5</v>
      </c>
      <c r="K740" s="397">
        <f t="shared" si="383"/>
        <v>1.8</v>
      </c>
      <c r="L740" s="405">
        <f t="shared" si="381"/>
        <v>0</v>
      </c>
      <c r="M740" s="406">
        <f t="shared" si="381"/>
        <v>0</v>
      </c>
      <c r="N740" s="31"/>
      <c r="O740" s="391">
        <f>MIN($H740*$K740*(1-$I740),(1-$H740)*$I740*$J740)</f>
        <v>0.375</v>
      </c>
      <c r="P740" s="391">
        <f>$O740/$J740/(1-$H740)</f>
        <v>0.5</v>
      </c>
      <c r="Q740" s="391">
        <f>$O740/$K740/$H740</f>
        <v>0.41666666666666663</v>
      </c>
      <c r="R740" s="391"/>
      <c r="S740" s="391"/>
      <c r="T740" s="393">
        <f t="shared" si="386"/>
        <v>0</v>
      </c>
      <c r="U740" s="393">
        <f t="shared" si="386"/>
        <v>0</v>
      </c>
      <c r="V740" s="393">
        <f t="shared" si="382"/>
        <v>0</v>
      </c>
      <c r="X740" s="400">
        <v>1200</v>
      </c>
      <c r="Y740" s="407">
        <v>0</v>
      </c>
      <c r="Z740" s="408">
        <v>0</v>
      </c>
      <c r="AA740" s="407">
        <v>0</v>
      </c>
      <c r="AB740" s="408">
        <v>0</v>
      </c>
      <c r="AC740" s="407">
        <v>0</v>
      </c>
      <c r="AD740" s="408">
        <v>0</v>
      </c>
    </row>
    <row r="741" spans="1:30" ht="36.75" hidden="1" outlineLevel="1">
      <c r="Y741" s="409" t="s">
        <v>1363</v>
      </c>
      <c r="Z741" s="410"/>
      <c r="AA741" s="410"/>
      <c r="AB741" s="410"/>
      <c r="AC741" s="410"/>
      <c r="AD741" s="410"/>
    </row>
    <row r="743" spans="1:30" collapsed="1">
      <c r="A743" s="182" t="s">
        <v>1438</v>
      </c>
    </row>
    <row r="744" spans="1:30" ht="45.75" hidden="1"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hidden="1" outlineLevel="1">
      <c r="A745" s="101" t="s">
        <v>1076</v>
      </c>
      <c r="B745" t="str">
        <f t="shared" ref="B745:B779" si="387">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hidden="1" outlineLevel="1">
      <c r="B746" t="str">
        <f t="shared" si="387"/>
        <v>SWV  Spr</v>
      </c>
      <c r="C746">
        <v>1</v>
      </c>
      <c r="D746">
        <v>1</v>
      </c>
      <c r="E746">
        <v>2</v>
      </c>
      <c r="F746">
        <v>1</v>
      </c>
      <c r="G746">
        <v>1</v>
      </c>
      <c r="H746" s="461">
        <f t="shared" ref="H746:H780" si="388">CHOOSE($D746,3,4,4,5)</f>
        <v>3</v>
      </c>
      <c r="I746" s="461">
        <f t="shared" ref="I746:I780" si="389">CHOOSE($E746,4,3,2)</f>
        <v>3</v>
      </c>
      <c r="J746" s="461">
        <v>0</v>
      </c>
      <c r="K746" s="461">
        <v>0</v>
      </c>
      <c r="L746" s="461">
        <v>0</v>
      </c>
      <c r="M746" s="461">
        <v>0</v>
      </c>
      <c r="N746" s="461">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1">
        <f t="shared" si="388"/>
        <v>3</v>
      </c>
      <c r="I747" s="461">
        <f t="shared" si="389"/>
        <v>2</v>
      </c>
      <c r="J747" s="461">
        <v>0</v>
      </c>
      <c r="K747" s="461">
        <v>0</v>
      </c>
      <c r="L747" s="461">
        <v>0</v>
      </c>
      <c r="M747" s="461">
        <v>0</v>
      </c>
      <c r="N747" s="461">
        <f t="shared" si="390"/>
        <v>2</v>
      </c>
    </row>
    <row r="748" spans="1:30" hidden="1" outlineLevel="1">
      <c r="A748" t="s">
        <v>1077</v>
      </c>
      <c r="B748" t="str">
        <f t="shared" si="387"/>
        <v>SWV  Win</v>
      </c>
      <c r="C748">
        <v>1</v>
      </c>
      <c r="D748">
        <v>2</v>
      </c>
      <c r="E748">
        <v>1</v>
      </c>
      <c r="F748">
        <v>1</v>
      </c>
      <c r="G748">
        <v>1</v>
      </c>
      <c r="H748" s="461">
        <f t="shared" si="388"/>
        <v>4</v>
      </c>
      <c r="I748" s="461">
        <f t="shared" si="389"/>
        <v>4</v>
      </c>
      <c r="J748" s="461">
        <v>0</v>
      </c>
      <c r="K748" s="461">
        <v>0</v>
      </c>
      <c r="L748" s="461">
        <v>0</v>
      </c>
      <c r="M748" s="461">
        <v>0</v>
      </c>
      <c r="N748" s="461">
        <f t="shared" si="390"/>
        <v>2</v>
      </c>
    </row>
    <row r="749" spans="1:30" hidden="1" outlineLevel="1">
      <c r="B749" t="str">
        <f t="shared" si="387"/>
        <v>SWV  Spr</v>
      </c>
      <c r="C749">
        <v>1</v>
      </c>
      <c r="D749">
        <v>2</v>
      </c>
      <c r="E749">
        <v>2</v>
      </c>
      <c r="F749">
        <v>1</v>
      </c>
      <c r="G749">
        <v>1</v>
      </c>
      <c r="H749" s="461">
        <f t="shared" si="388"/>
        <v>4</v>
      </c>
      <c r="I749" s="461">
        <f t="shared" si="389"/>
        <v>3</v>
      </c>
      <c r="J749" s="461">
        <v>0</v>
      </c>
      <c r="K749" s="461">
        <v>0</v>
      </c>
      <c r="L749" s="461">
        <v>0</v>
      </c>
      <c r="M749" s="461">
        <v>0</v>
      </c>
      <c r="N749" s="461">
        <f t="shared" si="390"/>
        <v>2</v>
      </c>
    </row>
    <row r="750" spans="1:30" hidden="1" outlineLevel="1">
      <c r="B750" t="str">
        <f>INDEX(i.Region_Desc,$C750,1)&amp;" "&amp;INDEX(i.GenotypeDesc,$D750,1)&amp;" "&amp;INDEX(i.TOL_Desc,$E750,1)</f>
        <v>SWV  Spr</v>
      </c>
      <c r="C750">
        <v>1</v>
      </c>
      <c r="D750">
        <v>2</v>
      </c>
      <c r="E750">
        <v>3</v>
      </c>
      <c r="F750">
        <v>1</v>
      </c>
      <c r="G750">
        <v>1</v>
      </c>
      <c r="H750" s="461">
        <f t="shared" si="388"/>
        <v>4</v>
      </c>
      <c r="I750" s="461">
        <f t="shared" si="389"/>
        <v>2</v>
      </c>
      <c r="J750" s="461">
        <v>0</v>
      </c>
      <c r="K750" s="461">
        <v>0</v>
      </c>
      <c r="L750" s="461">
        <v>0</v>
      </c>
      <c r="M750" s="461">
        <v>0</v>
      </c>
      <c r="N750" s="461">
        <f t="shared" si="390"/>
        <v>2</v>
      </c>
    </row>
    <row r="751" spans="1:30" hidden="1" outlineLevel="1">
      <c r="A751" t="s">
        <v>1629</v>
      </c>
      <c r="B751" t="e">
        <f t="shared" si="387"/>
        <v>#VALUE!</v>
      </c>
      <c r="H751" s="461"/>
      <c r="I751" s="461"/>
      <c r="J751" s="461"/>
      <c r="K751" s="461"/>
      <c r="L751" s="461"/>
      <c r="M751" s="461"/>
      <c r="N751" s="461"/>
    </row>
    <row r="752" spans="1:30" hidden="1" outlineLevel="1">
      <c r="B752" t="e">
        <f t="shared" si="387"/>
        <v>#VALUE!</v>
      </c>
      <c r="H752" s="461"/>
      <c r="I752" s="461"/>
      <c r="J752" s="461"/>
      <c r="K752" s="461"/>
      <c r="L752" s="461"/>
      <c r="M752" s="461"/>
      <c r="N752" s="461"/>
    </row>
    <row r="753" spans="1:14" hidden="1" outlineLevel="1">
      <c r="B753" t="e">
        <f>INDEX(i.Region_Desc,$C753,1)&amp;" "&amp;INDEX(i.GenotypeDesc,$D753,1)&amp;" "&amp;INDEX(i.TOL_Desc,$E753,1)</f>
        <v>#VALUE!</v>
      </c>
      <c r="H753" s="461"/>
      <c r="I753" s="461"/>
      <c r="J753" s="461"/>
      <c r="K753" s="461"/>
      <c r="L753" s="461"/>
      <c r="M753" s="461"/>
      <c r="N753" s="461"/>
    </row>
    <row r="754" spans="1:14" hidden="1" outlineLevel="1">
      <c r="A754" t="s">
        <v>844</v>
      </c>
      <c r="B754" t="str">
        <f t="shared" si="387"/>
        <v>SWV  Win</v>
      </c>
      <c r="C754">
        <v>1</v>
      </c>
      <c r="D754">
        <v>4</v>
      </c>
      <c r="E754">
        <v>1</v>
      </c>
      <c r="F754">
        <v>1</v>
      </c>
      <c r="G754">
        <v>1</v>
      </c>
      <c r="H754" s="461">
        <f t="shared" si="388"/>
        <v>5</v>
      </c>
      <c r="I754" s="461">
        <f t="shared" si="389"/>
        <v>4</v>
      </c>
      <c r="J754" s="461">
        <v>0</v>
      </c>
      <c r="K754" s="461">
        <v>0</v>
      </c>
      <c r="L754" s="461">
        <v>0</v>
      </c>
      <c r="M754" s="461">
        <v>0</v>
      </c>
      <c r="N754" s="461">
        <f t="shared" si="390"/>
        <v>3</v>
      </c>
    </row>
    <row r="755" spans="1:14" hidden="1" outlineLevel="1">
      <c r="B755" t="str">
        <f t="shared" si="387"/>
        <v>SWV  Spr</v>
      </c>
      <c r="C755">
        <v>1</v>
      </c>
      <c r="D755">
        <v>4</v>
      </c>
      <c r="E755">
        <v>2</v>
      </c>
      <c r="F755">
        <v>1</v>
      </c>
      <c r="G755">
        <v>1</v>
      </c>
      <c r="H755" s="461">
        <f t="shared" si="388"/>
        <v>5</v>
      </c>
      <c r="I755" s="461">
        <f t="shared" si="389"/>
        <v>3</v>
      </c>
      <c r="J755" s="461">
        <v>0</v>
      </c>
      <c r="K755" s="461">
        <v>0</v>
      </c>
      <c r="L755" s="461">
        <v>0</v>
      </c>
      <c r="M755" s="461">
        <v>0</v>
      </c>
      <c r="N755" s="461">
        <f t="shared" si="390"/>
        <v>3</v>
      </c>
    </row>
    <row r="756" spans="1:14" hidden="1" outlineLevel="1">
      <c r="A756" s="104"/>
      <c r="B756" t="str">
        <f>INDEX(i.Region_Desc,$C756,1)&amp;" "&amp;INDEX(i.GenotypeDesc,$D756,1)&amp;" "&amp;INDEX(i.TOL_Desc,$E756,1)</f>
        <v>SWV  Spr</v>
      </c>
      <c r="C756">
        <v>1</v>
      </c>
      <c r="D756">
        <v>4</v>
      </c>
      <c r="E756">
        <v>3</v>
      </c>
      <c r="F756">
        <v>1</v>
      </c>
      <c r="G756">
        <v>1</v>
      </c>
      <c r="H756" s="461">
        <f t="shared" si="388"/>
        <v>5</v>
      </c>
      <c r="I756" s="461">
        <f t="shared" si="389"/>
        <v>2</v>
      </c>
      <c r="J756" s="461">
        <v>0</v>
      </c>
      <c r="K756" s="461">
        <v>0</v>
      </c>
      <c r="L756" s="461">
        <v>0</v>
      </c>
      <c r="M756" s="461">
        <v>0</v>
      </c>
      <c r="N756" s="461">
        <f t="shared" si="390"/>
        <v>3</v>
      </c>
    </row>
    <row r="757" spans="1:14" hidden="1" outlineLevel="1">
      <c r="A757" s="101" t="s">
        <v>1076</v>
      </c>
      <c r="B757" t="str">
        <f t="shared" si="387"/>
        <v>GSW  Win</v>
      </c>
      <c r="C757">
        <v>2</v>
      </c>
      <c r="D757">
        <v>1</v>
      </c>
      <c r="E757">
        <v>1</v>
      </c>
      <c r="F757">
        <v>1</v>
      </c>
      <c r="G757">
        <v>1</v>
      </c>
      <c r="H757" s="461">
        <f t="shared" si="388"/>
        <v>3</v>
      </c>
      <c r="I757" s="461">
        <f t="shared" si="389"/>
        <v>4</v>
      </c>
      <c r="J757" s="461">
        <v>0</v>
      </c>
      <c r="K757" s="461">
        <v>0</v>
      </c>
      <c r="L757" s="461">
        <v>0</v>
      </c>
      <c r="M757" s="461">
        <v>0</v>
      </c>
      <c r="N757" s="461">
        <f t="shared" si="390"/>
        <v>2</v>
      </c>
    </row>
    <row r="758" spans="1:14" hidden="1" outlineLevel="1">
      <c r="B758" t="str">
        <f t="shared" si="387"/>
        <v>GSW  Spr</v>
      </c>
      <c r="C758">
        <v>2</v>
      </c>
      <c r="D758">
        <v>1</v>
      </c>
      <c r="E758">
        <v>2</v>
      </c>
      <c r="F758">
        <v>1</v>
      </c>
      <c r="G758">
        <v>1</v>
      </c>
      <c r="H758" s="461">
        <f t="shared" si="388"/>
        <v>3</v>
      </c>
      <c r="I758" s="461">
        <f t="shared" si="389"/>
        <v>3</v>
      </c>
      <c r="J758" s="461">
        <v>0</v>
      </c>
      <c r="K758" s="461">
        <v>0</v>
      </c>
      <c r="L758" s="461">
        <v>0</v>
      </c>
      <c r="M758" s="461">
        <v>0</v>
      </c>
      <c r="N758" s="461">
        <f t="shared" si="390"/>
        <v>2</v>
      </c>
    </row>
    <row r="759" spans="1:14" hidden="1" outlineLevel="1">
      <c r="B759" t="str">
        <f>INDEX(i.Region_Desc,$C759,1)&amp;" "&amp;INDEX(i.GenotypeDesc,$D759,1)&amp;" "&amp;INDEX(i.TOL_Desc,$E759,1)</f>
        <v>GSW  Spr</v>
      </c>
      <c r="C759">
        <v>2</v>
      </c>
      <c r="D759">
        <v>1</v>
      </c>
      <c r="E759">
        <v>3</v>
      </c>
      <c r="F759">
        <v>1</v>
      </c>
      <c r="G759">
        <v>1</v>
      </c>
      <c r="H759" s="461">
        <f t="shared" si="388"/>
        <v>3</v>
      </c>
      <c r="I759" s="461">
        <f t="shared" si="389"/>
        <v>2</v>
      </c>
      <c r="J759" s="461">
        <v>0</v>
      </c>
      <c r="K759" s="461">
        <v>0</v>
      </c>
      <c r="L759" s="461">
        <v>0</v>
      </c>
      <c r="M759" s="461">
        <v>0</v>
      </c>
      <c r="N759" s="461">
        <f t="shared" si="390"/>
        <v>2</v>
      </c>
    </row>
    <row r="760" spans="1:14" hidden="1" outlineLevel="1">
      <c r="A760" t="s">
        <v>1077</v>
      </c>
      <c r="B760" t="str">
        <f t="shared" si="387"/>
        <v>GSW  Win</v>
      </c>
      <c r="C760">
        <v>2</v>
      </c>
      <c r="D760">
        <v>2</v>
      </c>
      <c r="E760">
        <v>1</v>
      </c>
      <c r="F760">
        <v>1</v>
      </c>
      <c r="G760">
        <v>1</v>
      </c>
      <c r="H760" s="461">
        <f t="shared" si="388"/>
        <v>4</v>
      </c>
      <c r="I760" s="461">
        <f t="shared" si="389"/>
        <v>4</v>
      </c>
      <c r="J760" s="461">
        <v>0</v>
      </c>
      <c r="K760" s="461">
        <v>0</v>
      </c>
      <c r="L760" s="461">
        <v>0</v>
      </c>
      <c r="M760" s="461">
        <v>0</v>
      </c>
      <c r="N760" s="461">
        <f t="shared" si="390"/>
        <v>2</v>
      </c>
    </row>
    <row r="761" spans="1:14" hidden="1" outlineLevel="1">
      <c r="B761" t="str">
        <f t="shared" si="387"/>
        <v>GSW  Spr</v>
      </c>
      <c r="C761">
        <v>2</v>
      </c>
      <c r="D761">
        <v>2</v>
      </c>
      <c r="E761">
        <v>2</v>
      </c>
      <c r="F761">
        <v>1</v>
      </c>
      <c r="G761">
        <v>1</v>
      </c>
      <c r="H761" s="461">
        <f t="shared" si="388"/>
        <v>4</v>
      </c>
      <c r="I761" s="461">
        <f t="shared" si="389"/>
        <v>3</v>
      </c>
      <c r="J761" s="461">
        <v>0</v>
      </c>
      <c r="K761" s="461">
        <v>0</v>
      </c>
      <c r="L761" s="461">
        <v>0</v>
      </c>
      <c r="M761" s="461">
        <v>0</v>
      </c>
      <c r="N761" s="461">
        <f t="shared" si="390"/>
        <v>2</v>
      </c>
    </row>
    <row r="762" spans="1:14" hidden="1" outlineLevel="1">
      <c r="B762" t="str">
        <f>INDEX(i.Region_Desc,$C762,1)&amp;" "&amp;INDEX(i.GenotypeDesc,$D762,1)&amp;" "&amp;INDEX(i.TOL_Desc,$E762,1)</f>
        <v>GSW  Spr</v>
      </c>
      <c r="C762">
        <v>2</v>
      </c>
      <c r="D762">
        <v>2</v>
      </c>
      <c r="E762">
        <v>3</v>
      </c>
      <c r="F762">
        <v>1</v>
      </c>
      <c r="G762">
        <v>1</v>
      </c>
      <c r="H762" s="461">
        <f t="shared" si="388"/>
        <v>4</v>
      </c>
      <c r="I762" s="461">
        <f t="shared" si="389"/>
        <v>2</v>
      </c>
      <c r="J762" s="461">
        <v>0</v>
      </c>
      <c r="K762" s="461">
        <v>0</v>
      </c>
      <c r="L762" s="461">
        <v>0</v>
      </c>
      <c r="M762" s="461">
        <v>0</v>
      </c>
      <c r="N762" s="461">
        <f t="shared" si="390"/>
        <v>2</v>
      </c>
    </row>
    <row r="763" spans="1:14" hidden="1" outlineLevel="1">
      <c r="A763" t="s">
        <v>1629</v>
      </c>
      <c r="B763" t="e">
        <f t="shared" si="387"/>
        <v>#VALUE!</v>
      </c>
      <c r="H763" s="461"/>
      <c r="I763" s="461"/>
      <c r="J763" s="461"/>
      <c r="K763" s="461"/>
      <c r="L763" s="461"/>
      <c r="M763" s="461"/>
      <c r="N763" s="461"/>
    </row>
    <row r="764" spans="1:14" hidden="1" outlineLevel="1">
      <c r="B764" t="e">
        <f t="shared" si="387"/>
        <v>#VALUE!</v>
      </c>
      <c r="H764" s="461"/>
      <c r="I764" s="461"/>
      <c r="J764" s="461"/>
      <c r="K764" s="461"/>
      <c r="L764" s="461"/>
      <c r="M764" s="461"/>
      <c r="N764" s="461"/>
    </row>
    <row r="765" spans="1:14" hidden="1" outlineLevel="1">
      <c r="B765" t="e">
        <f>INDEX(i.Region_Desc,$C765,1)&amp;" "&amp;INDEX(i.GenotypeDesc,$D765,1)&amp;" "&amp;INDEX(i.TOL_Desc,$E765,1)</f>
        <v>#VALUE!</v>
      </c>
      <c r="H765" s="461"/>
      <c r="I765" s="461"/>
      <c r="J765" s="461"/>
      <c r="K765" s="461"/>
      <c r="L765" s="461"/>
      <c r="M765" s="461"/>
      <c r="N765" s="461"/>
    </row>
    <row r="766" spans="1:14" hidden="1" outlineLevel="1">
      <c r="A766" t="s">
        <v>844</v>
      </c>
      <c r="B766" t="str">
        <f t="shared" si="387"/>
        <v>GSW  Win</v>
      </c>
      <c r="C766">
        <v>2</v>
      </c>
      <c r="D766">
        <v>4</v>
      </c>
      <c r="E766">
        <v>1</v>
      </c>
      <c r="F766">
        <v>1</v>
      </c>
      <c r="G766">
        <v>1</v>
      </c>
      <c r="H766" s="461">
        <f t="shared" si="388"/>
        <v>5</v>
      </c>
      <c r="I766" s="461">
        <f t="shared" si="389"/>
        <v>4</v>
      </c>
      <c r="J766" s="461">
        <v>0</v>
      </c>
      <c r="K766" s="461">
        <v>0</v>
      </c>
      <c r="L766" s="461">
        <v>0</v>
      </c>
      <c r="M766" s="461">
        <v>0</v>
      </c>
      <c r="N766" s="461">
        <f t="shared" si="390"/>
        <v>3</v>
      </c>
    </row>
    <row r="767" spans="1:14" hidden="1" outlineLevel="1">
      <c r="B767" t="str">
        <f t="shared" si="387"/>
        <v>GSW  Spr</v>
      </c>
      <c r="C767">
        <v>2</v>
      </c>
      <c r="D767">
        <v>4</v>
      </c>
      <c r="E767">
        <v>2</v>
      </c>
      <c r="F767">
        <v>1</v>
      </c>
      <c r="G767">
        <v>1</v>
      </c>
      <c r="H767" s="461">
        <f t="shared" si="388"/>
        <v>5</v>
      </c>
      <c r="I767" s="461">
        <f t="shared" si="389"/>
        <v>3</v>
      </c>
      <c r="J767" s="461">
        <v>0</v>
      </c>
      <c r="K767" s="461">
        <v>0</v>
      </c>
      <c r="L767" s="461">
        <v>0</v>
      </c>
      <c r="M767" s="461">
        <v>0</v>
      </c>
      <c r="N767" s="461">
        <f t="shared" si="390"/>
        <v>3</v>
      </c>
    </row>
    <row r="768" spans="1:14" hidden="1" outlineLevel="1">
      <c r="A768" s="104"/>
      <c r="B768" t="str">
        <f>INDEX(i.Region_Desc,$C768,1)&amp;" "&amp;INDEX(i.GenotypeDesc,$D768,1)&amp;" "&amp;INDEX(i.TOL_Desc,$E768,1)</f>
        <v>GSW  Spr</v>
      </c>
      <c r="C768">
        <v>2</v>
      </c>
      <c r="D768">
        <v>4</v>
      </c>
      <c r="E768">
        <v>3</v>
      </c>
      <c r="F768">
        <v>1</v>
      </c>
      <c r="G768">
        <v>1</v>
      </c>
      <c r="H768" s="461">
        <f t="shared" si="388"/>
        <v>5</v>
      </c>
      <c r="I768" s="461">
        <f t="shared" si="389"/>
        <v>2</v>
      </c>
      <c r="J768" s="461">
        <v>0</v>
      </c>
      <c r="K768" s="461">
        <v>0</v>
      </c>
      <c r="L768" s="461">
        <v>0</v>
      </c>
      <c r="M768" s="461">
        <v>0</v>
      </c>
      <c r="N768" s="461">
        <f t="shared" si="390"/>
        <v>3</v>
      </c>
    </row>
    <row r="769" spans="1:14" hidden="1" outlineLevel="1">
      <c r="A769" s="101" t="s">
        <v>1076</v>
      </c>
      <c r="B769" t="str">
        <f t="shared" si="387"/>
        <v>EWW  Win</v>
      </c>
      <c r="C769">
        <v>3</v>
      </c>
      <c r="D769">
        <v>1</v>
      </c>
      <c r="E769">
        <v>1</v>
      </c>
      <c r="F769">
        <v>1</v>
      </c>
      <c r="G769">
        <v>1</v>
      </c>
      <c r="H769" s="461">
        <f t="shared" si="388"/>
        <v>3</v>
      </c>
      <c r="I769" s="461">
        <f t="shared" si="389"/>
        <v>4</v>
      </c>
      <c r="J769" s="461">
        <v>0</v>
      </c>
      <c r="K769" s="461">
        <v>0</v>
      </c>
      <c r="L769" s="461">
        <v>0</v>
      </c>
      <c r="M769" s="461">
        <v>0</v>
      </c>
      <c r="N769" s="461">
        <f t="shared" si="390"/>
        <v>2</v>
      </c>
    </row>
    <row r="770" spans="1:14" hidden="1" outlineLevel="1">
      <c r="B770" t="str">
        <f t="shared" si="387"/>
        <v>EWW  Spr</v>
      </c>
      <c r="C770">
        <v>3</v>
      </c>
      <c r="D770">
        <v>1</v>
      </c>
      <c r="E770">
        <v>2</v>
      </c>
      <c r="F770">
        <v>1</v>
      </c>
      <c r="G770">
        <v>1</v>
      </c>
      <c r="H770" s="461">
        <f t="shared" si="388"/>
        <v>3</v>
      </c>
      <c r="I770" s="461">
        <f t="shared" si="389"/>
        <v>3</v>
      </c>
      <c r="J770" s="461">
        <v>0</v>
      </c>
      <c r="K770" s="461">
        <v>0</v>
      </c>
      <c r="L770" s="461">
        <v>0</v>
      </c>
      <c r="M770" s="461">
        <v>0</v>
      </c>
      <c r="N770" s="461">
        <f t="shared" si="390"/>
        <v>2</v>
      </c>
    </row>
    <row r="771" spans="1:14" hidden="1" outlineLevel="1">
      <c r="B771" t="str">
        <f>INDEX(i.Region_Desc,$C771,1)&amp;" "&amp;INDEX(i.GenotypeDesc,$D771,1)&amp;" "&amp;INDEX(i.TOL_Desc,$E771,1)</f>
        <v>EWW  Spr</v>
      </c>
      <c r="C771">
        <v>3</v>
      </c>
      <c r="D771">
        <v>1</v>
      </c>
      <c r="E771">
        <v>3</v>
      </c>
      <c r="F771">
        <v>1</v>
      </c>
      <c r="G771">
        <v>1</v>
      </c>
      <c r="H771" s="461">
        <f t="shared" si="388"/>
        <v>3</v>
      </c>
      <c r="I771" s="461">
        <f t="shared" si="389"/>
        <v>2</v>
      </c>
      <c r="J771" s="461">
        <v>0</v>
      </c>
      <c r="K771" s="461">
        <v>0</v>
      </c>
      <c r="L771" s="461">
        <v>0</v>
      </c>
      <c r="M771" s="461">
        <v>0</v>
      </c>
      <c r="N771" s="461">
        <f t="shared" si="390"/>
        <v>2</v>
      </c>
    </row>
    <row r="772" spans="1:14" hidden="1" outlineLevel="1">
      <c r="A772" t="s">
        <v>1077</v>
      </c>
      <c r="B772" t="str">
        <f t="shared" si="387"/>
        <v>EWW  Win</v>
      </c>
      <c r="C772">
        <v>3</v>
      </c>
      <c r="D772">
        <v>2</v>
      </c>
      <c r="E772">
        <v>1</v>
      </c>
      <c r="F772">
        <v>1</v>
      </c>
      <c r="G772">
        <v>1</v>
      </c>
      <c r="H772" s="461">
        <f t="shared" si="388"/>
        <v>4</v>
      </c>
      <c r="I772" s="461">
        <f t="shared" si="389"/>
        <v>4</v>
      </c>
      <c r="J772" s="461">
        <v>0</v>
      </c>
      <c r="K772" s="461">
        <v>0</v>
      </c>
      <c r="L772" s="461">
        <v>0</v>
      </c>
      <c r="M772" s="461">
        <v>0</v>
      </c>
      <c r="N772" s="461">
        <f t="shared" si="390"/>
        <v>2</v>
      </c>
    </row>
    <row r="773" spans="1:14" hidden="1" outlineLevel="1">
      <c r="B773" t="str">
        <f t="shared" si="387"/>
        <v>EWW  Spr</v>
      </c>
      <c r="C773">
        <v>3</v>
      </c>
      <c r="D773">
        <v>2</v>
      </c>
      <c r="E773">
        <v>2</v>
      </c>
      <c r="F773">
        <v>1</v>
      </c>
      <c r="G773">
        <v>1</v>
      </c>
      <c r="H773" s="461">
        <f t="shared" si="388"/>
        <v>4</v>
      </c>
      <c r="I773" s="461">
        <f t="shared" si="389"/>
        <v>3</v>
      </c>
      <c r="J773" s="461">
        <v>0</v>
      </c>
      <c r="K773" s="461">
        <v>0</v>
      </c>
      <c r="L773" s="461">
        <v>0</v>
      </c>
      <c r="M773" s="461">
        <v>0</v>
      </c>
      <c r="N773" s="461">
        <f t="shared" si="390"/>
        <v>2</v>
      </c>
    </row>
    <row r="774" spans="1:14" hidden="1" outlineLevel="1">
      <c r="B774" t="str">
        <f>INDEX(i.Region_Desc,$C774,1)&amp;" "&amp;INDEX(i.GenotypeDesc,$D774,1)&amp;" "&amp;INDEX(i.TOL_Desc,$E774,1)</f>
        <v>EWW  Spr</v>
      </c>
      <c r="C774">
        <v>3</v>
      </c>
      <c r="D774">
        <v>2</v>
      </c>
      <c r="E774">
        <v>3</v>
      </c>
      <c r="F774">
        <v>1</v>
      </c>
      <c r="G774">
        <v>1</v>
      </c>
      <c r="H774" s="461">
        <f t="shared" si="388"/>
        <v>4</v>
      </c>
      <c r="I774" s="461">
        <f t="shared" si="389"/>
        <v>2</v>
      </c>
      <c r="J774" s="461">
        <v>0</v>
      </c>
      <c r="K774" s="461">
        <v>0</v>
      </c>
      <c r="L774" s="461">
        <v>0</v>
      </c>
      <c r="M774" s="461">
        <v>0</v>
      </c>
      <c r="N774" s="461">
        <f t="shared" si="390"/>
        <v>2</v>
      </c>
    </row>
    <row r="775" spans="1:14" hidden="1" outlineLevel="1">
      <c r="A775" t="s">
        <v>1629</v>
      </c>
      <c r="B775" t="e">
        <f t="shared" si="387"/>
        <v>#VALUE!</v>
      </c>
      <c r="H775" s="461"/>
      <c r="I775" s="461"/>
      <c r="J775" s="461"/>
      <c r="K775" s="461"/>
      <c r="L775" s="461"/>
      <c r="M775" s="461"/>
      <c r="N775" s="461"/>
    </row>
    <row r="776" spans="1:14" hidden="1" outlineLevel="1">
      <c r="B776" t="e">
        <f t="shared" si="387"/>
        <v>#VALUE!</v>
      </c>
      <c r="H776" s="461"/>
      <c r="I776" s="461"/>
      <c r="J776" s="461"/>
      <c r="K776" s="461"/>
      <c r="L776" s="461"/>
      <c r="M776" s="461"/>
      <c r="N776" s="461"/>
    </row>
    <row r="777" spans="1:14" hidden="1" outlineLevel="1">
      <c r="B777" t="e">
        <f>INDEX(i.Region_Desc,$C777,1)&amp;" "&amp;INDEX(i.GenotypeDesc,$D777,1)&amp;" "&amp;INDEX(i.TOL_Desc,$E777,1)</f>
        <v>#VALUE!</v>
      </c>
      <c r="H777" s="461"/>
      <c r="I777" s="461"/>
      <c r="J777" s="461"/>
      <c r="K777" s="461"/>
      <c r="L777" s="461"/>
      <c r="M777" s="461"/>
      <c r="N777" s="461"/>
    </row>
    <row r="778" spans="1:14" hidden="1" outlineLevel="1">
      <c r="A778" t="s">
        <v>844</v>
      </c>
      <c r="B778" t="str">
        <f t="shared" si="387"/>
        <v>EWW  Win</v>
      </c>
      <c r="C778">
        <v>3</v>
      </c>
      <c r="D778">
        <v>4</v>
      </c>
      <c r="E778">
        <v>1</v>
      </c>
      <c r="F778">
        <v>1</v>
      </c>
      <c r="G778">
        <v>1</v>
      </c>
      <c r="H778" s="461">
        <f t="shared" si="388"/>
        <v>5</v>
      </c>
      <c r="I778" s="461">
        <f t="shared" si="389"/>
        <v>4</v>
      </c>
      <c r="J778" s="461">
        <v>0</v>
      </c>
      <c r="K778" s="461">
        <v>0</v>
      </c>
      <c r="L778" s="461">
        <v>0</v>
      </c>
      <c r="M778" s="461">
        <v>0</v>
      </c>
      <c r="N778" s="461">
        <f t="shared" si="390"/>
        <v>3</v>
      </c>
    </row>
    <row r="779" spans="1:14" hidden="1" outlineLevel="1">
      <c r="B779" t="str">
        <f t="shared" si="387"/>
        <v>EWW  Spr</v>
      </c>
      <c r="C779">
        <v>3</v>
      </c>
      <c r="D779">
        <v>4</v>
      </c>
      <c r="E779">
        <v>2</v>
      </c>
      <c r="F779">
        <v>1</v>
      </c>
      <c r="G779">
        <v>1</v>
      </c>
      <c r="H779" s="461">
        <f t="shared" si="388"/>
        <v>5</v>
      </c>
      <c r="I779" s="461">
        <f t="shared" si="389"/>
        <v>3</v>
      </c>
      <c r="J779" s="461">
        <v>0</v>
      </c>
      <c r="K779" s="461">
        <v>0</v>
      </c>
      <c r="L779" s="461">
        <v>0</v>
      </c>
      <c r="M779" s="461">
        <v>0</v>
      </c>
      <c r="N779" s="461">
        <f t="shared" si="390"/>
        <v>3</v>
      </c>
    </row>
    <row r="780" spans="1:14" hidden="1" outlineLevel="1">
      <c r="A780" s="104"/>
      <c r="B780" t="str">
        <f>INDEX(i.Region_Desc,$C780,1)&amp;" "&amp;INDEX(i.GenotypeDesc,$D780,1)&amp;" "&amp;INDEX(i.TOL_Desc,$E780,1)</f>
        <v>EWW  Spr</v>
      </c>
      <c r="C780">
        <v>3</v>
      </c>
      <c r="D780">
        <v>4</v>
      </c>
      <c r="E780">
        <v>3</v>
      </c>
      <c r="F780">
        <v>1</v>
      </c>
      <c r="G780">
        <v>1</v>
      </c>
      <c r="H780" s="461">
        <f t="shared" si="388"/>
        <v>5</v>
      </c>
      <c r="I780" s="461">
        <f t="shared" si="389"/>
        <v>2</v>
      </c>
      <c r="J780" s="461">
        <v>0</v>
      </c>
      <c r="K780" s="461">
        <v>0</v>
      </c>
      <c r="L780" s="461">
        <v>0</v>
      </c>
      <c r="M780" s="461">
        <v>0</v>
      </c>
      <c r="N780" s="461">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2</v>
      </c>
      <c r="D4" s="62" t="str">
        <f>(INDEX(i.TOL_Desc,d.TOL,1)&amp;" ")</f>
        <v xml:space="preserve">Win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939</v>
      </c>
      <c r="C235" s="139">
        <f t="shared" ref="C235:H235" si="159">INDEX(i.Periods,C$234,1+d.TOL+(C$231-1)*3)</f>
        <v>36</v>
      </c>
      <c r="D235" s="139">
        <f t="shared" si="159"/>
        <v>52</v>
      </c>
      <c r="E235" s="139">
        <f t="shared" si="159"/>
        <v>65</v>
      </c>
      <c r="F235" s="139">
        <f t="shared" si="159"/>
        <v>72</v>
      </c>
      <c r="G235" s="139">
        <f t="shared" si="159"/>
        <v>79</v>
      </c>
      <c r="H235" s="139">
        <f t="shared" si="159"/>
        <v>87</v>
      </c>
      <c r="I235" s="139">
        <f t="shared" ref="I235:AK235" si="160">INDEX(i.Periods,I$234,1+d.TOL+(I$231-1)*3)</f>
        <v>36</v>
      </c>
      <c r="J235" s="139">
        <f t="shared" si="160"/>
        <v>54</v>
      </c>
      <c r="K235" s="139">
        <f t="shared" si="160"/>
        <v>67</v>
      </c>
      <c r="L235" s="139">
        <f t="shared" si="160"/>
        <v>74</v>
      </c>
      <c r="M235" s="139">
        <f t="shared" si="160"/>
        <v>81</v>
      </c>
      <c r="N235" s="139">
        <f t="shared" si="160"/>
        <v>89</v>
      </c>
      <c r="O235" s="139">
        <f t="shared" si="160"/>
        <v>36</v>
      </c>
      <c r="P235" s="139">
        <f t="shared" si="160"/>
        <v>57</v>
      </c>
      <c r="Q235" s="139">
        <f t="shared" si="160"/>
        <v>70</v>
      </c>
      <c r="R235" s="139">
        <f t="shared" si="160"/>
        <v>77</v>
      </c>
      <c r="S235" s="139">
        <f t="shared" si="160"/>
        <v>84</v>
      </c>
      <c r="T235" s="139">
        <f t="shared" si="160"/>
        <v>92</v>
      </c>
      <c r="U235" s="139">
        <f t="shared" si="160"/>
        <v>36</v>
      </c>
      <c r="V235" s="139">
        <f t="shared" si="160"/>
        <v>59</v>
      </c>
      <c r="W235" s="139">
        <f t="shared" si="160"/>
        <v>72</v>
      </c>
      <c r="X235" s="139">
        <f t="shared" si="160"/>
        <v>79</v>
      </c>
      <c r="Y235" s="139">
        <f t="shared" si="160"/>
        <v>86</v>
      </c>
      <c r="Z235" s="139">
        <f t="shared" si="160"/>
        <v>94</v>
      </c>
      <c r="AA235" s="139">
        <f t="shared" si="160"/>
        <v>36</v>
      </c>
      <c r="AB235" s="139">
        <f t="shared" si="160"/>
        <v>60</v>
      </c>
      <c r="AC235" s="139">
        <f t="shared" si="160"/>
        <v>73</v>
      </c>
      <c r="AD235" s="139">
        <f t="shared" si="160"/>
        <v>80</v>
      </c>
      <c r="AE235" s="139">
        <f t="shared" si="160"/>
        <v>87</v>
      </c>
      <c r="AF235" s="139">
        <f t="shared" si="160"/>
        <v>95</v>
      </c>
      <c r="AG235" s="139">
        <f t="shared" si="160"/>
        <v>36</v>
      </c>
      <c r="AH235" s="139">
        <f t="shared" si="160"/>
        <v>52</v>
      </c>
      <c r="AI235" s="139">
        <f t="shared" si="160"/>
        <v>65</v>
      </c>
      <c r="AJ235" s="139">
        <f t="shared" si="160"/>
        <v>72</v>
      </c>
      <c r="AK235" s="139">
        <f t="shared" si="160"/>
        <v>79</v>
      </c>
      <c r="AL235" s="139">
        <f t="shared" ref="AL235:AQ235" si="161">INDEX(i.Periods,AL$234,1+d.TOL+(AL$231-1)*3)</f>
        <v>87</v>
      </c>
      <c r="AM235" s="139">
        <f t="shared" si="161"/>
        <v>104</v>
      </c>
      <c r="AN235" s="139">
        <f t="shared" si="161"/>
        <v>117</v>
      </c>
      <c r="AO235" s="139">
        <f t="shared" si="161"/>
        <v>124</v>
      </c>
      <c r="AP235" s="139">
        <f t="shared" si="161"/>
        <v>131</v>
      </c>
      <c r="AQ235" s="139">
        <f t="shared" si="161"/>
        <v>139</v>
      </c>
      <c r="AR235" s="139">
        <f t="shared" ref="AR235:BK235" si="162">INDEX(i.Periods,AR$234,1+d.TOL+(AR$231-1)*3)</f>
        <v>157</v>
      </c>
      <c r="AS235" s="139">
        <f t="shared" si="162"/>
        <v>169</v>
      </c>
      <c r="AT235" s="139">
        <f t="shared" si="162"/>
        <v>176</v>
      </c>
      <c r="AU235" s="139">
        <f t="shared" si="162"/>
        <v>184</v>
      </c>
      <c r="AV235" s="139">
        <f t="shared" si="162"/>
        <v>192</v>
      </c>
      <c r="AW235" s="139">
        <f t="shared" si="162"/>
        <v>209</v>
      </c>
      <c r="AX235" s="139">
        <f t="shared" si="162"/>
        <v>222</v>
      </c>
      <c r="AY235" s="139">
        <f t="shared" si="162"/>
        <v>228</v>
      </c>
      <c r="AZ235" s="139">
        <f t="shared" si="162"/>
        <v>236</v>
      </c>
      <c r="BA235" s="139">
        <f t="shared" si="162"/>
        <v>244</v>
      </c>
      <c r="BB235" s="139">
        <f t="shared" si="162"/>
        <v>261</v>
      </c>
      <c r="BC235" s="139">
        <f t="shared" si="162"/>
        <v>274</v>
      </c>
      <c r="BD235" s="139">
        <f t="shared" si="162"/>
        <v>280</v>
      </c>
      <c r="BE235" s="139">
        <f t="shared" si="162"/>
        <v>288</v>
      </c>
      <c r="BF235" s="139">
        <f t="shared" si="162"/>
        <v>296</v>
      </c>
      <c r="BG235" s="139">
        <f t="shared" si="162"/>
        <v>313</v>
      </c>
      <c r="BH235" s="139">
        <f t="shared" si="162"/>
        <v>326</v>
      </c>
      <c r="BI235" s="139">
        <f t="shared" si="162"/>
        <v>332</v>
      </c>
      <c r="BJ235" s="139">
        <f t="shared" si="162"/>
        <v>340</v>
      </c>
      <c r="BK235" s="139">
        <f t="shared" si="162"/>
        <v>348</v>
      </c>
    </row>
    <row r="236" spans="1:64" outlineLevel="1">
      <c r="B236" t="s">
        <v>942</v>
      </c>
      <c r="C236" s="530">
        <f t="shared" ref="C236:H236" si="163">INDEX(i.Periods,C$234+1,1+d.TOL+(C$231-1)*3)</f>
        <v>52</v>
      </c>
      <c r="D236" s="530">
        <f t="shared" si="163"/>
        <v>57</v>
      </c>
      <c r="E236" s="530">
        <f t="shared" si="163"/>
        <v>72</v>
      </c>
      <c r="F236" s="530">
        <f t="shared" si="163"/>
        <v>79</v>
      </c>
      <c r="G236" s="530">
        <f t="shared" si="163"/>
        <v>87</v>
      </c>
      <c r="H236" s="530">
        <f t="shared" si="163"/>
        <v>104</v>
      </c>
      <c r="I236" s="530">
        <f t="shared" ref="I236:AK236" si="164">INDEX(i.Periods,I$234+1,1+d.TOL+(I$231-1)*3)</f>
        <v>54</v>
      </c>
      <c r="J236" s="530">
        <f t="shared" si="164"/>
        <v>59</v>
      </c>
      <c r="K236" s="530">
        <f t="shared" si="164"/>
        <v>74</v>
      </c>
      <c r="L236" s="530">
        <f t="shared" si="164"/>
        <v>81</v>
      </c>
      <c r="M236" s="530">
        <f t="shared" si="164"/>
        <v>89</v>
      </c>
      <c r="N236" s="530">
        <f t="shared" si="164"/>
        <v>104</v>
      </c>
      <c r="O236" s="530">
        <f t="shared" si="164"/>
        <v>57</v>
      </c>
      <c r="P236" s="530">
        <f t="shared" si="164"/>
        <v>62</v>
      </c>
      <c r="Q236" s="530">
        <f t="shared" si="164"/>
        <v>77</v>
      </c>
      <c r="R236" s="530">
        <f t="shared" si="164"/>
        <v>84</v>
      </c>
      <c r="S236" s="530">
        <f t="shared" si="164"/>
        <v>92</v>
      </c>
      <c r="T236" s="530">
        <f t="shared" si="164"/>
        <v>104</v>
      </c>
      <c r="U236" s="530">
        <f t="shared" si="164"/>
        <v>59</v>
      </c>
      <c r="V236" s="530">
        <f t="shared" si="164"/>
        <v>64</v>
      </c>
      <c r="W236" s="530">
        <f t="shared" si="164"/>
        <v>79</v>
      </c>
      <c r="X236" s="530">
        <f t="shared" si="164"/>
        <v>86</v>
      </c>
      <c r="Y236" s="530">
        <f t="shared" si="164"/>
        <v>94</v>
      </c>
      <c r="Z236" s="530">
        <f t="shared" si="164"/>
        <v>104</v>
      </c>
      <c r="AA236" s="530">
        <f t="shared" si="164"/>
        <v>60</v>
      </c>
      <c r="AB236" s="530">
        <f t="shared" si="164"/>
        <v>65</v>
      </c>
      <c r="AC236" s="530">
        <f t="shared" si="164"/>
        <v>80</v>
      </c>
      <c r="AD236" s="530">
        <f t="shared" si="164"/>
        <v>87</v>
      </c>
      <c r="AE236" s="530">
        <f t="shared" si="164"/>
        <v>95</v>
      </c>
      <c r="AF236" s="530">
        <f t="shared" si="164"/>
        <v>104</v>
      </c>
      <c r="AG236" s="530">
        <f t="shared" si="164"/>
        <v>52</v>
      </c>
      <c r="AH236" s="530">
        <f t="shared" si="164"/>
        <v>57</v>
      </c>
      <c r="AI236" s="530">
        <f t="shared" si="164"/>
        <v>72</v>
      </c>
      <c r="AJ236" s="530">
        <f t="shared" si="164"/>
        <v>79</v>
      </c>
      <c r="AK236" s="530">
        <f t="shared" si="164"/>
        <v>87</v>
      </c>
      <c r="AL236" s="530">
        <f t="shared" ref="AL236:AQ236" si="165">INDEX(i.Periods,AL$234+1,1+d.TOL+(AL$231-1)*3)</f>
        <v>104</v>
      </c>
      <c r="AM236" s="530">
        <f t="shared" si="165"/>
        <v>117</v>
      </c>
      <c r="AN236" s="530">
        <f t="shared" si="165"/>
        <v>124</v>
      </c>
      <c r="AO236" s="530">
        <f t="shared" si="165"/>
        <v>131</v>
      </c>
      <c r="AP236" s="530">
        <f t="shared" si="165"/>
        <v>139</v>
      </c>
      <c r="AQ236" s="530">
        <f t="shared" si="165"/>
        <v>157</v>
      </c>
      <c r="AR236" s="530">
        <f t="shared" ref="AR236:BK236" si="166">INDEX(i.Periods,AR$234+1,1+d.TOL+(AR$231-1)*3)</f>
        <v>169</v>
      </c>
      <c r="AS236" s="530">
        <f t="shared" si="166"/>
        <v>176</v>
      </c>
      <c r="AT236" s="530">
        <f t="shared" si="166"/>
        <v>184</v>
      </c>
      <c r="AU236" s="530">
        <f t="shared" si="166"/>
        <v>192</v>
      </c>
      <c r="AV236" s="530">
        <f t="shared" si="166"/>
        <v>209</v>
      </c>
      <c r="AW236" s="530">
        <f t="shared" si="166"/>
        <v>222</v>
      </c>
      <c r="AX236" s="530">
        <f t="shared" si="166"/>
        <v>228</v>
      </c>
      <c r="AY236" s="530">
        <f t="shared" si="166"/>
        <v>236</v>
      </c>
      <c r="AZ236" s="530">
        <f t="shared" si="166"/>
        <v>244</v>
      </c>
      <c r="BA236" s="530">
        <f t="shared" si="166"/>
        <v>261</v>
      </c>
      <c r="BB236" s="530">
        <f t="shared" si="166"/>
        <v>274</v>
      </c>
      <c r="BC236" s="530">
        <f t="shared" si="166"/>
        <v>280</v>
      </c>
      <c r="BD236" s="530">
        <f t="shared" si="166"/>
        <v>288</v>
      </c>
      <c r="BE236" s="530">
        <f t="shared" si="166"/>
        <v>296</v>
      </c>
      <c r="BF236" s="530">
        <f t="shared" si="166"/>
        <v>313</v>
      </c>
      <c r="BG236" s="530">
        <f t="shared" si="166"/>
        <v>326</v>
      </c>
      <c r="BH236" s="530">
        <f t="shared" si="166"/>
        <v>332</v>
      </c>
      <c r="BI236" s="530">
        <f t="shared" si="166"/>
        <v>340</v>
      </c>
      <c r="BJ236" s="530">
        <f t="shared" si="166"/>
        <v>348</v>
      </c>
      <c r="BK236" s="530">
        <f t="shared" si="166"/>
        <v>365</v>
      </c>
    </row>
    <row r="237" spans="1:64" ht="60.75" customHeight="1" outlineLevel="1">
      <c r="A237">
        <v>1</v>
      </c>
      <c r="B237" t="s">
        <v>1676</v>
      </c>
      <c r="C237" s="460" t="str">
        <f t="shared" ref="C237:Q239" si="167">INDEX(i.TOL_indices,d.TOL,$A237)&amp;", "&amp;TEXT(C$235,"0")&amp;":"&amp;TEXT(C$236,"0")</f>
        <v>43:44, 36:52</v>
      </c>
      <c r="D237" s="460" t="str">
        <f t="shared" si="167"/>
        <v>43:44, 52:57</v>
      </c>
      <c r="E237" s="460" t="str">
        <f t="shared" si="167"/>
        <v>43:44, 65:72</v>
      </c>
      <c r="F237" s="460" t="str">
        <f t="shared" si="167"/>
        <v>43:44, 72:79</v>
      </c>
      <c r="G237" s="460" t="str">
        <f t="shared" si="167"/>
        <v>43:44, 79:87</v>
      </c>
      <c r="H237" s="460" t="str">
        <f t="shared" si="167"/>
        <v>43:44, 87:104</v>
      </c>
      <c r="I237" s="460" t="str">
        <f t="shared" si="167"/>
        <v>43:44, 36:54</v>
      </c>
      <c r="J237" s="460" t="str">
        <f t="shared" si="167"/>
        <v>43:44, 54:59</v>
      </c>
      <c r="K237" s="460" t="str">
        <f t="shared" si="167"/>
        <v>43:44, 67:74</v>
      </c>
      <c r="L237" s="460" t="str">
        <f t="shared" si="167"/>
        <v>43:44, 74:81</v>
      </c>
      <c r="M237" s="460" t="str">
        <f t="shared" si="167"/>
        <v>43:44, 81:89</v>
      </c>
      <c r="N237" s="460" t="str">
        <f t="shared" si="167"/>
        <v>43:44, 89:104</v>
      </c>
      <c r="O237" s="460" t="str">
        <f t="shared" si="167"/>
        <v>43:44, 36:57</v>
      </c>
      <c r="P237" s="460" t="str">
        <f t="shared" si="167"/>
        <v>43:44, 57:62</v>
      </c>
      <c r="Q237" s="460" t="str">
        <f t="shared" si="167"/>
        <v>43:44, 70:77</v>
      </c>
      <c r="R237" s="460" t="str">
        <f t="shared" ref="R237:AT239" si="168">INDEX(i.TOL_indices,d.TOL,$A237)&amp;", "&amp;TEXT(R$235,"0")&amp;":"&amp;TEXT(R$236,"0")</f>
        <v>43:44, 77:84</v>
      </c>
      <c r="S237" s="460" t="str">
        <f t="shared" si="168"/>
        <v>43:44, 84:92</v>
      </c>
      <c r="T237" s="460" t="str">
        <f t="shared" si="168"/>
        <v>43:44, 92:104</v>
      </c>
      <c r="U237" s="460" t="str">
        <f t="shared" si="168"/>
        <v>43:44, 36:59</v>
      </c>
      <c r="V237" s="460" t="str">
        <f t="shared" si="168"/>
        <v>43:44, 59:64</v>
      </c>
      <c r="W237" s="460" t="str">
        <f t="shared" si="168"/>
        <v>43:44, 72:79</v>
      </c>
      <c r="X237" s="460" t="str">
        <f t="shared" si="168"/>
        <v>43:44, 79:86</v>
      </c>
      <c r="Y237" s="460" t="str">
        <f t="shared" si="168"/>
        <v>43:44, 86:94</v>
      </c>
      <c r="Z237" s="460" t="str">
        <f t="shared" si="168"/>
        <v>43:44, 94:104</v>
      </c>
      <c r="AA237" s="460" t="str">
        <f t="shared" si="168"/>
        <v>43:44, 36:60</v>
      </c>
      <c r="AB237" s="460" t="str">
        <f t="shared" si="168"/>
        <v>43:44, 60:65</v>
      </c>
      <c r="AC237" s="460" t="str">
        <f t="shared" si="168"/>
        <v>43:44, 73:80</v>
      </c>
      <c r="AD237" s="460" t="str">
        <f t="shared" si="168"/>
        <v>43:44, 80:87</v>
      </c>
      <c r="AE237" s="460" t="str">
        <f t="shared" si="168"/>
        <v>43:44, 87:95</v>
      </c>
      <c r="AF237" s="460" t="str">
        <f t="shared" si="168"/>
        <v>43:44, 95:104</v>
      </c>
      <c r="AG237" s="460" t="str">
        <f t="shared" si="168"/>
        <v>43:44, 36:52</v>
      </c>
      <c r="AH237" s="460" t="str">
        <f t="shared" si="168"/>
        <v>43:44, 52:57</v>
      </c>
      <c r="AI237" s="460" t="str">
        <f t="shared" si="168"/>
        <v>43:44, 65:72</v>
      </c>
      <c r="AJ237" s="460" t="str">
        <f t="shared" si="168"/>
        <v>43:44, 72:79</v>
      </c>
      <c r="AK237" s="460" t="str">
        <f t="shared" si="168"/>
        <v>43:44, 79:87</v>
      </c>
      <c r="AL237" s="460" t="str">
        <f t="shared" si="168"/>
        <v>43:44, 87:104</v>
      </c>
      <c r="AM237" s="460" t="str">
        <f t="shared" si="168"/>
        <v>43:44, 104:117</v>
      </c>
      <c r="AN237" s="460" t="str">
        <f t="shared" si="168"/>
        <v>43:44, 117:124</v>
      </c>
      <c r="AO237" s="460" t="str">
        <f t="shared" si="168"/>
        <v>43:44, 124:131</v>
      </c>
      <c r="AP237" s="460" t="str">
        <f t="shared" si="168"/>
        <v>43:44, 131:139</v>
      </c>
      <c r="AQ237" s="460" t="str">
        <f t="shared" ref="AM237:AQ239" si="169">INDEX(i.TOL_indices,d.TOL,$A237)&amp;", "&amp;TEXT(AQ$235,"0")&amp;":"&amp;TEXT(AQ$236,"0")</f>
        <v>43:44, 139:157</v>
      </c>
      <c r="AR237" s="460" t="str">
        <f t="shared" si="168"/>
        <v>43:44, 157:169</v>
      </c>
      <c r="AS237" s="460" t="str">
        <f t="shared" si="168"/>
        <v>43:44, 169:176</v>
      </c>
      <c r="AT237" s="460" t="str">
        <f t="shared" si="168"/>
        <v>43:44, 176:184</v>
      </c>
      <c r="AU237" s="460" t="str">
        <f t="shared" ref="AR237:BK239" si="170">INDEX(i.TOL_indices,d.TOL,$A237)&amp;", "&amp;TEXT(AU$235,"0")&amp;":"&amp;TEXT(AU$236,"0")</f>
        <v>43:44, 184:192</v>
      </c>
      <c r="AV237" s="460" t="str">
        <f t="shared" si="170"/>
        <v>43:44, 192:209</v>
      </c>
      <c r="AW237" s="460" t="str">
        <f t="shared" si="170"/>
        <v>43:44, 209:222</v>
      </c>
      <c r="AX237" s="460" t="str">
        <f t="shared" si="170"/>
        <v>43:44, 222:228</v>
      </c>
      <c r="AY237" s="460" t="str">
        <f t="shared" si="170"/>
        <v>43:44, 228:236</v>
      </c>
      <c r="AZ237" s="460" t="str">
        <f t="shared" si="170"/>
        <v>43:44, 236:244</v>
      </c>
      <c r="BA237" s="460" t="str">
        <f t="shared" si="170"/>
        <v>43:44, 244:261</v>
      </c>
      <c r="BB237" s="460" t="str">
        <f t="shared" si="170"/>
        <v>43:44, 261:274</v>
      </c>
      <c r="BC237" s="460" t="str">
        <f t="shared" si="170"/>
        <v>43:44, 274:280</v>
      </c>
      <c r="BD237" s="460" t="str">
        <f t="shared" si="170"/>
        <v>43:44, 280:288</v>
      </c>
      <c r="BE237" s="460" t="str">
        <f t="shared" si="170"/>
        <v>43:44, 288:296</v>
      </c>
      <c r="BF237" s="460" t="str">
        <f t="shared" si="170"/>
        <v>43:44, 296:313</v>
      </c>
      <c r="BG237" s="460" t="str">
        <f t="shared" si="170"/>
        <v>43:44, 313:326</v>
      </c>
      <c r="BH237" s="460" t="str">
        <f t="shared" si="170"/>
        <v>43:44, 326:332</v>
      </c>
      <c r="BI237" s="460" t="str">
        <f t="shared" si="170"/>
        <v>43:44, 332:340</v>
      </c>
      <c r="BJ237" s="460" t="str">
        <f t="shared" si="170"/>
        <v>43:44, 340:348</v>
      </c>
      <c r="BK237" s="460" t="str">
        <f t="shared" si="170"/>
        <v>43:44, 348:365</v>
      </c>
    </row>
    <row r="238" spans="1:64" ht="63" customHeight="1" outlineLevel="1">
      <c r="A238">
        <v>3</v>
      </c>
      <c r="B238" t="s">
        <v>1677</v>
      </c>
      <c r="C238" s="460" t="str">
        <f t="shared" si="167"/>
        <v>30:31, 36:52</v>
      </c>
      <c r="D238" s="460" t="str">
        <f t="shared" si="167"/>
        <v>30:31, 52:57</v>
      </c>
      <c r="E238" s="460" t="str">
        <f t="shared" si="167"/>
        <v>30:31, 65:72</v>
      </c>
      <c r="F238" s="460" t="str">
        <f t="shared" si="167"/>
        <v>30:31, 72:79</v>
      </c>
      <c r="G238" s="460" t="str">
        <f t="shared" si="167"/>
        <v>30:31, 79:87</v>
      </c>
      <c r="H238" s="460" t="str">
        <f t="shared" si="167"/>
        <v>30:31, 87:104</v>
      </c>
      <c r="I238" s="460" t="str">
        <f t="shared" si="167"/>
        <v>30:31, 36:54</v>
      </c>
      <c r="J238" s="460" t="str">
        <f t="shared" si="167"/>
        <v>30:31, 54:59</v>
      </c>
      <c r="K238" s="460" t="str">
        <f t="shared" si="167"/>
        <v>30:31, 67:74</v>
      </c>
      <c r="L238" s="460" t="str">
        <f t="shared" si="167"/>
        <v>30:31, 74:81</v>
      </c>
      <c r="M238" s="460" t="str">
        <f t="shared" si="167"/>
        <v>30:31, 81:89</v>
      </c>
      <c r="N238" s="460" t="str">
        <f t="shared" si="167"/>
        <v>30:31, 89:104</v>
      </c>
      <c r="O238" s="460" t="str">
        <f t="shared" si="167"/>
        <v>30:31, 36:57</v>
      </c>
      <c r="P238" s="460" t="str">
        <f t="shared" si="167"/>
        <v>30:31, 57:62</v>
      </c>
      <c r="Q238" s="460" t="str">
        <f t="shared" si="167"/>
        <v>30:31, 70:77</v>
      </c>
      <c r="R238" s="460" t="str">
        <f t="shared" si="168"/>
        <v>30:31, 77:84</v>
      </c>
      <c r="S238" s="460" t="str">
        <f t="shared" si="168"/>
        <v>30:31, 84:92</v>
      </c>
      <c r="T238" s="460" t="str">
        <f t="shared" si="168"/>
        <v>30:31, 92:104</v>
      </c>
      <c r="U238" s="460" t="str">
        <f t="shared" si="168"/>
        <v>30:31, 36:59</v>
      </c>
      <c r="V238" s="460" t="str">
        <f t="shared" si="168"/>
        <v>30:31, 59:64</v>
      </c>
      <c r="W238" s="460" t="str">
        <f t="shared" si="168"/>
        <v>30:31, 72:79</v>
      </c>
      <c r="X238" s="460" t="str">
        <f t="shared" si="168"/>
        <v>30:31, 79:86</v>
      </c>
      <c r="Y238" s="460" t="str">
        <f t="shared" si="168"/>
        <v>30:31, 86:94</v>
      </c>
      <c r="Z238" s="460" t="str">
        <f t="shared" si="168"/>
        <v>30:31, 94:104</v>
      </c>
      <c r="AA238" s="460" t="str">
        <f t="shared" si="168"/>
        <v>30:31, 36:60</v>
      </c>
      <c r="AB238" s="460" t="str">
        <f t="shared" si="168"/>
        <v>30:31, 60:65</v>
      </c>
      <c r="AC238" s="460" t="str">
        <f t="shared" si="168"/>
        <v>30:31, 73:80</v>
      </c>
      <c r="AD238" s="460" t="str">
        <f t="shared" si="168"/>
        <v>30:31, 80:87</v>
      </c>
      <c r="AE238" s="460" t="str">
        <f t="shared" si="168"/>
        <v>30:31, 87:95</v>
      </c>
      <c r="AF238" s="460" t="str">
        <f t="shared" si="168"/>
        <v>30:31, 95:104</v>
      </c>
      <c r="AG238" s="460" t="str">
        <f t="shared" si="168"/>
        <v>30:31, 36:52</v>
      </c>
      <c r="AH238" s="460" t="str">
        <f t="shared" si="168"/>
        <v>30:31, 52:57</v>
      </c>
      <c r="AI238" s="460" t="str">
        <f t="shared" si="168"/>
        <v>30:31, 65:72</v>
      </c>
      <c r="AJ238" s="460" t="str">
        <f t="shared" si="168"/>
        <v>30:31, 72:79</v>
      </c>
      <c r="AK238" s="460" t="str">
        <f t="shared" si="168"/>
        <v>30:31, 79:87</v>
      </c>
      <c r="AL238" s="460" t="str">
        <f t="shared" si="168"/>
        <v>30:31, 87:104</v>
      </c>
      <c r="AM238" s="460" t="str">
        <f t="shared" si="169"/>
        <v>30:31, 104:117</v>
      </c>
      <c r="AN238" s="460" t="str">
        <f t="shared" si="169"/>
        <v>30:31, 117:124</v>
      </c>
      <c r="AO238" s="460" t="str">
        <f t="shared" si="169"/>
        <v>30:31, 124:131</v>
      </c>
      <c r="AP238" s="460" t="str">
        <f t="shared" si="169"/>
        <v>30:31, 131:139</v>
      </c>
      <c r="AQ238" s="460" t="str">
        <f t="shared" si="169"/>
        <v>30:31, 139:157</v>
      </c>
      <c r="AR238" s="460" t="str">
        <f t="shared" si="170"/>
        <v>30:31, 157:169</v>
      </c>
      <c r="AS238" s="460" t="str">
        <f t="shared" si="170"/>
        <v>30:31, 169:176</v>
      </c>
      <c r="AT238" s="460" t="str">
        <f t="shared" si="170"/>
        <v>30:31, 176:184</v>
      </c>
      <c r="AU238" s="460" t="str">
        <f t="shared" si="170"/>
        <v>30:31, 184:192</v>
      </c>
      <c r="AV238" s="460" t="str">
        <f t="shared" si="170"/>
        <v>30:31, 192:209</v>
      </c>
      <c r="AW238" s="460" t="str">
        <f t="shared" si="170"/>
        <v>30:31, 209:222</v>
      </c>
      <c r="AX238" s="460" t="str">
        <f t="shared" si="170"/>
        <v>30:31, 222:228</v>
      </c>
      <c r="AY238" s="460" t="str">
        <f t="shared" si="170"/>
        <v>30:31, 228:236</v>
      </c>
      <c r="AZ238" s="460" t="str">
        <f t="shared" si="170"/>
        <v>30:31, 236:244</v>
      </c>
      <c r="BA238" s="460" t="str">
        <f t="shared" si="170"/>
        <v>30:31, 244:261</v>
      </c>
      <c r="BB238" s="460" t="str">
        <f t="shared" si="170"/>
        <v>30:31, 261:274</v>
      </c>
      <c r="BC238" s="460" t="str">
        <f t="shared" si="170"/>
        <v>30:31, 274:280</v>
      </c>
      <c r="BD238" s="460" t="str">
        <f t="shared" si="170"/>
        <v>30:31, 280:288</v>
      </c>
      <c r="BE238" s="460" t="str">
        <f t="shared" si="170"/>
        <v>30:31, 288:296</v>
      </c>
      <c r="BF238" s="460" t="str">
        <f t="shared" si="170"/>
        <v>30:31, 296:313</v>
      </c>
      <c r="BG238" s="460" t="str">
        <f t="shared" si="170"/>
        <v>30:31, 313:326</v>
      </c>
      <c r="BH238" s="460" t="str">
        <f t="shared" si="170"/>
        <v>30:31, 326:332</v>
      </c>
      <c r="BI238" s="460" t="str">
        <f t="shared" si="170"/>
        <v>30:31, 332:340</v>
      </c>
      <c r="BJ238" s="460" t="str">
        <f t="shared" si="170"/>
        <v>30:31, 340:348</v>
      </c>
      <c r="BK238" s="460" t="str">
        <f t="shared" si="170"/>
        <v>30:31, 348:365</v>
      </c>
    </row>
    <row r="239" spans="1:64" ht="63" customHeight="1" outlineLevel="1">
      <c r="A239">
        <v>4</v>
      </c>
      <c r="B239" t="s">
        <v>1678</v>
      </c>
      <c r="C239" s="460" t="str">
        <f t="shared" si="167"/>
        <v>34:35, 36:52</v>
      </c>
      <c r="D239" s="460" t="str">
        <f t="shared" si="167"/>
        <v>34:35, 52:57</v>
      </c>
      <c r="E239" s="460" t="str">
        <f t="shared" si="167"/>
        <v>34:35, 65:72</v>
      </c>
      <c r="F239" s="460" t="str">
        <f t="shared" si="167"/>
        <v>34:35, 72:79</v>
      </c>
      <c r="G239" s="460" t="str">
        <f t="shared" si="167"/>
        <v>34:35, 79:87</v>
      </c>
      <c r="H239" s="460" t="str">
        <f t="shared" si="167"/>
        <v>34:35, 87:104</v>
      </c>
      <c r="I239" s="460" t="str">
        <f t="shared" si="167"/>
        <v>34:35, 36:54</v>
      </c>
      <c r="J239" s="460" t="str">
        <f t="shared" si="167"/>
        <v>34:35, 54:59</v>
      </c>
      <c r="K239" s="460" t="str">
        <f t="shared" si="167"/>
        <v>34:35, 67:74</v>
      </c>
      <c r="L239" s="460" t="str">
        <f t="shared" si="167"/>
        <v>34:35, 74:81</v>
      </c>
      <c r="M239" s="460" t="str">
        <f t="shared" si="167"/>
        <v>34:35, 81:89</v>
      </c>
      <c r="N239" s="460" t="str">
        <f t="shared" si="167"/>
        <v>34:35, 89:104</v>
      </c>
      <c r="O239" s="460" t="str">
        <f t="shared" si="167"/>
        <v>34:35, 36:57</v>
      </c>
      <c r="P239" s="460" t="str">
        <f t="shared" si="167"/>
        <v>34:35, 57:62</v>
      </c>
      <c r="Q239" s="460" t="str">
        <f t="shared" si="167"/>
        <v>34:35, 70:77</v>
      </c>
      <c r="R239" s="460" t="str">
        <f t="shared" si="168"/>
        <v>34:35, 77:84</v>
      </c>
      <c r="S239" s="460" t="str">
        <f t="shared" si="168"/>
        <v>34:35, 84:92</v>
      </c>
      <c r="T239" s="460" t="str">
        <f t="shared" si="168"/>
        <v>34:35, 92:104</v>
      </c>
      <c r="U239" s="460" t="str">
        <f t="shared" si="168"/>
        <v>34:35, 36:59</v>
      </c>
      <c r="V239" s="460" t="str">
        <f t="shared" si="168"/>
        <v>34:35, 59:64</v>
      </c>
      <c r="W239" s="460" t="str">
        <f t="shared" si="168"/>
        <v>34:35, 72:79</v>
      </c>
      <c r="X239" s="460" t="str">
        <f t="shared" si="168"/>
        <v>34:35, 79:86</v>
      </c>
      <c r="Y239" s="460" t="str">
        <f t="shared" si="168"/>
        <v>34:35, 86:94</v>
      </c>
      <c r="Z239" s="460" t="str">
        <f t="shared" si="168"/>
        <v>34:35, 94:104</v>
      </c>
      <c r="AA239" s="460" t="str">
        <f t="shared" si="168"/>
        <v>34:35, 36:60</v>
      </c>
      <c r="AB239" s="460" t="str">
        <f t="shared" si="168"/>
        <v>34:35, 60:65</v>
      </c>
      <c r="AC239" s="460" t="str">
        <f t="shared" si="168"/>
        <v>34:35, 73:80</v>
      </c>
      <c r="AD239" s="460" t="str">
        <f t="shared" si="168"/>
        <v>34:35, 80:87</v>
      </c>
      <c r="AE239" s="460" t="str">
        <f t="shared" si="168"/>
        <v>34:35, 87:95</v>
      </c>
      <c r="AF239" s="460" t="str">
        <f t="shared" si="168"/>
        <v>34:35, 95:104</v>
      </c>
      <c r="AG239" s="460" t="str">
        <f t="shared" si="168"/>
        <v>34:35, 36:52</v>
      </c>
      <c r="AH239" s="460" t="str">
        <f t="shared" si="168"/>
        <v>34:35, 52:57</v>
      </c>
      <c r="AI239" s="460" t="str">
        <f t="shared" si="168"/>
        <v>34:35, 65:72</v>
      </c>
      <c r="AJ239" s="460" t="str">
        <f t="shared" si="168"/>
        <v>34:35, 72:79</v>
      </c>
      <c r="AK239" s="460" t="str">
        <f t="shared" si="168"/>
        <v>34:35, 79:87</v>
      </c>
      <c r="AL239" s="460" t="str">
        <f t="shared" si="168"/>
        <v>34:35, 87:104</v>
      </c>
      <c r="AM239" s="460" t="str">
        <f t="shared" si="169"/>
        <v>34:35, 104:117</v>
      </c>
      <c r="AN239" s="460" t="str">
        <f t="shared" si="169"/>
        <v>34:35, 117:124</v>
      </c>
      <c r="AO239" s="460" t="str">
        <f t="shared" si="169"/>
        <v>34:35, 124:131</v>
      </c>
      <c r="AP239" s="460" t="str">
        <f t="shared" si="169"/>
        <v>34:35, 131:139</v>
      </c>
      <c r="AQ239" s="460" t="str">
        <f t="shared" si="169"/>
        <v>34:35, 139:157</v>
      </c>
      <c r="AR239" s="460" t="str">
        <f t="shared" si="170"/>
        <v>34:35, 157:169</v>
      </c>
      <c r="AS239" s="460" t="str">
        <f t="shared" si="170"/>
        <v>34:35, 169:176</v>
      </c>
      <c r="AT239" s="460" t="str">
        <f t="shared" si="170"/>
        <v>34:35, 176:184</v>
      </c>
      <c r="AU239" s="460" t="str">
        <f t="shared" si="170"/>
        <v>34:35, 184:192</v>
      </c>
      <c r="AV239" s="460" t="str">
        <f t="shared" si="170"/>
        <v>34:35, 192:209</v>
      </c>
      <c r="AW239" s="460" t="str">
        <f t="shared" si="170"/>
        <v>34:35, 209:222</v>
      </c>
      <c r="AX239" s="460" t="str">
        <f t="shared" si="170"/>
        <v>34:35, 222:228</v>
      </c>
      <c r="AY239" s="460" t="str">
        <f t="shared" si="170"/>
        <v>34:35, 228:236</v>
      </c>
      <c r="AZ239" s="460" t="str">
        <f t="shared" si="170"/>
        <v>34:35, 236:244</v>
      </c>
      <c r="BA239" s="460" t="str">
        <f t="shared" si="170"/>
        <v>34:35, 244:261</v>
      </c>
      <c r="BB239" s="460" t="str">
        <f t="shared" si="170"/>
        <v>34:35, 261:274</v>
      </c>
      <c r="BC239" s="460" t="str">
        <f t="shared" si="170"/>
        <v>34:35, 274:280</v>
      </c>
      <c r="BD239" s="460" t="str">
        <f t="shared" si="170"/>
        <v>34:35, 280:288</v>
      </c>
      <c r="BE239" s="460" t="str">
        <f t="shared" si="170"/>
        <v>34:35, 288:296</v>
      </c>
      <c r="BF239" s="460" t="str">
        <f t="shared" si="170"/>
        <v>34:35, 296:313</v>
      </c>
      <c r="BG239" s="460" t="str">
        <f t="shared" si="170"/>
        <v>34:35, 313:326</v>
      </c>
      <c r="BH239" s="460" t="str">
        <f t="shared" si="170"/>
        <v>34:35, 326:332</v>
      </c>
      <c r="BI239" s="460" t="str">
        <f t="shared" si="170"/>
        <v>34:35, 332:340</v>
      </c>
      <c r="BJ239" s="460" t="str">
        <f t="shared" si="170"/>
        <v>34:35, 340:348</v>
      </c>
      <c r="BK239" s="460" t="str">
        <f t="shared" si="170"/>
        <v>34:35, 348:365</v>
      </c>
    </row>
    <row r="240" spans="1:64" outlineLevel="1">
      <c r="B240" t="s">
        <v>1106</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180">CHOOSE(d.Region,S253,AI253,AY253)</f>
        <v>0</v>
      </c>
      <c r="D253" s="412">
        <f t="shared" si="180"/>
        <v>0</v>
      </c>
      <c r="E253" s="412">
        <f t="shared" si="180"/>
        <v>0</v>
      </c>
      <c r="F253" s="412">
        <f t="shared" si="180"/>
        <v>0</v>
      </c>
      <c r="G253" s="412">
        <f t="shared" si="180"/>
        <v>0</v>
      </c>
      <c r="H253" s="412">
        <f t="shared" si="180"/>
        <v>0</v>
      </c>
      <c r="I253" s="412">
        <f t="shared" si="180"/>
        <v>0</v>
      </c>
      <c r="J253" s="412">
        <f t="shared" si="180"/>
        <v>0</v>
      </c>
      <c r="K253" s="412">
        <f t="shared" si="180"/>
        <v>0</v>
      </c>
      <c r="L253" s="412">
        <f t="shared" si="180"/>
        <v>0</v>
      </c>
      <c r="M253" s="412">
        <f t="shared" si="180"/>
        <v>0</v>
      </c>
      <c r="N253" s="412">
        <f t="shared" si="180"/>
        <v>0</v>
      </c>
      <c r="O253" s="412">
        <f t="shared" si="180"/>
        <v>0</v>
      </c>
      <c r="P253" s="412">
        <f t="shared" si="180"/>
        <v>0</v>
      </c>
      <c r="Q253" s="412">
        <f t="shared" si="180"/>
        <v>0</v>
      </c>
      <c r="R253" s="429">
        <f t="shared" si="180"/>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0"/>
        <v>0</v>
      </c>
      <c r="D254" s="414">
        <f t="shared" si="180"/>
        <v>0</v>
      </c>
      <c r="E254" s="414">
        <f t="shared" si="180"/>
        <v>0</v>
      </c>
      <c r="F254" s="414">
        <f t="shared" si="180"/>
        <v>0</v>
      </c>
      <c r="G254" s="414">
        <f t="shared" si="180"/>
        <v>0</v>
      </c>
      <c r="H254" s="414">
        <f t="shared" si="180"/>
        <v>0</v>
      </c>
      <c r="I254" s="414">
        <f t="shared" si="180"/>
        <v>0</v>
      </c>
      <c r="J254" s="414">
        <f t="shared" si="180"/>
        <v>0</v>
      </c>
      <c r="K254" s="414">
        <f t="shared" si="180"/>
        <v>0</v>
      </c>
      <c r="L254" s="414">
        <f t="shared" si="180"/>
        <v>0</v>
      </c>
      <c r="M254" s="414">
        <f t="shared" si="180"/>
        <v>0</v>
      </c>
      <c r="N254" s="414">
        <f t="shared" si="180"/>
        <v>0</v>
      </c>
      <c r="O254" s="414">
        <f t="shared" si="180"/>
        <v>0</v>
      </c>
      <c r="P254" s="414">
        <f t="shared" si="180"/>
        <v>0</v>
      </c>
      <c r="Q254" s="414">
        <f t="shared" si="180"/>
        <v>0</v>
      </c>
      <c r="R254" s="430">
        <f t="shared" si="180"/>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0"/>
        <v>0</v>
      </c>
      <c r="D255" s="414">
        <f t="shared" si="180"/>
        <v>0</v>
      </c>
      <c r="E255" s="414">
        <f t="shared" si="180"/>
        <v>0</v>
      </c>
      <c r="F255" s="414">
        <f t="shared" si="180"/>
        <v>0</v>
      </c>
      <c r="G255" s="414">
        <f t="shared" si="180"/>
        <v>0</v>
      </c>
      <c r="H255" s="414">
        <f t="shared" si="180"/>
        <v>0</v>
      </c>
      <c r="I255" s="414">
        <f t="shared" si="180"/>
        <v>0</v>
      </c>
      <c r="J255" s="414">
        <f t="shared" si="180"/>
        <v>0</v>
      </c>
      <c r="K255" s="414">
        <f t="shared" si="180"/>
        <v>0</v>
      </c>
      <c r="L255" s="414">
        <f t="shared" si="180"/>
        <v>0</v>
      </c>
      <c r="M255" s="414">
        <f t="shared" si="180"/>
        <v>0</v>
      </c>
      <c r="N255" s="414">
        <f t="shared" si="180"/>
        <v>0</v>
      </c>
      <c r="O255" s="414">
        <f t="shared" si="180"/>
        <v>0</v>
      </c>
      <c r="P255" s="414">
        <f t="shared" si="180"/>
        <v>0</v>
      </c>
      <c r="Q255" s="414">
        <f t="shared" si="180"/>
        <v>0</v>
      </c>
      <c r="R255" s="430">
        <f t="shared" si="180"/>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0"/>
        <v>0</v>
      </c>
      <c r="D256" s="414">
        <f t="shared" si="180"/>
        <v>0</v>
      </c>
      <c r="E256" s="414">
        <f t="shared" si="180"/>
        <v>0</v>
      </c>
      <c r="F256" s="414">
        <f t="shared" si="180"/>
        <v>0</v>
      </c>
      <c r="G256" s="414">
        <f t="shared" si="180"/>
        <v>0</v>
      </c>
      <c r="H256" s="414">
        <f t="shared" si="180"/>
        <v>0</v>
      </c>
      <c r="I256" s="414">
        <f t="shared" si="180"/>
        <v>0</v>
      </c>
      <c r="J256" s="414">
        <f t="shared" si="180"/>
        <v>0</v>
      </c>
      <c r="K256" s="414">
        <f t="shared" si="180"/>
        <v>0</v>
      </c>
      <c r="L256" s="414">
        <f t="shared" si="180"/>
        <v>0</v>
      </c>
      <c r="M256" s="414">
        <f t="shared" si="180"/>
        <v>0</v>
      </c>
      <c r="N256" s="414">
        <f t="shared" si="180"/>
        <v>0</v>
      </c>
      <c r="O256" s="414">
        <f t="shared" si="180"/>
        <v>0</v>
      </c>
      <c r="P256" s="414">
        <f t="shared" si="180"/>
        <v>0</v>
      </c>
      <c r="Q256" s="414">
        <f t="shared" si="180"/>
        <v>0</v>
      </c>
      <c r="R256" s="430">
        <f t="shared" si="180"/>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1">CHOOSE(d.Region,S257,AI257,AY257)</f>
        <v>0</v>
      </c>
      <c r="D257" s="414">
        <f t="shared" ref="D257:D259" si="182">CHOOSE(d.Region,T257,AJ257,AZ257)</f>
        <v>0</v>
      </c>
      <c r="E257" s="414">
        <f t="shared" ref="E257:E259" si="183">CHOOSE(d.Region,U257,AK257,BA257)</f>
        <v>0</v>
      </c>
      <c r="F257" s="414">
        <f t="shared" ref="F257:F259" si="184">CHOOSE(d.Region,V257,AL257,BB257)</f>
        <v>0</v>
      </c>
      <c r="G257" s="414">
        <f t="shared" ref="G257:G259" si="185">CHOOSE(d.Region,W257,AM257,BC257)</f>
        <v>0</v>
      </c>
      <c r="H257" s="414">
        <f t="shared" ref="H257:H259" si="186">CHOOSE(d.Region,X257,AN257,BD257)</f>
        <v>0</v>
      </c>
      <c r="I257" s="414">
        <f t="shared" ref="I257:I259" si="187">CHOOSE(d.Region,Y257,AO257,BE257)</f>
        <v>0</v>
      </c>
      <c r="J257" s="414">
        <f t="shared" ref="J257:J259" si="188">CHOOSE(d.Region,Z257,AP257,BF257)</f>
        <v>0</v>
      </c>
      <c r="K257" s="414">
        <f t="shared" ref="K257:K259" si="189">CHOOSE(d.Region,AA257,AQ257,BG257)</f>
        <v>0</v>
      </c>
      <c r="L257" s="414">
        <f t="shared" ref="L257:L259" si="190">CHOOSE(d.Region,AB257,AR257,BH257)</f>
        <v>0</v>
      </c>
      <c r="M257" s="414">
        <f t="shared" ref="M257:M259" si="191">CHOOSE(d.Region,AC257,AS257,BI257)</f>
        <v>0</v>
      </c>
      <c r="N257" s="414">
        <f t="shared" ref="N257:N259" si="192">CHOOSE(d.Region,AD257,AT257,BJ257)</f>
        <v>0</v>
      </c>
      <c r="O257" s="414">
        <f t="shared" ref="O257:O259" si="193">CHOOSE(d.Region,AE257,AU257,BK257)</f>
        <v>0</v>
      </c>
      <c r="P257" s="414">
        <f t="shared" ref="P257:P259" si="194">CHOOSE(d.Region,AF257,AV257,BL257)</f>
        <v>0</v>
      </c>
      <c r="Q257" s="414">
        <f t="shared" ref="Q257:Q259" si="195">CHOOSE(d.Region,AG257,AW257,BM257)</f>
        <v>0</v>
      </c>
      <c r="R257" s="430">
        <f t="shared" ref="R257:R259" si="196">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7">$B$207&amp;""</f>
        <v>7mo with 0% mated</v>
      </c>
      <c r="C258" s="414">
        <f t="shared" si="181"/>
        <v>0</v>
      </c>
      <c r="D258" s="414">
        <f t="shared" si="182"/>
        <v>0</v>
      </c>
      <c r="E258" s="414">
        <f t="shared" si="183"/>
        <v>0</v>
      </c>
      <c r="F258" s="414">
        <f t="shared" si="184"/>
        <v>0</v>
      </c>
      <c r="G258" s="414">
        <f t="shared" si="185"/>
        <v>0</v>
      </c>
      <c r="H258" s="414">
        <f t="shared" si="186"/>
        <v>0</v>
      </c>
      <c r="I258" s="414">
        <f t="shared" si="187"/>
        <v>0</v>
      </c>
      <c r="J258" s="414">
        <f t="shared" si="188"/>
        <v>0</v>
      </c>
      <c r="K258" s="414">
        <f t="shared" si="189"/>
        <v>0</v>
      </c>
      <c r="L258" s="414">
        <f t="shared" si="190"/>
        <v>0</v>
      </c>
      <c r="M258" s="414">
        <f t="shared" si="191"/>
        <v>0</v>
      </c>
      <c r="N258" s="414">
        <f t="shared" si="192"/>
        <v>0</v>
      </c>
      <c r="O258" s="414">
        <f t="shared" si="193"/>
        <v>0</v>
      </c>
      <c r="P258" s="414">
        <f t="shared" si="194"/>
        <v>0</v>
      </c>
      <c r="Q258" s="414">
        <f t="shared" si="195"/>
        <v>0</v>
      </c>
      <c r="R258" s="430">
        <f t="shared" si="196"/>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1"/>
        <v>0</v>
      </c>
      <c r="D259" s="414">
        <f t="shared" si="182"/>
        <v>0</v>
      </c>
      <c r="E259" s="414">
        <f t="shared" si="183"/>
        <v>0</v>
      </c>
      <c r="F259" s="414">
        <f t="shared" si="184"/>
        <v>0</v>
      </c>
      <c r="G259" s="414">
        <f t="shared" si="185"/>
        <v>0</v>
      </c>
      <c r="H259" s="414">
        <f t="shared" si="186"/>
        <v>0</v>
      </c>
      <c r="I259" s="414">
        <f t="shared" si="187"/>
        <v>0</v>
      </c>
      <c r="J259" s="414">
        <f t="shared" si="188"/>
        <v>0</v>
      </c>
      <c r="K259" s="414">
        <f t="shared" si="189"/>
        <v>0</v>
      </c>
      <c r="L259" s="414">
        <f t="shared" si="190"/>
        <v>0</v>
      </c>
      <c r="M259" s="414">
        <f t="shared" si="191"/>
        <v>0</v>
      </c>
      <c r="N259" s="414">
        <f t="shared" si="192"/>
        <v>0</v>
      </c>
      <c r="O259" s="414">
        <f t="shared" si="193"/>
        <v>0</v>
      </c>
      <c r="P259" s="414">
        <f t="shared" si="194"/>
        <v>0</v>
      </c>
      <c r="Q259" s="414">
        <f t="shared" si="195"/>
        <v>0</v>
      </c>
      <c r="R259" s="430">
        <f t="shared" si="196"/>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0"/>
        <v>0</v>
      </c>
      <c r="D260" s="415">
        <f t="shared" si="180"/>
        <v>0</v>
      </c>
      <c r="E260" s="415">
        <f t="shared" si="180"/>
        <v>0</v>
      </c>
      <c r="F260" s="415">
        <f t="shared" si="180"/>
        <v>0</v>
      </c>
      <c r="G260" s="415">
        <f t="shared" si="180"/>
        <v>0</v>
      </c>
      <c r="H260" s="415">
        <f t="shared" si="180"/>
        <v>0</v>
      </c>
      <c r="I260" s="415">
        <f t="shared" si="180"/>
        <v>0</v>
      </c>
      <c r="J260" s="415">
        <f t="shared" si="180"/>
        <v>0</v>
      </c>
      <c r="K260" s="415">
        <f t="shared" si="180"/>
        <v>0</v>
      </c>
      <c r="L260" s="415">
        <f t="shared" si="180"/>
        <v>0</v>
      </c>
      <c r="M260" s="415">
        <f t="shared" si="180"/>
        <v>0</v>
      </c>
      <c r="N260" s="415">
        <f t="shared" si="180"/>
        <v>0</v>
      </c>
      <c r="O260" s="415">
        <f t="shared" si="180"/>
        <v>0</v>
      </c>
      <c r="P260" s="415">
        <f t="shared" si="180"/>
        <v>0</v>
      </c>
      <c r="Q260" s="415">
        <f t="shared" si="180"/>
        <v>0</v>
      </c>
      <c r="R260" s="431">
        <f t="shared" si="180"/>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0"/>
        <v>0</v>
      </c>
      <c r="D261" s="412">
        <f t="shared" si="180"/>
        <v>0</v>
      </c>
      <c r="E261" s="412">
        <f t="shared" si="180"/>
        <v>0</v>
      </c>
      <c r="F261" s="412">
        <f t="shared" si="180"/>
        <v>0</v>
      </c>
      <c r="G261" s="412">
        <f t="shared" si="180"/>
        <v>0</v>
      </c>
      <c r="H261" s="412">
        <f t="shared" si="180"/>
        <v>0</v>
      </c>
      <c r="I261" s="412">
        <f t="shared" si="180"/>
        <v>0</v>
      </c>
      <c r="J261" s="412">
        <f t="shared" si="180"/>
        <v>0</v>
      </c>
      <c r="K261" s="412">
        <f t="shared" si="180"/>
        <v>0</v>
      </c>
      <c r="L261" s="412">
        <f t="shared" si="180"/>
        <v>0</v>
      </c>
      <c r="M261" s="412">
        <f t="shared" si="180"/>
        <v>0</v>
      </c>
      <c r="N261" s="412">
        <f t="shared" si="180"/>
        <v>0</v>
      </c>
      <c r="O261" s="412">
        <f t="shared" si="180"/>
        <v>0</v>
      </c>
      <c r="P261" s="412">
        <f t="shared" si="180"/>
        <v>0</v>
      </c>
      <c r="Q261" s="412">
        <f t="shared" si="180"/>
        <v>0</v>
      </c>
      <c r="R261" s="429">
        <f t="shared" si="180"/>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198">$B$203&amp;""</f>
        <v>Early</v>
      </c>
      <c r="C262" s="414">
        <f t="shared" si="180"/>
        <v>0</v>
      </c>
      <c r="D262" s="414">
        <f t="shared" si="180"/>
        <v>0</v>
      </c>
      <c r="E262" s="414">
        <f t="shared" si="180"/>
        <v>0</v>
      </c>
      <c r="F262" s="414">
        <f t="shared" si="180"/>
        <v>0</v>
      </c>
      <c r="G262" s="414">
        <f t="shared" si="180"/>
        <v>0</v>
      </c>
      <c r="H262" s="414">
        <f t="shared" si="180"/>
        <v>0</v>
      </c>
      <c r="I262" s="414">
        <f t="shared" si="180"/>
        <v>0</v>
      </c>
      <c r="J262" s="414">
        <f t="shared" si="180"/>
        <v>0</v>
      </c>
      <c r="K262" s="414">
        <f t="shared" si="180"/>
        <v>0</v>
      </c>
      <c r="L262" s="414">
        <f t="shared" si="180"/>
        <v>0</v>
      </c>
      <c r="M262" s="414">
        <f t="shared" si="180"/>
        <v>0</v>
      </c>
      <c r="N262" s="414">
        <f t="shared" si="180"/>
        <v>0</v>
      </c>
      <c r="O262" s="414">
        <f t="shared" si="180"/>
        <v>0</v>
      </c>
      <c r="P262" s="414">
        <f t="shared" si="180"/>
        <v>0</v>
      </c>
      <c r="Q262" s="414">
        <f t="shared" si="180"/>
        <v>0</v>
      </c>
      <c r="R262" s="430">
        <f t="shared" si="180"/>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199">$B$204&amp;""</f>
        <v>Middle</v>
      </c>
      <c r="C263" s="414">
        <f t="shared" si="180"/>
        <v>0</v>
      </c>
      <c r="D263" s="414">
        <f t="shared" si="180"/>
        <v>0</v>
      </c>
      <c r="E263" s="414">
        <f t="shared" si="180"/>
        <v>0</v>
      </c>
      <c r="F263" s="414">
        <f t="shared" si="180"/>
        <v>0</v>
      </c>
      <c r="G263" s="414">
        <f t="shared" si="180"/>
        <v>0</v>
      </c>
      <c r="H263" s="414">
        <f t="shared" si="180"/>
        <v>0</v>
      </c>
      <c r="I263" s="414">
        <f t="shared" si="180"/>
        <v>0</v>
      </c>
      <c r="J263" s="414">
        <f t="shared" si="180"/>
        <v>0</v>
      </c>
      <c r="K263" s="414">
        <f t="shared" si="180"/>
        <v>0</v>
      </c>
      <c r="L263" s="414">
        <f t="shared" si="180"/>
        <v>0</v>
      </c>
      <c r="M263" s="414">
        <f t="shared" si="180"/>
        <v>0</v>
      </c>
      <c r="N263" s="414">
        <f t="shared" si="180"/>
        <v>0</v>
      </c>
      <c r="O263" s="414">
        <f t="shared" si="180"/>
        <v>0</v>
      </c>
      <c r="P263" s="414">
        <f t="shared" si="180"/>
        <v>0</v>
      </c>
      <c r="Q263" s="414">
        <f t="shared" si="180"/>
        <v>0</v>
      </c>
      <c r="R263" s="430">
        <f t="shared" si="180"/>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0">$B$205&amp;""</f>
        <v>Late</v>
      </c>
      <c r="C264" s="414">
        <f t="shared" si="180"/>
        <v>0</v>
      </c>
      <c r="D264" s="414">
        <f t="shared" si="180"/>
        <v>0</v>
      </c>
      <c r="E264" s="414">
        <f t="shared" si="180"/>
        <v>0</v>
      </c>
      <c r="F264" s="414">
        <f t="shared" si="180"/>
        <v>0</v>
      </c>
      <c r="G264" s="414">
        <f t="shared" si="180"/>
        <v>0</v>
      </c>
      <c r="H264" s="414">
        <f t="shared" si="180"/>
        <v>0</v>
      </c>
      <c r="I264" s="414">
        <f t="shared" si="180"/>
        <v>0</v>
      </c>
      <c r="J264" s="414">
        <f t="shared" si="180"/>
        <v>0</v>
      </c>
      <c r="K264" s="414">
        <f t="shared" si="180"/>
        <v>0</v>
      </c>
      <c r="L264" s="414">
        <f t="shared" si="180"/>
        <v>0</v>
      </c>
      <c r="M264" s="414">
        <f t="shared" si="180"/>
        <v>0</v>
      </c>
      <c r="N264" s="414">
        <f t="shared" si="180"/>
        <v>0</v>
      </c>
      <c r="O264" s="414">
        <f t="shared" si="180"/>
        <v>0</v>
      </c>
      <c r="P264" s="414">
        <f t="shared" si="180"/>
        <v>0</v>
      </c>
      <c r="Q264" s="414">
        <f t="shared" si="180"/>
        <v>0</v>
      </c>
      <c r="R264" s="430">
        <f t="shared" si="180"/>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1">CHOOSE(d.Region,S265,AI265,AY265)</f>
        <v>0</v>
      </c>
      <c r="D265" s="414">
        <f t="shared" ref="D265:D267" si="202">CHOOSE(d.Region,T265,AJ265,AZ265)</f>
        <v>0</v>
      </c>
      <c r="E265" s="414">
        <f t="shared" ref="E265:E267" si="203">CHOOSE(d.Region,U265,AK265,BA265)</f>
        <v>0</v>
      </c>
      <c r="F265" s="414">
        <f t="shared" ref="F265:F267" si="204">CHOOSE(d.Region,V265,AL265,BB265)</f>
        <v>0</v>
      </c>
      <c r="G265" s="414">
        <f t="shared" ref="G265:G267" si="205">CHOOSE(d.Region,W265,AM265,BC265)</f>
        <v>0</v>
      </c>
      <c r="H265" s="414">
        <f t="shared" ref="H265:H267" si="206">CHOOSE(d.Region,X265,AN265,BD265)</f>
        <v>0</v>
      </c>
      <c r="I265" s="414">
        <f t="shared" ref="I265:I267" si="207">CHOOSE(d.Region,Y265,AO265,BE265)</f>
        <v>0</v>
      </c>
      <c r="J265" s="414">
        <f t="shared" ref="J265:J267" si="208">CHOOSE(d.Region,Z265,AP265,BF265)</f>
        <v>0</v>
      </c>
      <c r="K265" s="414">
        <f t="shared" ref="K265:K267" si="209">CHOOSE(d.Region,AA265,AQ265,BG265)</f>
        <v>0</v>
      </c>
      <c r="L265" s="414">
        <f t="shared" ref="L265:L267" si="210">CHOOSE(d.Region,AB265,AR265,BH265)</f>
        <v>0</v>
      </c>
      <c r="M265" s="414">
        <f t="shared" ref="M265:M267" si="211">CHOOSE(d.Region,AC265,AS265,BI265)</f>
        <v>0</v>
      </c>
      <c r="N265" s="414">
        <f t="shared" ref="N265:N267" si="212">CHOOSE(d.Region,AD265,AT265,BJ265)</f>
        <v>0</v>
      </c>
      <c r="O265" s="414">
        <f t="shared" ref="O265:O267" si="213">CHOOSE(d.Region,AE265,AU265,BK265)</f>
        <v>0</v>
      </c>
      <c r="P265" s="414">
        <f t="shared" ref="P265:P267" si="214">CHOOSE(d.Region,AF265,AV265,BL265)</f>
        <v>0</v>
      </c>
      <c r="Q265" s="414">
        <f t="shared" ref="Q265:Q267" si="215">CHOOSE(d.Region,AG265,AW265,BM265)</f>
        <v>0</v>
      </c>
      <c r="R265" s="430">
        <f t="shared" ref="R265:R267" si="21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7">$B$207&amp;""</f>
        <v>7mo with 0% mated</v>
      </c>
      <c r="C266" s="414">
        <f t="shared" si="201"/>
        <v>0</v>
      </c>
      <c r="D266" s="414">
        <f t="shared" si="202"/>
        <v>0</v>
      </c>
      <c r="E266" s="414">
        <f t="shared" si="203"/>
        <v>0</v>
      </c>
      <c r="F266" s="414">
        <f t="shared" si="204"/>
        <v>0</v>
      </c>
      <c r="G266" s="414">
        <f t="shared" si="205"/>
        <v>0</v>
      </c>
      <c r="H266" s="414">
        <f t="shared" si="206"/>
        <v>0</v>
      </c>
      <c r="I266" s="414">
        <f t="shared" si="207"/>
        <v>0</v>
      </c>
      <c r="J266" s="414">
        <f t="shared" si="208"/>
        <v>0</v>
      </c>
      <c r="K266" s="414">
        <f t="shared" si="209"/>
        <v>0</v>
      </c>
      <c r="L266" s="414">
        <f t="shared" si="210"/>
        <v>0</v>
      </c>
      <c r="M266" s="414">
        <f t="shared" si="211"/>
        <v>0</v>
      </c>
      <c r="N266" s="414">
        <f t="shared" si="212"/>
        <v>0</v>
      </c>
      <c r="O266" s="414">
        <f t="shared" si="213"/>
        <v>0</v>
      </c>
      <c r="P266" s="414">
        <f t="shared" si="214"/>
        <v>0</v>
      </c>
      <c r="Q266" s="414">
        <f t="shared" si="215"/>
        <v>0</v>
      </c>
      <c r="R266" s="430">
        <f t="shared" si="216"/>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1"/>
        <v>0</v>
      </c>
      <c r="D267" s="414">
        <f t="shared" si="202"/>
        <v>0</v>
      </c>
      <c r="E267" s="414">
        <f t="shared" si="203"/>
        <v>0</v>
      </c>
      <c r="F267" s="414">
        <f t="shared" si="204"/>
        <v>0</v>
      </c>
      <c r="G267" s="414">
        <f t="shared" si="205"/>
        <v>0</v>
      </c>
      <c r="H267" s="414">
        <f t="shared" si="206"/>
        <v>0</v>
      </c>
      <c r="I267" s="414">
        <f t="shared" si="207"/>
        <v>0</v>
      </c>
      <c r="J267" s="414">
        <f t="shared" si="208"/>
        <v>0</v>
      </c>
      <c r="K267" s="414">
        <f t="shared" si="209"/>
        <v>0</v>
      </c>
      <c r="L267" s="414">
        <f t="shared" si="210"/>
        <v>0</v>
      </c>
      <c r="M267" s="414">
        <f t="shared" si="211"/>
        <v>0</v>
      </c>
      <c r="N267" s="414">
        <f t="shared" si="212"/>
        <v>0</v>
      </c>
      <c r="O267" s="414">
        <f t="shared" si="213"/>
        <v>0</v>
      </c>
      <c r="P267" s="414">
        <f t="shared" si="214"/>
        <v>0</v>
      </c>
      <c r="Q267" s="414">
        <f t="shared" si="215"/>
        <v>0</v>
      </c>
      <c r="R267" s="430">
        <f t="shared" si="216"/>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0"/>
        <v>0</v>
      </c>
      <c r="D268" s="415">
        <f t="shared" si="180"/>
        <v>0</v>
      </c>
      <c r="E268" s="415">
        <f t="shared" si="180"/>
        <v>0</v>
      </c>
      <c r="F268" s="415">
        <f t="shared" si="180"/>
        <v>0</v>
      </c>
      <c r="G268" s="415">
        <f t="shared" si="180"/>
        <v>0</v>
      </c>
      <c r="H268" s="415">
        <f t="shared" si="180"/>
        <v>0</v>
      </c>
      <c r="I268" s="415">
        <f t="shared" si="180"/>
        <v>0</v>
      </c>
      <c r="J268" s="415">
        <f t="shared" si="180"/>
        <v>0</v>
      </c>
      <c r="K268" s="415">
        <f t="shared" si="180"/>
        <v>0</v>
      </c>
      <c r="L268" s="415">
        <f t="shared" si="180"/>
        <v>0</v>
      </c>
      <c r="M268" s="415">
        <f t="shared" si="180"/>
        <v>0</v>
      </c>
      <c r="N268" s="415">
        <f t="shared" si="180"/>
        <v>0</v>
      </c>
      <c r="O268" s="415">
        <f t="shared" si="180"/>
        <v>0</v>
      </c>
      <c r="P268" s="415">
        <f t="shared" si="180"/>
        <v>0</v>
      </c>
      <c r="Q268" s="415">
        <f t="shared" si="180"/>
        <v>0</v>
      </c>
      <c r="R268" s="431">
        <f t="shared" si="180"/>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0"/>
        <v>0</v>
      </c>
      <c r="D269" s="412">
        <f t="shared" si="180"/>
        <v>0</v>
      </c>
      <c r="E269" s="412">
        <f t="shared" si="180"/>
        <v>0</v>
      </c>
      <c r="F269" s="412">
        <f t="shared" si="180"/>
        <v>0</v>
      </c>
      <c r="G269" s="412">
        <f t="shared" si="180"/>
        <v>0</v>
      </c>
      <c r="H269" s="412">
        <f t="shared" si="180"/>
        <v>0</v>
      </c>
      <c r="I269" s="412">
        <f t="shared" si="180"/>
        <v>0</v>
      </c>
      <c r="J269" s="412">
        <f t="shared" si="180"/>
        <v>0</v>
      </c>
      <c r="K269" s="412">
        <f t="shared" si="180"/>
        <v>0</v>
      </c>
      <c r="L269" s="412">
        <f t="shared" si="180"/>
        <v>0</v>
      </c>
      <c r="M269" s="412">
        <f t="shared" si="180"/>
        <v>0</v>
      </c>
      <c r="N269" s="412">
        <f t="shared" si="180"/>
        <v>0</v>
      </c>
      <c r="O269" s="412">
        <f t="shared" si="180"/>
        <v>0</v>
      </c>
      <c r="P269" s="412">
        <f t="shared" si="180"/>
        <v>0</v>
      </c>
      <c r="Q269" s="412">
        <f t="shared" si="180"/>
        <v>0</v>
      </c>
      <c r="R269" s="429">
        <f t="shared" si="180"/>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18">$B$203&amp;""</f>
        <v>Early</v>
      </c>
      <c r="C270" s="414">
        <f t="shared" si="180"/>
        <v>0</v>
      </c>
      <c r="D270" s="414">
        <f t="shared" si="180"/>
        <v>0</v>
      </c>
      <c r="E270" s="414">
        <f t="shared" si="180"/>
        <v>0</v>
      </c>
      <c r="F270" s="414">
        <f t="shared" si="180"/>
        <v>0</v>
      </c>
      <c r="G270" s="414">
        <f t="shared" si="180"/>
        <v>0</v>
      </c>
      <c r="H270" s="414">
        <f t="shared" si="180"/>
        <v>0</v>
      </c>
      <c r="I270" s="414">
        <f t="shared" si="180"/>
        <v>0</v>
      </c>
      <c r="J270" s="414">
        <f t="shared" si="180"/>
        <v>0</v>
      </c>
      <c r="K270" s="414">
        <f t="shared" si="180"/>
        <v>0</v>
      </c>
      <c r="L270" s="414">
        <f t="shared" si="180"/>
        <v>0</v>
      </c>
      <c r="M270" s="414">
        <f t="shared" si="180"/>
        <v>0</v>
      </c>
      <c r="N270" s="414">
        <f t="shared" si="180"/>
        <v>0</v>
      </c>
      <c r="O270" s="414">
        <f t="shared" si="180"/>
        <v>0</v>
      </c>
      <c r="P270" s="414">
        <f t="shared" si="180"/>
        <v>0</v>
      </c>
      <c r="Q270" s="414">
        <f t="shared" si="180"/>
        <v>0</v>
      </c>
      <c r="R270" s="430">
        <f t="shared" si="180"/>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19">$B$204&amp;""</f>
        <v>Middle</v>
      </c>
      <c r="C271" s="414">
        <f t="shared" si="180"/>
        <v>0</v>
      </c>
      <c r="D271" s="414">
        <f t="shared" si="180"/>
        <v>0</v>
      </c>
      <c r="E271" s="414">
        <f t="shared" si="180"/>
        <v>0</v>
      </c>
      <c r="F271" s="414">
        <f t="shared" si="180"/>
        <v>0</v>
      </c>
      <c r="G271" s="414">
        <f t="shared" si="180"/>
        <v>0</v>
      </c>
      <c r="H271" s="414">
        <f t="shared" si="180"/>
        <v>0</v>
      </c>
      <c r="I271" s="414">
        <f t="shared" si="180"/>
        <v>0</v>
      </c>
      <c r="J271" s="414">
        <f t="shared" si="180"/>
        <v>0</v>
      </c>
      <c r="K271" s="414">
        <f t="shared" si="180"/>
        <v>0</v>
      </c>
      <c r="L271" s="414">
        <f t="shared" si="180"/>
        <v>0</v>
      </c>
      <c r="M271" s="414">
        <f t="shared" si="180"/>
        <v>0</v>
      </c>
      <c r="N271" s="414">
        <f t="shared" si="180"/>
        <v>0</v>
      </c>
      <c r="O271" s="414">
        <f t="shared" si="180"/>
        <v>0</v>
      </c>
      <c r="P271" s="414">
        <f t="shared" si="180"/>
        <v>0</v>
      </c>
      <c r="Q271" s="414">
        <f t="shared" si="180"/>
        <v>0</v>
      </c>
      <c r="R271" s="430">
        <f t="shared" si="180"/>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0">$B$205&amp;""</f>
        <v>Late</v>
      </c>
      <c r="C272" s="414">
        <f t="shared" si="180"/>
        <v>0</v>
      </c>
      <c r="D272" s="414">
        <f t="shared" si="180"/>
        <v>0</v>
      </c>
      <c r="E272" s="414">
        <f t="shared" si="180"/>
        <v>0</v>
      </c>
      <c r="F272" s="414">
        <f t="shared" si="180"/>
        <v>0</v>
      </c>
      <c r="G272" s="414">
        <f t="shared" si="180"/>
        <v>0</v>
      </c>
      <c r="H272" s="414">
        <f t="shared" si="180"/>
        <v>0</v>
      </c>
      <c r="I272" s="414">
        <f t="shared" si="180"/>
        <v>0</v>
      </c>
      <c r="J272" s="414">
        <f t="shared" si="180"/>
        <v>0</v>
      </c>
      <c r="K272" s="414">
        <f t="shared" si="180"/>
        <v>0</v>
      </c>
      <c r="L272" s="414">
        <f t="shared" si="180"/>
        <v>0</v>
      </c>
      <c r="M272" s="414">
        <f t="shared" si="180"/>
        <v>0</v>
      </c>
      <c r="N272" s="414">
        <f t="shared" si="180"/>
        <v>0</v>
      </c>
      <c r="O272" s="414">
        <f t="shared" si="180"/>
        <v>0</v>
      </c>
      <c r="P272" s="414">
        <f t="shared" si="180"/>
        <v>0</v>
      </c>
      <c r="Q272" s="414">
        <f t="shared" si="180"/>
        <v>0</v>
      </c>
      <c r="R272" s="430">
        <f t="shared" si="180"/>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1">CHOOSE(d.Region,S273,AI273,AY273)</f>
        <v>0</v>
      </c>
      <c r="D273" s="414">
        <f t="shared" ref="D273:D275" si="222">CHOOSE(d.Region,T273,AJ273,AZ273)</f>
        <v>0</v>
      </c>
      <c r="E273" s="414">
        <f t="shared" ref="E273:E275" si="223">CHOOSE(d.Region,U273,AK273,BA273)</f>
        <v>0</v>
      </c>
      <c r="F273" s="414">
        <f t="shared" ref="F273:F275" si="224">CHOOSE(d.Region,V273,AL273,BB273)</f>
        <v>0</v>
      </c>
      <c r="G273" s="414">
        <f t="shared" ref="G273:G275" si="225">CHOOSE(d.Region,W273,AM273,BC273)</f>
        <v>0</v>
      </c>
      <c r="H273" s="414">
        <f t="shared" ref="H273:H275" si="226">CHOOSE(d.Region,X273,AN273,BD273)</f>
        <v>0</v>
      </c>
      <c r="I273" s="414">
        <f t="shared" ref="I273:I275" si="227">CHOOSE(d.Region,Y273,AO273,BE273)</f>
        <v>0</v>
      </c>
      <c r="J273" s="414">
        <f t="shared" ref="J273:J275" si="228">CHOOSE(d.Region,Z273,AP273,BF273)</f>
        <v>0</v>
      </c>
      <c r="K273" s="414">
        <f t="shared" ref="K273:K275" si="229">CHOOSE(d.Region,AA273,AQ273,BG273)</f>
        <v>0</v>
      </c>
      <c r="L273" s="414">
        <f t="shared" ref="L273:L275" si="230">CHOOSE(d.Region,AB273,AR273,BH273)</f>
        <v>0</v>
      </c>
      <c r="M273" s="414">
        <f t="shared" ref="M273:M275" si="231">CHOOSE(d.Region,AC273,AS273,BI273)</f>
        <v>0</v>
      </c>
      <c r="N273" s="414">
        <f t="shared" ref="N273:N275" si="232">CHOOSE(d.Region,AD273,AT273,BJ273)</f>
        <v>0</v>
      </c>
      <c r="O273" s="414">
        <f t="shared" ref="O273:O275" si="233">CHOOSE(d.Region,AE273,AU273,BK273)</f>
        <v>0</v>
      </c>
      <c r="P273" s="414">
        <f t="shared" ref="P273:P275" si="234">CHOOSE(d.Region,AF273,AV273,BL273)</f>
        <v>0</v>
      </c>
      <c r="Q273" s="414">
        <f t="shared" ref="Q273:Q275" si="235">CHOOSE(d.Region,AG273,AW273,BM273)</f>
        <v>0</v>
      </c>
      <c r="R273" s="430">
        <f t="shared" ref="R273:R275" si="236">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7">$B$207&amp;""</f>
        <v>7mo with 0% mated</v>
      </c>
      <c r="C274" s="414">
        <f t="shared" si="221"/>
        <v>0</v>
      </c>
      <c r="D274" s="414">
        <f t="shared" si="222"/>
        <v>0</v>
      </c>
      <c r="E274" s="414">
        <f t="shared" si="223"/>
        <v>0</v>
      </c>
      <c r="F274" s="414">
        <f t="shared" si="224"/>
        <v>0</v>
      </c>
      <c r="G274" s="414">
        <f t="shared" si="225"/>
        <v>0</v>
      </c>
      <c r="H274" s="414">
        <f t="shared" si="226"/>
        <v>0</v>
      </c>
      <c r="I274" s="414">
        <f t="shared" si="227"/>
        <v>0</v>
      </c>
      <c r="J274" s="414">
        <f t="shared" si="228"/>
        <v>0</v>
      </c>
      <c r="K274" s="414">
        <f t="shared" si="229"/>
        <v>0</v>
      </c>
      <c r="L274" s="414">
        <f t="shared" si="230"/>
        <v>0</v>
      </c>
      <c r="M274" s="414">
        <f t="shared" si="231"/>
        <v>0</v>
      </c>
      <c r="N274" s="414">
        <f t="shared" si="232"/>
        <v>0</v>
      </c>
      <c r="O274" s="414">
        <f t="shared" si="233"/>
        <v>0</v>
      </c>
      <c r="P274" s="414">
        <f t="shared" si="234"/>
        <v>0</v>
      </c>
      <c r="Q274" s="414">
        <f t="shared" si="235"/>
        <v>0</v>
      </c>
      <c r="R274" s="430">
        <f t="shared" si="236"/>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1"/>
        <v>0</v>
      </c>
      <c r="D275" s="414">
        <f t="shared" si="222"/>
        <v>0</v>
      </c>
      <c r="E275" s="414">
        <f t="shared" si="223"/>
        <v>0</v>
      </c>
      <c r="F275" s="414">
        <f t="shared" si="224"/>
        <v>0</v>
      </c>
      <c r="G275" s="414">
        <f t="shared" si="225"/>
        <v>0</v>
      </c>
      <c r="H275" s="414">
        <f t="shared" si="226"/>
        <v>0</v>
      </c>
      <c r="I275" s="414">
        <f t="shared" si="227"/>
        <v>0</v>
      </c>
      <c r="J275" s="414">
        <f t="shared" si="228"/>
        <v>0</v>
      </c>
      <c r="K275" s="414">
        <f t="shared" si="229"/>
        <v>0</v>
      </c>
      <c r="L275" s="414">
        <f t="shared" si="230"/>
        <v>0</v>
      </c>
      <c r="M275" s="414">
        <f t="shared" si="231"/>
        <v>0</v>
      </c>
      <c r="N275" s="414">
        <f t="shared" si="232"/>
        <v>0</v>
      </c>
      <c r="O275" s="414">
        <f t="shared" si="233"/>
        <v>0</v>
      </c>
      <c r="P275" s="414">
        <f t="shared" si="234"/>
        <v>0</v>
      </c>
      <c r="Q275" s="414">
        <f t="shared" si="235"/>
        <v>0</v>
      </c>
      <c r="R275" s="430">
        <f t="shared" si="236"/>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0"/>
        <v>0</v>
      </c>
      <c r="D276" s="415">
        <f t="shared" si="180"/>
        <v>0</v>
      </c>
      <c r="E276" s="415">
        <f t="shared" si="180"/>
        <v>0</v>
      </c>
      <c r="F276" s="415">
        <f t="shared" si="180"/>
        <v>0</v>
      </c>
      <c r="G276" s="415">
        <f t="shared" si="180"/>
        <v>0</v>
      </c>
      <c r="H276" s="415">
        <f t="shared" si="180"/>
        <v>0</v>
      </c>
      <c r="I276" s="415">
        <f t="shared" si="180"/>
        <v>0</v>
      </c>
      <c r="J276" s="415">
        <f t="shared" si="180"/>
        <v>0</v>
      </c>
      <c r="K276" s="415">
        <f t="shared" si="180"/>
        <v>0</v>
      </c>
      <c r="L276" s="415">
        <f t="shared" si="180"/>
        <v>0</v>
      </c>
      <c r="M276" s="415">
        <f t="shared" si="180"/>
        <v>0</v>
      </c>
      <c r="N276" s="415">
        <f t="shared" si="180"/>
        <v>0</v>
      </c>
      <c r="O276" s="415">
        <f t="shared" si="180"/>
        <v>0</v>
      </c>
      <c r="P276" s="415">
        <f t="shared" si="180"/>
        <v>0</v>
      </c>
      <c r="Q276" s="415">
        <f t="shared" si="180"/>
        <v>0</v>
      </c>
      <c r="R276" s="431">
        <f t="shared" si="180"/>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38">CHOOSE(d.Region,S277,AI277,AY277)</f>
        <v>0</v>
      </c>
      <c r="D277" s="412">
        <f t="shared" ref="D277:D300" si="239">CHOOSE(d.Region,T277,AJ277,AZ277)</f>
        <v>0</v>
      </c>
      <c r="E277" s="412">
        <f t="shared" ref="E277:E300" si="240">CHOOSE(d.Region,U277,AK277,BA277)</f>
        <v>0</v>
      </c>
      <c r="F277" s="412">
        <f t="shared" ref="F277:F300" si="241">CHOOSE(d.Region,V277,AL277,BB277)</f>
        <v>0</v>
      </c>
      <c r="G277" s="412">
        <f t="shared" ref="G277:G300" si="242">CHOOSE(d.Region,W277,AM277,BC277)</f>
        <v>0</v>
      </c>
      <c r="H277" s="412">
        <f t="shared" ref="H277:H300" si="243">CHOOSE(d.Region,X277,AN277,BD277)</f>
        <v>0</v>
      </c>
      <c r="I277" s="412">
        <f t="shared" ref="I277:I300" si="244">CHOOSE(d.Region,Y277,AO277,BE277)</f>
        <v>0</v>
      </c>
      <c r="J277" s="412">
        <f t="shared" ref="J277:J300" si="245">CHOOSE(d.Region,Z277,AP277,BF277)</f>
        <v>0</v>
      </c>
      <c r="K277" s="412">
        <f t="shared" ref="K277:K300" si="246">CHOOSE(d.Region,AA277,AQ277,BG277)</f>
        <v>0</v>
      </c>
      <c r="L277" s="412">
        <f t="shared" ref="L277:L300" si="247">CHOOSE(d.Region,AB277,AR277,BH277)</f>
        <v>0</v>
      </c>
      <c r="M277" s="412">
        <f t="shared" ref="M277:M300" si="248">CHOOSE(d.Region,AC277,AS277,BI277)</f>
        <v>0</v>
      </c>
      <c r="N277" s="412">
        <f t="shared" ref="N277:N300" si="249">CHOOSE(d.Region,AD277,AT277,BJ277)</f>
        <v>0</v>
      </c>
      <c r="O277" s="412">
        <f t="shared" ref="O277:O300" si="250">CHOOSE(d.Region,AE277,AU277,BK277)</f>
        <v>0</v>
      </c>
      <c r="P277" s="412">
        <f t="shared" ref="P277:P300" si="251">CHOOSE(d.Region,AF277,AV277,BL277)</f>
        <v>0</v>
      </c>
      <c r="Q277" s="412">
        <f t="shared" ref="Q277:Q300" si="252">CHOOSE(d.Region,AG277,AW277,BM277)</f>
        <v>0</v>
      </c>
      <c r="R277" s="429">
        <f t="shared" ref="R277:R300" si="253">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38"/>
        <v>0</v>
      </c>
      <c r="D278" s="414">
        <f t="shared" si="239"/>
        <v>0</v>
      </c>
      <c r="E278" s="414">
        <f t="shared" si="240"/>
        <v>0</v>
      </c>
      <c r="F278" s="414">
        <f t="shared" si="241"/>
        <v>0</v>
      </c>
      <c r="G278" s="414">
        <f t="shared" si="242"/>
        <v>0</v>
      </c>
      <c r="H278" s="414">
        <f t="shared" si="243"/>
        <v>0</v>
      </c>
      <c r="I278" s="414">
        <f t="shared" si="244"/>
        <v>0</v>
      </c>
      <c r="J278" s="414">
        <f t="shared" si="245"/>
        <v>0</v>
      </c>
      <c r="K278" s="414">
        <f t="shared" si="246"/>
        <v>0</v>
      </c>
      <c r="L278" s="414">
        <f t="shared" si="247"/>
        <v>0</v>
      </c>
      <c r="M278" s="414">
        <f t="shared" si="248"/>
        <v>0</v>
      </c>
      <c r="N278" s="414">
        <f t="shared" si="249"/>
        <v>0</v>
      </c>
      <c r="O278" s="414">
        <f t="shared" si="250"/>
        <v>0</v>
      </c>
      <c r="P278" s="414">
        <f t="shared" si="251"/>
        <v>0</v>
      </c>
      <c r="Q278" s="414">
        <f t="shared" si="252"/>
        <v>0</v>
      </c>
      <c r="R278" s="430">
        <f t="shared" si="253"/>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38"/>
        <v>0</v>
      </c>
      <c r="D279" s="414">
        <f t="shared" si="239"/>
        <v>0</v>
      </c>
      <c r="E279" s="414">
        <f t="shared" si="240"/>
        <v>0</v>
      </c>
      <c r="F279" s="414">
        <f t="shared" si="241"/>
        <v>0</v>
      </c>
      <c r="G279" s="414">
        <f t="shared" si="242"/>
        <v>0</v>
      </c>
      <c r="H279" s="414">
        <f t="shared" si="243"/>
        <v>0</v>
      </c>
      <c r="I279" s="414">
        <f t="shared" si="244"/>
        <v>0</v>
      </c>
      <c r="J279" s="414">
        <f t="shared" si="245"/>
        <v>0</v>
      </c>
      <c r="K279" s="414">
        <f t="shared" si="246"/>
        <v>0</v>
      </c>
      <c r="L279" s="414">
        <f t="shared" si="247"/>
        <v>0</v>
      </c>
      <c r="M279" s="414">
        <f t="shared" si="248"/>
        <v>0</v>
      </c>
      <c r="N279" s="414">
        <f t="shared" si="249"/>
        <v>0</v>
      </c>
      <c r="O279" s="414">
        <f t="shared" si="250"/>
        <v>0</v>
      </c>
      <c r="P279" s="414">
        <f t="shared" si="251"/>
        <v>0</v>
      </c>
      <c r="Q279" s="414">
        <f t="shared" si="252"/>
        <v>0</v>
      </c>
      <c r="R279" s="430">
        <f t="shared" si="253"/>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38"/>
        <v>0</v>
      </c>
      <c r="D280" s="414">
        <f t="shared" si="239"/>
        <v>0</v>
      </c>
      <c r="E280" s="414">
        <f t="shared" si="240"/>
        <v>0</v>
      </c>
      <c r="F280" s="414">
        <f t="shared" si="241"/>
        <v>0</v>
      </c>
      <c r="G280" s="414">
        <f t="shared" si="242"/>
        <v>0</v>
      </c>
      <c r="H280" s="414">
        <f t="shared" si="243"/>
        <v>0</v>
      </c>
      <c r="I280" s="414">
        <f t="shared" si="244"/>
        <v>0</v>
      </c>
      <c r="J280" s="414">
        <f t="shared" si="245"/>
        <v>0</v>
      </c>
      <c r="K280" s="414">
        <f t="shared" si="246"/>
        <v>0</v>
      </c>
      <c r="L280" s="414">
        <f t="shared" si="247"/>
        <v>0</v>
      </c>
      <c r="M280" s="414">
        <f t="shared" si="248"/>
        <v>0</v>
      </c>
      <c r="N280" s="414">
        <f t="shared" si="249"/>
        <v>0</v>
      </c>
      <c r="O280" s="414">
        <f t="shared" si="250"/>
        <v>0</v>
      </c>
      <c r="P280" s="414">
        <f t="shared" si="251"/>
        <v>0</v>
      </c>
      <c r="Q280" s="414">
        <f t="shared" si="252"/>
        <v>0</v>
      </c>
      <c r="R280" s="430">
        <f t="shared" si="253"/>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38"/>
        <v>0</v>
      </c>
      <c r="D281" s="414">
        <f t="shared" si="239"/>
        <v>0</v>
      </c>
      <c r="E281" s="414">
        <f t="shared" si="240"/>
        <v>0</v>
      </c>
      <c r="F281" s="414">
        <f t="shared" si="241"/>
        <v>0</v>
      </c>
      <c r="G281" s="414">
        <f t="shared" si="242"/>
        <v>0</v>
      </c>
      <c r="H281" s="414">
        <f t="shared" si="243"/>
        <v>0</v>
      </c>
      <c r="I281" s="414">
        <f t="shared" si="244"/>
        <v>0</v>
      </c>
      <c r="J281" s="414">
        <f t="shared" si="245"/>
        <v>0</v>
      </c>
      <c r="K281" s="414">
        <f t="shared" si="246"/>
        <v>0</v>
      </c>
      <c r="L281" s="414">
        <f t="shared" si="247"/>
        <v>0</v>
      </c>
      <c r="M281" s="414">
        <f t="shared" si="248"/>
        <v>0</v>
      </c>
      <c r="N281" s="414">
        <f t="shared" si="249"/>
        <v>0</v>
      </c>
      <c r="O281" s="414">
        <f t="shared" si="250"/>
        <v>0</v>
      </c>
      <c r="P281" s="414">
        <f t="shared" si="251"/>
        <v>0</v>
      </c>
      <c r="Q281" s="414">
        <f t="shared" si="252"/>
        <v>0</v>
      </c>
      <c r="R281" s="430">
        <f t="shared" si="253"/>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4">$B$207&amp;""</f>
        <v>7mo with 0% mated</v>
      </c>
      <c r="C282" s="414">
        <f t="shared" si="238"/>
        <v>0</v>
      </c>
      <c r="D282" s="414">
        <f t="shared" si="239"/>
        <v>0</v>
      </c>
      <c r="E282" s="414">
        <f t="shared" si="240"/>
        <v>0</v>
      </c>
      <c r="F282" s="414">
        <f t="shared" si="241"/>
        <v>0</v>
      </c>
      <c r="G282" s="414">
        <f t="shared" si="242"/>
        <v>0</v>
      </c>
      <c r="H282" s="414">
        <f t="shared" si="243"/>
        <v>0</v>
      </c>
      <c r="I282" s="414">
        <f t="shared" si="244"/>
        <v>0</v>
      </c>
      <c r="J282" s="414">
        <f t="shared" si="245"/>
        <v>0</v>
      </c>
      <c r="K282" s="414">
        <f t="shared" si="246"/>
        <v>0</v>
      </c>
      <c r="L282" s="414">
        <f t="shared" si="247"/>
        <v>0</v>
      </c>
      <c r="M282" s="414">
        <f t="shared" si="248"/>
        <v>0</v>
      </c>
      <c r="N282" s="414">
        <f t="shared" si="249"/>
        <v>0</v>
      </c>
      <c r="O282" s="414">
        <f t="shared" si="250"/>
        <v>0</v>
      </c>
      <c r="P282" s="414">
        <f t="shared" si="251"/>
        <v>0</v>
      </c>
      <c r="Q282" s="414">
        <f t="shared" si="252"/>
        <v>0</v>
      </c>
      <c r="R282" s="430">
        <f t="shared" si="253"/>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38"/>
        <v>0</v>
      </c>
      <c r="D283" s="414">
        <f t="shared" si="239"/>
        <v>0</v>
      </c>
      <c r="E283" s="414">
        <f t="shared" si="240"/>
        <v>0</v>
      </c>
      <c r="F283" s="414">
        <f t="shared" si="241"/>
        <v>0</v>
      </c>
      <c r="G283" s="414">
        <f t="shared" si="242"/>
        <v>0</v>
      </c>
      <c r="H283" s="414">
        <f t="shared" si="243"/>
        <v>0</v>
      </c>
      <c r="I283" s="414">
        <f t="shared" si="244"/>
        <v>0</v>
      </c>
      <c r="J283" s="414">
        <f t="shared" si="245"/>
        <v>0</v>
      </c>
      <c r="K283" s="414">
        <f t="shared" si="246"/>
        <v>0</v>
      </c>
      <c r="L283" s="414">
        <f t="shared" si="247"/>
        <v>0</v>
      </c>
      <c r="M283" s="414">
        <f t="shared" si="248"/>
        <v>0</v>
      </c>
      <c r="N283" s="414">
        <f t="shared" si="249"/>
        <v>0</v>
      </c>
      <c r="O283" s="414">
        <f t="shared" si="250"/>
        <v>0</v>
      </c>
      <c r="P283" s="414">
        <f t="shared" si="251"/>
        <v>0</v>
      </c>
      <c r="Q283" s="414">
        <f t="shared" si="252"/>
        <v>0</v>
      </c>
      <c r="R283" s="430">
        <f t="shared" si="253"/>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38"/>
        <v>0</v>
      </c>
      <c r="D284" s="415">
        <f t="shared" si="239"/>
        <v>0</v>
      </c>
      <c r="E284" s="415">
        <f t="shared" si="240"/>
        <v>0</v>
      </c>
      <c r="F284" s="415">
        <f t="shared" si="241"/>
        <v>0</v>
      </c>
      <c r="G284" s="415">
        <f t="shared" si="242"/>
        <v>0</v>
      </c>
      <c r="H284" s="415">
        <f t="shared" si="243"/>
        <v>0</v>
      </c>
      <c r="I284" s="415">
        <f t="shared" si="244"/>
        <v>0</v>
      </c>
      <c r="J284" s="415">
        <f t="shared" si="245"/>
        <v>0</v>
      </c>
      <c r="K284" s="415">
        <f t="shared" si="246"/>
        <v>0</v>
      </c>
      <c r="L284" s="415">
        <f t="shared" si="247"/>
        <v>0</v>
      </c>
      <c r="M284" s="415">
        <f t="shared" si="248"/>
        <v>0</v>
      </c>
      <c r="N284" s="415">
        <f t="shared" si="249"/>
        <v>0</v>
      </c>
      <c r="O284" s="415">
        <f t="shared" si="250"/>
        <v>0</v>
      </c>
      <c r="P284" s="415">
        <f t="shared" si="251"/>
        <v>0</v>
      </c>
      <c r="Q284" s="415">
        <f t="shared" si="252"/>
        <v>0</v>
      </c>
      <c r="R284" s="431">
        <f t="shared" si="253"/>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38"/>
        <v>0</v>
      </c>
      <c r="D285" s="412">
        <f t="shared" si="239"/>
        <v>0</v>
      </c>
      <c r="E285" s="412">
        <f t="shared" si="240"/>
        <v>0</v>
      </c>
      <c r="F285" s="412">
        <f t="shared" si="241"/>
        <v>0</v>
      </c>
      <c r="G285" s="412">
        <f t="shared" si="242"/>
        <v>0</v>
      </c>
      <c r="H285" s="412">
        <f t="shared" si="243"/>
        <v>0</v>
      </c>
      <c r="I285" s="412">
        <f t="shared" si="244"/>
        <v>0</v>
      </c>
      <c r="J285" s="412">
        <f t="shared" si="245"/>
        <v>0</v>
      </c>
      <c r="K285" s="412">
        <f t="shared" si="246"/>
        <v>0</v>
      </c>
      <c r="L285" s="412">
        <f t="shared" si="247"/>
        <v>0</v>
      </c>
      <c r="M285" s="412">
        <f t="shared" si="248"/>
        <v>0</v>
      </c>
      <c r="N285" s="412">
        <f t="shared" si="249"/>
        <v>0</v>
      </c>
      <c r="O285" s="412">
        <f t="shared" si="250"/>
        <v>0</v>
      </c>
      <c r="P285" s="412">
        <f t="shared" si="251"/>
        <v>0</v>
      </c>
      <c r="Q285" s="412">
        <f t="shared" si="252"/>
        <v>0</v>
      </c>
      <c r="R285" s="429">
        <f t="shared" si="253"/>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5">$B$203&amp;""</f>
        <v>Early</v>
      </c>
      <c r="C286" s="414">
        <f t="shared" si="238"/>
        <v>0</v>
      </c>
      <c r="D286" s="414">
        <f t="shared" si="239"/>
        <v>0</v>
      </c>
      <c r="E286" s="414">
        <f t="shared" si="240"/>
        <v>0</v>
      </c>
      <c r="F286" s="414">
        <f t="shared" si="241"/>
        <v>0</v>
      </c>
      <c r="G286" s="414">
        <f t="shared" si="242"/>
        <v>0</v>
      </c>
      <c r="H286" s="414">
        <f t="shared" si="243"/>
        <v>0</v>
      </c>
      <c r="I286" s="414">
        <f t="shared" si="244"/>
        <v>0</v>
      </c>
      <c r="J286" s="414">
        <f t="shared" si="245"/>
        <v>0</v>
      </c>
      <c r="K286" s="414">
        <f t="shared" si="246"/>
        <v>0</v>
      </c>
      <c r="L286" s="414">
        <f t="shared" si="247"/>
        <v>0</v>
      </c>
      <c r="M286" s="414">
        <f t="shared" si="248"/>
        <v>0</v>
      </c>
      <c r="N286" s="414">
        <f t="shared" si="249"/>
        <v>0</v>
      </c>
      <c r="O286" s="414">
        <f t="shared" si="250"/>
        <v>0</v>
      </c>
      <c r="P286" s="414">
        <f t="shared" si="251"/>
        <v>0</v>
      </c>
      <c r="Q286" s="414">
        <f t="shared" si="252"/>
        <v>0</v>
      </c>
      <c r="R286" s="430">
        <f t="shared" si="253"/>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6">$B$204&amp;""</f>
        <v>Middle</v>
      </c>
      <c r="C287" s="414">
        <f t="shared" si="238"/>
        <v>0</v>
      </c>
      <c r="D287" s="414">
        <f t="shared" si="239"/>
        <v>0</v>
      </c>
      <c r="E287" s="414">
        <f t="shared" si="240"/>
        <v>0</v>
      </c>
      <c r="F287" s="414">
        <f t="shared" si="241"/>
        <v>0</v>
      </c>
      <c r="G287" s="414">
        <f t="shared" si="242"/>
        <v>0</v>
      </c>
      <c r="H287" s="414">
        <f t="shared" si="243"/>
        <v>0</v>
      </c>
      <c r="I287" s="414">
        <f t="shared" si="244"/>
        <v>0</v>
      </c>
      <c r="J287" s="414">
        <f t="shared" si="245"/>
        <v>0</v>
      </c>
      <c r="K287" s="414">
        <f t="shared" si="246"/>
        <v>0</v>
      </c>
      <c r="L287" s="414">
        <f t="shared" si="247"/>
        <v>0</v>
      </c>
      <c r="M287" s="414">
        <f t="shared" si="248"/>
        <v>0</v>
      </c>
      <c r="N287" s="414">
        <f t="shared" si="249"/>
        <v>0</v>
      </c>
      <c r="O287" s="414">
        <f t="shared" si="250"/>
        <v>0</v>
      </c>
      <c r="P287" s="414">
        <f t="shared" si="251"/>
        <v>0</v>
      </c>
      <c r="Q287" s="414">
        <f t="shared" si="252"/>
        <v>0</v>
      </c>
      <c r="R287" s="430">
        <f t="shared" si="253"/>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7">$B$205&amp;""</f>
        <v>Late</v>
      </c>
      <c r="C288" s="414">
        <f t="shared" si="238"/>
        <v>0</v>
      </c>
      <c r="D288" s="414">
        <f t="shared" si="239"/>
        <v>0</v>
      </c>
      <c r="E288" s="414">
        <f t="shared" si="240"/>
        <v>0</v>
      </c>
      <c r="F288" s="414">
        <f t="shared" si="241"/>
        <v>0</v>
      </c>
      <c r="G288" s="414">
        <f t="shared" si="242"/>
        <v>0</v>
      </c>
      <c r="H288" s="414">
        <f t="shared" si="243"/>
        <v>0</v>
      </c>
      <c r="I288" s="414">
        <f t="shared" si="244"/>
        <v>0</v>
      </c>
      <c r="J288" s="414">
        <f t="shared" si="245"/>
        <v>0</v>
      </c>
      <c r="K288" s="414">
        <f t="shared" si="246"/>
        <v>0</v>
      </c>
      <c r="L288" s="414">
        <f t="shared" si="247"/>
        <v>0</v>
      </c>
      <c r="M288" s="414">
        <f t="shared" si="248"/>
        <v>0</v>
      </c>
      <c r="N288" s="414">
        <f t="shared" si="249"/>
        <v>0</v>
      </c>
      <c r="O288" s="414">
        <f t="shared" si="250"/>
        <v>0</v>
      </c>
      <c r="P288" s="414">
        <f t="shared" si="251"/>
        <v>0</v>
      </c>
      <c r="Q288" s="414">
        <f t="shared" si="252"/>
        <v>0</v>
      </c>
      <c r="R288" s="430">
        <f t="shared" si="253"/>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38"/>
        <v>0</v>
      </c>
      <c r="D289" s="414">
        <f t="shared" si="239"/>
        <v>0</v>
      </c>
      <c r="E289" s="414">
        <f t="shared" si="240"/>
        <v>0</v>
      </c>
      <c r="F289" s="414">
        <f t="shared" si="241"/>
        <v>0</v>
      </c>
      <c r="G289" s="414">
        <f t="shared" si="242"/>
        <v>0</v>
      </c>
      <c r="H289" s="414">
        <f t="shared" si="243"/>
        <v>0</v>
      </c>
      <c r="I289" s="414">
        <f t="shared" si="244"/>
        <v>0</v>
      </c>
      <c r="J289" s="414">
        <f t="shared" si="245"/>
        <v>0</v>
      </c>
      <c r="K289" s="414">
        <f t="shared" si="246"/>
        <v>0</v>
      </c>
      <c r="L289" s="414">
        <f t="shared" si="247"/>
        <v>0</v>
      </c>
      <c r="M289" s="414">
        <f t="shared" si="248"/>
        <v>0</v>
      </c>
      <c r="N289" s="414">
        <f t="shared" si="249"/>
        <v>0</v>
      </c>
      <c r="O289" s="414">
        <f t="shared" si="250"/>
        <v>0</v>
      </c>
      <c r="P289" s="414">
        <f t="shared" si="251"/>
        <v>0</v>
      </c>
      <c r="Q289" s="414">
        <f t="shared" si="252"/>
        <v>0</v>
      </c>
      <c r="R289" s="430">
        <f t="shared" si="253"/>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58">$B$207&amp;""</f>
        <v>7mo with 0% mated</v>
      </c>
      <c r="C290" s="414">
        <f t="shared" si="238"/>
        <v>0</v>
      </c>
      <c r="D290" s="414">
        <f t="shared" si="239"/>
        <v>0</v>
      </c>
      <c r="E290" s="414">
        <f t="shared" si="240"/>
        <v>0</v>
      </c>
      <c r="F290" s="414">
        <f t="shared" si="241"/>
        <v>0</v>
      </c>
      <c r="G290" s="414">
        <f t="shared" si="242"/>
        <v>0</v>
      </c>
      <c r="H290" s="414">
        <f t="shared" si="243"/>
        <v>0</v>
      </c>
      <c r="I290" s="414">
        <f t="shared" si="244"/>
        <v>0</v>
      </c>
      <c r="J290" s="414">
        <f t="shared" si="245"/>
        <v>0</v>
      </c>
      <c r="K290" s="414">
        <f t="shared" si="246"/>
        <v>0</v>
      </c>
      <c r="L290" s="414">
        <f t="shared" si="247"/>
        <v>0</v>
      </c>
      <c r="M290" s="414">
        <f t="shared" si="248"/>
        <v>0</v>
      </c>
      <c r="N290" s="414">
        <f t="shared" si="249"/>
        <v>0</v>
      </c>
      <c r="O290" s="414">
        <f t="shared" si="250"/>
        <v>0</v>
      </c>
      <c r="P290" s="414">
        <f t="shared" si="251"/>
        <v>0</v>
      </c>
      <c r="Q290" s="414">
        <f t="shared" si="252"/>
        <v>0</v>
      </c>
      <c r="R290" s="430">
        <f t="shared" si="253"/>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38"/>
        <v>0</v>
      </c>
      <c r="D291" s="414">
        <f t="shared" si="239"/>
        <v>0</v>
      </c>
      <c r="E291" s="414">
        <f t="shared" si="240"/>
        <v>0</v>
      </c>
      <c r="F291" s="414">
        <f t="shared" si="241"/>
        <v>0</v>
      </c>
      <c r="G291" s="414">
        <f t="shared" si="242"/>
        <v>0</v>
      </c>
      <c r="H291" s="414">
        <f t="shared" si="243"/>
        <v>0</v>
      </c>
      <c r="I291" s="414">
        <f t="shared" si="244"/>
        <v>0</v>
      </c>
      <c r="J291" s="414">
        <f t="shared" si="245"/>
        <v>0</v>
      </c>
      <c r="K291" s="414">
        <f t="shared" si="246"/>
        <v>0</v>
      </c>
      <c r="L291" s="414">
        <f t="shared" si="247"/>
        <v>0</v>
      </c>
      <c r="M291" s="414">
        <f t="shared" si="248"/>
        <v>0</v>
      </c>
      <c r="N291" s="414">
        <f t="shared" si="249"/>
        <v>0</v>
      </c>
      <c r="O291" s="414">
        <f t="shared" si="250"/>
        <v>0</v>
      </c>
      <c r="P291" s="414">
        <f t="shared" si="251"/>
        <v>0</v>
      </c>
      <c r="Q291" s="414">
        <f t="shared" si="252"/>
        <v>0</v>
      </c>
      <c r="R291" s="430">
        <f t="shared" si="253"/>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38"/>
        <v>0</v>
      </c>
      <c r="D292" s="415">
        <f t="shared" si="239"/>
        <v>0</v>
      </c>
      <c r="E292" s="415">
        <f t="shared" si="240"/>
        <v>0</v>
      </c>
      <c r="F292" s="415">
        <f t="shared" si="241"/>
        <v>0</v>
      </c>
      <c r="G292" s="415">
        <f t="shared" si="242"/>
        <v>0</v>
      </c>
      <c r="H292" s="415">
        <f t="shared" si="243"/>
        <v>0</v>
      </c>
      <c r="I292" s="415">
        <f t="shared" si="244"/>
        <v>0</v>
      </c>
      <c r="J292" s="415">
        <f t="shared" si="245"/>
        <v>0</v>
      </c>
      <c r="K292" s="415">
        <f t="shared" si="246"/>
        <v>0</v>
      </c>
      <c r="L292" s="415">
        <f t="shared" si="247"/>
        <v>0</v>
      </c>
      <c r="M292" s="415">
        <f t="shared" si="248"/>
        <v>0</v>
      </c>
      <c r="N292" s="415">
        <f t="shared" si="249"/>
        <v>0</v>
      </c>
      <c r="O292" s="415">
        <f t="shared" si="250"/>
        <v>0</v>
      </c>
      <c r="P292" s="415">
        <f t="shared" si="251"/>
        <v>0</v>
      </c>
      <c r="Q292" s="415">
        <f t="shared" si="252"/>
        <v>0</v>
      </c>
      <c r="R292" s="431">
        <f t="shared" si="253"/>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38"/>
        <v>0</v>
      </c>
      <c r="D293" s="412">
        <f t="shared" si="239"/>
        <v>0</v>
      </c>
      <c r="E293" s="412">
        <f t="shared" si="240"/>
        <v>0</v>
      </c>
      <c r="F293" s="412">
        <f t="shared" si="241"/>
        <v>0</v>
      </c>
      <c r="G293" s="412">
        <f t="shared" si="242"/>
        <v>0</v>
      </c>
      <c r="H293" s="412">
        <f t="shared" si="243"/>
        <v>0</v>
      </c>
      <c r="I293" s="412">
        <f t="shared" si="244"/>
        <v>0</v>
      </c>
      <c r="J293" s="412">
        <f t="shared" si="245"/>
        <v>0</v>
      </c>
      <c r="K293" s="412">
        <f t="shared" si="246"/>
        <v>0</v>
      </c>
      <c r="L293" s="412">
        <f t="shared" si="247"/>
        <v>0</v>
      </c>
      <c r="M293" s="412">
        <f t="shared" si="248"/>
        <v>0</v>
      </c>
      <c r="N293" s="412">
        <f t="shared" si="249"/>
        <v>0</v>
      </c>
      <c r="O293" s="412">
        <f t="shared" si="250"/>
        <v>0</v>
      </c>
      <c r="P293" s="412">
        <f t="shared" si="251"/>
        <v>0</v>
      </c>
      <c r="Q293" s="412">
        <f t="shared" si="252"/>
        <v>0</v>
      </c>
      <c r="R293" s="429">
        <f t="shared" si="253"/>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59">$B$203&amp;""</f>
        <v>Early</v>
      </c>
      <c r="C294" s="414">
        <f t="shared" si="238"/>
        <v>0</v>
      </c>
      <c r="D294" s="414">
        <f t="shared" si="239"/>
        <v>0</v>
      </c>
      <c r="E294" s="414">
        <f t="shared" si="240"/>
        <v>0</v>
      </c>
      <c r="F294" s="414">
        <f t="shared" si="241"/>
        <v>0</v>
      </c>
      <c r="G294" s="414">
        <f t="shared" si="242"/>
        <v>0</v>
      </c>
      <c r="H294" s="414">
        <f t="shared" si="243"/>
        <v>0</v>
      </c>
      <c r="I294" s="414">
        <f t="shared" si="244"/>
        <v>0</v>
      </c>
      <c r="J294" s="414">
        <f t="shared" si="245"/>
        <v>0</v>
      </c>
      <c r="K294" s="414">
        <f t="shared" si="246"/>
        <v>0</v>
      </c>
      <c r="L294" s="414">
        <f t="shared" si="247"/>
        <v>0</v>
      </c>
      <c r="M294" s="414">
        <f t="shared" si="248"/>
        <v>0</v>
      </c>
      <c r="N294" s="414">
        <f t="shared" si="249"/>
        <v>0</v>
      </c>
      <c r="O294" s="414">
        <f t="shared" si="250"/>
        <v>0</v>
      </c>
      <c r="P294" s="414">
        <f t="shared" si="251"/>
        <v>0</v>
      </c>
      <c r="Q294" s="414">
        <f t="shared" si="252"/>
        <v>0</v>
      </c>
      <c r="R294" s="430">
        <f t="shared" si="253"/>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0">$B$204&amp;""</f>
        <v>Middle</v>
      </c>
      <c r="C295" s="414">
        <f t="shared" si="238"/>
        <v>0</v>
      </c>
      <c r="D295" s="414">
        <f t="shared" si="239"/>
        <v>0</v>
      </c>
      <c r="E295" s="414">
        <f t="shared" si="240"/>
        <v>0</v>
      </c>
      <c r="F295" s="414">
        <f t="shared" si="241"/>
        <v>0</v>
      </c>
      <c r="G295" s="414">
        <f t="shared" si="242"/>
        <v>0</v>
      </c>
      <c r="H295" s="414">
        <f t="shared" si="243"/>
        <v>0</v>
      </c>
      <c r="I295" s="414">
        <f t="shared" si="244"/>
        <v>0</v>
      </c>
      <c r="J295" s="414">
        <f t="shared" si="245"/>
        <v>0</v>
      </c>
      <c r="K295" s="414">
        <f t="shared" si="246"/>
        <v>0</v>
      </c>
      <c r="L295" s="414">
        <f t="shared" si="247"/>
        <v>0</v>
      </c>
      <c r="M295" s="414">
        <f t="shared" si="248"/>
        <v>0</v>
      </c>
      <c r="N295" s="414">
        <f t="shared" si="249"/>
        <v>0</v>
      </c>
      <c r="O295" s="414">
        <f t="shared" si="250"/>
        <v>0</v>
      </c>
      <c r="P295" s="414">
        <f t="shared" si="251"/>
        <v>0</v>
      </c>
      <c r="Q295" s="414">
        <f t="shared" si="252"/>
        <v>0</v>
      </c>
      <c r="R295" s="430">
        <f t="shared" si="253"/>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1">$B$205&amp;""</f>
        <v>Late</v>
      </c>
      <c r="C296" s="414">
        <f t="shared" si="238"/>
        <v>0</v>
      </c>
      <c r="D296" s="414">
        <f t="shared" si="239"/>
        <v>0</v>
      </c>
      <c r="E296" s="414">
        <f t="shared" si="240"/>
        <v>0</v>
      </c>
      <c r="F296" s="414">
        <f t="shared" si="241"/>
        <v>0</v>
      </c>
      <c r="G296" s="414">
        <f t="shared" si="242"/>
        <v>0</v>
      </c>
      <c r="H296" s="414">
        <f t="shared" si="243"/>
        <v>0</v>
      </c>
      <c r="I296" s="414">
        <f t="shared" si="244"/>
        <v>0</v>
      </c>
      <c r="J296" s="414">
        <f t="shared" si="245"/>
        <v>0</v>
      </c>
      <c r="K296" s="414">
        <f t="shared" si="246"/>
        <v>0</v>
      </c>
      <c r="L296" s="414">
        <f t="shared" si="247"/>
        <v>0</v>
      </c>
      <c r="M296" s="414">
        <f t="shared" si="248"/>
        <v>0</v>
      </c>
      <c r="N296" s="414">
        <f t="shared" si="249"/>
        <v>0</v>
      </c>
      <c r="O296" s="414">
        <f t="shared" si="250"/>
        <v>0</v>
      </c>
      <c r="P296" s="414">
        <f t="shared" si="251"/>
        <v>0</v>
      </c>
      <c r="Q296" s="414">
        <f t="shared" si="252"/>
        <v>0</v>
      </c>
      <c r="R296" s="430">
        <f t="shared" si="253"/>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38"/>
        <v>0</v>
      </c>
      <c r="D297" s="414">
        <f t="shared" si="239"/>
        <v>0</v>
      </c>
      <c r="E297" s="414">
        <f t="shared" si="240"/>
        <v>0</v>
      </c>
      <c r="F297" s="414">
        <f t="shared" si="241"/>
        <v>0</v>
      </c>
      <c r="G297" s="414">
        <f t="shared" si="242"/>
        <v>0</v>
      </c>
      <c r="H297" s="414">
        <f t="shared" si="243"/>
        <v>0</v>
      </c>
      <c r="I297" s="414">
        <f t="shared" si="244"/>
        <v>0</v>
      </c>
      <c r="J297" s="414">
        <f t="shared" si="245"/>
        <v>0</v>
      </c>
      <c r="K297" s="414">
        <f t="shared" si="246"/>
        <v>0</v>
      </c>
      <c r="L297" s="414">
        <f t="shared" si="247"/>
        <v>0</v>
      </c>
      <c r="M297" s="414">
        <f t="shared" si="248"/>
        <v>0</v>
      </c>
      <c r="N297" s="414">
        <f t="shared" si="249"/>
        <v>0</v>
      </c>
      <c r="O297" s="414">
        <f t="shared" si="250"/>
        <v>0</v>
      </c>
      <c r="P297" s="414">
        <f t="shared" si="251"/>
        <v>0</v>
      </c>
      <c r="Q297" s="414">
        <f t="shared" si="252"/>
        <v>0</v>
      </c>
      <c r="R297" s="430">
        <f t="shared" si="253"/>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2">$B$207&amp;""</f>
        <v>7mo with 0% mated</v>
      </c>
      <c r="C298" s="414">
        <f t="shared" si="238"/>
        <v>0</v>
      </c>
      <c r="D298" s="414">
        <f t="shared" si="239"/>
        <v>0</v>
      </c>
      <c r="E298" s="414">
        <f t="shared" si="240"/>
        <v>0</v>
      </c>
      <c r="F298" s="414">
        <f t="shared" si="241"/>
        <v>0</v>
      </c>
      <c r="G298" s="414">
        <f t="shared" si="242"/>
        <v>0</v>
      </c>
      <c r="H298" s="414">
        <f t="shared" si="243"/>
        <v>0</v>
      </c>
      <c r="I298" s="414">
        <f t="shared" si="244"/>
        <v>0</v>
      </c>
      <c r="J298" s="414">
        <f t="shared" si="245"/>
        <v>0</v>
      </c>
      <c r="K298" s="414">
        <f t="shared" si="246"/>
        <v>0</v>
      </c>
      <c r="L298" s="414">
        <f t="shared" si="247"/>
        <v>0</v>
      </c>
      <c r="M298" s="414">
        <f t="shared" si="248"/>
        <v>0</v>
      </c>
      <c r="N298" s="414">
        <f t="shared" si="249"/>
        <v>0</v>
      </c>
      <c r="O298" s="414">
        <f t="shared" si="250"/>
        <v>0</v>
      </c>
      <c r="P298" s="414">
        <f t="shared" si="251"/>
        <v>0</v>
      </c>
      <c r="Q298" s="414">
        <f t="shared" si="252"/>
        <v>0</v>
      </c>
      <c r="R298" s="430">
        <f t="shared" si="253"/>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38"/>
        <v>0</v>
      </c>
      <c r="D299" s="414">
        <f t="shared" si="239"/>
        <v>0</v>
      </c>
      <c r="E299" s="414">
        <f t="shared" si="240"/>
        <v>0</v>
      </c>
      <c r="F299" s="414">
        <f t="shared" si="241"/>
        <v>0</v>
      </c>
      <c r="G299" s="414">
        <f t="shared" si="242"/>
        <v>0</v>
      </c>
      <c r="H299" s="414">
        <f t="shared" si="243"/>
        <v>0</v>
      </c>
      <c r="I299" s="414">
        <f t="shared" si="244"/>
        <v>0</v>
      </c>
      <c r="J299" s="414">
        <f t="shared" si="245"/>
        <v>0</v>
      </c>
      <c r="K299" s="414">
        <f t="shared" si="246"/>
        <v>0</v>
      </c>
      <c r="L299" s="414">
        <f t="shared" si="247"/>
        <v>0</v>
      </c>
      <c r="M299" s="414">
        <f t="shared" si="248"/>
        <v>0</v>
      </c>
      <c r="N299" s="414">
        <f t="shared" si="249"/>
        <v>0</v>
      </c>
      <c r="O299" s="414">
        <f t="shared" si="250"/>
        <v>0</v>
      </c>
      <c r="P299" s="414">
        <f t="shared" si="251"/>
        <v>0</v>
      </c>
      <c r="Q299" s="414">
        <f t="shared" si="252"/>
        <v>0</v>
      </c>
      <c r="R299" s="430">
        <f t="shared" si="253"/>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38"/>
        <v>0</v>
      </c>
      <c r="D300" s="415">
        <f t="shared" si="239"/>
        <v>0</v>
      </c>
      <c r="E300" s="415">
        <f t="shared" si="240"/>
        <v>0</v>
      </c>
      <c r="F300" s="415">
        <f t="shared" si="241"/>
        <v>0</v>
      </c>
      <c r="G300" s="415">
        <f t="shared" si="242"/>
        <v>0</v>
      </c>
      <c r="H300" s="415">
        <f t="shared" si="243"/>
        <v>0</v>
      </c>
      <c r="I300" s="415">
        <f t="shared" si="244"/>
        <v>0</v>
      </c>
      <c r="J300" s="415">
        <f t="shared" si="245"/>
        <v>0</v>
      </c>
      <c r="K300" s="415">
        <f t="shared" si="246"/>
        <v>0</v>
      </c>
      <c r="L300" s="415">
        <f t="shared" si="247"/>
        <v>0</v>
      </c>
      <c r="M300" s="415">
        <f t="shared" si="248"/>
        <v>0</v>
      </c>
      <c r="N300" s="415">
        <f t="shared" si="249"/>
        <v>0</v>
      </c>
      <c r="O300" s="415">
        <f t="shared" si="250"/>
        <v>0</v>
      </c>
      <c r="P300" s="415">
        <f t="shared" si="251"/>
        <v>0</v>
      </c>
      <c r="Q300" s="415">
        <f t="shared" si="252"/>
        <v>0</v>
      </c>
      <c r="R300" s="431">
        <f t="shared" si="253"/>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2">
        <f t="shared" ref="R307:R360" si="278">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63"/>
        <v>0</v>
      </c>
      <c r="D308" s="237">
        <f t="shared" si="264"/>
        <v>0</v>
      </c>
      <c r="E308" s="237">
        <f t="shared" si="265"/>
        <v>0</v>
      </c>
      <c r="F308" s="237">
        <f t="shared" si="266"/>
        <v>0</v>
      </c>
      <c r="G308" s="237">
        <f t="shared" si="267"/>
        <v>0</v>
      </c>
      <c r="H308" s="237">
        <f t="shared" si="268"/>
        <v>0</v>
      </c>
      <c r="I308" s="237">
        <f t="shared" si="269"/>
        <v>0</v>
      </c>
      <c r="J308" s="237">
        <f t="shared" si="270"/>
        <v>0</v>
      </c>
      <c r="K308" s="237">
        <f t="shared" si="271"/>
        <v>0</v>
      </c>
      <c r="L308" s="237">
        <f t="shared" si="272"/>
        <v>0</v>
      </c>
      <c r="M308" s="237">
        <f t="shared" si="273"/>
        <v>0</v>
      </c>
      <c r="N308" s="237">
        <f t="shared" si="274"/>
        <v>0</v>
      </c>
      <c r="O308" s="237">
        <f t="shared" si="275"/>
        <v>0</v>
      </c>
      <c r="P308" s="237">
        <f t="shared" si="276"/>
        <v>0</v>
      </c>
      <c r="Q308" s="237">
        <f t="shared" si="277"/>
        <v>0</v>
      </c>
      <c r="R308" s="433">
        <f t="shared" si="278"/>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4">
        <f t="shared" si="278"/>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2">
        <f t="shared" si="278"/>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63"/>
        <v>0</v>
      </c>
      <c r="D311" s="237">
        <f t="shared" si="264"/>
        <v>0</v>
      </c>
      <c r="E311" s="237">
        <f t="shared" si="265"/>
        <v>0</v>
      </c>
      <c r="F311" s="237">
        <f t="shared" si="266"/>
        <v>0</v>
      </c>
      <c r="G311" s="237">
        <f t="shared" si="267"/>
        <v>0</v>
      </c>
      <c r="H311" s="237">
        <f t="shared" si="268"/>
        <v>0</v>
      </c>
      <c r="I311" s="237">
        <f t="shared" si="269"/>
        <v>0</v>
      </c>
      <c r="J311" s="237">
        <f t="shared" si="270"/>
        <v>0</v>
      </c>
      <c r="K311" s="237">
        <f t="shared" si="271"/>
        <v>0</v>
      </c>
      <c r="L311" s="237">
        <f t="shared" si="272"/>
        <v>0</v>
      </c>
      <c r="M311" s="237">
        <f t="shared" si="273"/>
        <v>0</v>
      </c>
      <c r="N311" s="237">
        <f t="shared" si="274"/>
        <v>0</v>
      </c>
      <c r="O311" s="237">
        <f t="shared" si="275"/>
        <v>0</v>
      </c>
      <c r="P311" s="237">
        <f t="shared" si="276"/>
        <v>0</v>
      </c>
      <c r="Q311" s="237">
        <f t="shared" si="277"/>
        <v>0</v>
      </c>
      <c r="R311" s="433">
        <f t="shared" si="278"/>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4">
        <f t="shared" si="278"/>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2">
        <f t="shared" si="278"/>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63"/>
        <v>0</v>
      </c>
      <c r="D314" s="237">
        <f t="shared" si="264"/>
        <v>0</v>
      </c>
      <c r="E314" s="237">
        <f t="shared" si="265"/>
        <v>0</v>
      </c>
      <c r="F314" s="237">
        <f t="shared" si="266"/>
        <v>0</v>
      </c>
      <c r="G314" s="237">
        <f t="shared" si="267"/>
        <v>0</v>
      </c>
      <c r="H314" s="237">
        <f t="shared" si="268"/>
        <v>0</v>
      </c>
      <c r="I314" s="237">
        <f t="shared" si="269"/>
        <v>0</v>
      </c>
      <c r="J314" s="237">
        <f t="shared" si="270"/>
        <v>0</v>
      </c>
      <c r="K314" s="237">
        <f t="shared" si="271"/>
        <v>0</v>
      </c>
      <c r="L314" s="237">
        <f t="shared" si="272"/>
        <v>0</v>
      </c>
      <c r="M314" s="237">
        <f t="shared" si="273"/>
        <v>0</v>
      </c>
      <c r="N314" s="237">
        <f t="shared" si="274"/>
        <v>0</v>
      </c>
      <c r="O314" s="237">
        <f t="shared" si="275"/>
        <v>0</v>
      </c>
      <c r="P314" s="237">
        <f t="shared" si="276"/>
        <v>0</v>
      </c>
      <c r="Q314" s="237">
        <f t="shared" si="277"/>
        <v>0</v>
      </c>
      <c r="R314" s="433">
        <f t="shared" si="278"/>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4">
        <f t="shared" si="278"/>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2">
        <f t="shared" si="278"/>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63"/>
        <v>0</v>
      </c>
      <c r="D317" s="237">
        <f t="shared" si="264"/>
        <v>0</v>
      </c>
      <c r="E317" s="237">
        <f t="shared" si="265"/>
        <v>0</v>
      </c>
      <c r="F317" s="237">
        <f t="shared" si="266"/>
        <v>0</v>
      </c>
      <c r="G317" s="237">
        <f t="shared" si="267"/>
        <v>0</v>
      </c>
      <c r="H317" s="237">
        <f t="shared" si="268"/>
        <v>0</v>
      </c>
      <c r="I317" s="237">
        <f t="shared" si="269"/>
        <v>0</v>
      </c>
      <c r="J317" s="237">
        <f t="shared" si="270"/>
        <v>0</v>
      </c>
      <c r="K317" s="237">
        <f t="shared" si="271"/>
        <v>0</v>
      </c>
      <c r="L317" s="237">
        <f t="shared" si="272"/>
        <v>0</v>
      </c>
      <c r="M317" s="237">
        <f t="shared" si="273"/>
        <v>0</v>
      </c>
      <c r="N317" s="237">
        <f t="shared" si="274"/>
        <v>0</v>
      </c>
      <c r="O317" s="237">
        <f t="shared" si="275"/>
        <v>0</v>
      </c>
      <c r="P317" s="237">
        <f t="shared" si="276"/>
        <v>0</v>
      </c>
      <c r="Q317" s="237">
        <f t="shared" si="277"/>
        <v>0</v>
      </c>
      <c r="R317" s="433">
        <f t="shared" si="278"/>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4">
        <f t="shared" si="278"/>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2">
        <f t="shared" ref="R319:R321" si="294">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279"/>
        <v>0</v>
      </c>
      <c r="D320" s="237">
        <f t="shared" si="280"/>
        <v>0</v>
      </c>
      <c r="E320" s="237">
        <f t="shared" si="281"/>
        <v>0</v>
      </c>
      <c r="F320" s="237">
        <f t="shared" si="282"/>
        <v>0</v>
      </c>
      <c r="G320" s="237">
        <f t="shared" si="283"/>
        <v>0</v>
      </c>
      <c r="H320" s="237">
        <f t="shared" si="284"/>
        <v>0</v>
      </c>
      <c r="I320" s="237">
        <f t="shared" si="285"/>
        <v>0</v>
      </c>
      <c r="J320" s="237">
        <f t="shared" si="286"/>
        <v>0</v>
      </c>
      <c r="K320" s="237">
        <f t="shared" si="287"/>
        <v>0</v>
      </c>
      <c r="L320" s="237">
        <f t="shared" si="288"/>
        <v>0</v>
      </c>
      <c r="M320" s="237">
        <f t="shared" si="289"/>
        <v>0</v>
      </c>
      <c r="N320" s="237">
        <f t="shared" si="290"/>
        <v>0</v>
      </c>
      <c r="O320" s="237">
        <f t="shared" si="291"/>
        <v>0</v>
      </c>
      <c r="P320" s="237">
        <f t="shared" si="292"/>
        <v>0</v>
      </c>
      <c r="Q320" s="237">
        <f t="shared" si="293"/>
        <v>0</v>
      </c>
      <c r="R320" s="433">
        <f t="shared" si="294"/>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4">
        <f t="shared" si="294"/>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2">
        <f t="shared" si="278"/>
        <v>0</v>
      </c>
      <c r="S322" s="348">
        <f>S307</f>
        <v>0</v>
      </c>
      <c r="T322" s="348">
        <f t="shared" ref="T322:BN322" si="295">T307</f>
        <v>0</v>
      </c>
      <c r="U322" s="348">
        <f t="shared" si="295"/>
        <v>0</v>
      </c>
      <c r="V322" s="348">
        <f t="shared" si="295"/>
        <v>0</v>
      </c>
      <c r="W322" s="348">
        <f t="shared" si="295"/>
        <v>0</v>
      </c>
      <c r="X322" s="348">
        <f t="shared" si="295"/>
        <v>0</v>
      </c>
      <c r="Y322" s="348">
        <f t="shared" si="295"/>
        <v>0</v>
      </c>
      <c r="Z322" s="348">
        <f t="shared" si="295"/>
        <v>0</v>
      </c>
      <c r="AA322" s="348">
        <f t="shared" si="295"/>
        <v>0</v>
      </c>
      <c r="AB322" s="348">
        <f t="shared" si="295"/>
        <v>0</v>
      </c>
      <c r="AC322" s="348">
        <f t="shared" si="295"/>
        <v>0</v>
      </c>
      <c r="AD322" s="348">
        <f t="shared" si="295"/>
        <v>0</v>
      </c>
      <c r="AE322" s="348">
        <f t="shared" si="295"/>
        <v>0</v>
      </c>
      <c r="AF322" s="348">
        <f t="shared" si="295"/>
        <v>0</v>
      </c>
      <c r="AG322" s="348">
        <f t="shared" si="295"/>
        <v>0</v>
      </c>
      <c r="AH322" s="348">
        <f t="shared" si="295"/>
        <v>0</v>
      </c>
      <c r="AI322" s="348">
        <f t="shared" si="295"/>
        <v>0</v>
      </c>
      <c r="AJ322" s="348">
        <f t="shared" si="295"/>
        <v>0</v>
      </c>
      <c r="AK322" s="348">
        <f t="shared" si="295"/>
        <v>0</v>
      </c>
      <c r="AL322" s="348">
        <f t="shared" si="295"/>
        <v>0</v>
      </c>
      <c r="AM322" s="348">
        <f t="shared" si="295"/>
        <v>0</v>
      </c>
      <c r="AN322" s="348">
        <f t="shared" si="295"/>
        <v>0</v>
      </c>
      <c r="AO322" s="348">
        <f t="shared" si="295"/>
        <v>0</v>
      </c>
      <c r="AP322" s="348">
        <f t="shared" si="295"/>
        <v>0</v>
      </c>
      <c r="AQ322" s="348">
        <f t="shared" si="295"/>
        <v>0</v>
      </c>
      <c r="AR322" s="348">
        <f t="shared" si="295"/>
        <v>0</v>
      </c>
      <c r="AS322" s="348">
        <f t="shared" si="295"/>
        <v>0</v>
      </c>
      <c r="AT322" s="348">
        <f t="shared" si="295"/>
        <v>0</v>
      </c>
      <c r="AU322" s="348">
        <f t="shared" si="295"/>
        <v>0</v>
      </c>
      <c r="AV322" s="348">
        <f t="shared" si="295"/>
        <v>0</v>
      </c>
      <c r="AW322" s="348">
        <f t="shared" si="295"/>
        <v>0</v>
      </c>
      <c r="AX322" s="348">
        <f t="shared" si="295"/>
        <v>0</v>
      </c>
      <c r="AY322" s="348">
        <f t="shared" si="295"/>
        <v>0</v>
      </c>
      <c r="AZ322" s="348">
        <f t="shared" si="295"/>
        <v>0</v>
      </c>
      <c r="BA322" s="348">
        <f t="shared" si="295"/>
        <v>0</v>
      </c>
      <c r="BB322" s="348">
        <f t="shared" si="295"/>
        <v>0</v>
      </c>
      <c r="BC322" s="348">
        <f t="shared" si="295"/>
        <v>0</v>
      </c>
      <c r="BD322" s="348">
        <f t="shared" si="295"/>
        <v>0</v>
      </c>
      <c r="BE322" s="348">
        <f t="shared" si="295"/>
        <v>0</v>
      </c>
      <c r="BF322" s="348">
        <f t="shared" si="295"/>
        <v>0</v>
      </c>
      <c r="BG322" s="348">
        <f t="shared" si="295"/>
        <v>0</v>
      </c>
      <c r="BH322" s="348">
        <f t="shared" si="295"/>
        <v>0</v>
      </c>
      <c r="BI322" s="348">
        <f t="shared" si="295"/>
        <v>0</v>
      </c>
      <c r="BJ322" s="348">
        <f t="shared" si="295"/>
        <v>0</v>
      </c>
      <c r="BK322" s="348">
        <f t="shared" si="295"/>
        <v>0</v>
      </c>
      <c r="BL322" s="348">
        <f t="shared" si="295"/>
        <v>0</v>
      </c>
      <c r="BM322" s="348">
        <f t="shared" si="295"/>
        <v>0</v>
      </c>
      <c r="BN322" s="348">
        <f t="shared" si="295"/>
        <v>0</v>
      </c>
      <c r="BO322" s="31" t="s">
        <v>1055</v>
      </c>
    </row>
    <row r="323" spans="2:67" outlineLevel="2">
      <c r="B323" s="51" t="s">
        <v>1087</v>
      </c>
      <c r="C323" s="237">
        <f t="shared" si="263"/>
        <v>0</v>
      </c>
      <c r="D323" s="237">
        <f t="shared" si="264"/>
        <v>0</v>
      </c>
      <c r="E323" s="237">
        <f t="shared" si="265"/>
        <v>0</v>
      </c>
      <c r="F323" s="237">
        <f t="shared" si="266"/>
        <v>0</v>
      </c>
      <c r="G323" s="237">
        <f t="shared" si="267"/>
        <v>0</v>
      </c>
      <c r="H323" s="237">
        <f t="shared" si="268"/>
        <v>0</v>
      </c>
      <c r="I323" s="237">
        <f t="shared" si="269"/>
        <v>0</v>
      </c>
      <c r="J323" s="237">
        <f t="shared" si="270"/>
        <v>0</v>
      </c>
      <c r="K323" s="237">
        <f t="shared" si="271"/>
        <v>0</v>
      </c>
      <c r="L323" s="237">
        <f t="shared" si="272"/>
        <v>0</v>
      </c>
      <c r="M323" s="237">
        <f t="shared" si="273"/>
        <v>0</v>
      </c>
      <c r="N323" s="237">
        <f t="shared" si="274"/>
        <v>0</v>
      </c>
      <c r="O323" s="237">
        <f t="shared" si="275"/>
        <v>0</v>
      </c>
      <c r="P323" s="237">
        <f t="shared" si="276"/>
        <v>0</v>
      </c>
      <c r="Q323" s="237">
        <f t="shared" si="277"/>
        <v>0</v>
      </c>
      <c r="R323" s="433">
        <f t="shared" si="278"/>
        <v>0</v>
      </c>
      <c r="S323" s="348">
        <f t="shared" ref="S323:BN323" si="296">S308</f>
        <v>0</v>
      </c>
      <c r="T323" s="348">
        <f t="shared" si="296"/>
        <v>0</v>
      </c>
      <c r="U323" s="348">
        <f t="shared" si="296"/>
        <v>0</v>
      </c>
      <c r="V323" s="348">
        <f t="shared" si="296"/>
        <v>0</v>
      </c>
      <c r="W323" s="348">
        <f t="shared" si="296"/>
        <v>0</v>
      </c>
      <c r="X323" s="348">
        <f t="shared" si="296"/>
        <v>0</v>
      </c>
      <c r="Y323" s="348">
        <f t="shared" si="296"/>
        <v>0</v>
      </c>
      <c r="Z323" s="348">
        <f t="shared" si="296"/>
        <v>0</v>
      </c>
      <c r="AA323" s="348">
        <f t="shared" si="296"/>
        <v>0</v>
      </c>
      <c r="AB323" s="348">
        <f t="shared" si="296"/>
        <v>0</v>
      </c>
      <c r="AC323" s="348">
        <f t="shared" si="296"/>
        <v>0</v>
      </c>
      <c r="AD323" s="348">
        <f t="shared" si="296"/>
        <v>0</v>
      </c>
      <c r="AE323" s="348">
        <f t="shared" si="296"/>
        <v>0</v>
      </c>
      <c r="AF323" s="348">
        <f t="shared" si="296"/>
        <v>0</v>
      </c>
      <c r="AG323" s="348">
        <f t="shared" si="296"/>
        <v>0</v>
      </c>
      <c r="AH323" s="348">
        <f t="shared" si="296"/>
        <v>0</v>
      </c>
      <c r="AI323" s="348">
        <f t="shared" si="296"/>
        <v>0</v>
      </c>
      <c r="AJ323" s="348">
        <f t="shared" si="296"/>
        <v>0</v>
      </c>
      <c r="AK323" s="348">
        <f t="shared" si="296"/>
        <v>0</v>
      </c>
      <c r="AL323" s="348">
        <f t="shared" si="296"/>
        <v>0</v>
      </c>
      <c r="AM323" s="348">
        <f t="shared" si="296"/>
        <v>0</v>
      </c>
      <c r="AN323" s="348">
        <f t="shared" si="296"/>
        <v>0</v>
      </c>
      <c r="AO323" s="348">
        <f t="shared" si="296"/>
        <v>0</v>
      </c>
      <c r="AP323" s="348">
        <f t="shared" si="296"/>
        <v>0</v>
      </c>
      <c r="AQ323" s="348">
        <f t="shared" si="296"/>
        <v>0</v>
      </c>
      <c r="AR323" s="348">
        <f t="shared" si="296"/>
        <v>0</v>
      </c>
      <c r="AS323" s="348">
        <f t="shared" si="296"/>
        <v>0</v>
      </c>
      <c r="AT323" s="348">
        <f t="shared" si="296"/>
        <v>0</v>
      </c>
      <c r="AU323" s="348">
        <f t="shared" si="296"/>
        <v>0</v>
      </c>
      <c r="AV323" s="348">
        <f t="shared" si="296"/>
        <v>0</v>
      </c>
      <c r="AW323" s="348">
        <f t="shared" si="296"/>
        <v>0</v>
      </c>
      <c r="AX323" s="348">
        <f t="shared" si="296"/>
        <v>0</v>
      </c>
      <c r="AY323" s="348">
        <f t="shared" si="296"/>
        <v>0</v>
      </c>
      <c r="AZ323" s="348">
        <f t="shared" si="296"/>
        <v>0</v>
      </c>
      <c r="BA323" s="348">
        <f t="shared" si="296"/>
        <v>0</v>
      </c>
      <c r="BB323" s="348">
        <f t="shared" si="296"/>
        <v>0</v>
      </c>
      <c r="BC323" s="348">
        <f t="shared" si="296"/>
        <v>0</v>
      </c>
      <c r="BD323" s="348">
        <f t="shared" si="296"/>
        <v>0</v>
      </c>
      <c r="BE323" s="348">
        <f t="shared" si="296"/>
        <v>0</v>
      </c>
      <c r="BF323" s="348">
        <f t="shared" si="296"/>
        <v>0</v>
      </c>
      <c r="BG323" s="348">
        <f t="shared" si="296"/>
        <v>0</v>
      </c>
      <c r="BH323" s="348">
        <f t="shared" si="296"/>
        <v>0</v>
      </c>
      <c r="BI323" s="348">
        <f t="shared" si="296"/>
        <v>0</v>
      </c>
      <c r="BJ323" s="348">
        <f t="shared" si="296"/>
        <v>0</v>
      </c>
      <c r="BK323" s="348">
        <f t="shared" si="296"/>
        <v>0</v>
      </c>
      <c r="BL323" s="348">
        <f t="shared" si="296"/>
        <v>0</v>
      </c>
      <c r="BM323" s="348">
        <f t="shared" si="296"/>
        <v>0</v>
      </c>
      <c r="BN323" s="348">
        <f t="shared" si="296"/>
        <v>0</v>
      </c>
    </row>
    <row r="324" spans="2:67" outlineLevel="2">
      <c r="B324" s="52" t="s">
        <v>1088</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4">
        <f t="shared" si="278"/>
        <v>0</v>
      </c>
      <c r="S324" s="348">
        <f t="shared" ref="S324:BN324" si="297">S309</f>
        <v>0</v>
      </c>
      <c r="T324" s="348">
        <f t="shared" si="297"/>
        <v>0</v>
      </c>
      <c r="U324" s="348">
        <f t="shared" si="297"/>
        <v>0</v>
      </c>
      <c r="V324" s="348">
        <f t="shared" si="297"/>
        <v>0</v>
      </c>
      <c r="W324" s="348">
        <f t="shared" si="297"/>
        <v>0</v>
      </c>
      <c r="X324" s="348">
        <f t="shared" si="297"/>
        <v>0</v>
      </c>
      <c r="Y324" s="348">
        <f t="shared" si="297"/>
        <v>0</v>
      </c>
      <c r="Z324" s="348">
        <f t="shared" si="297"/>
        <v>0</v>
      </c>
      <c r="AA324" s="348">
        <f t="shared" si="297"/>
        <v>0</v>
      </c>
      <c r="AB324" s="348">
        <f t="shared" si="297"/>
        <v>0</v>
      </c>
      <c r="AC324" s="348">
        <f t="shared" si="297"/>
        <v>0</v>
      </c>
      <c r="AD324" s="348">
        <f t="shared" si="297"/>
        <v>0</v>
      </c>
      <c r="AE324" s="348">
        <f t="shared" si="297"/>
        <v>0</v>
      </c>
      <c r="AF324" s="348">
        <f t="shared" si="297"/>
        <v>0</v>
      </c>
      <c r="AG324" s="348">
        <f t="shared" si="297"/>
        <v>0</v>
      </c>
      <c r="AH324" s="348">
        <f t="shared" si="297"/>
        <v>0</v>
      </c>
      <c r="AI324" s="348">
        <f t="shared" si="297"/>
        <v>0</v>
      </c>
      <c r="AJ324" s="348">
        <f t="shared" si="297"/>
        <v>0</v>
      </c>
      <c r="AK324" s="348">
        <f t="shared" si="297"/>
        <v>0</v>
      </c>
      <c r="AL324" s="348">
        <f t="shared" si="297"/>
        <v>0</v>
      </c>
      <c r="AM324" s="348">
        <f t="shared" si="297"/>
        <v>0</v>
      </c>
      <c r="AN324" s="348">
        <f t="shared" si="297"/>
        <v>0</v>
      </c>
      <c r="AO324" s="348">
        <f t="shared" si="297"/>
        <v>0</v>
      </c>
      <c r="AP324" s="348">
        <f t="shared" si="297"/>
        <v>0</v>
      </c>
      <c r="AQ324" s="348">
        <f t="shared" si="297"/>
        <v>0</v>
      </c>
      <c r="AR324" s="348">
        <f t="shared" si="297"/>
        <v>0</v>
      </c>
      <c r="AS324" s="348">
        <f t="shared" si="297"/>
        <v>0</v>
      </c>
      <c r="AT324" s="348">
        <f t="shared" si="297"/>
        <v>0</v>
      </c>
      <c r="AU324" s="348">
        <f t="shared" si="297"/>
        <v>0</v>
      </c>
      <c r="AV324" s="348">
        <f t="shared" si="297"/>
        <v>0</v>
      </c>
      <c r="AW324" s="348">
        <f t="shared" si="297"/>
        <v>0</v>
      </c>
      <c r="AX324" s="348">
        <f t="shared" si="297"/>
        <v>0</v>
      </c>
      <c r="AY324" s="348">
        <f t="shared" si="297"/>
        <v>0</v>
      </c>
      <c r="AZ324" s="348">
        <f t="shared" si="297"/>
        <v>0</v>
      </c>
      <c r="BA324" s="348">
        <f t="shared" si="297"/>
        <v>0</v>
      </c>
      <c r="BB324" s="348">
        <f t="shared" si="297"/>
        <v>0</v>
      </c>
      <c r="BC324" s="348">
        <f t="shared" si="297"/>
        <v>0</v>
      </c>
      <c r="BD324" s="348">
        <f t="shared" si="297"/>
        <v>0</v>
      </c>
      <c r="BE324" s="348">
        <f t="shared" si="297"/>
        <v>0</v>
      </c>
      <c r="BF324" s="348">
        <f t="shared" si="297"/>
        <v>0</v>
      </c>
      <c r="BG324" s="348">
        <f t="shared" si="297"/>
        <v>0</v>
      </c>
      <c r="BH324" s="348">
        <f t="shared" si="297"/>
        <v>0</v>
      </c>
      <c r="BI324" s="348">
        <f t="shared" si="297"/>
        <v>0</v>
      </c>
      <c r="BJ324" s="348">
        <f t="shared" si="297"/>
        <v>0</v>
      </c>
      <c r="BK324" s="348">
        <f t="shared" si="297"/>
        <v>0</v>
      </c>
      <c r="BL324" s="348">
        <f t="shared" si="297"/>
        <v>0</v>
      </c>
      <c r="BM324" s="348">
        <f t="shared" si="297"/>
        <v>0</v>
      </c>
      <c r="BN324" s="348">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2">
        <f t="shared" si="278"/>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63"/>
        <v>0</v>
      </c>
      <c r="D326" s="237">
        <f t="shared" si="264"/>
        <v>0</v>
      </c>
      <c r="E326" s="237">
        <f t="shared" si="265"/>
        <v>0</v>
      </c>
      <c r="F326" s="237">
        <f t="shared" si="266"/>
        <v>0</v>
      </c>
      <c r="G326" s="237">
        <f t="shared" si="267"/>
        <v>0</v>
      </c>
      <c r="H326" s="237">
        <f t="shared" si="268"/>
        <v>0</v>
      </c>
      <c r="I326" s="237">
        <f t="shared" si="269"/>
        <v>0</v>
      </c>
      <c r="J326" s="237">
        <f t="shared" si="270"/>
        <v>0</v>
      </c>
      <c r="K326" s="237">
        <f t="shared" si="271"/>
        <v>0</v>
      </c>
      <c r="L326" s="237">
        <f t="shared" si="272"/>
        <v>0</v>
      </c>
      <c r="M326" s="237">
        <f t="shared" si="273"/>
        <v>0</v>
      </c>
      <c r="N326" s="237">
        <f t="shared" si="274"/>
        <v>0</v>
      </c>
      <c r="O326" s="237">
        <f t="shared" si="275"/>
        <v>0</v>
      </c>
      <c r="P326" s="237">
        <f t="shared" si="276"/>
        <v>0</v>
      </c>
      <c r="Q326" s="237">
        <f t="shared" si="277"/>
        <v>0</v>
      </c>
      <c r="R326" s="433">
        <f t="shared" si="278"/>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4">
        <f t="shared" si="278"/>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2">
        <f t="shared" si="278"/>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63"/>
        <v>0</v>
      </c>
      <c r="D329" s="237">
        <f t="shared" si="264"/>
        <v>0</v>
      </c>
      <c r="E329" s="237">
        <f t="shared" si="265"/>
        <v>0</v>
      </c>
      <c r="F329" s="237">
        <f t="shared" si="266"/>
        <v>0</v>
      </c>
      <c r="G329" s="237">
        <f t="shared" si="267"/>
        <v>0</v>
      </c>
      <c r="H329" s="237">
        <f t="shared" si="268"/>
        <v>0</v>
      </c>
      <c r="I329" s="237">
        <f t="shared" si="269"/>
        <v>0</v>
      </c>
      <c r="J329" s="237">
        <f t="shared" si="270"/>
        <v>0</v>
      </c>
      <c r="K329" s="237">
        <f t="shared" si="271"/>
        <v>0</v>
      </c>
      <c r="L329" s="237">
        <f t="shared" si="272"/>
        <v>0</v>
      </c>
      <c r="M329" s="237">
        <f t="shared" si="273"/>
        <v>0</v>
      </c>
      <c r="N329" s="237">
        <f t="shared" si="274"/>
        <v>0</v>
      </c>
      <c r="O329" s="237">
        <f t="shared" si="275"/>
        <v>0</v>
      </c>
      <c r="P329" s="237">
        <f t="shared" si="276"/>
        <v>0</v>
      </c>
      <c r="Q329" s="237">
        <f t="shared" si="277"/>
        <v>0</v>
      </c>
      <c r="R329" s="433">
        <f t="shared" si="278"/>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4">
        <f t="shared" si="278"/>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2">
        <f t="shared" si="278"/>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63"/>
        <v>0</v>
      </c>
      <c r="D332" s="237">
        <f t="shared" si="264"/>
        <v>0</v>
      </c>
      <c r="E332" s="237">
        <f t="shared" si="265"/>
        <v>0</v>
      </c>
      <c r="F332" s="237">
        <f t="shared" si="266"/>
        <v>0</v>
      </c>
      <c r="G332" s="237">
        <f t="shared" si="267"/>
        <v>0</v>
      </c>
      <c r="H332" s="237">
        <f t="shared" si="268"/>
        <v>0</v>
      </c>
      <c r="I332" s="237">
        <f t="shared" si="269"/>
        <v>0</v>
      </c>
      <c r="J332" s="237">
        <f t="shared" si="270"/>
        <v>0</v>
      </c>
      <c r="K332" s="237">
        <f t="shared" si="271"/>
        <v>0</v>
      </c>
      <c r="L332" s="237">
        <f t="shared" si="272"/>
        <v>0</v>
      </c>
      <c r="M332" s="237">
        <f t="shared" si="273"/>
        <v>0</v>
      </c>
      <c r="N332" s="237">
        <f t="shared" si="274"/>
        <v>0</v>
      </c>
      <c r="O332" s="237">
        <f t="shared" si="275"/>
        <v>0</v>
      </c>
      <c r="P332" s="237">
        <f t="shared" si="276"/>
        <v>0</v>
      </c>
      <c r="Q332" s="237">
        <f t="shared" si="277"/>
        <v>0</v>
      </c>
      <c r="R332" s="433">
        <f t="shared" si="278"/>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4">
        <f t="shared" si="278"/>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2">
        <f t="shared" si="278"/>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63"/>
        <v>0</v>
      </c>
      <c r="D335" s="237">
        <f t="shared" si="264"/>
        <v>0</v>
      </c>
      <c r="E335" s="237">
        <f t="shared" si="265"/>
        <v>0</v>
      </c>
      <c r="F335" s="237">
        <f t="shared" si="266"/>
        <v>0</v>
      </c>
      <c r="G335" s="237">
        <f t="shared" si="267"/>
        <v>0</v>
      </c>
      <c r="H335" s="237">
        <f t="shared" si="268"/>
        <v>0</v>
      </c>
      <c r="I335" s="237">
        <f t="shared" si="269"/>
        <v>0</v>
      </c>
      <c r="J335" s="237">
        <f t="shared" si="270"/>
        <v>0</v>
      </c>
      <c r="K335" s="237">
        <f t="shared" si="271"/>
        <v>0</v>
      </c>
      <c r="L335" s="237">
        <f t="shared" si="272"/>
        <v>0</v>
      </c>
      <c r="M335" s="237">
        <f t="shared" si="273"/>
        <v>0</v>
      </c>
      <c r="N335" s="237">
        <f t="shared" si="274"/>
        <v>0</v>
      </c>
      <c r="O335" s="237">
        <f t="shared" si="275"/>
        <v>0</v>
      </c>
      <c r="P335" s="237">
        <f t="shared" si="276"/>
        <v>0</v>
      </c>
      <c r="Q335" s="237">
        <f t="shared" si="277"/>
        <v>0</v>
      </c>
      <c r="R335" s="433">
        <f t="shared" si="278"/>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4">
        <f t="shared" si="278"/>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2">
        <f t="shared" ref="R337:R339" si="316">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01"/>
        <v>0</v>
      </c>
      <c r="D338" s="237">
        <f t="shared" si="302"/>
        <v>0</v>
      </c>
      <c r="E338" s="237">
        <f t="shared" si="303"/>
        <v>0</v>
      </c>
      <c r="F338" s="237">
        <f t="shared" si="304"/>
        <v>0</v>
      </c>
      <c r="G338" s="237">
        <f t="shared" si="305"/>
        <v>0</v>
      </c>
      <c r="H338" s="237">
        <f t="shared" si="306"/>
        <v>0</v>
      </c>
      <c r="I338" s="237">
        <f t="shared" si="307"/>
        <v>0</v>
      </c>
      <c r="J338" s="237">
        <f t="shared" si="308"/>
        <v>0</v>
      </c>
      <c r="K338" s="237">
        <f t="shared" si="309"/>
        <v>0</v>
      </c>
      <c r="L338" s="237">
        <f t="shared" si="310"/>
        <v>0</v>
      </c>
      <c r="M338" s="237">
        <f t="shared" si="311"/>
        <v>0</v>
      </c>
      <c r="N338" s="237">
        <f t="shared" si="312"/>
        <v>0</v>
      </c>
      <c r="O338" s="237">
        <f t="shared" si="313"/>
        <v>0</v>
      </c>
      <c r="P338" s="237">
        <f t="shared" si="314"/>
        <v>0</v>
      </c>
      <c r="Q338" s="237">
        <f t="shared" si="315"/>
        <v>0</v>
      </c>
      <c r="R338" s="433">
        <f t="shared" si="316"/>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4">
        <f t="shared" si="316"/>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2">
        <f t="shared" si="278"/>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63"/>
        <v>0</v>
      </c>
      <c r="D341" s="237">
        <f t="shared" si="264"/>
        <v>0</v>
      </c>
      <c r="E341" s="237">
        <f t="shared" si="265"/>
        <v>0</v>
      </c>
      <c r="F341" s="237">
        <f t="shared" si="266"/>
        <v>0</v>
      </c>
      <c r="G341" s="237">
        <f t="shared" si="267"/>
        <v>0</v>
      </c>
      <c r="H341" s="237">
        <f t="shared" si="268"/>
        <v>0</v>
      </c>
      <c r="I341" s="237">
        <f t="shared" si="269"/>
        <v>0</v>
      </c>
      <c r="J341" s="237">
        <f t="shared" si="270"/>
        <v>0</v>
      </c>
      <c r="K341" s="237">
        <f t="shared" si="271"/>
        <v>0</v>
      </c>
      <c r="L341" s="237">
        <f t="shared" si="272"/>
        <v>0</v>
      </c>
      <c r="M341" s="237">
        <f t="shared" si="273"/>
        <v>0</v>
      </c>
      <c r="N341" s="237">
        <f t="shared" si="274"/>
        <v>0</v>
      </c>
      <c r="O341" s="237">
        <f t="shared" si="275"/>
        <v>0</v>
      </c>
      <c r="P341" s="237">
        <f t="shared" si="276"/>
        <v>0</v>
      </c>
      <c r="Q341" s="237">
        <f t="shared" si="277"/>
        <v>0</v>
      </c>
      <c r="R341" s="433">
        <f t="shared" si="278"/>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4">
        <f t="shared" si="278"/>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2">
        <f t="shared" si="278"/>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63"/>
        <v>0</v>
      </c>
      <c r="D344" s="237">
        <f t="shared" si="264"/>
        <v>0</v>
      </c>
      <c r="E344" s="237">
        <f t="shared" si="265"/>
        <v>0</v>
      </c>
      <c r="F344" s="237">
        <f t="shared" si="266"/>
        <v>0</v>
      </c>
      <c r="G344" s="237">
        <f t="shared" si="267"/>
        <v>0</v>
      </c>
      <c r="H344" s="237">
        <f t="shared" si="268"/>
        <v>0</v>
      </c>
      <c r="I344" s="237">
        <f t="shared" si="269"/>
        <v>0</v>
      </c>
      <c r="J344" s="237">
        <f t="shared" si="270"/>
        <v>0</v>
      </c>
      <c r="K344" s="237">
        <f t="shared" si="271"/>
        <v>0</v>
      </c>
      <c r="L344" s="237">
        <f t="shared" si="272"/>
        <v>0</v>
      </c>
      <c r="M344" s="237">
        <f t="shared" si="273"/>
        <v>0</v>
      </c>
      <c r="N344" s="237">
        <f t="shared" si="274"/>
        <v>0</v>
      </c>
      <c r="O344" s="237">
        <f t="shared" si="275"/>
        <v>0</v>
      </c>
      <c r="P344" s="237">
        <f t="shared" si="276"/>
        <v>0</v>
      </c>
      <c r="Q344" s="237">
        <f t="shared" si="277"/>
        <v>0</v>
      </c>
      <c r="R344" s="433">
        <f t="shared" si="278"/>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4">
        <f t="shared" si="278"/>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2">
        <f t="shared" si="278"/>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63"/>
        <v>0</v>
      </c>
      <c r="D347" s="237">
        <f t="shared" si="264"/>
        <v>0</v>
      </c>
      <c r="E347" s="237">
        <f t="shared" si="265"/>
        <v>0</v>
      </c>
      <c r="F347" s="237">
        <f t="shared" si="266"/>
        <v>0</v>
      </c>
      <c r="G347" s="237">
        <f t="shared" si="267"/>
        <v>0</v>
      </c>
      <c r="H347" s="237">
        <f t="shared" si="268"/>
        <v>0</v>
      </c>
      <c r="I347" s="237">
        <f t="shared" si="269"/>
        <v>0</v>
      </c>
      <c r="J347" s="237">
        <f t="shared" si="270"/>
        <v>0</v>
      </c>
      <c r="K347" s="237">
        <f t="shared" si="271"/>
        <v>0</v>
      </c>
      <c r="L347" s="237">
        <f t="shared" si="272"/>
        <v>0</v>
      </c>
      <c r="M347" s="237">
        <f t="shared" si="273"/>
        <v>0</v>
      </c>
      <c r="N347" s="237">
        <f t="shared" si="274"/>
        <v>0</v>
      </c>
      <c r="O347" s="237">
        <f t="shared" si="275"/>
        <v>0</v>
      </c>
      <c r="P347" s="237">
        <f t="shared" si="276"/>
        <v>0</v>
      </c>
      <c r="Q347" s="237">
        <f t="shared" si="277"/>
        <v>0</v>
      </c>
      <c r="R347" s="433">
        <f t="shared" si="278"/>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4">
        <f t="shared" si="278"/>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2">
        <f t="shared" si="278"/>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63"/>
        <v>0</v>
      </c>
      <c r="D350" s="237">
        <f t="shared" si="264"/>
        <v>0</v>
      </c>
      <c r="E350" s="237">
        <f t="shared" si="265"/>
        <v>0</v>
      </c>
      <c r="F350" s="237">
        <f t="shared" si="266"/>
        <v>0</v>
      </c>
      <c r="G350" s="237">
        <f t="shared" si="267"/>
        <v>0</v>
      </c>
      <c r="H350" s="237">
        <f t="shared" si="268"/>
        <v>0</v>
      </c>
      <c r="I350" s="237">
        <f t="shared" si="269"/>
        <v>0</v>
      </c>
      <c r="J350" s="237">
        <f t="shared" si="270"/>
        <v>0</v>
      </c>
      <c r="K350" s="237">
        <f t="shared" si="271"/>
        <v>0</v>
      </c>
      <c r="L350" s="237">
        <f t="shared" si="272"/>
        <v>0</v>
      </c>
      <c r="M350" s="237">
        <f t="shared" si="273"/>
        <v>0</v>
      </c>
      <c r="N350" s="237">
        <f t="shared" si="274"/>
        <v>0</v>
      </c>
      <c r="O350" s="237">
        <f t="shared" si="275"/>
        <v>0</v>
      </c>
      <c r="P350" s="237">
        <f t="shared" si="276"/>
        <v>0</v>
      </c>
      <c r="Q350" s="237">
        <f t="shared" si="277"/>
        <v>0</v>
      </c>
      <c r="R350" s="433">
        <f t="shared" si="278"/>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4">
        <f t="shared" si="278"/>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2">
        <f t="shared" si="278"/>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63"/>
        <v>0</v>
      </c>
      <c r="D353" s="237">
        <f t="shared" si="264"/>
        <v>0</v>
      </c>
      <c r="E353" s="237">
        <f t="shared" si="265"/>
        <v>0</v>
      </c>
      <c r="F353" s="237">
        <f t="shared" si="266"/>
        <v>0</v>
      </c>
      <c r="G353" s="237">
        <f t="shared" si="267"/>
        <v>0</v>
      </c>
      <c r="H353" s="237">
        <f t="shared" si="268"/>
        <v>0</v>
      </c>
      <c r="I353" s="237">
        <f t="shared" si="269"/>
        <v>0</v>
      </c>
      <c r="J353" s="237">
        <f t="shared" si="270"/>
        <v>0</v>
      </c>
      <c r="K353" s="237">
        <f t="shared" si="271"/>
        <v>0</v>
      </c>
      <c r="L353" s="237">
        <f t="shared" si="272"/>
        <v>0</v>
      </c>
      <c r="M353" s="237">
        <f t="shared" si="273"/>
        <v>0</v>
      </c>
      <c r="N353" s="237">
        <f t="shared" si="274"/>
        <v>0</v>
      </c>
      <c r="O353" s="237">
        <f t="shared" si="275"/>
        <v>0</v>
      </c>
      <c r="P353" s="237">
        <f t="shared" si="276"/>
        <v>0</v>
      </c>
      <c r="Q353" s="237">
        <f t="shared" si="277"/>
        <v>0</v>
      </c>
      <c r="R353" s="433">
        <f t="shared" si="278"/>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4">
        <f t="shared" si="278"/>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2">
        <f t="shared" ref="R355:R357" si="336">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21"/>
        <v>0</v>
      </c>
      <c r="D356" s="237">
        <f t="shared" si="322"/>
        <v>0</v>
      </c>
      <c r="E356" s="237">
        <f t="shared" si="323"/>
        <v>0</v>
      </c>
      <c r="F356" s="237">
        <f t="shared" si="324"/>
        <v>0</v>
      </c>
      <c r="G356" s="237">
        <f t="shared" si="325"/>
        <v>0</v>
      </c>
      <c r="H356" s="237">
        <f t="shared" si="326"/>
        <v>0</v>
      </c>
      <c r="I356" s="237">
        <f t="shared" si="327"/>
        <v>0</v>
      </c>
      <c r="J356" s="237">
        <f t="shared" si="328"/>
        <v>0</v>
      </c>
      <c r="K356" s="237">
        <f t="shared" si="329"/>
        <v>0</v>
      </c>
      <c r="L356" s="237">
        <f t="shared" si="330"/>
        <v>0</v>
      </c>
      <c r="M356" s="237">
        <f t="shared" si="331"/>
        <v>0</v>
      </c>
      <c r="N356" s="237">
        <f t="shared" si="332"/>
        <v>0</v>
      </c>
      <c r="O356" s="237">
        <f t="shared" si="333"/>
        <v>0</v>
      </c>
      <c r="P356" s="237">
        <f t="shared" si="334"/>
        <v>0</v>
      </c>
      <c r="Q356" s="237">
        <f t="shared" si="335"/>
        <v>0</v>
      </c>
      <c r="R356" s="433">
        <f t="shared" si="336"/>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4">
        <f t="shared" si="336"/>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2">
        <f t="shared" si="278"/>
        <v>0</v>
      </c>
      <c r="S358" s="348">
        <f>S343</f>
        <v>0</v>
      </c>
      <c r="T358" s="348">
        <f t="shared" ref="T358:BN358" si="338">T343</f>
        <v>0</v>
      </c>
      <c r="U358" s="348">
        <f t="shared" si="338"/>
        <v>0</v>
      </c>
      <c r="V358" s="348">
        <f t="shared" si="338"/>
        <v>0</v>
      </c>
      <c r="W358" s="348">
        <f t="shared" si="338"/>
        <v>0</v>
      </c>
      <c r="X358" s="348">
        <f t="shared" si="338"/>
        <v>0</v>
      </c>
      <c r="Y358" s="348">
        <f t="shared" si="338"/>
        <v>0</v>
      </c>
      <c r="Z358" s="348">
        <f t="shared" si="338"/>
        <v>0</v>
      </c>
      <c r="AA358" s="348">
        <f t="shared" si="338"/>
        <v>0</v>
      </c>
      <c r="AB358" s="348">
        <f t="shared" si="338"/>
        <v>0</v>
      </c>
      <c r="AC358" s="348">
        <f t="shared" si="338"/>
        <v>0</v>
      </c>
      <c r="AD358" s="348">
        <f t="shared" si="338"/>
        <v>0</v>
      </c>
      <c r="AE358" s="348">
        <f t="shared" si="338"/>
        <v>0</v>
      </c>
      <c r="AF358" s="348">
        <f t="shared" si="338"/>
        <v>0</v>
      </c>
      <c r="AG358" s="348">
        <f t="shared" si="338"/>
        <v>0</v>
      </c>
      <c r="AH358" s="348">
        <f t="shared" si="338"/>
        <v>0</v>
      </c>
      <c r="AI358" s="348">
        <f t="shared" si="338"/>
        <v>0</v>
      </c>
      <c r="AJ358" s="348">
        <f t="shared" si="338"/>
        <v>0</v>
      </c>
      <c r="AK358" s="348">
        <f t="shared" si="338"/>
        <v>0</v>
      </c>
      <c r="AL358" s="348">
        <f t="shared" si="338"/>
        <v>0</v>
      </c>
      <c r="AM358" s="348">
        <f t="shared" si="338"/>
        <v>0</v>
      </c>
      <c r="AN358" s="348">
        <f t="shared" si="338"/>
        <v>0</v>
      </c>
      <c r="AO358" s="348">
        <f t="shared" si="338"/>
        <v>0</v>
      </c>
      <c r="AP358" s="348">
        <f t="shared" si="338"/>
        <v>0</v>
      </c>
      <c r="AQ358" s="348">
        <f t="shared" si="338"/>
        <v>0</v>
      </c>
      <c r="AR358" s="348">
        <f t="shared" si="338"/>
        <v>0</v>
      </c>
      <c r="AS358" s="348">
        <f t="shared" si="338"/>
        <v>0</v>
      </c>
      <c r="AT358" s="348">
        <f t="shared" si="338"/>
        <v>0</v>
      </c>
      <c r="AU358" s="348">
        <f t="shared" si="338"/>
        <v>0</v>
      </c>
      <c r="AV358" s="348">
        <f t="shared" si="338"/>
        <v>0</v>
      </c>
      <c r="AW358" s="348">
        <f t="shared" si="338"/>
        <v>0</v>
      </c>
      <c r="AX358" s="348">
        <f t="shared" si="338"/>
        <v>0</v>
      </c>
      <c r="AY358" s="348">
        <f t="shared" si="338"/>
        <v>0</v>
      </c>
      <c r="AZ358" s="348">
        <f t="shared" si="338"/>
        <v>0</v>
      </c>
      <c r="BA358" s="348">
        <f t="shared" si="338"/>
        <v>0</v>
      </c>
      <c r="BB358" s="348">
        <f t="shared" si="338"/>
        <v>0</v>
      </c>
      <c r="BC358" s="348">
        <f t="shared" si="338"/>
        <v>0</v>
      </c>
      <c r="BD358" s="348">
        <f t="shared" si="338"/>
        <v>0</v>
      </c>
      <c r="BE358" s="348">
        <f t="shared" si="338"/>
        <v>0</v>
      </c>
      <c r="BF358" s="348">
        <f t="shared" si="338"/>
        <v>0</v>
      </c>
      <c r="BG358" s="348">
        <f t="shared" si="338"/>
        <v>0</v>
      </c>
      <c r="BH358" s="348">
        <f t="shared" si="338"/>
        <v>0</v>
      </c>
      <c r="BI358" s="348">
        <f t="shared" si="338"/>
        <v>0</v>
      </c>
      <c r="BJ358" s="348">
        <f t="shared" si="338"/>
        <v>0</v>
      </c>
      <c r="BK358" s="348">
        <f t="shared" si="338"/>
        <v>0</v>
      </c>
      <c r="BL358" s="348">
        <f t="shared" si="338"/>
        <v>0</v>
      </c>
      <c r="BM358" s="348">
        <f t="shared" si="338"/>
        <v>0</v>
      </c>
      <c r="BN358" s="348">
        <f t="shared" si="338"/>
        <v>0</v>
      </c>
      <c r="BO358" s="31" t="s">
        <v>1055</v>
      </c>
    </row>
    <row r="359" spans="1:122" outlineLevel="2">
      <c r="B359" s="51" t="s">
        <v>1087</v>
      </c>
      <c r="C359" s="237">
        <f t="shared" si="263"/>
        <v>0</v>
      </c>
      <c r="D359" s="237">
        <f t="shared" si="264"/>
        <v>0</v>
      </c>
      <c r="E359" s="237">
        <f t="shared" si="265"/>
        <v>0</v>
      </c>
      <c r="F359" s="237">
        <f t="shared" si="266"/>
        <v>0</v>
      </c>
      <c r="G359" s="237">
        <f t="shared" si="267"/>
        <v>0</v>
      </c>
      <c r="H359" s="237">
        <f t="shared" si="268"/>
        <v>0</v>
      </c>
      <c r="I359" s="237">
        <f t="shared" si="269"/>
        <v>0</v>
      </c>
      <c r="J359" s="237">
        <f t="shared" si="270"/>
        <v>0</v>
      </c>
      <c r="K359" s="237">
        <f t="shared" si="271"/>
        <v>0</v>
      </c>
      <c r="L359" s="237">
        <f t="shared" si="272"/>
        <v>0</v>
      </c>
      <c r="M359" s="237">
        <f t="shared" si="273"/>
        <v>0</v>
      </c>
      <c r="N359" s="237">
        <f t="shared" si="274"/>
        <v>0</v>
      </c>
      <c r="O359" s="237">
        <f t="shared" si="275"/>
        <v>0</v>
      </c>
      <c r="P359" s="237">
        <f t="shared" si="276"/>
        <v>0</v>
      </c>
      <c r="Q359" s="237">
        <f t="shared" si="277"/>
        <v>0</v>
      </c>
      <c r="R359" s="433">
        <f t="shared" si="278"/>
        <v>0</v>
      </c>
      <c r="S359" s="348">
        <f t="shared" ref="S359:BN359" si="339">S344</f>
        <v>0</v>
      </c>
      <c r="T359" s="348">
        <f t="shared" si="339"/>
        <v>0</v>
      </c>
      <c r="U359" s="348">
        <f t="shared" si="339"/>
        <v>0</v>
      </c>
      <c r="V359" s="348">
        <f t="shared" si="339"/>
        <v>0</v>
      </c>
      <c r="W359" s="348">
        <f t="shared" si="339"/>
        <v>0</v>
      </c>
      <c r="X359" s="348">
        <f t="shared" si="339"/>
        <v>0</v>
      </c>
      <c r="Y359" s="348">
        <f t="shared" si="339"/>
        <v>0</v>
      </c>
      <c r="Z359" s="348">
        <f t="shared" si="339"/>
        <v>0</v>
      </c>
      <c r="AA359" s="348">
        <f t="shared" si="339"/>
        <v>0</v>
      </c>
      <c r="AB359" s="348">
        <f t="shared" si="339"/>
        <v>0</v>
      </c>
      <c r="AC359" s="348">
        <f t="shared" si="339"/>
        <v>0</v>
      </c>
      <c r="AD359" s="348">
        <f t="shared" si="339"/>
        <v>0</v>
      </c>
      <c r="AE359" s="348">
        <f t="shared" si="339"/>
        <v>0</v>
      </c>
      <c r="AF359" s="348">
        <f t="shared" si="339"/>
        <v>0</v>
      </c>
      <c r="AG359" s="348">
        <f t="shared" si="339"/>
        <v>0</v>
      </c>
      <c r="AH359" s="348">
        <f t="shared" si="339"/>
        <v>0</v>
      </c>
      <c r="AI359" s="348">
        <f t="shared" si="339"/>
        <v>0</v>
      </c>
      <c r="AJ359" s="348">
        <f t="shared" si="339"/>
        <v>0</v>
      </c>
      <c r="AK359" s="348">
        <f t="shared" si="339"/>
        <v>0</v>
      </c>
      <c r="AL359" s="348">
        <f t="shared" si="339"/>
        <v>0</v>
      </c>
      <c r="AM359" s="348">
        <f t="shared" si="339"/>
        <v>0</v>
      </c>
      <c r="AN359" s="348">
        <f t="shared" si="339"/>
        <v>0</v>
      </c>
      <c r="AO359" s="348">
        <f t="shared" si="339"/>
        <v>0</v>
      </c>
      <c r="AP359" s="348">
        <f t="shared" si="339"/>
        <v>0</v>
      </c>
      <c r="AQ359" s="348">
        <f t="shared" si="339"/>
        <v>0</v>
      </c>
      <c r="AR359" s="348">
        <f t="shared" si="339"/>
        <v>0</v>
      </c>
      <c r="AS359" s="348">
        <f t="shared" si="339"/>
        <v>0</v>
      </c>
      <c r="AT359" s="348">
        <f t="shared" si="339"/>
        <v>0</v>
      </c>
      <c r="AU359" s="348">
        <f t="shared" si="339"/>
        <v>0</v>
      </c>
      <c r="AV359" s="348">
        <f t="shared" si="339"/>
        <v>0</v>
      </c>
      <c r="AW359" s="348">
        <f t="shared" si="339"/>
        <v>0</v>
      </c>
      <c r="AX359" s="348">
        <f t="shared" si="339"/>
        <v>0</v>
      </c>
      <c r="AY359" s="348">
        <f t="shared" si="339"/>
        <v>0</v>
      </c>
      <c r="AZ359" s="348">
        <f t="shared" si="339"/>
        <v>0</v>
      </c>
      <c r="BA359" s="348">
        <f t="shared" si="339"/>
        <v>0</v>
      </c>
      <c r="BB359" s="348">
        <f t="shared" si="339"/>
        <v>0</v>
      </c>
      <c r="BC359" s="348">
        <f t="shared" si="339"/>
        <v>0</v>
      </c>
      <c r="BD359" s="348">
        <f t="shared" si="339"/>
        <v>0</v>
      </c>
      <c r="BE359" s="348">
        <f t="shared" si="339"/>
        <v>0</v>
      </c>
      <c r="BF359" s="348">
        <f t="shared" si="339"/>
        <v>0</v>
      </c>
      <c r="BG359" s="348">
        <f t="shared" si="339"/>
        <v>0</v>
      </c>
      <c r="BH359" s="348">
        <f t="shared" si="339"/>
        <v>0</v>
      </c>
      <c r="BI359" s="348">
        <f t="shared" si="339"/>
        <v>0</v>
      </c>
      <c r="BJ359" s="348">
        <f t="shared" si="339"/>
        <v>0</v>
      </c>
      <c r="BK359" s="348">
        <f t="shared" si="339"/>
        <v>0</v>
      </c>
      <c r="BL359" s="348">
        <f t="shared" si="339"/>
        <v>0</v>
      </c>
      <c r="BM359" s="348">
        <f t="shared" si="339"/>
        <v>0</v>
      </c>
      <c r="BN359" s="348">
        <f t="shared" si="339"/>
        <v>0</v>
      </c>
    </row>
    <row r="360" spans="1:122" outlineLevel="2">
      <c r="B360" s="52" t="s">
        <v>1088</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4">
        <f t="shared" si="278"/>
        <v>0</v>
      </c>
      <c r="S360" s="348">
        <f t="shared" ref="S360:BN360" si="340">S345</f>
        <v>0</v>
      </c>
      <c r="T360" s="348">
        <f t="shared" si="340"/>
        <v>0</v>
      </c>
      <c r="U360" s="348">
        <f t="shared" si="340"/>
        <v>0</v>
      </c>
      <c r="V360" s="348">
        <f t="shared" si="340"/>
        <v>0</v>
      </c>
      <c r="W360" s="348">
        <f t="shared" si="340"/>
        <v>0</v>
      </c>
      <c r="X360" s="348">
        <f t="shared" si="340"/>
        <v>0</v>
      </c>
      <c r="Y360" s="348">
        <f t="shared" si="340"/>
        <v>0</v>
      </c>
      <c r="Z360" s="348">
        <f t="shared" si="340"/>
        <v>0</v>
      </c>
      <c r="AA360" s="348">
        <f t="shared" si="340"/>
        <v>0</v>
      </c>
      <c r="AB360" s="348">
        <f t="shared" si="340"/>
        <v>0</v>
      </c>
      <c r="AC360" s="348">
        <f t="shared" si="340"/>
        <v>0</v>
      </c>
      <c r="AD360" s="348">
        <f t="shared" si="340"/>
        <v>0</v>
      </c>
      <c r="AE360" s="348">
        <f t="shared" si="340"/>
        <v>0</v>
      </c>
      <c r="AF360" s="348">
        <f t="shared" si="340"/>
        <v>0</v>
      </c>
      <c r="AG360" s="348">
        <f t="shared" si="340"/>
        <v>0</v>
      </c>
      <c r="AH360" s="348">
        <f t="shared" si="340"/>
        <v>0</v>
      </c>
      <c r="AI360" s="348">
        <f t="shared" si="340"/>
        <v>0</v>
      </c>
      <c r="AJ360" s="348">
        <f t="shared" si="340"/>
        <v>0</v>
      </c>
      <c r="AK360" s="348">
        <f t="shared" si="340"/>
        <v>0</v>
      </c>
      <c r="AL360" s="348">
        <f t="shared" si="340"/>
        <v>0</v>
      </c>
      <c r="AM360" s="348">
        <f t="shared" si="340"/>
        <v>0</v>
      </c>
      <c r="AN360" s="348">
        <f t="shared" si="340"/>
        <v>0</v>
      </c>
      <c r="AO360" s="348">
        <f t="shared" si="340"/>
        <v>0</v>
      </c>
      <c r="AP360" s="348">
        <f t="shared" si="340"/>
        <v>0</v>
      </c>
      <c r="AQ360" s="348">
        <f t="shared" si="340"/>
        <v>0</v>
      </c>
      <c r="AR360" s="348">
        <f t="shared" si="340"/>
        <v>0</v>
      </c>
      <c r="AS360" s="348">
        <f t="shared" si="340"/>
        <v>0</v>
      </c>
      <c r="AT360" s="348">
        <f t="shared" si="340"/>
        <v>0</v>
      </c>
      <c r="AU360" s="348">
        <f t="shared" si="340"/>
        <v>0</v>
      </c>
      <c r="AV360" s="348">
        <f t="shared" si="340"/>
        <v>0</v>
      </c>
      <c r="AW360" s="348">
        <f t="shared" si="340"/>
        <v>0</v>
      </c>
      <c r="AX360" s="348">
        <f t="shared" si="340"/>
        <v>0</v>
      </c>
      <c r="AY360" s="348">
        <f t="shared" si="340"/>
        <v>0</v>
      </c>
      <c r="AZ360" s="348">
        <f t="shared" si="340"/>
        <v>0</v>
      </c>
      <c r="BA360" s="348">
        <f t="shared" si="340"/>
        <v>0</v>
      </c>
      <c r="BB360" s="348">
        <f t="shared" si="340"/>
        <v>0</v>
      </c>
      <c r="BC360" s="348">
        <f t="shared" si="340"/>
        <v>0</v>
      </c>
      <c r="BD360" s="348">
        <f t="shared" si="340"/>
        <v>0</v>
      </c>
      <c r="BE360" s="348">
        <f t="shared" si="340"/>
        <v>0</v>
      </c>
      <c r="BF360" s="348">
        <f t="shared" si="340"/>
        <v>0</v>
      </c>
      <c r="BG360" s="348">
        <f t="shared" si="340"/>
        <v>0</v>
      </c>
      <c r="BH360" s="348">
        <f t="shared" si="340"/>
        <v>0</v>
      </c>
      <c r="BI360" s="348">
        <f t="shared" si="340"/>
        <v>0</v>
      </c>
      <c r="BJ360" s="348">
        <f t="shared" si="340"/>
        <v>0</v>
      </c>
      <c r="BK360" s="348">
        <f t="shared" si="340"/>
        <v>0</v>
      </c>
      <c r="BL360" s="348">
        <f t="shared" si="340"/>
        <v>0</v>
      </c>
      <c r="BM360" s="348">
        <f t="shared" si="340"/>
        <v>0</v>
      </c>
      <c r="BN360" s="348">
        <f t="shared" si="340"/>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52</v>
      </c>
      <c r="Q368" s="210">
        <f>INDEX(i.Periods,Q$367,1+d.TOL+3*(Q$366-1))</f>
        <v>57</v>
      </c>
      <c r="R368" s="210">
        <f>INDEX(i.Periods,R$367,1+d.TOL+3*(R$366-1))</f>
        <v>65</v>
      </c>
      <c r="S368" s="210">
        <f>INDEX(i.Periods,S$367,1+d.TOL+3*(S$366-1))</f>
        <v>72</v>
      </c>
      <c r="T368" s="210"/>
      <c r="U368" s="210"/>
      <c r="V368" s="210"/>
      <c r="W368" s="210">
        <f>INDEX(i.Periods,W$367,1+d.TOL+3*(W$366-1))</f>
        <v>54</v>
      </c>
      <c r="X368" s="210">
        <f>INDEX(i.Periods,X$367,1+d.TOL+3*(X$366-1))</f>
        <v>59</v>
      </c>
      <c r="Y368" s="210">
        <f>INDEX(i.Periods,Y$367,1+d.TOL+3*(Y$366-1))</f>
        <v>67</v>
      </c>
      <c r="Z368" s="210">
        <f>INDEX(i.Periods,Z$367,1+d.TOL+3*(Z$366-1))</f>
        <v>74</v>
      </c>
      <c r="AA368" s="210"/>
      <c r="AB368" s="210"/>
      <c r="AC368" s="210"/>
      <c r="AD368" s="210">
        <f>INDEX(i.Periods,AD$367,1+d.TOL+3*(AD$366-1))</f>
        <v>57</v>
      </c>
      <c r="AE368" s="210">
        <f>INDEX(i.Periods,AE$367,1+d.TOL+3*(AE$366-1))</f>
        <v>62</v>
      </c>
      <c r="AF368" s="210">
        <f>INDEX(i.Periods,AF$367,1+d.TOL+3*(AF$366-1))</f>
        <v>70</v>
      </c>
      <c r="AG368" s="210">
        <f>INDEX(i.Periods,AG$367,1+d.TOL+3*(AG$366-1))</f>
        <v>77</v>
      </c>
      <c r="AH368" s="210"/>
      <c r="AI368" s="210"/>
      <c r="AJ368" s="210"/>
      <c r="AK368" s="210">
        <f>INDEX(i.Periods,AK$367,1+d.TOL+3*(AK$366-1))</f>
        <v>59</v>
      </c>
      <c r="AL368" s="210">
        <f>INDEX(i.Periods,AL$367,1+d.TOL+3*(AL$366-1))</f>
        <v>64</v>
      </c>
      <c r="AM368" s="210">
        <f>INDEX(i.Periods,AM$367,1+d.TOL+3*(AM$366-1))</f>
        <v>72</v>
      </c>
      <c r="AN368" s="210">
        <f>INDEX(i.Periods,AN$367,1+d.TOL+3*(AN$366-1))</f>
        <v>79</v>
      </c>
      <c r="AO368" s="210"/>
      <c r="AP368" s="210"/>
      <c r="AQ368" s="210"/>
      <c r="AR368" s="210">
        <f>INDEX(i.Periods,AR$367,1+d.TOL+3*(AR$366-1))</f>
        <v>60</v>
      </c>
      <c r="AS368" s="210">
        <f>INDEX(i.Periods,AS$367,1+d.TOL+3*(AS$366-1))</f>
        <v>65</v>
      </c>
      <c r="AT368" s="210">
        <f>INDEX(i.Periods,AT$367,1+d.TOL+3*(AT$366-1))</f>
        <v>73</v>
      </c>
      <c r="AU368" s="210">
        <f>INDEX(i.Periods,AU$367,1+d.TOL+3*(AU$366-1))</f>
        <v>80</v>
      </c>
      <c r="AV368" s="210"/>
      <c r="AW368" s="210"/>
      <c r="AX368" s="210"/>
      <c r="AY368" s="210">
        <f>INDEX(i.Periods,AY$367,1+d.TOL+3*(AY$366-1))</f>
        <v>52</v>
      </c>
      <c r="AZ368" s="210">
        <f>INDEX(i.Periods,AZ$367,1+d.TOL+3*(AZ$366-1))</f>
        <v>57</v>
      </c>
      <c r="BA368" s="210">
        <f>INDEX(i.Periods,BA$367,1+d.TOL+3*(BA$366-1))</f>
        <v>65</v>
      </c>
      <c r="BB368" s="210">
        <f>INDEX(i.Periods,BB$367,1+d.TOL+3*(BB$366-1))</f>
        <v>72</v>
      </c>
      <c r="BC368" s="210"/>
      <c r="BD368" s="210"/>
      <c r="BE368" s="210"/>
      <c r="BF368" s="255">
        <f>P368+52</f>
        <v>104</v>
      </c>
      <c r="BG368" s="255">
        <f>R368+52</f>
        <v>117</v>
      </c>
      <c r="BH368" s="255">
        <f>S368+52</f>
        <v>124</v>
      </c>
      <c r="BI368" s="21"/>
      <c r="BJ368" s="21"/>
      <c r="BK368" s="21"/>
      <c r="BL368" s="21"/>
      <c r="BM368" s="256">
        <f>BF368+52</f>
        <v>156</v>
      </c>
      <c r="BN368" s="256">
        <f>BG368+52</f>
        <v>169</v>
      </c>
      <c r="BO368" s="256">
        <f>BH368+52</f>
        <v>176</v>
      </c>
      <c r="BP368" s="21"/>
      <c r="BQ368" s="21"/>
      <c r="BR368" s="21"/>
      <c r="BS368" s="21"/>
      <c r="BT368" s="256">
        <f>BM368+52</f>
        <v>208</v>
      </c>
      <c r="BU368" s="256">
        <f>BN368+52</f>
        <v>221</v>
      </c>
      <c r="BV368" s="256">
        <f>BO368+52</f>
        <v>228</v>
      </c>
      <c r="BW368" s="21"/>
      <c r="BX368" s="21"/>
      <c r="BY368" s="21"/>
      <c r="BZ368" s="21"/>
      <c r="CA368" s="256">
        <f>BT368+52</f>
        <v>260</v>
      </c>
      <c r="CB368" s="256">
        <f>BU368+52</f>
        <v>273</v>
      </c>
      <c r="CC368" s="256">
        <f>BV368+52</f>
        <v>280</v>
      </c>
      <c r="CD368" s="21"/>
      <c r="CE368" s="21"/>
      <c r="CF368" s="21"/>
      <c r="CG368" s="21"/>
      <c r="CH368" s="256">
        <f>CA368+52</f>
        <v>312</v>
      </c>
      <c r="CI368" s="256">
        <f>CB368+52</f>
        <v>325</v>
      </c>
      <c r="CJ368" s="256">
        <f>CC368+52</f>
        <v>332</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57:65</v>
      </c>
      <c r="Q369" s="255" t="str">
        <f>R368&amp;":"&amp;S368</f>
        <v>65:72</v>
      </c>
      <c r="R369" s="257" t="str">
        <f>Q369</f>
        <v>65:72</v>
      </c>
      <c r="S369" s="257" t="str">
        <f>R369</f>
        <v>65:72</v>
      </c>
      <c r="T369" s="257" t="str">
        <f>S369</f>
        <v>65:72</v>
      </c>
      <c r="U369" s="257" t="str">
        <f>T369</f>
        <v>65:72</v>
      </c>
      <c r="V369" s="257" t="str">
        <f>U369</f>
        <v>65:72</v>
      </c>
      <c r="W369" s="255" t="str">
        <f>X368&amp;":"&amp;Y368</f>
        <v>59:67</v>
      </c>
      <c r="X369" s="255" t="str">
        <f>Y368&amp;":"&amp;Z368</f>
        <v>67:74</v>
      </c>
      <c r="Y369" s="257" t="str">
        <f>X369</f>
        <v>67:74</v>
      </c>
      <c r="Z369" s="257" t="str">
        <f>Y369</f>
        <v>67:74</v>
      </c>
      <c r="AA369" s="257" t="str">
        <f>Z369</f>
        <v>67:74</v>
      </c>
      <c r="AB369" s="257" t="str">
        <f>AA369</f>
        <v>67:74</v>
      </c>
      <c r="AC369" s="257" t="str">
        <f>AB369</f>
        <v>67:74</v>
      </c>
      <c r="AD369" s="255" t="str">
        <f>AE368&amp;":"&amp;AF368</f>
        <v>62:70</v>
      </c>
      <c r="AE369" s="255" t="str">
        <f>AF368&amp;":"&amp;AG368</f>
        <v>70:77</v>
      </c>
      <c r="AF369" s="257" t="str">
        <f t="shared" ref="AF369:AJ369" si="341">AE369</f>
        <v>70:77</v>
      </c>
      <c r="AG369" s="257" t="str">
        <f t="shared" si="341"/>
        <v>70:77</v>
      </c>
      <c r="AH369" s="257" t="str">
        <f t="shared" si="341"/>
        <v>70:77</v>
      </c>
      <c r="AI369" s="257" t="str">
        <f t="shared" si="341"/>
        <v>70:77</v>
      </c>
      <c r="AJ369" s="257" t="str">
        <f t="shared" si="341"/>
        <v>70:77</v>
      </c>
      <c r="AK369" s="255" t="str">
        <f>AL368&amp;":"&amp;AM368</f>
        <v>64:72</v>
      </c>
      <c r="AL369" s="255" t="str">
        <f>AM368&amp;":"&amp;AN368</f>
        <v>72:79</v>
      </c>
      <c r="AM369" s="257" t="str">
        <f t="shared" ref="AM369:AQ369" si="342">AL369</f>
        <v>72:79</v>
      </c>
      <c r="AN369" s="257" t="str">
        <f t="shared" si="342"/>
        <v>72:79</v>
      </c>
      <c r="AO369" s="257" t="str">
        <f t="shared" si="342"/>
        <v>72:79</v>
      </c>
      <c r="AP369" s="257" t="str">
        <f t="shared" si="342"/>
        <v>72:79</v>
      </c>
      <c r="AQ369" s="257" t="str">
        <f t="shared" si="342"/>
        <v>72:79</v>
      </c>
      <c r="AR369" s="255" t="str">
        <f>AS368&amp;":"&amp;AT368</f>
        <v>65:73</v>
      </c>
      <c r="AS369" s="255" t="str">
        <f>AT368&amp;":"&amp;AU368</f>
        <v>73:80</v>
      </c>
      <c r="AT369" s="257" t="str">
        <f t="shared" ref="AT369" si="343">AS369</f>
        <v>73:80</v>
      </c>
      <c r="AU369" s="257" t="str">
        <f t="shared" ref="AU369" si="344">AT369</f>
        <v>73:80</v>
      </c>
      <c r="AV369" s="257" t="str">
        <f t="shared" ref="AV369" si="345">AU369</f>
        <v>73:80</v>
      </c>
      <c r="AW369" s="257" t="str">
        <f t="shared" ref="AW369" si="346">AV369</f>
        <v>73:80</v>
      </c>
      <c r="AX369" s="257" t="str">
        <f t="shared" ref="AX369" si="347">AW369</f>
        <v>73:80</v>
      </c>
      <c r="AY369" s="255" t="str">
        <f>AZ368&amp;":"&amp;BA368</f>
        <v>57:65</v>
      </c>
      <c r="AZ369" s="255" t="str">
        <f>BA368&amp;":"&amp;BB368</f>
        <v>65:72</v>
      </c>
      <c r="BA369" s="257" t="str">
        <f t="shared" ref="BA369:BE369" si="348">AZ369</f>
        <v>65:72</v>
      </c>
      <c r="BB369" s="257" t="str">
        <f t="shared" si="348"/>
        <v>65:72</v>
      </c>
      <c r="BC369" s="257" t="str">
        <f t="shared" si="348"/>
        <v>65:72</v>
      </c>
      <c r="BD369" s="257" t="str">
        <f t="shared" si="348"/>
        <v>65:72</v>
      </c>
      <c r="BE369" s="257" t="str">
        <f t="shared" si="348"/>
        <v>65:72</v>
      </c>
      <c r="BF369" s="256" t="str">
        <f>BF368&amp;":"&amp;BG368</f>
        <v>104:117</v>
      </c>
      <c r="BG369" s="256" t="str">
        <f>BG368&amp;":"&amp;BH368</f>
        <v>117:124</v>
      </c>
      <c r="BH369" s="257" t="str">
        <f t="shared" ref="BH369:BL369" si="349">BG369</f>
        <v>117:124</v>
      </c>
      <c r="BI369" s="257" t="str">
        <f t="shared" si="349"/>
        <v>117:124</v>
      </c>
      <c r="BJ369" s="257" t="str">
        <f t="shared" si="349"/>
        <v>117:124</v>
      </c>
      <c r="BK369" s="257" t="str">
        <f t="shared" si="349"/>
        <v>117:124</v>
      </c>
      <c r="BL369" s="257" t="str">
        <f t="shared" si="349"/>
        <v>117:124</v>
      </c>
      <c r="BM369" s="256" t="str">
        <f>BM368&amp;":"&amp;BN368</f>
        <v>156:169</v>
      </c>
      <c r="BN369" s="256" t="str">
        <f>BN368&amp;":"&amp;BO368</f>
        <v>169:176</v>
      </c>
      <c r="BO369" s="257" t="str">
        <f t="shared" ref="BO369:BS369" si="350">BN369</f>
        <v>169:176</v>
      </c>
      <c r="BP369" s="257" t="str">
        <f t="shared" si="350"/>
        <v>169:176</v>
      </c>
      <c r="BQ369" s="257" t="str">
        <f t="shared" si="350"/>
        <v>169:176</v>
      </c>
      <c r="BR369" s="257" t="str">
        <f t="shared" si="350"/>
        <v>169:176</v>
      </c>
      <c r="BS369" s="257" t="str">
        <f t="shared" si="350"/>
        <v>169:176</v>
      </c>
      <c r="BT369" s="256" t="str">
        <f>BT368&amp;":"&amp;BU368</f>
        <v>208:221</v>
      </c>
      <c r="BU369" s="256" t="str">
        <f>BU368&amp;":"&amp;BV368</f>
        <v>221:228</v>
      </c>
      <c r="BV369" s="257" t="str">
        <f t="shared" ref="BV369:BZ369" si="351">BU369</f>
        <v>221:228</v>
      </c>
      <c r="BW369" s="257" t="str">
        <f t="shared" si="351"/>
        <v>221:228</v>
      </c>
      <c r="BX369" s="257" t="str">
        <f t="shared" si="351"/>
        <v>221:228</v>
      </c>
      <c r="BY369" s="257" t="str">
        <f t="shared" si="351"/>
        <v>221:228</v>
      </c>
      <c r="BZ369" s="257" t="str">
        <f t="shared" si="351"/>
        <v>221:228</v>
      </c>
      <c r="CA369" s="256" t="str">
        <f>CA368&amp;":"&amp;CB368</f>
        <v>260:273</v>
      </c>
      <c r="CB369" s="256" t="str">
        <f>CB368&amp;":"&amp;CC368</f>
        <v>273:280</v>
      </c>
      <c r="CC369" s="257" t="str">
        <f t="shared" ref="CC369:CG369" si="352">CB369</f>
        <v>273:280</v>
      </c>
      <c r="CD369" s="257" t="str">
        <f t="shared" si="352"/>
        <v>273:280</v>
      </c>
      <c r="CE369" s="257" t="str">
        <f t="shared" si="352"/>
        <v>273:280</v>
      </c>
      <c r="CF369" s="257" t="str">
        <f t="shared" si="352"/>
        <v>273:280</v>
      </c>
      <c r="CG369" s="257" t="str">
        <f t="shared" si="352"/>
        <v>273:280</v>
      </c>
      <c r="CH369" s="256" t="str">
        <f>CH368&amp;":"&amp;CI368</f>
        <v>312:325</v>
      </c>
      <c r="CI369" s="256" t="str">
        <f>CI368&amp;":"&amp;CJ368</f>
        <v>325:332</v>
      </c>
      <c r="CJ369" s="257" t="str">
        <f t="shared" ref="CJ369:CN369" si="353">CI369</f>
        <v>325:332</v>
      </c>
      <c r="CK369" s="257" t="str">
        <f t="shared" si="353"/>
        <v>325:332</v>
      </c>
      <c r="CL369" s="257" t="str">
        <f t="shared" si="353"/>
        <v>325:332</v>
      </c>
      <c r="CM369" s="257" t="str">
        <f t="shared" si="353"/>
        <v>325:332</v>
      </c>
      <c r="CN369" s="257" t="str">
        <f t="shared" si="353"/>
        <v>325:332</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26:27</v>
      </c>
      <c r="S370" s="230" t="str">
        <f>LEFT(F370,FIND(":",F370)-1)+i.TOLoffset_r2*(d.TOL-1)&amp;":"&amp;RIGHT(F370,LEN(F370)-FIND(":",F370))+i.TOLoffset_r2*(d.TOL-1)</f>
        <v>27:28</v>
      </c>
      <c r="T370" s="230" t="str">
        <f>LEFT(G370,FIND(":",G370)-1)+i.TOLoffset_r2*(d.TOL-1)&amp;":"&amp;RIGHT(G370,LEN(G370)-FIND(":",G370))+i.TOLoffset_r2*(d.TOL-1)</f>
        <v>28:29</v>
      </c>
      <c r="U370" s="230" t="str">
        <f>LEFT(H370,FIND(":",H370)-1)+i.TOLoffset_r2*(d.TOL-1)&amp;":"&amp;RIGHT(H370,LEN(H370)-FIND(":",H370))+i.TOLoffset_r2*(d.TOL-1)</f>
        <v>29:30</v>
      </c>
      <c r="V370" s="230" t="str">
        <f>LEFT(I370,FIND(":",I370)-1)+i.TOLoffset_r2*(d.TOL-1)&amp;":"&amp;RIGHT(I370,LEN(I370)-FIND(":",I370))+i.TOLoffset_r2*(d.TOL-1)</f>
        <v>30:31</v>
      </c>
      <c r="W370" s="254" t="str">
        <f>P370</f>
        <v>0:1</v>
      </c>
      <c r="X370" s="254" t="str">
        <f t="shared" ref="X370:CN370" si="354">Q370</f>
        <v>0:1</v>
      </c>
      <c r="Y370" s="254" t="str">
        <f t="shared" si="354"/>
        <v>26:27</v>
      </c>
      <c r="Z370" s="254" t="str">
        <f t="shared" si="354"/>
        <v>27:28</v>
      </c>
      <c r="AA370" s="254" t="str">
        <f t="shared" si="354"/>
        <v>28:29</v>
      </c>
      <c r="AB370" s="254" t="str">
        <f t="shared" si="354"/>
        <v>29:30</v>
      </c>
      <c r="AC370" s="254" t="str">
        <f t="shared" si="354"/>
        <v>30:31</v>
      </c>
      <c r="AD370" s="254" t="str">
        <f t="shared" si="354"/>
        <v>0:1</v>
      </c>
      <c r="AE370" s="254" t="str">
        <f t="shared" si="354"/>
        <v>0:1</v>
      </c>
      <c r="AF370" s="254" t="str">
        <f t="shared" si="354"/>
        <v>26:27</v>
      </c>
      <c r="AG370" s="254" t="str">
        <f t="shared" si="354"/>
        <v>27:28</v>
      </c>
      <c r="AH370" s="254" t="str">
        <f t="shared" si="354"/>
        <v>28:29</v>
      </c>
      <c r="AI370" s="254" t="str">
        <f t="shared" si="354"/>
        <v>29:30</v>
      </c>
      <c r="AJ370" s="254" t="str">
        <f t="shared" si="354"/>
        <v>30:31</v>
      </c>
      <c r="AK370" s="254" t="str">
        <f t="shared" si="354"/>
        <v>0:1</v>
      </c>
      <c r="AL370" s="254" t="str">
        <f t="shared" si="354"/>
        <v>0:1</v>
      </c>
      <c r="AM370" s="254" t="str">
        <f t="shared" si="354"/>
        <v>26:27</v>
      </c>
      <c r="AN370" s="254" t="str">
        <f t="shared" si="354"/>
        <v>27:28</v>
      </c>
      <c r="AO370" s="254" t="str">
        <f t="shared" si="354"/>
        <v>28:29</v>
      </c>
      <c r="AP370" s="254" t="str">
        <f t="shared" si="354"/>
        <v>29:30</v>
      </c>
      <c r="AQ370" s="254" t="str">
        <f t="shared" si="354"/>
        <v>30:31</v>
      </c>
      <c r="AR370" s="254" t="str">
        <f t="shared" ref="AR370:BE370" si="355">AD370</f>
        <v>0:1</v>
      </c>
      <c r="AS370" s="254" t="str">
        <f t="shared" si="355"/>
        <v>0:1</v>
      </c>
      <c r="AT370" s="254" t="str">
        <f t="shared" si="355"/>
        <v>26:27</v>
      </c>
      <c r="AU370" s="254" t="str">
        <f t="shared" si="355"/>
        <v>27:28</v>
      </c>
      <c r="AV370" s="254" t="str">
        <f t="shared" si="355"/>
        <v>28:29</v>
      </c>
      <c r="AW370" s="254" t="str">
        <f t="shared" si="355"/>
        <v>29:30</v>
      </c>
      <c r="AX370" s="254" t="str">
        <f t="shared" si="355"/>
        <v>30:31</v>
      </c>
      <c r="AY370" s="254" t="str">
        <f t="shared" si="355"/>
        <v>0:1</v>
      </c>
      <c r="AZ370" s="254" t="str">
        <f t="shared" si="355"/>
        <v>0:1</v>
      </c>
      <c r="BA370" s="254" t="str">
        <f t="shared" si="355"/>
        <v>26:27</v>
      </c>
      <c r="BB370" s="254" t="str">
        <f t="shared" si="355"/>
        <v>27:28</v>
      </c>
      <c r="BC370" s="254" t="str">
        <f t="shared" si="355"/>
        <v>28:29</v>
      </c>
      <c r="BD370" s="254" t="str">
        <f t="shared" si="355"/>
        <v>29:30</v>
      </c>
      <c r="BE370" s="254" t="str">
        <f t="shared" si="355"/>
        <v>30:31</v>
      </c>
      <c r="BF370" s="254" t="str">
        <f t="shared" si="354"/>
        <v>0:1</v>
      </c>
      <c r="BG370" s="254" t="str">
        <f t="shared" si="354"/>
        <v>0:1</v>
      </c>
      <c r="BH370" s="254" t="str">
        <f t="shared" si="354"/>
        <v>26:27</v>
      </c>
      <c r="BI370" s="254" t="str">
        <f t="shared" si="354"/>
        <v>27:28</v>
      </c>
      <c r="BJ370" s="254" t="str">
        <f t="shared" si="354"/>
        <v>28:29</v>
      </c>
      <c r="BK370" s="254" t="str">
        <f t="shared" si="354"/>
        <v>29:30</v>
      </c>
      <c r="BL370" s="254" t="str">
        <f t="shared" si="354"/>
        <v>30:31</v>
      </c>
      <c r="BM370" s="254" t="str">
        <f t="shared" si="354"/>
        <v>0:1</v>
      </c>
      <c r="BN370" s="254" t="str">
        <f t="shared" si="354"/>
        <v>0:1</v>
      </c>
      <c r="BO370" s="254" t="str">
        <f t="shared" si="354"/>
        <v>26:27</v>
      </c>
      <c r="BP370" s="254" t="str">
        <f t="shared" si="354"/>
        <v>27:28</v>
      </c>
      <c r="BQ370" s="254" t="str">
        <f t="shared" si="354"/>
        <v>28:29</v>
      </c>
      <c r="BR370" s="254" t="str">
        <f t="shared" si="354"/>
        <v>29:30</v>
      </c>
      <c r="BS370" s="254" t="str">
        <f t="shared" si="354"/>
        <v>30:31</v>
      </c>
      <c r="BT370" s="254" t="str">
        <f t="shared" si="354"/>
        <v>0:1</v>
      </c>
      <c r="BU370" s="254" t="str">
        <f t="shared" si="354"/>
        <v>0:1</v>
      </c>
      <c r="BV370" s="254" t="str">
        <f t="shared" si="354"/>
        <v>26:27</v>
      </c>
      <c r="BW370" s="254" t="str">
        <f t="shared" si="354"/>
        <v>27:28</v>
      </c>
      <c r="BX370" s="254" t="str">
        <f t="shared" si="354"/>
        <v>28:29</v>
      </c>
      <c r="BY370" s="254" t="str">
        <f t="shared" si="354"/>
        <v>29:30</v>
      </c>
      <c r="BZ370" s="254" t="str">
        <f t="shared" si="354"/>
        <v>30:31</v>
      </c>
      <c r="CA370" s="254" t="str">
        <f t="shared" si="354"/>
        <v>0:1</v>
      </c>
      <c r="CB370" s="254" t="str">
        <f t="shared" si="354"/>
        <v>0:1</v>
      </c>
      <c r="CC370" s="254" t="str">
        <f t="shared" si="354"/>
        <v>26:27</v>
      </c>
      <c r="CD370" s="254" t="str">
        <f t="shared" si="354"/>
        <v>27:28</v>
      </c>
      <c r="CE370" s="254" t="str">
        <f t="shared" si="354"/>
        <v>28:29</v>
      </c>
      <c r="CF370" s="254" t="str">
        <f t="shared" si="354"/>
        <v>29:30</v>
      </c>
      <c r="CG370" s="254" t="str">
        <f t="shared" si="354"/>
        <v>30:31</v>
      </c>
      <c r="CH370" s="254" t="str">
        <f t="shared" si="354"/>
        <v>0:1</v>
      </c>
      <c r="CI370" s="254" t="str">
        <f t="shared" si="354"/>
        <v>0:1</v>
      </c>
      <c r="CJ370" s="254" t="str">
        <f t="shared" si="354"/>
        <v>26:27</v>
      </c>
      <c r="CK370" s="254" t="str">
        <f t="shared" si="354"/>
        <v>27:28</v>
      </c>
      <c r="CL370" s="254" t="str">
        <f t="shared" si="354"/>
        <v>28:29</v>
      </c>
      <c r="CM370" s="254" t="str">
        <f t="shared" si="354"/>
        <v>29:30</v>
      </c>
      <c r="CN370" s="254" t="str">
        <f t="shared" si="354"/>
        <v>30:31</v>
      </c>
    </row>
    <row r="371" spans="1:92" ht="66.75" outlineLevel="1">
      <c r="A371" s="21"/>
      <c r="C371" s="27"/>
      <c r="D371" s="27"/>
      <c r="E371" s="27"/>
      <c r="F371" s="27"/>
      <c r="G371" s="27"/>
      <c r="H371" s="27"/>
      <c r="I371" s="27"/>
      <c r="J371" s="27"/>
      <c r="K371" s="27"/>
      <c r="L371" s="27"/>
      <c r="M371" s="27"/>
      <c r="N371" s="27"/>
      <c r="O371" s="27"/>
      <c r="P371" s="253" t="str">
        <f t="shared" ref="P371:Q371" si="356">P370&amp;", "&amp;P$369</f>
        <v>0:1, 57:65</v>
      </c>
      <c r="Q371" s="253" t="str">
        <f t="shared" si="356"/>
        <v>0:1, 65:72</v>
      </c>
      <c r="R371" s="253" t="str">
        <f>R370&amp;", "&amp;R$369</f>
        <v>26:27, 65:72</v>
      </c>
      <c r="S371" s="253" t="str">
        <f>S370&amp;", "&amp;S$369</f>
        <v>27:28, 65:72</v>
      </c>
      <c r="T371" s="253" t="str">
        <f>T370&amp;", "&amp;T$369</f>
        <v>28:29, 65:72</v>
      </c>
      <c r="U371" s="253" t="str">
        <f>U370&amp;", "&amp;U$369</f>
        <v>29:30, 65:72</v>
      </c>
      <c r="V371" s="253" t="str">
        <f>V370&amp;", "&amp;V$369</f>
        <v>30:31, 65:72</v>
      </c>
      <c r="W371" s="253" t="str">
        <f t="shared" ref="W371:BE371" si="357">W370&amp;", "&amp;W$369</f>
        <v>0:1, 59:67</v>
      </c>
      <c r="X371" s="253" t="str">
        <f t="shared" si="357"/>
        <v>0:1, 67:74</v>
      </c>
      <c r="Y371" s="253" t="str">
        <f t="shared" si="357"/>
        <v>26:27, 67:74</v>
      </c>
      <c r="Z371" s="253" t="str">
        <f t="shared" si="357"/>
        <v>27:28, 67:74</v>
      </c>
      <c r="AA371" s="253" t="str">
        <f t="shared" si="357"/>
        <v>28:29, 67:74</v>
      </c>
      <c r="AB371" s="253" t="str">
        <f t="shared" si="357"/>
        <v>29:30, 67:74</v>
      </c>
      <c r="AC371" s="253" t="str">
        <f t="shared" si="357"/>
        <v>30:31, 67:74</v>
      </c>
      <c r="AD371" s="253" t="str">
        <f t="shared" si="357"/>
        <v>0:1, 62:70</v>
      </c>
      <c r="AE371" s="253" t="str">
        <f t="shared" si="357"/>
        <v>0:1, 70:77</v>
      </c>
      <c r="AF371" s="253" t="str">
        <f t="shared" si="357"/>
        <v>26:27, 70:77</v>
      </c>
      <c r="AG371" s="253" t="str">
        <f t="shared" si="357"/>
        <v>27:28, 70:77</v>
      </c>
      <c r="AH371" s="253" t="str">
        <f t="shared" si="357"/>
        <v>28:29, 70:77</v>
      </c>
      <c r="AI371" s="253" t="str">
        <f t="shared" si="357"/>
        <v>29:30, 70:77</v>
      </c>
      <c r="AJ371" s="253" t="str">
        <f t="shared" si="357"/>
        <v>30:31, 70:77</v>
      </c>
      <c r="AK371" s="253" t="str">
        <f t="shared" si="357"/>
        <v>0:1, 64:72</v>
      </c>
      <c r="AL371" s="253" t="str">
        <f t="shared" si="357"/>
        <v>0:1, 72:79</v>
      </c>
      <c r="AM371" s="253" t="str">
        <f t="shared" si="357"/>
        <v>26:27, 72:79</v>
      </c>
      <c r="AN371" s="253" t="str">
        <f t="shared" si="357"/>
        <v>27:28, 72:79</v>
      </c>
      <c r="AO371" s="253" t="str">
        <f t="shared" si="357"/>
        <v>28:29, 72:79</v>
      </c>
      <c r="AP371" s="253" t="str">
        <f t="shared" si="357"/>
        <v>29:30, 72:79</v>
      </c>
      <c r="AQ371" s="253" t="str">
        <f t="shared" si="357"/>
        <v>30:31, 72:79</v>
      </c>
      <c r="AR371" s="253" t="str">
        <f t="shared" ref="AR371:AX371" si="358">AR370&amp;", "&amp;AR$369</f>
        <v>0:1, 65:73</v>
      </c>
      <c r="AS371" s="253" t="str">
        <f t="shared" si="358"/>
        <v>0:1, 73:80</v>
      </c>
      <c r="AT371" s="253" t="str">
        <f t="shared" si="358"/>
        <v>26:27, 73:80</v>
      </c>
      <c r="AU371" s="253" t="str">
        <f t="shared" si="358"/>
        <v>27:28, 73:80</v>
      </c>
      <c r="AV371" s="253" t="str">
        <f t="shared" si="358"/>
        <v>28:29, 73:80</v>
      </c>
      <c r="AW371" s="253" t="str">
        <f t="shared" si="358"/>
        <v>29:30, 73:80</v>
      </c>
      <c r="AX371" s="253" t="str">
        <f t="shared" si="358"/>
        <v>30:31, 73:80</v>
      </c>
      <c r="AY371" s="253" t="str">
        <f t="shared" si="357"/>
        <v>0:1, 57:65</v>
      </c>
      <c r="AZ371" s="253" t="str">
        <f t="shared" si="357"/>
        <v>0:1, 65:72</v>
      </c>
      <c r="BA371" s="253" t="str">
        <f t="shared" si="357"/>
        <v>26:27, 65:72</v>
      </c>
      <c r="BB371" s="253" t="str">
        <f t="shared" si="357"/>
        <v>27:28, 65:72</v>
      </c>
      <c r="BC371" s="253" t="str">
        <f t="shared" si="357"/>
        <v>28:29, 65:72</v>
      </c>
      <c r="BD371" s="253" t="str">
        <f t="shared" si="357"/>
        <v>29:30, 65:72</v>
      </c>
      <c r="BE371" s="253" t="str">
        <f t="shared" si="357"/>
        <v>30:31, 65:72</v>
      </c>
      <c r="BF371" s="253" t="str">
        <f t="shared" ref="BF371:CG371" si="359">BF370&amp;", "&amp;BF$369</f>
        <v>0:1, 104:117</v>
      </c>
      <c r="BG371" s="253" t="str">
        <f t="shared" si="359"/>
        <v>0:1, 117:124</v>
      </c>
      <c r="BH371" s="253" t="str">
        <f t="shared" si="359"/>
        <v>26:27, 117:124</v>
      </c>
      <c r="BI371" s="253" t="str">
        <f t="shared" si="359"/>
        <v>27:28, 117:124</v>
      </c>
      <c r="BJ371" s="253" t="str">
        <f t="shared" si="359"/>
        <v>28:29, 117:124</v>
      </c>
      <c r="BK371" s="253" t="str">
        <f t="shared" si="359"/>
        <v>29:30, 117:124</v>
      </c>
      <c r="BL371" s="253" t="str">
        <f t="shared" si="359"/>
        <v>30:31, 117:124</v>
      </c>
      <c r="BM371" s="253" t="str">
        <f t="shared" si="359"/>
        <v>0:1, 156:169</v>
      </c>
      <c r="BN371" s="253" t="str">
        <f t="shared" si="359"/>
        <v>0:1, 169:176</v>
      </c>
      <c r="BO371" s="253" t="str">
        <f t="shared" si="359"/>
        <v>26:27, 169:176</v>
      </c>
      <c r="BP371" s="253" t="str">
        <f t="shared" si="359"/>
        <v>27:28, 169:176</v>
      </c>
      <c r="BQ371" s="253" t="str">
        <f t="shared" si="359"/>
        <v>28:29, 169:176</v>
      </c>
      <c r="BR371" s="253" t="str">
        <f t="shared" si="359"/>
        <v>29:30, 169:176</v>
      </c>
      <c r="BS371" s="253" t="str">
        <f t="shared" si="359"/>
        <v>30:31, 169:176</v>
      </c>
      <c r="BT371" s="253" t="str">
        <f t="shared" si="359"/>
        <v>0:1, 208:221</v>
      </c>
      <c r="BU371" s="253" t="str">
        <f t="shared" si="359"/>
        <v>0:1, 221:228</v>
      </c>
      <c r="BV371" s="253" t="str">
        <f t="shared" si="359"/>
        <v>26:27, 221:228</v>
      </c>
      <c r="BW371" s="253" t="str">
        <f t="shared" si="359"/>
        <v>27:28, 221:228</v>
      </c>
      <c r="BX371" s="253" t="str">
        <f t="shared" si="359"/>
        <v>28:29, 221:228</v>
      </c>
      <c r="BY371" s="253" t="str">
        <f t="shared" si="359"/>
        <v>29:30, 221:228</v>
      </c>
      <c r="BZ371" s="253" t="str">
        <f t="shared" si="359"/>
        <v>30:31, 221:228</v>
      </c>
      <c r="CA371" s="253" t="str">
        <f t="shared" si="359"/>
        <v>0:1, 260:273</v>
      </c>
      <c r="CB371" s="253" t="str">
        <f t="shared" si="359"/>
        <v>0:1, 273:280</v>
      </c>
      <c r="CC371" s="253" t="str">
        <f t="shared" si="359"/>
        <v>26:27, 273:280</v>
      </c>
      <c r="CD371" s="253" t="str">
        <f t="shared" si="359"/>
        <v>27:28, 273:280</v>
      </c>
      <c r="CE371" s="253" t="str">
        <f t="shared" si="359"/>
        <v>28:29, 273:280</v>
      </c>
      <c r="CF371" s="253" t="str">
        <f t="shared" si="359"/>
        <v>29:30, 273:280</v>
      </c>
      <c r="CG371" s="253" t="str">
        <f t="shared" si="359"/>
        <v>30:31, 273:280</v>
      </c>
      <c r="CH371" s="253" t="str">
        <f t="shared" ref="CH371:CN371" si="360">CH370&amp;", "&amp;CH$369</f>
        <v>0:1, 312:325</v>
      </c>
      <c r="CI371" s="253" t="str">
        <f t="shared" si="360"/>
        <v>0:1, 325:332</v>
      </c>
      <c r="CJ371" s="253" t="str">
        <f t="shared" si="360"/>
        <v>26:27, 325:332</v>
      </c>
      <c r="CK371" s="253" t="str">
        <f t="shared" si="360"/>
        <v>27:28, 325:332</v>
      </c>
      <c r="CL371" s="253" t="str">
        <f t="shared" si="360"/>
        <v>28:29, 325:332</v>
      </c>
      <c r="CM371" s="253" t="str">
        <f t="shared" si="360"/>
        <v>29:30, 325:332</v>
      </c>
      <c r="CN371" s="253" t="str">
        <f t="shared" si="360"/>
        <v>30:31, 325:332</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170:171</v>
      </c>
      <c r="S372" s="274" t="str">
        <f>LEFT(S370,FIND(":",S370)-1)+i.BMToffset_r2&amp;":"&amp;RIGHT(S370,LEN(S370)-FIND(":",S370))+i.BMToffset_r2</f>
        <v>171:172</v>
      </c>
      <c r="T372" s="274" t="str">
        <f>LEFT(T370,FIND(":",T370)-1)+i.BMToffset_r2&amp;":"&amp;RIGHT(T370,LEN(T370)-FIND(":",T370))+i.BMToffset_r2</f>
        <v>172:173</v>
      </c>
      <c r="U372" s="274" t="str">
        <f>LEFT(U370,FIND(":",U370)-1)+i.BMToffset_r2&amp;":"&amp;RIGHT(U370,LEN(U370)-FIND(":",U370))+i.BMToffset_r2</f>
        <v>173:174</v>
      </c>
      <c r="V372" s="274" t="str">
        <f>LEFT(V370,FIND(":",V370)-1)+i.BMToffset_r2&amp;":"&amp;RIGHT(V370,LEN(V370)-FIND(":",V370))+i.BMToffset_r2</f>
        <v>174:175</v>
      </c>
      <c r="W372" s="254" t="str">
        <f>P372</f>
        <v>0:1</v>
      </c>
      <c r="X372" s="254" t="str">
        <f t="shared" ref="X372:CN372" si="361">Q372</f>
        <v>0:1</v>
      </c>
      <c r="Y372" s="254" t="str">
        <f t="shared" si="361"/>
        <v>170:171</v>
      </c>
      <c r="Z372" s="254" t="str">
        <f t="shared" si="361"/>
        <v>171:172</v>
      </c>
      <c r="AA372" s="254" t="str">
        <f t="shared" si="361"/>
        <v>172:173</v>
      </c>
      <c r="AB372" s="254" t="str">
        <f t="shared" si="361"/>
        <v>173:174</v>
      </c>
      <c r="AC372" s="254" t="str">
        <f t="shared" si="361"/>
        <v>174:175</v>
      </c>
      <c r="AD372" s="254" t="str">
        <f t="shared" si="361"/>
        <v>0:1</v>
      </c>
      <c r="AE372" s="254" t="str">
        <f t="shared" si="361"/>
        <v>0:1</v>
      </c>
      <c r="AF372" s="254" t="str">
        <f t="shared" si="361"/>
        <v>170:171</v>
      </c>
      <c r="AG372" s="254" t="str">
        <f t="shared" si="361"/>
        <v>171:172</v>
      </c>
      <c r="AH372" s="254" t="str">
        <f t="shared" si="361"/>
        <v>172:173</v>
      </c>
      <c r="AI372" s="254" t="str">
        <f t="shared" si="361"/>
        <v>173:174</v>
      </c>
      <c r="AJ372" s="254" t="str">
        <f t="shared" si="361"/>
        <v>174:175</v>
      </c>
      <c r="AK372" s="254" t="str">
        <f t="shared" si="361"/>
        <v>0:1</v>
      </c>
      <c r="AL372" s="254" t="str">
        <f t="shared" si="361"/>
        <v>0:1</v>
      </c>
      <c r="AM372" s="254" t="str">
        <f t="shared" si="361"/>
        <v>170:171</v>
      </c>
      <c r="AN372" s="254" t="str">
        <f t="shared" si="361"/>
        <v>171:172</v>
      </c>
      <c r="AO372" s="254" t="str">
        <f t="shared" si="361"/>
        <v>172:173</v>
      </c>
      <c r="AP372" s="254" t="str">
        <f t="shared" si="361"/>
        <v>173:174</v>
      </c>
      <c r="AQ372" s="254" t="str">
        <f t="shared" si="361"/>
        <v>174:175</v>
      </c>
      <c r="AR372" s="254" t="str">
        <f t="shared" ref="AR372:BE372" si="362">AD372</f>
        <v>0:1</v>
      </c>
      <c r="AS372" s="254" t="str">
        <f t="shared" si="362"/>
        <v>0:1</v>
      </c>
      <c r="AT372" s="254" t="str">
        <f t="shared" si="362"/>
        <v>170:171</v>
      </c>
      <c r="AU372" s="254" t="str">
        <f t="shared" si="362"/>
        <v>171:172</v>
      </c>
      <c r="AV372" s="254" t="str">
        <f t="shared" si="362"/>
        <v>172:173</v>
      </c>
      <c r="AW372" s="254" t="str">
        <f t="shared" si="362"/>
        <v>173:174</v>
      </c>
      <c r="AX372" s="254" t="str">
        <f t="shared" si="362"/>
        <v>174:175</v>
      </c>
      <c r="AY372" s="254" t="str">
        <f t="shared" si="362"/>
        <v>0:1</v>
      </c>
      <c r="AZ372" s="254" t="str">
        <f t="shared" si="362"/>
        <v>0:1</v>
      </c>
      <c r="BA372" s="254" t="str">
        <f t="shared" si="362"/>
        <v>170:171</v>
      </c>
      <c r="BB372" s="254" t="str">
        <f t="shared" si="362"/>
        <v>171:172</v>
      </c>
      <c r="BC372" s="254" t="str">
        <f t="shared" si="362"/>
        <v>172:173</v>
      </c>
      <c r="BD372" s="254" t="str">
        <f t="shared" si="362"/>
        <v>173:174</v>
      </c>
      <c r="BE372" s="254" t="str">
        <f t="shared" si="362"/>
        <v>174:175</v>
      </c>
      <c r="BF372" s="254" t="str">
        <f t="shared" si="361"/>
        <v>0:1</v>
      </c>
      <c r="BG372" s="254" t="str">
        <f t="shared" si="361"/>
        <v>0:1</v>
      </c>
      <c r="BH372" s="254" t="str">
        <f t="shared" si="361"/>
        <v>170:171</v>
      </c>
      <c r="BI372" s="254" t="str">
        <f t="shared" si="361"/>
        <v>171:172</v>
      </c>
      <c r="BJ372" s="254" t="str">
        <f t="shared" si="361"/>
        <v>172:173</v>
      </c>
      <c r="BK372" s="254" t="str">
        <f t="shared" si="361"/>
        <v>173:174</v>
      </c>
      <c r="BL372" s="254" t="str">
        <f t="shared" si="361"/>
        <v>174:175</v>
      </c>
      <c r="BM372" s="254" t="str">
        <f t="shared" si="361"/>
        <v>0:1</v>
      </c>
      <c r="BN372" s="254" t="str">
        <f t="shared" si="361"/>
        <v>0:1</v>
      </c>
      <c r="BO372" s="254" t="str">
        <f t="shared" si="361"/>
        <v>170:171</v>
      </c>
      <c r="BP372" s="254" t="str">
        <f t="shared" si="361"/>
        <v>171:172</v>
      </c>
      <c r="BQ372" s="254" t="str">
        <f t="shared" si="361"/>
        <v>172:173</v>
      </c>
      <c r="BR372" s="254" t="str">
        <f t="shared" si="361"/>
        <v>173:174</v>
      </c>
      <c r="BS372" s="254" t="str">
        <f t="shared" si="361"/>
        <v>174:175</v>
      </c>
      <c r="BT372" s="254" t="str">
        <f t="shared" si="361"/>
        <v>0:1</v>
      </c>
      <c r="BU372" s="254" t="str">
        <f t="shared" si="361"/>
        <v>0:1</v>
      </c>
      <c r="BV372" s="254" t="str">
        <f t="shared" si="361"/>
        <v>170:171</v>
      </c>
      <c r="BW372" s="254" t="str">
        <f t="shared" si="361"/>
        <v>171:172</v>
      </c>
      <c r="BX372" s="254" t="str">
        <f t="shared" si="361"/>
        <v>172:173</v>
      </c>
      <c r="BY372" s="254" t="str">
        <f t="shared" si="361"/>
        <v>173:174</v>
      </c>
      <c r="BZ372" s="254" t="str">
        <f t="shared" si="361"/>
        <v>174:175</v>
      </c>
      <c r="CA372" s="254" t="str">
        <f t="shared" si="361"/>
        <v>0:1</v>
      </c>
      <c r="CB372" s="254" t="str">
        <f t="shared" si="361"/>
        <v>0:1</v>
      </c>
      <c r="CC372" s="254" t="str">
        <f t="shared" si="361"/>
        <v>170:171</v>
      </c>
      <c r="CD372" s="254" t="str">
        <f t="shared" si="361"/>
        <v>171:172</v>
      </c>
      <c r="CE372" s="254" t="str">
        <f t="shared" si="361"/>
        <v>172:173</v>
      </c>
      <c r="CF372" s="254" t="str">
        <f t="shared" si="361"/>
        <v>173:174</v>
      </c>
      <c r="CG372" s="254" t="str">
        <f t="shared" si="361"/>
        <v>174:175</v>
      </c>
      <c r="CH372" s="254" t="str">
        <f t="shared" si="361"/>
        <v>0:1</v>
      </c>
      <c r="CI372" s="254" t="str">
        <f t="shared" si="361"/>
        <v>0:1</v>
      </c>
      <c r="CJ372" s="254" t="str">
        <f t="shared" si="361"/>
        <v>170:171</v>
      </c>
      <c r="CK372" s="254" t="str">
        <f t="shared" si="361"/>
        <v>171:172</v>
      </c>
      <c r="CL372" s="254" t="str">
        <f t="shared" si="361"/>
        <v>172:173</v>
      </c>
      <c r="CM372" s="254" t="str">
        <f t="shared" si="361"/>
        <v>173:174</v>
      </c>
      <c r="CN372" s="254" t="str">
        <f t="shared" si="361"/>
        <v>174:175</v>
      </c>
    </row>
    <row r="373" spans="1:92" ht="78" outlineLevel="1">
      <c r="B373" s="29"/>
      <c r="C373" s="147"/>
      <c r="D373" s="147"/>
      <c r="E373" s="147"/>
      <c r="F373" s="147"/>
      <c r="G373" s="147"/>
      <c r="H373" s="147"/>
      <c r="I373" s="147"/>
      <c r="J373" s="147"/>
      <c r="K373" s="147"/>
      <c r="L373" s="147"/>
      <c r="M373" s="147"/>
      <c r="N373" s="27"/>
      <c r="O373" s="27"/>
      <c r="P373" s="252" t="str">
        <f t="shared" ref="P373:CH373" si="363">P372&amp;", "&amp;P$369</f>
        <v>0:1, 57:65</v>
      </c>
      <c r="Q373" s="252" t="str">
        <f t="shared" si="363"/>
        <v>0:1, 65:72</v>
      </c>
      <c r="R373" s="252" t="str">
        <f t="shared" si="363"/>
        <v>170:171, 65:72</v>
      </c>
      <c r="S373" s="252" t="str">
        <f t="shared" si="363"/>
        <v>171:172, 65:72</v>
      </c>
      <c r="T373" s="252" t="str">
        <f t="shared" si="363"/>
        <v>172:173, 65:72</v>
      </c>
      <c r="U373" s="252" t="str">
        <f t="shared" si="363"/>
        <v>173:174, 65:72</v>
      </c>
      <c r="V373" s="252" t="str">
        <f t="shared" si="363"/>
        <v>174:175, 65:72</v>
      </c>
      <c r="W373" s="252" t="str">
        <f t="shared" si="363"/>
        <v>0:1, 59:67</v>
      </c>
      <c r="X373" s="252" t="str">
        <f t="shared" si="363"/>
        <v>0:1, 67:74</v>
      </c>
      <c r="Y373" s="252" t="str">
        <f t="shared" si="363"/>
        <v>170:171, 67:74</v>
      </c>
      <c r="Z373" s="252" t="str">
        <f t="shared" si="363"/>
        <v>171:172, 67:74</v>
      </c>
      <c r="AA373" s="252" t="str">
        <f t="shared" si="363"/>
        <v>172:173, 67:74</v>
      </c>
      <c r="AB373" s="252" t="str">
        <f t="shared" si="363"/>
        <v>173:174, 67:74</v>
      </c>
      <c r="AC373" s="252" t="str">
        <f t="shared" si="363"/>
        <v>174:175, 67:74</v>
      </c>
      <c r="AD373" s="252" t="str">
        <f t="shared" si="363"/>
        <v>0:1, 62:70</v>
      </c>
      <c r="AE373" s="252" t="str">
        <f t="shared" si="363"/>
        <v>0:1, 70:77</v>
      </c>
      <c r="AF373" s="252" t="str">
        <f t="shared" si="363"/>
        <v>170:171, 70:77</v>
      </c>
      <c r="AG373" s="252" t="str">
        <f t="shared" si="363"/>
        <v>171:172, 70:77</v>
      </c>
      <c r="AH373" s="252" t="str">
        <f t="shared" si="363"/>
        <v>172:173, 70:77</v>
      </c>
      <c r="AI373" s="252" t="str">
        <f t="shared" si="363"/>
        <v>173:174, 70:77</v>
      </c>
      <c r="AJ373" s="252" t="str">
        <f t="shared" si="363"/>
        <v>174:175, 70:77</v>
      </c>
      <c r="AK373" s="252" t="str">
        <f t="shared" si="363"/>
        <v>0:1, 64:72</v>
      </c>
      <c r="AL373" s="252" t="str">
        <f t="shared" si="363"/>
        <v>0:1, 72:79</v>
      </c>
      <c r="AM373" s="252" t="str">
        <f t="shared" si="363"/>
        <v>170:171, 72:79</v>
      </c>
      <c r="AN373" s="252" t="str">
        <f t="shared" si="363"/>
        <v>171:172, 72:79</v>
      </c>
      <c r="AO373" s="252" t="str">
        <f t="shared" si="363"/>
        <v>172:173, 72:79</v>
      </c>
      <c r="AP373" s="252" t="str">
        <f t="shared" si="363"/>
        <v>173:174, 72:79</v>
      </c>
      <c r="AQ373" s="252" t="str">
        <f t="shared" si="363"/>
        <v>174:175, 72:79</v>
      </c>
      <c r="AR373" s="252" t="str">
        <f t="shared" ref="AR373:AX373" si="364">AR372&amp;", "&amp;AR$369</f>
        <v>0:1, 65:73</v>
      </c>
      <c r="AS373" s="252" t="str">
        <f t="shared" si="364"/>
        <v>0:1, 73:80</v>
      </c>
      <c r="AT373" s="252" t="str">
        <f t="shared" si="364"/>
        <v>170:171, 73:80</v>
      </c>
      <c r="AU373" s="252" t="str">
        <f t="shared" si="364"/>
        <v>171:172, 73:80</v>
      </c>
      <c r="AV373" s="252" t="str">
        <f t="shared" si="364"/>
        <v>172:173, 73:80</v>
      </c>
      <c r="AW373" s="252" t="str">
        <f t="shared" si="364"/>
        <v>173:174, 73:80</v>
      </c>
      <c r="AX373" s="252" t="str">
        <f t="shared" si="364"/>
        <v>174:175, 73:80</v>
      </c>
      <c r="AY373" s="252" t="str">
        <f t="shared" si="363"/>
        <v>0:1, 57:65</v>
      </c>
      <c r="AZ373" s="252" t="str">
        <f t="shared" si="363"/>
        <v>0:1, 65:72</v>
      </c>
      <c r="BA373" s="252" t="str">
        <f t="shared" si="363"/>
        <v>170:171, 65:72</v>
      </c>
      <c r="BB373" s="252" t="str">
        <f t="shared" si="363"/>
        <v>171:172, 65:72</v>
      </c>
      <c r="BC373" s="252" t="str">
        <f t="shared" si="363"/>
        <v>172:173, 65:72</v>
      </c>
      <c r="BD373" s="252" t="str">
        <f t="shared" si="363"/>
        <v>173:174, 65:72</v>
      </c>
      <c r="BE373" s="252" t="str">
        <f t="shared" si="363"/>
        <v>174:175, 65:72</v>
      </c>
      <c r="BF373" s="252" t="str">
        <f t="shared" si="363"/>
        <v>0:1, 104:117</v>
      </c>
      <c r="BG373" s="252" t="str">
        <f t="shared" si="363"/>
        <v>0:1, 117:124</v>
      </c>
      <c r="BH373" s="252" t="str">
        <f t="shared" si="363"/>
        <v>170:171, 117:124</v>
      </c>
      <c r="BI373" s="252" t="str">
        <f t="shared" si="363"/>
        <v>171:172, 117:124</v>
      </c>
      <c r="BJ373" s="252" t="str">
        <f t="shared" si="363"/>
        <v>172:173, 117:124</v>
      </c>
      <c r="BK373" s="252" t="str">
        <f t="shared" si="363"/>
        <v>173:174, 117:124</v>
      </c>
      <c r="BL373" s="252" t="str">
        <f t="shared" si="363"/>
        <v>174:175, 117:124</v>
      </c>
      <c r="BM373" s="252" t="str">
        <f t="shared" si="363"/>
        <v>0:1, 156:169</v>
      </c>
      <c r="BN373" s="252" t="str">
        <f t="shared" si="363"/>
        <v>0:1, 169:176</v>
      </c>
      <c r="BO373" s="252" t="str">
        <f t="shared" si="363"/>
        <v>170:171, 169:176</v>
      </c>
      <c r="BP373" s="252" t="str">
        <f t="shared" si="363"/>
        <v>171:172, 169:176</v>
      </c>
      <c r="BQ373" s="252" t="str">
        <f t="shared" si="363"/>
        <v>172:173, 169:176</v>
      </c>
      <c r="BR373" s="252" t="str">
        <f t="shared" si="363"/>
        <v>173:174, 169:176</v>
      </c>
      <c r="BS373" s="252" t="str">
        <f t="shared" si="363"/>
        <v>174:175, 169:176</v>
      </c>
      <c r="BT373" s="252" t="str">
        <f t="shared" si="363"/>
        <v>0:1, 208:221</v>
      </c>
      <c r="BU373" s="252" t="str">
        <f t="shared" si="363"/>
        <v>0:1, 221:228</v>
      </c>
      <c r="BV373" s="252" t="str">
        <f t="shared" si="363"/>
        <v>170:171, 221:228</v>
      </c>
      <c r="BW373" s="252" t="str">
        <f t="shared" si="363"/>
        <v>171:172, 221:228</v>
      </c>
      <c r="BX373" s="252" t="str">
        <f t="shared" si="363"/>
        <v>172:173, 221:228</v>
      </c>
      <c r="BY373" s="252" t="str">
        <f t="shared" si="363"/>
        <v>173:174, 221:228</v>
      </c>
      <c r="BZ373" s="252" t="str">
        <f t="shared" si="363"/>
        <v>174:175, 221:228</v>
      </c>
      <c r="CA373" s="252" t="str">
        <f t="shared" si="363"/>
        <v>0:1, 260:273</v>
      </c>
      <c r="CB373" s="252" t="str">
        <f t="shared" si="363"/>
        <v>0:1, 273:280</v>
      </c>
      <c r="CC373" s="252" t="str">
        <f t="shared" si="363"/>
        <v>170:171, 273:280</v>
      </c>
      <c r="CD373" s="252" t="str">
        <f t="shared" si="363"/>
        <v>171:172, 273:280</v>
      </c>
      <c r="CE373" s="252" t="str">
        <f t="shared" si="363"/>
        <v>172:173, 273:280</v>
      </c>
      <c r="CF373" s="252" t="str">
        <f t="shared" si="363"/>
        <v>173:174, 273:280</v>
      </c>
      <c r="CG373" s="252" t="str">
        <f t="shared" si="363"/>
        <v>174:175, 273:280</v>
      </c>
      <c r="CH373" s="252" t="str">
        <f t="shared" si="363"/>
        <v>0:1, 312:325</v>
      </c>
      <c r="CI373" s="252" t="str">
        <f t="shared" ref="CI373:CN373" si="365">CI372&amp;", "&amp;CI$369</f>
        <v>0:1, 325:332</v>
      </c>
      <c r="CJ373" s="252" t="str">
        <f t="shared" si="365"/>
        <v>170:171, 325:332</v>
      </c>
      <c r="CK373" s="252" t="str">
        <f t="shared" si="365"/>
        <v>171:172, 325:332</v>
      </c>
      <c r="CL373" s="252" t="str">
        <f t="shared" si="365"/>
        <v>172:173, 325:332</v>
      </c>
      <c r="CM373" s="252" t="str">
        <f t="shared" si="365"/>
        <v>173:174, 325:332</v>
      </c>
      <c r="CN373" s="252" t="str">
        <f t="shared" si="365"/>
        <v>174:175, 325:332</v>
      </c>
    </row>
    <row r="374" spans="1:92" outlineLevel="1"/>
    <row r="375" spans="1:92" outlineLevel="1">
      <c r="BE375">
        <f>BF375-13</f>
        <v>91</v>
      </c>
      <c r="BF375">
        <f>BF$368</f>
        <v>104</v>
      </c>
      <c r="BL375">
        <f t="shared" ref="BL375" si="366">BM375-13</f>
        <v>143</v>
      </c>
      <c r="BM375">
        <f>BM$368</f>
        <v>156</v>
      </c>
      <c r="BS375">
        <f t="shared" ref="BS375" si="367">BT375-13</f>
        <v>195</v>
      </c>
      <c r="BT375">
        <f>BT$368</f>
        <v>208</v>
      </c>
      <c r="BZ375">
        <f t="shared" ref="BZ375" si="368">CA375-13</f>
        <v>247</v>
      </c>
      <c r="CA375">
        <f>CA$368</f>
        <v>260</v>
      </c>
      <c r="CG375">
        <f t="shared" ref="CG375" si="369">CH375-13</f>
        <v>299</v>
      </c>
      <c r="CH375">
        <f>CH$368</f>
        <v>312</v>
      </c>
    </row>
    <row r="376" spans="1:92" outlineLevel="1">
      <c r="BF376" t="str">
        <f>BE375&amp;":"&amp;BF375</f>
        <v>91:104</v>
      </c>
      <c r="BM376" t="str">
        <f t="shared" ref="BM376" si="370">BL375&amp;":"&amp;BM375</f>
        <v>143:156</v>
      </c>
      <c r="BT376" t="str">
        <f t="shared" ref="BT376" si="371">BS375&amp;":"&amp;BT375</f>
        <v>195:208</v>
      </c>
      <c r="CA376" t="str">
        <f t="shared" ref="CA376" si="372">BZ375&amp;":"&amp;CA375</f>
        <v>247:260</v>
      </c>
      <c r="CH376" t="str">
        <f t="shared" ref="CH376" si="373">CG375&amp;":"&amp;CH375</f>
        <v>299:312</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3" t="str">
        <f>BF377&amp;", "&amp;BF$376</f>
        <v>43:44, 91:104</v>
      </c>
      <c r="BM378" s="253" t="str">
        <f t="shared" ref="BM378" si="374">BM377&amp;", "&amp;BM$376</f>
        <v>43:44, 143:156</v>
      </c>
      <c r="BT378" s="253" t="str">
        <f t="shared" ref="BT378" si="375">BT377&amp;", "&amp;BT$376</f>
        <v>43:44, 195:208</v>
      </c>
      <c r="CA378" s="253" t="str">
        <f t="shared" ref="CA378" si="376">CA377&amp;", "&amp;CA$376</f>
        <v>43:44, 247:260</v>
      </c>
      <c r="CH378" s="253" t="str">
        <f t="shared" ref="CH378" si="377">CH377&amp;", "&amp;CH$376</f>
        <v>43:44, 299:312</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78">T733</f>
        <v>0</v>
      </c>
      <c r="D733" s="386">
        <f t="shared" si="378"/>
        <v>0</v>
      </c>
      <c r="G733" s="29" t="s">
        <v>1360</v>
      </c>
      <c r="H733" s="387">
        <v>0.35</v>
      </c>
      <c r="I733" s="387">
        <v>0.5</v>
      </c>
      <c r="J733" s="388">
        <v>1.5</v>
      </c>
      <c r="K733" s="388">
        <v>1.8</v>
      </c>
      <c r="L733" s="389">
        <f t="shared" ref="L733:M740" si="379">CHOOSE(d.Region,Y733,AA733,AC733)</f>
        <v>0</v>
      </c>
      <c r="M733" s="390">
        <f t="shared" si="379"/>
        <v>0</v>
      </c>
      <c r="N733" s="236">
        <v>200</v>
      </c>
      <c r="O733" s="391"/>
      <c r="P733" s="391"/>
      <c r="Q733" s="391"/>
      <c r="R733" s="392">
        <f>$H733/(2-$H733)*$N733</f>
        <v>42.424242424242422</v>
      </c>
      <c r="S733" s="392">
        <f>-(1-$H733)/(2-$H733)*$N733</f>
        <v>-78.787878787878796</v>
      </c>
      <c r="T733" s="393">
        <f>L733*R733/100</f>
        <v>0</v>
      </c>
      <c r="U733" s="393">
        <f>M733*S733/100</f>
        <v>0</v>
      </c>
      <c r="V733" s="393">
        <f t="shared" ref="V733:V740" si="380">((1-$H733)*T733+2*$H733*U733)/(1+$H733)</f>
        <v>0</v>
      </c>
      <c r="Y733" s="394">
        <v>0</v>
      </c>
      <c r="Z733" s="394">
        <v>0</v>
      </c>
      <c r="AA733" s="395">
        <f>Y733</f>
        <v>0</v>
      </c>
      <c r="AB733" s="395">
        <f>Z733</f>
        <v>0</v>
      </c>
      <c r="AC733" s="395">
        <f>AA733</f>
        <v>0</v>
      </c>
      <c r="AD733" s="395">
        <f>AB733</f>
        <v>0</v>
      </c>
    </row>
    <row r="734" spans="1:30" outlineLevel="1">
      <c r="B734" t="s">
        <v>367</v>
      </c>
      <c r="C734" s="386">
        <f t="shared" si="378"/>
        <v>0</v>
      </c>
      <c r="D734" s="386">
        <f t="shared" si="378"/>
        <v>0</v>
      </c>
      <c r="G734" s="29" t="s">
        <v>1361</v>
      </c>
      <c r="H734" s="396">
        <f>H733</f>
        <v>0.35</v>
      </c>
      <c r="I734" s="396">
        <f>I733</f>
        <v>0.5</v>
      </c>
      <c r="J734" s="397">
        <f t="shared" ref="J734:K740" si="381">J733</f>
        <v>1.5</v>
      </c>
      <c r="K734" s="397">
        <f t="shared" si="381"/>
        <v>1.8</v>
      </c>
      <c r="L734" s="398">
        <f t="shared" si="379"/>
        <v>0</v>
      </c>
      <c r="M734" s="399">
        <f t="shared" si="379"/>
        <v>0</v>
      </c>
      <c r="N734" s="31"/>
      <c r="O734" s="391">
        <f>MIN($H734*$K734*(1-$I734),(1-$H734)*$I734*$J734)</f>
        <v>0.315</v>
      </c>
      <c r="P734" s="391">
        <f>$O734/$J734/(1-$H734)</f>
        <v>0.32307692307692304</v>
      </c>
      <c r="Q734" s="391">
        <f>$O734/$K734/$H734</f>
        <v>0.5</v>
      </c>
      <c r="R734" s="391"/>
      <c r="S734" s="391"/>
      <c r="T734" s="393">
        <f t="shared" ref="T734:U736" si="382">P734*L734</f>
        <v>0</v>
      </c>
      <c r="U734" s="393">
        <f t="shared" si="382"/>
        <v>0</v>
      </c>
      <c r="V734" s="393">
        <f t="shared" si="380"/>
        <v>0</v>
      </c>
      <c r="X734" s="400">
        <v>850</v>
      </c>
      <c r="Y734" s="401">
        <v>0</v>
      </c>
      <c r="Z734" s="402">
        <v>0</v>
      </c>
      <c r="AA734" s="401">
        <v>0</v>
      </c>
      <c r="AB734" s="402">
        <v>0</v>
      </c>
      <c r="AC734" s="401">
        <v>0</v>
      </c>
      <c r="AD734" s="402">
        <v>0</v>
      </c>
    </row>
    <row r="735" spans="1:30" outlineLevel="1">
      <c r="B735" t="s">
        <v>1037</v>
      </c>
      <c r="C735" s="386">
        <f t="shared" si="378"/>
        <v>0</v>
      </c>
      <c r="D735" s="386">
        <f t="shared" si="378"/>
        <v>0</v>
      </c>
      <c r="G735" s="29"/>
      <c r="H735" s="396">
        <f>H734</f>
        <v>0.35</v>
      </c>
      <c r="I735" s="396">
        <f t="shared" ref="I735:I740" si="383">I734</f>
        <v>0.5</v>
      </c>
      <c r="J735" s="397">
        <f t="shared" si="381"/>
        <v>1.5</v>
      </c>
      <c r="K735" s="397">
        <f t="shared" si="381"/>
        <v>1.8</v>
      </c>
      <c r="L735" s="398">
        <f t="shared" si="379"/>
        <v>0</v>
      </c>
      <c r="M735" s="399">
        <f t="shared" si="379"/>
        <v>0</v>
      </c>
      <c r="N735" s="31"/>
      <c r="O735" s="391">
        <f>MIN($H735*$K735*(1-$I735),(1-$H735)*$I735*$J735)</f>
        <v>0.315</v>
      </c>
      <c r="P735" s="391">
        <f>$O735/$J735/(1-$H735)</f>
        <v>0.32307692307692304</v>
      </c>
      <c r="Q735" s="391">
        <f>$O735/$K735/$H735</f>
        <v>0.5</v>
      </c>
      <c r="R735" s="391"/>
      <c r="S735" s="391"/>
      <c r="T735" s="393">
        <f t="shared" si="382"/>
        <v>0</v>
      </c>
      <c r="U735" s="393">
        <f t="shared" si="382"/>
        <v>0</v>
      </c>
      <c r="V735" s="393">
        <f t="shared" si="380"/>
        <v>0</v>
      </c>
      <c r="X735" s="400">
        <v>1000</v>
      </c>
      <c r="Y735" s="403">
        <v>0</v>
      </c>
      <c r="Z735" s="404">
        <v>0</v>
      </c>
      <c r="AA735" s="403">
        <v>0</v>
      </c>
      <c r="AB735" s="404">
        <v>0</v>
      </c>
      <c r="AC735" s="403">
        <v>0</v>
      </c>
      <c r="AD735" s="404">
        <v>0</v>
      </c>
    </row>
    <row r="736" spans="1:30" outlineLevel="1">
      <c r="B736" t="s">
        <v>1362</v>
      </c>
      <c r="C736" s="386">
        <f t="shared" si="378"/>
        <v>0</v>
      </c>
      <c r="D736" s="386">
        <f t="shared" si="378"/>
        <v>0</v>
      </c>
      <c r="G736" s="29"/>
      <c r="H736" s="396">
        <f>H735</f>
        <v>0.35</v>
      </c>
      <c r="I736" s="396">
        <f t="shared" si="383"/>
        <v>0.5</v>
      </c>
      <c r="J736" s="397">
        <f t="shared" si="381"/>
        <v>1.5</v>
      </c>
      <c r="K736" s="397">
        <f t="shared" si="381"/>
        <v>1.8</v>
      </c>
      <c r="L736" s="405">
        <f t="shared" si="379"/>
        <v>0</v>
      </c>
      <c r="M736" s="406">
        <f t="shared" si="379"/>
        <v>0</v>
      </c>
      <c r="N736" s="31"/>
      <c r="O736" s="391">
        <f>MIN($H736*$K736*(1-$I736),(1-$H736)*$I736*$J736)</f>
        <v>0.315</v>
      </c>
      <c r="P736" s="391">
        <f>$O736/$J736/(1-$H736)</f>
        <v>0.32307692307692304</v>
      </c>
      <c r="Q736" s="391">
        <f>$O736/$K736/$H736</f>
        <v>0.5</v>
      </c>
      <c r="R736" s="391"/>
      <c r="S736" s="391"/>
      <c r="T736" s="393">
        <f t="shared" si="382"/>
        <v>0</v>
      </c>
      <c r="U736" s="393">
        <f t="shared" si="382"/>
        <v>0</v>
      </c>
      <c r="V736" s="393">
        <f t="shared" si="380"/>
        <v>0</v>
      </c>
      <c r="X736" s="400">
        <v>1200</v>
      </c>
      <c r="Y736" s="407">
        <v>0</v>
      </c>
      <c r="Z736" s="408">
        <v>0</v>
      </c>
      <c r="AA736" s="407">
        <v>0</v>
      </c>
      <c r="AB736" s="408">
        <v>0</v>
      </c>
      <c r="AC736" s="407">
        <v>0</v>
      </c>
      <c r="AD736" s="408">
        <v>0</v>
      </c>
    </row>
    <row r="737" spans="1:30" outlineLevel="1">
      <c r="A737" t="s">
        <v>844</v>
      </c>
      <c r="B737" t="s">
        <v>833</v>
      </c>
      <c r="C737" s="386">
        <f t="shared" si="378"/>
        <v>0</v>
      </c>
      <c r="D737" s="386">
        <f t="shared" si="378"/>
        <v>0</v>
      </c>
      <c r="G737" s="29" t="s">
        <v>1360</v>
      </c>
      <c r="H737" s="387">
        <v>0.5</v>
      </c>
      <c r="I737" s="396">
        <f t="shared" si="383"/>
        <v>0.5</v>
      </c>
      <c r="J737" s="397">
        <f t="shared" si="381"/>
        <v>1.5</v>
      </c>
      <c r="K737" s="397">
        <f t="shared" si="381"/>
        <v>1.8</v>
      </c>
      <c r="L737" s="389">
        <f t="shared" si="379"/>
        <v>0</v>
      </c>
      <c r="M737" s="390">
        <f t="shared" si="379"/>
        <v>0</v>
      </c>
      <c r="N737" s="236">
        <v>200</v>
      </c>
      <c r="O737" s="391"/>
      <c r="P737" s="391"/>
      <c r="Q737" s="391"/>
      <c r="R737" s="392">
        <f>$H737/(2-$H737)*$N737</f>
        <v>66.666666666666657</v>
      </c>
      <c r="S737" s="392">
        <f>-(1-$H737)/(2-$H737)*$N737</f>
        <v>-66.666666666666657</v>
      </c>
      <c r="T737" s="393">
        <f>L737*R737/100</f>
        <v>0</v>
      </c>
      <c r="U737" s="393">
        <f>M737*S737/100</f>
        <v>0</v>
      </c>
      <c r="V737" s="393">
        <f t="shared" si="380"/>
        <v>0</v>
      </c>
      <c r="X737" s="400"/>
      <c r="Y737" s="394">
        <v>0</v>
      </c>
      <c r="Z737" s="394">
        <v>0</v>
      </c>
      <c r="AA737" s="395">
        <f>Y737</f>
        <v>0</v>
      </c>
      <c r="AB737" s="395">
        <f>Z737</f>
        <v>0</v>
      </c>
      <c r="AC737" s="395">
        <f>AA737</f>
        <v>0</v>
      </c>
      <c r="AD737" s="395">
        <f>AB737</f>
        <v>0</v>
      </c>
    </row>
    <row r="738" spans="1:30" outlineLevel="1">
      <c r="B738" t="s">
        <v>367</v>
      </c>
      <c r="C738" s="386">
        <f t="shared" si="378"/>
        <v>0</v>
      </c>
      <c r="D738" s="386">
        <f t="shared" si="378"/>
        <v>0</v>
      </c>
      <c r="G738" s="29" t="s">
        <v>1361</v>
      </c>
      <c r="H738" s="396">
        <f>H737</f>
        <v>0.5</v>
      </c>
      <c r="I738" s="396">
        <f t="shared" si="383"/>
        <v>0.5</v>
      </c>
      <c r="J738" s="397">
        <f t="shared" si="381"/>
        <v>1.5</v>
      </c>
      <c r="K738" s="397">
        <f t="shared" si="381"/>
        <v>1.8</v>
      </c>
      <c r="L738" s="398">
        <f t="shared" si="379"/>
        <v>0</v>
      </c>
      <c r="M738" s="399">
        <f t="shared" si="379"/>
        <v>0</v>
      </c>
      <c r="N738" s="31"/>
      <c r="O738" s="391">
        <f>MIN($H738*$K738*(1-$I738),(1-$H738)*$I738*$J738)</f>
        <v>0.375</v>
      </c>
      <c r="P738" s="391">
        <f>$O738/$J738/(1-$H738)</f>
        <v>0.5</v>
      </c>
      <c r="Q738" s="391">
        <f>$O738/$K738/$H738</f>
        <v>0.41666666666666663</v>
      </c>
      <c r="R738" s="391"/>
      <c r="S738" s="391"/>
      <c r="T738" s="393">
        <f t="shared" ref="T738:U740" si="384">P738*L738</f>
        <v>0</v>
      </c>
      <c r="U738" s="393">
        <f t="shared" si="384"/>
        <v>0</v>
      </c>
      <c r="V738" s="393">
        <f t="shared" si="380"/>
        <v>0</v>
      </c>
      <c r="X738" s="400">
        <v>850</v>
      </c>
      <c r="Y738" s="401">
        <v>0</v>
      </c>
      <c r="Z738" s="402">
        <v>0</v>
      </c>
      <c r="AA738" s="401">
        <v>0</v>
      </c>
      <c r="AB738" s="402">
        <v>0</v>
      </c>
      <c r="AC738" s="401">
        <v>0</v>
      </c>
      <c r="AD738" s="402">
        <v>0</v>
      </c>
    </row>
    <row r="739" spans="1:30" outlineLevel="1">
      <c r="B739" t="s">
        <v>1037</v>
      </c>
      <c r="C739" s="386">
        <f t="shared" si="378"/>
        <v>0</v>
      </c>
      <c r="D739" s="386">
        <f t="shared" si="378"/>
        <v>0</v>
      </c>
      <c r="G739" s="29"/>
      <c r="H739" s="396">
        <f>H738</f>
        <v>0.5</v>
      </c>
      <c r="I739" s="396">
        <f t="shared" si="383"/>
        <v>0.5</v>
      </c>
      <c r="J739" s="397">
        <f t="shared" si="381"/>
        <v>1.5</v>
      </c>
      <c r="K739" s="397">
        <f t="shared" si="381"/>
        <v>1.8</v>
      </c>
      <c r="L739" s="398">
        <f t="shared" si="379"/>
        <v>0</v>
      </c>
      <c r="M739" s="399">
        <f t="shared" si="379"/>
        <v>0</v>
      </c>
      <c r="N739" s="31"/>
      <c r="O739" s="391">
        <f>MIN($H739*$K739*(1-$I739),(1-$H739)*$I739*$J739)</f>
        <v>0.375</v>
      </c>
      <c r="P739" s="391">
        <f>$O739/$J739/(1-$H739)</f>
        <v>0.5</v>
      </c>
      <c r="Q739" s="391">
        <f>$O739/$K739/$H739</f>
        <v>0.41666666666666663</v>
      </c>
      <c r="R739" s="391"/>
      <c r="S739" s="391"/>
      <c r="T739" s="393">
        <f t="shared" si="384"/>
        <v>0</v>
      </c>
      <c r="U739" s="393">
        <f t="shared" si="384"/>
        <v>0</v>
      </c>
      <c r="V739" s="393">
        <f t="shared" si="380"/>
        <v>0</v>
      </c>
      <c r="X739" s="400">
        <v>1000</v>
      </c>
      <c r="Y739" s="403">
        <v>0</v>
      </c>
      <c r="Z739" s="404">
        <v>0</v>
      </c>
      <c r="AA739" s="403">
        <v>0</v>
      </c>
      <c r="AB739" s="404">
        <v>0</v>
      </c>
      <c r="AC739" s="403">
        <v>0</v>
      </c>
      <c r="AD739" s="404">
        <v>0</v>
      </c>
    </row>
    <row r="740" spans="1:30" outlineLevel="1">
      <c r="B740" t="s">
        <v>1362</v>
      </c>
      <c r="C740" s="386">
        <f t="shared" si="378"/>
        <v>0</v>
      </c>
      <c r="D740" s="386">
        <f t="shared" si="378"/>
        <v>0</v>
      </c>
      <c r="G740" s="29"/>
      <c r="H740" s="396">
        <f>H739</f>
        <v>0.5</v>
      </c>
      <c r="I740" s="396">
        <f t="shared" si="383"/>
        <v>0.5</v>
      </c>
      <c r="J740" s="397">
        <f t="shared" si="381"/>
        <v>1.5</v>
      </c>
      <c r="K740" s="397">
        <f t="shared" si="381"/>
        <v>1.8</v>
      </c>
      <c r="L740" s="405">
        <f t="shared" si="379"/>
        <v>0</v>
      </c>
      <c r="M740" s="406">
        <f t="shared" si="379"/>
        <v>0</v>
      </c>
      <c r="N740" s="31"/>
      <c r="O740" s="391">
        <f>MIN($H740*$K740*(1-$I740),(1-$H740)*$I740*$J740)</f>
        <v>0.375</v>
      </c>
      <c r="P740" s="391">
        <f>$O740/$J740/(1-$H740)</f>
        <v>0.5</v>
      </c>
      <c r="Q740" s="391">
        <f>$O740/$K740/$H740</f>
        <v>0.41666666666666663</v>
      </c>
      <c r="R740" s="391"/>
      <c r="S740" s="391"/>
      <c r="T740" s="393">
        <f t="shared" si="384"/>
        <v>0</v>
      </c>
      <c r="U740" s="393">
        <f t="shared" si="384"/>
        <v>0</v>
      </c>
      <c r="V740" s="393">
        <f t="shared" si="380"/>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385">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385"/>
        <v>SWV  Spr</v>
      </c>
      <c r="C746">
        <v>1</v>
      </c>
      <c r="D746">
        <v>1</v>
      </c>
      <c r="E746">
        <v>2</v>
      </c>
      <c r="F746">
        <v>1</v>
      </c>
      <c r="G746">
        <v>1</v>
      </c>
      <c r="H746" s="461">
        <f t="shared" ref="H746:H780" si="386">CHOOSE($D746,3,4,4,5)</f>
        <v>3</v>
      </c>
      <c r="I746" s="461">
        <f t="shared" ref="I746:I780" si="387">CHOOSE($E746,4,3,2)</f>
        <v>3</v>
      </c>
      <c r="J746" s="461">
        <v>0</v>
      </c>
      <c r="K746" s="461">
        <v>0</v>
      </c>
      <c r="L746" s="461">
        <v>0</v>
      </c>
      <c r="M746" s="461">
        <v>0</v>
      </c>
      <c r="N746" s="461">
        <f t="shared" ref="N746:N780" si="388">CHOOSE($D746,2,2,2,3)</f>
        <v>2</v>
      </c>
    </row>
    <row r="747" spans="1:30" outlineLevel="1">
      <c r="B747" t="e">
        <f t="shared" si="385"/>
        <v>#REF!</v>
      </c>
      <c r="C747">
        <v>1</v>
      </c>
      <c r="D747">
        <v>1</v>
      </c>
      <c r="E747">
        <v>3</v>
      </c>
      <c r="F747">
        <v>1</v>
      </c>
      <c r="G747">
        <v>1</v>
      </c>
      <c r="H747" s="461">
        <f t="shared" si="386"/>
        <v>3</v>
      </c>
      <c r="I747" s="461">
        <f t="shared" si="387"/>
        <v>2</v>
      </c>
      <c r="J747" s="461">
        <v>0</v>
      </c>
      <c r="K747" s="461">
        <v>0</v>
      </c>
      <c r="L747" s="461">
        <v>0</v>
      </c>
      <c r="M747" s="461">
        <v>0</v>
      </c>
      <c r="N747" s="461">
        <f t="shared" si="388"/>
        <v>2</v>
      </c>
    </row>
    <row r="748" spans="1:30" outlineLevel="1">
      <c r="A748" t="s">
        <v>1077</v>
      </c>
      <c r="B748" t="str">
        <f t="shared" si="385"/>
        <v>SWV  Win</v>
      </c>
      <c r="C748">
        <v>1</v>
      </c>
      <c r="D748">
        <v>2</v>
      </c>
      <c r="E748">
        <v>1</v>
      </c>
      <c r="F748">
        <v>1</v>
      </c>
      <c r="G748">
        <v>1</v>
      </c>
      <c r="H748" s="461">
        <f t="shared" si="386"/>
        <v>4</v>
      </c>
      <c r="I748" s="461">
        <f t="shared" si="387"/>
        <v>4</v>
      </c>
      <c r="J748" s="461">
        <v>0</v>
      </c>
      <c r="K748" s="461">
        <v>0</v>
      </c>
      <c r="L748" s="461">
        <v>0</v>
      </c>
      <c r="M748" s="461">
        <v>0</v>
      </c>
      <c r="N748" s="461">
        <f t="shared" si="388"/>
        <v>2</v>
      </c>
    </row>
    <row r="749" spans="1:30" outlineLevel="1">
      <c r="B749" t="str">
        <f t="shared" si="385"/>
        <v>SWV  Spr</v>
      </c>
      <c r="C749">
        <v>1</v>
      </c>
      <c r="D749">
        <v>2</v>
      </c>
      <c r="E749">
        <v>2</v>
      </c>
      <c r="F749">
        <v>1</v>
      </c>
      <c r="G749">
        <v>1</v>
      </c>
      <c r="H749" s="461">
        <f t="shared" si="386"/>
        <v>4</v>
      </c>
      <c r="I749" s="461">
        <f t="shared" si="387"/>
        <v>3</v>
      </c>
      <c r="J749" s="461">
        <v>0</v>
      </c>
      <c r="K749" s="461">
        <v>0</v>
      </c>
      <c r="L749" s="461">
        <v>0</v>
      </c>
      <c r="M749" s="461">
        <v>0</v>
      </c>
      <c r="N749" s="461">
        <f t="shared" si="388"/>
        <v>2</v>
      </c>
    </row>
    <row r="750" spans="1:30" outlineLevel="1">
      <c r="B750" t="e">
        <f t="shared" si="385"/>
        <v>#REF!</v>
      </c>
      <c r="C750">
        <v>1</v>
      </c>
      <c r="D750">
        <v>2</v>
      </c>
      <c r="E750">
        <v>3</v>
      </c>
      <c r="F750">
        <v>1</v>
      </c>
      <c r="G750">
        <v>1</v>
      </c>
      <c r="H750" s="461">
        <f t="shared" si="386"/>
        <v>4</v>
      </c>
      <c r="I750" s="461">
        <f t="shared" si="387"/>
        <v>2</v>
      </c>
      <c r="J750" s="461">
        <v>0</v>
      </c>
      <c r="K750" s="461">
        <v>0</v>
      </c>
      <c r="L750" s="461">
        <v>0</v>
      </c>
      <c r="M750" s="461">
        <v>0</v>
      </c>
      <c r="N750" s="461">
        <f t="shared" si="388"/>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385"/>
        <v>SWV  Win</v>
      </c>
      <c r="C754">
        <v>1</v>
      </c>
      <c r="D754">
        <v>4</v>
      </c>
      <c r="E754">
        <v>1</v>
      </c>
      <c r="F754">
        <v>1</v>
      </c>
      <c r="G754">
        <v>1</v>
      </c>
      <c r="H754" s="461">
        <f t="shared" si="386"/>
        <v>5</v>
      </c>
      <c r="I754" s="461">
        <f t="shared" si="387"/>
        <v>4</v>
      </c>
      <c r="J754" s="461">
        <v>0</v>
      </c>
      <c r="K754" s="461">
        <v>0</v>
      </c>
      <c r="L754" s="461">
        <v>0</v>
      </c>
      <c r="M754" s="461">
        <v>0</v>
      </c>
      <c r="N754" s="461">
        <f t="shared" si="388"/>
        <v>3</v>
      </c>
    </row>
    <row r="755" spans="1:14" outlineLevel="1">
      <c r="B755" t="str">
        <f t="shared" si="385"/>
        <v>SWV  Spr</v>
      </c>
      <c r="C755">
        <v>1</v>
      </c>
      <c r="D755">
        <v>4</v>
      </c>
      <c r="E755">
        <v>2</v>
      </c>
      <c r="F755">
        <v>1</v>
      </c>
      <c r="G755">
        <v>1</v>
      </c>
      <c r="H755" s="461">
        <f t="shared" si="386"/>
        <v>5</v>
      </c>
      <c r="I755" s="461">
        <f t="shared" si="387"/>
        <v>3</v>
      </c>
      <c r="J755" s="461">
        <v>0</v>
      </c>
      <c r="K755" s="461">
        <v>0</v>
      </c>
      <c r="L755" s="461">
        <v>0</v>
      </c>
      <c r="M755" s="461">
        <v>0</v>
      </c>
      <c r="N755" s="461">
        <f t="shared" si="388"/>
        <v>3</v>
      </c>
    </row>
    <row r="756" spans="1:14" outlineLevel="1">
      <c r="A756" s="104"/>
      <c r="B756" t="e">
        <f t="shared" si="385"/>
        <v>#REF!</v>
      </c>
      <c r="C756">
        <v>1</v>
      </c>
      <c r="D756">
        <v>4</v>
      </c>
      <c r="E756">
        <v>3</v>
      </c>
      <c r="F756">
        <v>1</v>
      </c>
      <c r="G756">
        <v>1</v>
      </c>
      <c r="H756" s="461">
        <f t="shared" si="386"/>
        <v>5</v>
      </c>
      <c r="I756" s="461">
        <f t="shared" si="387"/>
        <v>2</v>
      </c>
      <c r="J756" s="461">
        <v>0</v>
      </c>
      <c r="K756" s="461">
        <v>0</v>
      </c>
      <c r="L756" s="461">
        <v>0</v>
      </c>
      <c r="M756" s="461">
        <v>0</v>
      </c>
      <c r="N756" s="461">
        <f t="shared" si="388"/>
        <v>3</v>
      </c>
    </row>
    <row r="757" spans="1:14" outlineLevel="1">
      <c r="A757" s="101" t="s">
        <v>1076</v>
      </c>
      <c r="B757" t="str">
        <f t="shared" si="385"/>
        <v>GSW  Win</v>
      </c>
      <c r="C757">
        <v>2</v>
      </c>
      <c r="D757">
        <v>1</v>
      </c>
      <c r="E757">
        <v>1</v>
      </c>
      <c r="F757">
        <v>1</v>
      </c>
      <c r="G757">
        <v>1</v>
      </c>
      <c r="H757" s="461">
        <f t="shared" si="386"/>
        <v>3</v>
      </c>
      <c r="I757" s="461">
        <f t="shared" si="387"/>
        <v>4</v>
      </c>
      <c r="J757" s="461">
        <v>0</v>
      </c>
      <c r="K757" s="461">
        <v>0</v>
      </c>
      <c r="L757" s="461">
        <v>0</v>
      </c>
      <c r="M757" s="461">
        <v>0</v>
      </c>
      <c r="N757" s="461">
        <f t="shared" si="388"/>
        <v>2</v>
      </c>
    </row>
    <row r="758" spans="1:14" outlineLevel="1">
      <c r="B758" t="str">
        <f t="shared" si="385"/>
        <v>GSW  Spr</v>
      </c>
      <c r="C758">
        <v>2</v>
      </c>
      <c r="D758">
        <v>1</v>
      </c>
      <c r="E758">
        <v>2</v>
      </c>
      <c r="F758">
        <v>1</v>
      </c>
      <c r="G758">
        <v>1</v>
      </c>
      <c r="H758" s="461">
        <f t="shared" si="386"/>
        <v>3</v>
      </c>
      <c r="I758" s="461">
        <f t="shared" si="387"/>
        <v>3</v>
      </c>
      <c r="J758" s="461">
        <v>0</v>
      </c>
      <c r="K758" s="461">
        <v>0</v>
      </c>
      <c r="L758" s="461">
        <v>0</v>
      </c>
      <c r="M758" s="461">
        <v>0</v>
      </c>
      <c r="N758" s="461">
        <f t="shared" si="388"/>
        <v>2</v>
      </c>
    </row>
    <row r="759" spans="1:14" outlineLevel="1">
      <c r="B759" t="e">
        <f t="shared" si="385"/>
        <v>#REF!</v>
      </c>
      <c r="C759">
        <v>2</v>
      </c>
      <c r="D759">
        <v>1</v>
      </c>
      <c r="E759">
        <v>3</v>
      </c>
      <c r="F759">
        <v>1</v>
      </c>
      <c r="G759">
        <v>1</v>
      </c>
      <c r="H759" s="461">
        <f t="shared" si="386"/>
        <v>3</v>
      </c>
      <c r="I759" s="461">
        <f t="shared" si="387"/>
        <v>2</v>
      </c>
      <c r="J759" s="461">
        <v>0</v>
      </c>
      <c r="K759" s="461">
        <v>0</v>
      </c>
      <c r="L759" s="461">
        <v>0</v>
      </c>
      <c r="M759" s="461">
        <v>0</v>
      </c>
      <c r="N759" s="461">
        <f t="shared" si="388"/>
        <v>2</v>
      </c>
    </row>
    <row r="760" spans="1:14" outlineLevel="1">
      <c r="A760" t="s">
        <v>1077</v>
      </c>
      <c r="B760" t="str">
        <f t="shared" si="385"/>
        <v>GSW  Win</v>
      </c>
      <c r="C760">
        <v>2</v>
      </c>
      <c r="D760">
        <v>2</v>
      </c>
      <c r="E760">
        <v>1</v>
      </c>
      <c r="F760">
        <v>1</v>
      </c>
      <c r="G760">
        <v>1</v>
      </c>
      <c r="H760" s="461">
        <f t="shared" si="386"/>
        <v>4</v>
      </c>
      <c r="I760" s="461">
        <f t="shared" si="387"/>
        <v>4</v>
      </c>
      <c r="J760" s="461">
        <v>0</v>
      </c>
      <c r="K760" s="461">
        <v>0</v>
      </c>
      <c r="L760" s="461">
        <v>0</v>
      </c>
      <c r="M760" s="461">
        <v>0</v>
      </c>
      <c r="N760" s="461">
        <f t="shared" si="388"/>
        <v>2</v>
      </c>
    </row>
    <row r="761" spans="1:14" outlineLevel="1">
      <c r="B761" t="str">
        <f t="shared" si="385"/>
        <v>GSW  Spr</v>
      </c>
      <c r="C761">
        <v>2</v>
      </c>
      <c r="D761">
        <v>2</v>
      </c>
      <c r="E761">
        <v>2</v>
      </c>
      <c r="F761">
        <v>1</v>
      </c>
      <c r="G761">
        <v>1</v>
      </c>
      <c r="H761" s="461">
        <f t="shared" si="386"/>
        <v>4</v>
      </c>
      <c r="I761" s="461">
        <f t="shared" si="387"/>
        <v>3</v>
      </c>
      <c r="J761" s="461">
        <v>0</v>
      </c>
      <c r="K761" s="461">
        <v>0</v>
      </c>
      <c r="L761" s="461">
        <v>0</v>
      </c>
      <c r="M761" s="461">
        <v>0</v>
      </c>
      <c r="N761" s="461">
        <f t="shared" si="388"/>
        <v>2</v>
      </c>
    </row>
    <row r="762" spans="1:14" outlineLevel="1">
      <c r="B762" t="e">
        <f t="shared" si="385"/>
        <v>#REF!</v>
      </c>
      <c r="C762">
        <v>2</v>
      </c>
      <c r="D762">
        <v>2</v>
      </c>
      <c r="E762">
        <v>3</v>
      </c>
      <c r="F762">
        <v>1</v>
      </c>
      <c r="G762">
        <v>1</v>
      </c>
      <c r="H762" s="461">
        <f t="shared" si="386"/>
        <v>4</v>
      </c>
      <c r="I762" s="461">
        <f t="shared" si="387"/>
        <v>2</v>
      </c>
      <c r="J762" s="461">
        <v>0</v>
      </c>
      <c r="K762" s="461">
        <v>0</v>
      </c>
      <c r="L762" s="461">
        <v>0</v>
      </c>
      <c r="M762" s="461">
        <v>0</v>
      </c>
      <c r="N762" s="461">
        <f t="shared" si="388"/>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385"/>
        <v>GSW  Win</v>
      </c>
      <c r="C766">
        <v>2</v>
      </c>
      <c r="D766">
        <v>4</v>
      </c>
      <c r="E766">
        <v>1</v>
      </c>
      <c r="F766">
        <v>1</v>
      </c>
      <c r="G766">
        <v>1</v>
      </c>
      <c r="H766" s="461">
        <f t="shared" si="386"/>
        <v>5</v>
      </c>
      <c r="I766" s="461">
        <f t="shared" si="387"/>
        <v>4</v>
      </c>
      <c r="J766" s="461">
        <v>0</v>
      </c>
      <c r="K766" s="461">
        <v>0</v>
      </c>
      <c r="L766" s="461">
        <v>0</v>
      </c>
      <c r="M766" s="461">
        <v>0</v>
      </c>
      <c r="N766" s="461">
        <f t="shared" si="388"/>
        <v>3</v>
      </c>
    </row>
    <row r="767" spans="1:14" outlineLevel="1">
      <c r="B767" t="str">
        <f t="shared" si="385"/>
        <v>GSW  Spr</v>
      </c>
      <c r="C767">
        <v>2</v>
      </c>
      <c r="D767">
        <v>4</v>
      </c>
      <c r="E767">
        <v>2</v>
      </c>
      <c r="F767">
        <v>1</v>
      </c>
      <c r="G767">
        <v>1</v>
      </c>
      <c r="H767" s="461">
        <f t="shared" si="386"/>
        <v>5</v>
      </c>
      <c r="I767" s="461">
        <f t="shared" si="387"/>
        <v>3</v>
      </c>
      <c r="J767" s="461">
        <v>0</v>
      </c>
      <c r="K767" s="461">
        <v>0</v>
      </c>
      <c r="L767" s="461">
        <v>0</v>
      </c>
      <c r="M767" s="461">
        <v>0</v>
      </c>
      <c r="N767" s="461">
        <f t="shared" si="388"/>
        <v>3</v>
      </c>
    </row>
    <row r="768" spans="1:14" outlineLevel="1">
      <c r="A768" s="104"/>
      <c r="B768" t="e">
        <f t="shared" si="385"/>
        <v>#REF!</v>
      </c>
      <c r="C768">
        <v>2</v>
      </c>
      <c r="D768">
        <v>4</v>
      </c>
      <c r="E768">
        <v>3</v>
      </c>
      <c r="F768">
        <v>1</v>
      </c>
      <c r="G768">
        <v>1</v>
      </c>
      <c r="H768" s="461">
        <f t="shared" si="386"/>
        <v>5</v>
      </c>
      <c r="I768" s="461">
        <f t="shared" si="387"/>
        <v>2</v>
      </c>
      <c r="J768" s="461">
        <v>0</v>
      </c>
      <c r="K768" s="461">
        <v>0</v>
      </c>
      <c r="L768" s="461">
        <v>0</v>
      </c>
      <c r="M768" s="461">
        <v>0</v>
      </c>
      <c r="N768" s="461">
        <f t="shared" si="388"/>
        <v>3</v>
      </c>
    </row>
    <row r="769" spans="1:14" outlineLevel="1">
      <c r="A769" s="101" t="s">
        <v>1076</v>
      </c>
      <c r="B769" t="str">
        <f t="shared" si="385"/>
        <v>EWW  Win</v>
      </c>
      <c r="C769">
        <v>3</v>
      </c>
      <c r="D769">
        <v>1</v>
      </c>
      <c r="E769">
        <v>1</v>
      </c>
      <c r="F769">
        <v>1</v>
      </c>
      <c r="G769">
        <v>1</v>
      </c>
      <c r="H769" s="461">
        <f t="shared" si="386"/>
        <v>3</v>
      </c>
      <c r="I769" s="461">
        <f t="shared" si="387"/>
        <v>4</v>
      </c>
      <c r="J769" s="461">
        <v>0</v>
      </c>
      <c r="K769" s="461">
        <v>0</v>
      </c>
      <c r="L769" s="461">
        <v>0</v>
      </c>
      <c r="M769" s="461">
        <v>0</v>
      </c>
      <c r="N769" s="461">
        <f t="shared" si="388"/>
        <v>2</v>
      </c>
    </row>
    <row r="770" spans="1:14" outlineLevel="1">
      <c r="B770" t="str">
        <f t="shared" si="385"/>
        <v>EWW  Spr</v>
      </c>
      <c r="C770">
        <v>3</v>
      </c>
      <c r="D770">
        <v>1</v>
      </c>
      <c r="E770">
        <v>2</v>
      </c>
      <c r="F770">
        <v>1</v>
      </c>
      <c r="G770">
        <v>1</v>
      </c>
      <c r="H770" s="461">
        <f t="shared" si="386"/>
        <v>3</v>
      </c>
      <c r="I770" s="461">
        <f t="shared" si="387"/>
        <v>3</v>
      </c>
      <c r="J770" s="461">
        <v>0</v>
      </c>
      <c r="K770" s="461">
        <v>0</v>
      </c>
      <c r="L770" s="461">
        <v>0</v>
      </c>
      <c r="M770" s="461">
        <v>0</v>
      </c>
      <c r="N770" s="461">
        <f t="shared" si="388"/>
        <v>2</v>
      </c>
    </row>
    <row r="771" spans="1:14" outlineLevel="1">
      <c r="B771" t="e">
        <f t="shared" si="385"/>
        <v>#REF!</v>
      </c>
      <c r="C771">
        <v>3</v>
      </c>
      <c r="D771">
        <v>1</v>
      </c>
      <c r="E771">
        <v>3</v>
      </c>
      <c r="F771">
        <v>1</v>
      </c>
      <c r="G771">
        <v>1</v>
      </c>
      <c r="H771" s="461">
        <f t="shared" si="386"/>
        <v>3</v>
      </c>
      <c r="I771" s="461">
        <f t="shared" si="387"/>
        <v>2</v>
      </c>
      <c r="J771" s="461">
        <v>0</v>
      </c>
      <c r="K771" s="461">
        <v>0</v>
      </c>
      <c r="L771" s="461">
        <v>0</v>
      </c>
      <c r="M771" s="461">
        <v>0</v>
      </c>
      <c r="N771" s="461">
        <f t="shared" si="388"/>
        <v>2</v>
      </c>
    </row>
    <row r="772" spans="1:14" outlineLevel="1">
      <c r="A772" t="s">
        <v>1077</v>
      </c>
      <c r="B772" t="str">
        <f t="shared" si="385"/>
        <v>EWW  Win</v>
      </c>
      <c r="C772">
        <v>3</v>
      </c>
      <c r="D772">
        <v>2</v>
      </c>
      <c r="E772">
        <v>1</v>
      </c>
      <c r="F772">
        <v>1</v>
      </c>
      <c r="G772">
        <v>1</v>
      </c>
      <c r="H772" s="461">
        <f t="shared" si="386"/>
        <v>4</v>
      </c>
      <c r="I772" s="461">
        <f t="shared" si="387"/>
        <v>4</v>
      </c>
      <c r="J772" s="461">
        <v>0</v>
      </c>
      <c r="K772" s="461">
        <v>0</v>
      </c>
      <c r="L772" s="461">
        <v>0</v>
      </c>
      <c r="M772" s="461">
        <v>0</v>
      </c>
      <c r="N772" s="461">
        <f t="shared" si="388"/>
        <v>2</v>
      </c>
    </row>
    <row r="773" spans="1:14" outlineLevel="1">
      <c r="B773" t="str">
        <f t="shared" si="385"/>
        <v>EWW  Spr</v>
      </c>
      <c r="C773">
        <v>3</v>
      </c>
      <c r="D773">
        <v>2</v>
      </c>
      <c r="E773">
        <v>2</v>
      </c>
      <c r="F773">
        <v>1</v>
      </c>
      <c r="G773">
        <v>1</v>
      </c>
      <c r="H773" s="461">
        <f t="shared" si="386"/>
        <v>4</v>
      </c>
      <c r="I773" s="461">
        <f t="shared" si="387"/>
        <v>3</v>
      </c>
      <c r="J773" s="461">
        <v>0</v>
      </c>
      <c r="K773" s="461">
        <v>0</v>
      </c>
      <c r="L773" s="461">
        <v>0</v>
      </c>
      <c r="M773" s="461">
        <v>0</v>
      </c>
      <c r="N773" s="461">
        <f t="shared" si="388"/>
        <v>2</v>
      </c>
    </row>
    <row r="774" spans="1:14" outlineLevel="1">
      <c r="B774" t="e">
        <f t="shared" si="385"/>
        <v>#REF!</v>
      </c>
      <c r="C774">
        <v>3</v>
      </c>
      <c r="D774">
        <v>2</v>
      </c>
      <c r="E774">
        <v>3</v>
      </c>
      <c r="F774">
        <v>1</v>
      </c>
      <c r="G774">
        <v>1</v>
      </c>
      <c r="H774" s="461">
        <f t="shared" si="386"/>
        <v>4</v>
      </c>
      <c r="I774" s="461">
        <f t="shared" si="387"/>
        <v>2</v>
      </c>
      <c r="J774" s="461">
        <v>0</v>
      </c>
      <c r="K774" s="461">
        <v>0</v>
      </c>
      <c r="L774" s="461">
        <v>0</v>
      </c>
      <c r="M774" s="461">
        <v>0</v>
      </c>
      <c r="N774" s="461">
        <f t="shared" si="388"/>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385"/>
        <v>EWW  Win</v>
      </c>
      <c r="C778">
        <v>3</v>
      </c>
      <c r="D778">
        <v>4</v>
      </c>
      <c r="E778">
        <v>1</v>
      </c>
      <c r="F778">
        <v>1</v>
      </c>
      <c r="G778">
        <v>1</v>
      </c>
      <c r="H778" s="461">
        <f t="shared" si="386"/>
        <v>5</v>
      </c>
      <c r="I778" s="461">
        <f t="shared" si="387"/>
        <v>4</v>
      </c>
      <c r="J778" s="461">
        <v>0</v>
      </c>
      <c r="K778" s="461">
        <v>0</v>
      </c>
      <c r="L778" s="461">
        <v>0</v>
      </c>
      <c r="M778" s="461">
        <v>0</v>
      </c>
      <c r="N778" s="461">
        <f t="shared" si="388"/>
        <v>3</v>
      </c>
    </row>
    <row r="779" spans="1:14" outlineLevel="1">
      <c r="B779" t="str">
        <f t="shared" si="385"/>
        <v>EWW  Spr</v>
      </c>
      <c r="C779">
        <v>3</v>
      </c>
      <c r="D779">
        <v>4</v>
      </c>
      <c r="E779">
        <v>2</v>
      </c>
      <c r="F779">
        <v>1</v>
      </c>
      <c r="G779">
        <v>1</v>
      </c>
      <c r="H779" s="461">
        <f t="shared" si="386"/>
        <v>5</v>
      </c>
      <c r="I779" s="461">
        <f t="shared" si="387"/>
        <v>3</v>
      </c>
      <c r="J779" s="461">
        <v>0</v>
      </c>
      <c r="K779" s="461">
        <v>0</v>
      </c>
      <c r="L779" s="461">
        <v>0</v>
      </c>
      <c r="M779" s="461">
        <v>0</v>
      </c>
      <c r="N779" s="461">
        <f t="shared" si="388"/>
        <v>3</v>
      </c>
    </row>
    <row r="780" spans="1:14" outlineLevel="1">
      <c r="A780" s="104"/>
      <c r="B780" t="e">
        <f t="shared" si="385"/>
        <v>#REF!</v>
      </c>
      <c r="C780">
        <v>3</v>
      </c>
      <c r="D780">
        <v>4</v>
      </c>
      <c r="E780">
        <v>3</v>
      </c>
      <c r="F780">
        <v>1</v>
      </c>
      <c r="G780">
        <v>1</v>
      </c>
      <c r="H780" s="461">
        <f t="shared" si="386"/>
        <v>5</v>
      </c>
      <c r="I780" s="461">
        <f t="shared" si="387"/>
        <v>2</v>
      </c>
      <c r="J780" s="461">
        <v>0</v>
      </c>
      <c r="K780" s="461">
        <v>0</v>
      </c>
      <c r="L780" s="461">
        <v>0</v>
      </c>
      <c r="M780" s="461">
        <v>0</v>
      </c>
      <c r="N780" s="461">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3</v>
      </c>
      <c r="D4" s="62" t="str">
        <f>(INDEX(i.TOL_Desc,d.TOL,1)&amp;" ")</f>
        <v xml:space="preserve">Spr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519</v>
      </c>
      <c r="T86" s="165" t="s">
        <v>520</v>
      </c>
      <c r="U86" s="165"/>
      <c r="V86" s="165"/>
      <c r="W86" s="165"/>
    </row>
    <row r="87" spans="1:30" outlineLevel="1">
      <c r="A87" s="173">
        <v>6</v>
      </c>
      <c r="B87" s="184" t="s">
        <v>416</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957</v>
      </c>
      <c r="U87" s="165"/>
      <c r="V87" s="165"/>
      <c r="W87" s="165"/>
    </row>
    <row r="88" spans="1:30" outlineLevel="1">
      <c r="A88" s="173">
        <v>7</v>
      </c>
      <c r="B88" s="184" t="s">
        <v>417</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418</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5">TEXT($C108-18,"0")&amp;":"&amp;TEXT($C108-17,"0")</f>
        <v>1:2</v>
      </c>
      <c r="G108" s="475" t="str">
        <f t="shared" si="105"/>
        <v>1:2</v>
      </c>
    </row>
    <row r="109" spans="1:11" outlineLevel="1">
      <c r="A109">
        <v>2</v>
      </c>
      <c r="B109" t="s">
        <v>824</v>
      </c>
      <c r="C109" s="107">
        <v>43</v>
      </c>
      <c r="D109" s="474" t="str">
        <f>TEXT($C109,"0")&amp;":"&amp;TEXT($C109+1,"0")</f>
        <v>43:44</v>
      </c>
      <c r="E109" s="476" t="str">
        <f>TEXT($C109-18,"0")&amp;":"&amp;TEXT($C109-17,"0")</f>
        <v>25:26</v>
      </c>
      <c r="F109" s="476" t="str">
        <f t="shared" si="105"/>
        <v>25:26</v>
      </c>
      <c r="G109" s="476" t="str">
        <f t="shared" si="105"/>
        <v>25:26</v>
      </c>
    </row>
    <row r="110" spans="1:11" outlineLevel="1">
      <c r="A110">
        <v>3</v>
      </c>
      <c r="B110" t="s">
        <v>390</v>
      </c>
      <c r="C110" s="108">
        <v>67</v>
      </c>
      <c r="D110" s="482" t="str">
        <f>TEXT($C110,"0")&amp;":"&amp;TEXT($C110+1,"0")</f>
        <v>67:68</v>
      </c>
      <c r="E110" s="477" t="str">
        <f>TEXT($C110-18,"0")&amp;":"&amp;TEXT($C110-17,"0")</f>
        <v>49:50</v>
      </c>
      <c r="F110" s="477" t="str">
        <f t="shared" si="105"/>
        <v>49:50</v>
      </c>
      <c r="G110" s="477" t="str">
        <f t="shared" si="105"/>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6">$C132*E$131</f>
        <v>0.01</v>
      </c>
      <c r="F132" s="332">
        <f t="shared" si="106"/>
        <v>1.7000000000000001E-2</v>
      </c>
      <c r="G132" s="333">
        <f t="shared" si="106"/>
        <v>0.02</v>
      </c>
      <c r="H132" s="331">
        <f t="shared" ref="H132:J134" si="107">$D132*H$131</f>
        <v>5.5E-2</v>
      </c>
      <c r="I132" s="332">
        <f t="shared" si="107"/>
        <v>9.35E-2</v>
      </c>
      <c r="J132" s="333">
        <f t="shared" si="107"/>
        <v>0.11</v>
      </c>
    </row>
    <row r="133" spans="1:192" outlineLevel="1">
      <c r="A133">
        <v>2</v>
      </c>
      <c r="B133" t="s">
        <v>826</v>
      </c>
      <c r="C133" s="330">
        <v>-0.06</v>
      </c>
      <c r="D133" s="330">
        <v>0.01</v>
      </c>
      <c r="E133" s="334">
        <f t="shared" si="106"/>
        <v>-0.03</v>
      </c>
      <c r="F133" s="165">
        <f t="shared" si="106"/>
        <v>-5.0999999999999997E-2</v>
      </c>
      <c r="G133" s="335">
        <f t="shared" si="106"/>
        <v>-0.06</v>
      </c>
      <c r="H133" s="334">
        <f t="shared" si="107"/>
        <v>5.0000000000000001E-3</v>
      </c>
      <c r="I133" s="165">
        <f t="shared" si="107"/>
        <v>8.5000000000000006E-3</v>
      </c>
      <c r="J133" s="335">
        <f t="shared" si="107"/>
        <v>0.01</v>
      </c>
    </row>
    <row r="134" spans="1:192" outlineLevel="1">
      <c r="A134">
        <v>3</v>
      </c>
      <c r="B134" t="s">
        <v>827</v>
      </c>
      <c r="C134" s="330">
        <v>0.1</v>
      </c>
      <c r="D134" s="330">
        <v>0.2</v>
      </c>
      <c r="E134" s="336">
        <f t="shared" si="106"/>
        <v>0.05</v>
      </c>
      <c r="F134" s="337">
        <f t="shared" si="106"/>
        <v>8.5000000000000006E-2</v>
      </c>
      <c r="G134" s="338">
        <f t="shared" si="106"/>
        <v>0.1</v>
      </c>
      <c r="H134" s="336">
        <f t="shared" si="107"/>
        <v>0.1</v>
      </c>
      <c r="I134" s="337">
        <f t="shared" si="107"/>
        <v>0.17</v>
      </c>
      <c r="J134" s="338">
        <f t="shared" si="107"/>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9">AT141+3</f>
        <v>7</v>
      </c>
      <c r="AV141" s="176">
        <f t="shared" si="109"/>
        <v>10</v>
      </c>
      <c r="AW141" s="176">
        <f t="shared" si="109"/>
        <v>13</v>
      </c>
      <c r="AX141" s="176">
        <f t="shared" si="109"/>
        <v>16</v>
      </c>
      <c r="AY141" s="176">
        <f t="shared" si="109"/>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163</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887</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t="str">
        <f t="shared" si="121"/>
        <v>-</v>
      </c>
      <c r="AH149" s="139" t="str">
        <f t="shared" si="121"/>
        <v>-</v>
      </c>
      <c r="AI149" s="139" t="str">
        <f t="shared" ref="AI149:BN149" si="122">INDEX(LMU_Data,(AI$148*$A$148)+$A149,(d.Region-1)*15+AI$147)</f>
        <v>-</v>
      </c>
      <c r="AJ149" s="139" t="str">
        <f t="shared" si="122"/>
        <v>-</v>
      </c>
      <c r="AK149" s="139" t="str">
        <f t="shared" si="122"/>
        <v>-</v>
      </c>
      <c r="AL149" s="139" t="str">
        <f t="shared" si="122"/>
        <v>-</v>
      </c>
      <c r="AM149" s="139" t="str">
        <f t="shared" si="122"/>
        <v>-</v>
      </c>
      <c r="AN149" s="139" t="str">
        <f t="shared" si="122"/>
        <v>-</v>
      </c>
      <c r="AO149" s="139" t="str">
        <f t="shared" si="122"/>
        <v>-</v>
      </c>
      <c r="AP149" s="139" t="str">
        <f t="shared" si="122"/>
        <v>-</v>
      </c>
      <c r="AQ149" s="139" t="str">
        <f t="shared" si="122"/>
        <v>-</v>
      </c>
      <c r="AR149" s="139" t="str">
        <f t="shared" si="122"/>
        <v>-</v>
      </c>
      <c r="AS149" s="139" t="str">
        <f t="shared" si="122"/>
        <v>-</v>
      </c>
      <c r="AT149" s="139" t="str">
        <f t="shared" si="122"/>
        <v>-</v>
      </c>
      <c r="AU149" s="139" t="str">
        <f t="shared" si="122"/>
        <v>-</v>
      </c>
      <c r="AV149" s="139" t="str">
        <f t="shared" si="122"/>
        <v>-</v>
      </c>
      <c r="AW149" s="139" t="str">
        <f t="shared" si="122"/>
        <v>-</v>
      </c>
      <c r="AX149" s="139" t="str">
        <f t="shared" si="122"/>
        <v>-</v>
      </c>
      <c r="AY149" s="139" t="str">
        <f t="shared" si="122"/>
        <v>-</v>
      </c>
      <c r="AZ149" s="139" t="str">
        <f t="shared" si="122"/>
        <v>-</v>
      </c>
      <c r="BA149" s="139" t="str">
        <f t="shared" si="122"/>
        <v>-</v>
      </c>
      <c r="BB149" s="139" t="str">
        <f t="shared" si="122"/>
        <v>-</v>
      </c>
      <c r="BC149" s="139" t="str">
        <f t="shared" si="122"/>
        <v>-</v>
      </c>
      <c r="BD149" s="139" t="str">
        <f t="shared" si="122"/>
        <v>-</v>
      </c>
      <c r="BE149" s="139" t="str">
        <f t="shared" si="122"/>
        <v>-</v>
      </c>
      <c r="BF149" s="139" t="str">
        <f t="shared" si="122"/>
        <v>-</v>
      </c>
      <c r="BG149" s="139" t="str">
        <f t="shared" si="122"/>
        <v>-</v>
      </c>
      <c r="BH149" s="139" t="str">
        <f t="shared" si="122"/>
        <v>-</v>
      </c>
      <c r="BI149" s="139" t="str">
        <f t="shared" si="122"/>
        <v>-</v>
      </c>
      <c r="BJ149" s="139" t="str">
        <f t="shared" si="122"/>
        <v>-</v>
      </c>
      <c r="BK149" s="139" t="str">
        <f t="shared" si="122"/>
        <v>-</v>
      </c>
      <c r="BL149" s="139" t="str">
        <f t="shared" si="122"/>
        <v>-</v>
      </c>
      <c r="BM149" s="139" t="str">
        <f t="shared" si="122"/>
        <v>-</v>
      </c>
      <c r="BN149" s="139" t="str">
        <f t="shared" si="122"/>
        <v>-</v>
      </c>
      <c r="BO149" s="139" t="str">
        <f t="shared" ref="BO149:CT149" si="123">INDEX(LMU_Data,(BO$148*$A$148)+$A149,(d.Region-1)*15+BO$147)</f>
        <v>-</v>
      </c>
      <c r="BP149" s="139" t="str">
        <f t="shared" si="123"/>
        <v>-</v>
      </c>
      <c r="BQ149" s="139" t="str">
        <f t="shared" si="123"/>
        <v>-</v>
      </c>
      <c r="BR149" s="139" t="str">
        <f t="shared" si="123"/>
        <v>-</v>
      </c>
      <c r="BS149" s="139" t="str">
        <f t="shared" si="123"/>
        <v>-</v>
      </c>
      <c r="BT149" s="139" t="str">
        <f t="shared" si="123"/>
        <v>-</v>
      </c>
      <c r="BU149" s="139" t="str">
        <f t="shared" si="123"/>
        <v>-</v>
      </c>
      <c r="BV149" s="139" t="str">
        <f t="shared" si="123"/>
        <v>-</v>
      </c>
      <c r="BW149" s="139" t="str">
        <f t="shared" si="123"/>
        <v>-</v>
      </c>
      <c r="BX149" s="139" t="str">
        <f t="shared" si="123"/>
        <v>-</v>
      </c>
      <c r="BY149" s="139" t="str">
        <f t="shared" si="123"/>
        <v>-</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888</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:,2:3</v>
      </c>
      <c r="AH150" s="111" t="str">
        <f t="shared" si="125"/>
        <v>:,2:3</v>
      </c>
      <c r="AI150" s="111" t="str">
        <f t="shared" si="125"/>
        <v>:,2:3</v>
      </c>
      <c r="AJ150" s="111" t="str">
        <f t="shared" si="125"/>
        <v>:,2:3</v>
      </c>
      <c r="AK150" s="111" t="str">
        <f t="shared" si="125"/>
        <v>:,2:3</v>
      </c>
      <c r="AL150" s="111" t="str">
        <f t="shared" si="125"/>
        <v>:,2:3</v>
      </c>
      <c r="AM150" s="111" t="str">
        <f t="shared" si="125"/>
        <v>:,2:3</v>
      </c>
      <c r="AN150" s="111" t="str">
        <f t="shared" si="125"/>
        <v>:,2:3</v>
      </c>
      <c r="AO150" s="111" t="str">
        <f t="shared" si="125"/>
        <v>:,2:3</v>
      </c>
      <c r="AP150" s="111" t="str">
        <f t="shared" si="125"/>
        <v>:,2:3</v>
      </c>
      <c r="AQ150" s="111" t="str">
        <f t="shared" si="125"/>
        <v>:,2:3</v>
      </c>
      <c r="AR150" s="111" t="str">
        <f t="shared" si="125"/>
        <v>:,2:3</v>
      </c>
      <c r="AS150" s="111" t="str">
        <f t="shared" si="125"/>
        <v>:,2:3</v>
      </c>
      <c r="AT150" s="111" t="str">
        <f t="shared" si="125"/>
        <v>:,2:3</v>
      </c>
      <c r="AU150" s="111" t="str">
        <f t="shared" si="125"/>
        <v>:,2:3</v>
      </c>
      <c r="AV150" s="111" t="str">
        <f t="shared" si="125"/>
        <v>:,3:4</v>
      </c>
      <c r="AW150" s="111" t="str">
        <f t="shared" si="125"/>
        <v>:,3:4</v>
      </c>
      <c r="AX150" s="111" t="str">
        <f t="shared" si="125"/>
        <v>:,3:4</v>
      </c>
      <c r="AY150" s="111" t="str">
        <f t="shared" si="125"/>
        <v>:,3:4</v>
      </c>
      <c r="AZ150" s="111" t="str">
        <f t="shared" si="125"/>
        <v>:,3:4</v>
      </c>
      <c r="BA150" s="111" t="str">
        <f t="shared" si="125"/>
        <v>:,3:4</v>
      </c>
      <c r="BB150" s="111" t="str">
        <f t="shared" si="125"/>
        <v>:,3:4</v>
      </c>
      <c r="BC150" s="111" t="str">
        <f t="shared" si="125"/>
        <v>:,3:4</v>
      </c>
      <c r="BD150" s="111" t="str">
        <f t="shared" si="125"/>
        <v>:,3:4</v>
      </c>
      <c r="BE150" s="111" t="str">
        <f t="shared" si="125"/>
        <v>:,3:4</v>
      </c>
      <c r="BF150" s="111" t="str">
        <f t="shared" si="125"/>
        <v>:,3:4</v>
      </c>
      <c r="BG150" s="111" t="str">
        <f t="shared" si="125"/>
        <v>:,3:4</v>
      </c>
      <c r="BH150" s="111" t="str">
        <f t="shared" si="125"/>
        <v>:,3:4</v>
      </c>
      <c r="BI150" s="111" t="str">
        <f t="shared" si="125"/>
        <v>:,3:4</v>
      </c>
      <c r="BJ150" s="111" t="str">
        <f t="shared" si="125"/>
        <v>:,3:4</v>
      </c>
      <c r="BK150" s="111" t="str">
        <f t="shared" si="125"/>
        <v>:,4:5</v>
      </c>
      <c r="BL150" s="111" t="str">
        <f t="shared" si="125"/>
        <v>:,4:5</v>
      </c>
      <c r="BM150" s="111" t="str">
        <f t="shared" si="125"/>
        <v>:,4:5</v>
      </c>
      <c r="BN150" s="111" t="str">
        <f t="shared" si="125"/>
        <v>:,4:5</v>
      </c>
      <c r="BO150" s="111" t="str">
        <f t="shared" si="125"/>
        <v>:,4:5</v>
      </c>
      <c r="BP150" s="111" t="str">
        <f t="shared" ref="BP150:DR150" si="126">IF(BP$149="-",":",TEXT(BP$149,"0")&amp;":"&amp;TEXT(BP$149+1,"0"))&amp;","&amp;TEXT(BP$148,"0")&amp;":"&amp;TEXT(BP$148+1,"0")</f>
        <v>:,4:5</v>
      </c>
      <c r="BQ150" s="111" t="str">
        <f t="shared" si="126"/>
        <v>:,4:5</v>
      </c>
      <c r="BR150" s="111" t="str">
        <f t="shared" si="126"/>
        <v>:,4:5</v>
      </c>
      <c r="BS150" s="111" t="str">
        <f t="shared" si="126"/>
        <v>:,4:5</v>
      </c>
      <c r="BT150" s="111" t="str">
        <f t="shared" si="126"/>
        <v>:,4:5</v>
      </c>
      <c r="BU150" s="111" t="str">
        <f t="shared" si="126"/>
        <v>:,4:5</v>
      </c>
      <c r="BV150" s="111" t="str">
        <f t="shared" si="126"/>
        <v>:,4:5</v>
      </c>
      <c r="BW150" s="111" t="str">
        <f t="shared" si="126"/>
        <v>:,4:5</v>
      </c>
      <c r="BX150" s="111" t="str">
        <f t="shared" si="126"/>
        <v>:,4:5</v>
      </c>
      <c r="BY150" s="111" t="str">
        <f t="shared" si="126"/>
        <v>:,4:5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890</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t="str">
        <f t="shared" ref="AG151:AP154" si="130">INDEX(LMU_Data,(AG$148*$A$148)+$A151,(d.Region-1)*15+AG$147)</f>
        <v>-</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t="str">
        <f t="shared" si="131"/>
        <v>-</v>
      </c>
      <c r="AW151" s="139" t="str">
        <f t="shared" si="131"/>
        <v>-</v>
      </c>
      <c r="AX151" s="139" t="str">
        <f t="shared" si="131"/>
        <v>-</v>
      </c>
      <c r="AY151" s="139" t="str">
        <f t="shared" si="131"/>
        <v>-</v>
      </c>
      <c r="AZ151" s="139" t="str">
        <f t="shared" si="131"/>
        <v>-</v>
      </c>
      <c r="BA151" s="139" t="str">
        <f t="shared" ref="BA151:BJ154" si="132">INDEX(LMU_Data,(BA$148*$A$148)+$A151,(d.Region-1)*15+BA$147)</f>
        <v>-</v>
      </c>
      <c r="BB151" s="139" t="str">
        <f t="shared" si="132"/>
        <v>-</v>
      </c>
      <c r="BC151" s="139" t="str">
        <f t="shared" si="132"/>
        <v>-</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t="str">
        <f t="shared" ref="BK151:BT154" si="133">INDEX(LMU_Data,(BK$148*$A$148)+$A151,(d.Region-1)*15+BK$147)</f>
        <v>-</v>
      </c>
      <c r="BL151" s="139" t="str">
        <f t="shared" si="133"/>
        <v>-</v>
      </c>
      <c r="BM151" s="139" t="str">
        <f t="shared" si="133"/>
        <v>-</v>
      </c>
      <c r="BN151" s="139" t="str">
        <f t="shared" si="133"/>
        <v>-</v>
      </c>
      <c r="BO151" s="139" t="str">
        <f t="shared" si="133"/>
        <v>-</v>
      </c>
      <c r="BP151" s="139" t="str">
        <f t="shared" si="133"/>
        <v>-</v>
      </c>
      <c r="BQ151" s="139" t="str">
        <f t="shared" si="133"/>
        <v>-</v>
      </c>
      <c r="BR151" s="139" t="str">
        <f t="shared" si="133"/>
        <v>-</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891</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t="str">
        <f t="shared" si="130"/>
        <v>-</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t="str">
        <f t="shared" si="131"/>
        <v>-</v>
      </c>
      <c r="AW152" s="139" t="str">
        <f t="shared" si="131"/>
        <v>-</v>
      </c>
      <c r="AX152" s="139" t="str">
        <f t="shared" si="131"/>
        <v>-</v>
      </c>
      <c r="AY152" s="139" t="str">
        <f t="shared" si="131"/>
        <v>-</v>
      </c>
      <c r="AZ152" s="139" t="str">
        <f t="shared" si="131"/>
        <v>-</v>
      </c>
      <c r="BA152" s="139" t="str">
        <f t="shared" si="132"/>
        <v>-</v>
      </c>
      <c r="BB152" s="139" t="str">
        <f t="shared" si="132"/>
        <v>-</v>
      </c>
      <c r="BC152" s="139" t="str">
        <f t="shared" si="132"/>
        <v>-</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t="str">
        <f t="shared" si="133"/>
        <v>-</v>
      </c>
      <c r="BL152" s="139" t="str">
        <f t="shared" si="133"/>
        <v>-</v>
      </c>
      <c r="BM152" s="139" t="str">
        <f t="shared" si="133"/>
        <v>-</v>
      </c>
      <c r="BN152" s="139" t="str">
        <f t="shared" si="133"/>
        <v>-</v>
      </c>
      <c r="BO152" s="139" t="str">
        <f t="shared" si="133"/>
        <v>-</v>
      </c>
      <c r="BP152" s="139" t="str">
        <f t="shared" si="133"/>
        <v>-</v>
      </c>
      <c r="BQ152" s="139" t="str">
        <f t="shared" si="133"/>
        <v>-</v>
      </c>
      <c r="BR152" s="139" t="str">
        <f t="shared" si="133"/>
        <v>-</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892</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t="str">
        <f t="shared" si="130"/>
        <v>-</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t="str">
        <f t="shared" si="131"/>
        <v>-</v>
      </c>
      <c r="AW153" s="139" t="str">
        <f t="shared" si="131"/>
        <v>-</v>
      </c>
      <c r="AX153" s="139" t="str">
        <f t="shared" si="131"/>
        <v>-</v>
      </c>
      <c r="AY153" s="139" t="str">
        <f t="shared" si="131"/>
        <v>-</v>
      </c>
      <c r="AZ153" s="139" t="str">
        <f t="shared" si="131"/>
        <v>-</v>
      </c>
      <c r="BA153" s="139" t="str">
        <f t="shared" si="132"/>
        <v>-</v>
      </c>
      <c r="BB153" s="139" t="str">
        <f t="shared" si="132"/>
        <v>-</v>
      </c>
      <c r="BC153" s="139" t="str">
        <f t="shared" si="132"/>
        <v>-</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t="str">
        <f t="shared" si="133"/>
        <v>-</v>
      </c>
      <c r="BL153" s="139" t="str">
        <f t="shared" si="133"/>
        <v>-</v>
      </c>
      <c r="BM153" s="139" t="str">
        <f t="shared" si="133"/>
        <v>-</v>
      </c>
      <c r="BN153" s="139" t="str">
        <f t="shared" si="133"/>
        <v>-</v>
      </c>
      <c r="BO153" s="139" t="str">
        <f t="shared" si="133"/>
        <v>-</v>
      </c>
      <c r="BP153" s="139" t="str">
        <f t="shared" si="133"/>
        <v>-</v>
      </c>
      <c r="BQ153" s="139" t="str">
        <f t="shared" si="133"/>
        <v>-</v>
      </c>
      <c r="BR153" s="139" t="str">
        <f t="shared" si="133"/>
        <v>-</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893</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t="str">
        <f t="shared" si="130"/>
        <v>-</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t="str">
        <f t="shared" si="131"/>
        <v>-</v>
      </c>
      <c r="AW154" s="139" t="str">
        <f t="shared" si="131"/>
        <v>-</v>
      </c>
      <c r="AX154" s="139" t="str">
        <f t="shared" si="131"/>
        <v>-</v>
      </c>
      <c r="AY154" s="139" t="str">
        <f t="shared" si="131"/>
        <v>-</v>
      </c>
      <c r="AZ154" s="139" t="str">
        <f t="shared" si="131"/>
        <v>-</v>
      </c>
      <c r="BA154" s="139" t="str">
        <f t="shared" si="132"/>
        <v>-</v>
      </c>
      <c r="BB154" s="139" t="str">
        <f t="shared" si="132"/>
        <v>-</v>
      </c>
      <c r="BC154" s="139" t="str">
        <f t="shared" si="132"/>
        <v>-</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t="str">
        <f t="shared" si="133"/>
        <v>-</v>
      </c>
      <c r="BL154" s="139" t="str">
        <f t="shared" si="133"/>
        <v>-</v>
      </c>
      <c r="BM154" s="139" t="str">
        <f t="shared" si="133"/>
        <v>-</v>
      </c>
      <c r="BN154" s="139" t="str">
        <f t="shared" si="133"/>
        <v>-</v>
      </c>
      <c r="BO154" s="139" t="str">
        <f t="shared" si="133"/>
        <v>-</v>
      </c>
      <c r="BP154" s="139" t="str">
        <f t="shared" si="133"/>
        <v>-</v>
      </c>
      <c r="BQ154" s="139" t="str">
        <f t="shared" si="133"/>
        <v>-</v>
      </c>
      <c r="BR154" s="139" t="str">
        <f t="shared" si="133"/>
        <v>-</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898</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899</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898</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899</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898</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899</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898</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899</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898</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899</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898</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899</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898</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899</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898</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899</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64">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64"/>
        <v>21</v>
      </c>
      <c r="D203" s="171">
        <v>21</v>
      </c>
      <c r="E203" s="171">
        <v>21</v>
      </c>
      <c r="F203" s="171">
        <v>21</v>
      </c>
      <c r="G203" s="165"/>
      <c r="H203" s="418">
        <f t="shared" ref="H203:H207" si="165">ROUND(7*30.4+$C203,0)</f>
        <v>234</v>
      </c>
      <c r="I203" s="165"/>
      <c r="J203" s="165"/>
      <c r="K203" s="165"/>
      <c r="L203" s="165"/>
      <c r="M203" s="165"/>
      <c r="N203" s="165"/>
    </row>
    <row r="204" spans="1:47" outlineLevel="1">
      <c r="A204">
        <v>3</v>
      </c>
      <c r="B204" t="s">
        <v>1082</v>
      </c>
      <c r="C204" s="165">
        <f t="shared" si="164"/>
        <v>35</v>
      </c>
      <c r="D204" s="171">
        <v>35</v>
      </c>
      <c r="E204" s="171">
        <v>35</v>
      </c>
      <c r="F204" s="171">
        <v>35</v>
      </c>
      <c r="G204" s="165"/>
      <c r="H204" s="418">
        <f t="shared" si="165"/>
        <v>248</v>
      </c>
      <c r="I204" s="165"/>
      <c r="J204" s="165"/>
      <c r="K204" s="165"/>
      <c r="L204" s="165"/>
      <c r="M204" s="165"/>
      <c r="N204" s="165"/>
    </row>
    <row r="205" spans="1:47" outlineLevel="1">
      <c r="A205">
        <v>4</v>
      </c>
      <c r="B205" t="s">
        <v>916</v>
      </c>
      <c r="C205" s="165">
        <f t="shared" si="164"/>
        <v>49</v>
      </c>
      <c r="D205" s="171">
        <v>49</v>
      </c>
      <c r="E205" s="171">
        <v>49</v>
      </c>
      <c r="F205" s="171">
        <v>49</v>
      </c>
      <c r="G205" s="165" t="s">
        <v>943</v>
      </c>
      <c r="H205" s="418">
        <f t="shared" si="165"/>
        <v>262</v>
      </c>
      <c r="I205" s="165"/>
      <c r="J205" s="165"/>
      <c r="K205" s="165"/>
      <c r="L205" s="165"/>
      <c r="M205" s="165"/>
      <c r="N205" s="165"/>
    </row>
    <row r="206" spans="1:47" outlineLevel="1">
      <c r="A206">
        <v>5</v>
      </c>
      <c r="B206" t="s">
        <v>941</v>
      </c>
      <c r="C206" s="165">
        <f t="shared" si="164"/>
        <v>63</v>
      </c>
      <c r="D206" s="171">
        <v>63</v>
      </c>
      <c r="E206" s="171">
        <v>63</v>
      </c>
      <c r="F206" s="171">
        <v>63</v>
      </c>
      <c r="G206" s="165" t="s">
        <v>943</v>
      </c>
      <c r="H206" s="418">
        <f t="shared" si="165"/>
        <v>276</v>
      </c>
      <c r="I206" s="165"/>
      <c r="J206" s="165"/>
      <c r="K206" s="165"/>
      <c r="L206" s="165"/>
      <c r="M206" s="165"/>
      <c r="N206" s="165"/>
    </row>
    <row r="207" spans="1:47" outlineLevel="1">
      <c r="A207">
        <v>6</v>
      </c>
      <c r="B207" t="s">
        <v>1460</v>
      </c>
      <c r="C207" s="165">
        <f t="shared" si="164"/>
        <v>0</v>
      </c>
      <c r="D207" s="135">
        <f>D202</f>
        <v>0</v>
      </c>
      <c r="E207" s="135">
        <f t="shared" ref="E207:F207" si="166">E202</f>
        <v>0</v>
      </c>
      <c r="F207" s="135">
        <f t="shared" si="166"/>
        <v>0</v>
      </c>
      <c r="G207" s="165" t="s">
        <v>943</v>
      </c>
      <c r="H207" s="418">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67">C$212+CHOOSE(d.Region,F213,I213,L213)</f>
        <v>287</v>
      </c>
      <c r="D213" s="332">
        <f t="shared" si="167"/>
        <v>321</v>
      </c>
      <c r="E213" s="333">
        <f t="shared" si="167"/>
        <v>356</v>
      </c>
      <c r="F213" s="416"/>
      <c r="G213" s="219"/>
      <c r="H213" s="219"/>
      <c r="I213" s="219"/>
      <c r="J213" s="219"/>
      <c r="K213" s="219"/>
      <c r="L213" s="219"/>
      <c r="M213" s="219"/>
      <c r="N213" s="219"/>
    </row>
    <row r="214" spans="1:14" outlineLevel="1">
      <c r="A214">
        <v>2</v>
      </c>
      <c r="B214" t="s">
        <v>1083</v>
      </c>
      <c r="C214" s="334">
        <f t="shared" si="167"/>
        <v>287</v>
      </c>
      <c r="D214" s="165">
        <f t="shared" si="167"/>
        <v>321</v>
      </c>
      <c r="E214" s="335">
        <f t="shared" si="167"/>
        <v>356</v>
      </c>
      <c r="F214" s="416"/>
      <c r="G214" s="219"/>
      <c r="H214" s="219"/>
      <c r="I214" s="219"/>
      <c r="J214" s="219"/>
      <c r="K214" s="219"/>
      <c r="L214" s="219"/>
      <c r="M214" s="219"/>
      <c r="N214" s="219"/>
    </row>
    <row r="215" spans="1:14" outlineLevel="1">
      <c r="A215">
        <v>3</v>
      </c>
      <c r="B215" t="s">
        <v>1082</v>
      </c>
      <c r="C215" s="334">
        <f t="shared" si="167"/>
        <v>287</v>
      </c>
      <c r="D215" s="165">
        <f t="shared" si="167"/>
        <v>321</v>
      </c>
      <c r="E215" s="335">
        <f t="shared" si="167"/>
        <v>356</v>
      </c>
      <c r="F215" s="416"/>
      <c r="G215" s="219"/>
      <c r="H215" s="219"/>
      <c r="I215" s="219"/>
      <c r="J215" s="219"/>
      <c r="K215" s="219"/>
      <c r="L215" s="219"/>
      <c r="M215" s="219"/>
      <c r="N215" s="219"/>
    </row>
    <row r="216" spans="1:14" outlineLevel="1">
      <c r="A216">
        <v>4</v>
      </c>
      <c r="B216" t="s">
        <v>916</v>
      </c>
      <c r="C216" s="334">
        <f t="shared" si="167"/>
        <v>287</v>
      </c>
      <c r="D216" s="165">
        <f t="shared" si="167"/>
        <v>321</v>
      </c>
      <c r="E216" s="335">
        <f t="shared" si="167"/>
        <v>356</v>
      </c>
      <c r="F216" s="416"/>
      <c r="G216" s="219"/>
      <c r="H216" s="219"/>
      <c r="I216" s="219"/>
      <c r="J216" s="219"/>
      <c r="K216" s="219"/>
      <c r="L216" s="219"/>
      <c r="M216" s="219"/>
      <c r="N216" s="219"/>
    </row>
    <row r="217" spans="1:14" outlineLevel="1">
      <c r="A217">
        <v>5</v>
      </c>
      <c r="B217" t="s">
        <v>941</v>
      </c>
      <c r="C217" s="334">
        <f t="shared" ref="C217" si="168">C$212+CHOOSE(d.Region,F217,I217,L217)</f>
        <v>287</v>
      </c>
      <c r="D217" s="165">
        <f t="shared" ref="D217" si="169">D$212+CHOOSE(d.Region,G217,J217,M217)</f>
        <v>321</v>
      </c>
      <c r="E217" s="335">
        <f t="shared" ref="E217" si="170">E$212+CHOOSE(d.Region,H217,K217,N217)</f>
        <v>356</v>
      </c>
      <c r="F217" s="416"/>
      <c r="G217" s="219"/>
      <c r="H217" s="219"/>
      <c r="I217" s="219"/>
      <c r="J217" s="219"/>
      <c r="K217" s="219"/>
      <c r="L217" s="219"/>
      <c r="M217" s="219"/>
      <c r="N217" s="219"/>
    </row>
    <row r="218" spans="1:14" outlineLevel="1">
      <c r="A218">
        <v>6</v>
      </c>
      <c r="B218" t="s">
        <v>1460</v>
      </c>
      <c r="C218" s="336">
        <f t="shared" si="167"/>
        <v>287</v>
      </c>
      <c r="D218" s="337">
        <f t="shared" si="167"/>
        <v>321</v>
      </c>
      <c r="E218" s="338">
        <f t="shared" si="167"/>
        <v>356</v>
      </c>
      <c r="F218" s="467">
        <f>F213</f>
        <v>0</v>
      </c>
      <c r="G218" s="467">
        <f t="shared" ref="G218:N218" si="171">G213</f>
        <v>0</v>
      </c>
      <c r="H218" s="467">
        <f t="shared" si="171"/>
        <v>0</v>
      </c>
      <c r="I218" s="467">
        <f t="shared" si="171"/>
        <v>0</v>
      </c>
      <c r="J218" s="467">
        <f t="shared" si="171"/>
        <v>0</v>
      </c>
      <c r="K218" s="467">
        <f t="shared" si="171"/>
        <v>0</v>
      </c>
      <c r="L218" s="467">
        <f t="shared" si="171"/>
        <v>0</v>
      </c>
      <c r="M218" s="467">
        <f t="shared" si="171"/>
        <v>0</v>
      </c>
      <c r="N218" s="467">
        <f t="shared" si="171"/>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939</v>
      </c>
      <c r="C235" s="139">
        <f t="shared" ref="C235:H235" si="180">INDEX(i.Periods,C$234,1+d.TOL+(C$231-1)*3)</f>
        <v>41</v>
      </c>
      <c r="D235" s="139">
        <f t="shared" si="180"/>
        <v>57</v>
      </c>
      <c r="E235" s="139">
        <f t="shared" si="180"/>
        <v>70</v>
      </c>
      <c r="F235" s="139">
        <f t="shared" si="180"/>
        <v>77</v>
      </c>
      <c r="G235" s="139">
        <f t="shared" si="180"/>
        <v>84</v>
      </c>
      <c r="H235" s="139">
        <f t="shared" si="180"/>
        <v>92</v>
      </c>
      <c r="I235" s="139">
        <f t="shared" ref="I235:AK235" si="181">INDEX(i.Periods,I$234,1+d.TOL+(I$231-1)*3)</f>
        <v>41</v>
      </c>
      <c r="J235" s="139">
        <f t="shared" si="181"/>
        <v>59</v>
      </c>
      <c r="K235" s="139">
        <f t="shared" si="181"/>
        <v>72</v>
      </c>
      <c r="L235" s="139">
        <f t="shared" si="181"/>
        <v>79</v>
      </c>
      <c r="M235" s="139">
        <f t="shared" si="181"/>
        <v>86</v>
      </c>
      <c r="N235" s="139">
        <f t="shared" si="181"/>
        <v>94</v>
      </c>
      <c r="O235" s="139">
        <f t="shared" si="181"/>
        <v>41</v>
      </c>
      <c r="P235" s="139">
        <f t="shared" si="181"/>
        <v>62</v>
      </c>
      <c r="Q235" s="139">
        <f t="shared" si="181"/>
        <v>75</v>
      </c>
      <c r="R235" s="139">
        <f t="shared" si="181"/>
        <v>82</v>
      </c>
      <c r="S235" s="139">
        <f t="shared" si="181"/>
        <v>89</v>
      </c>
      <c r="T235" s="139">
        <f t="shared" si="181"/>
        <v>97</v>
      </c>
      <c r="U235" s="139">
        <f t="shared" si="181"/>
        <v>41</v>
      </c>
      <c r="V235" s="139">
        <f t="shared" si="181"/>
        <v>64</v>
      </c>
      <c r="W235" s="139">
        <f t="shared" si="181"/>
        <v>77</v>
      </c>
      <c r="X235" s="139">
        <f t="shared" si="181"/>
        <v>84</v>
      </c>
      <c r="Y235" s="139">
        <f t="shared" si="181"/>
        <v>91</v>
      </c>
      <c r="Z235" s="139">
        <f t="shared" si="181"/>
        <v>99</v>
      </c>
      <c r="AA235" s="139">
        <f t="shared" si="181"/>
        <v>41</v>
      </c>
      <c r="AB235" s="139">
        <f t="shared" si="181"/>
        <v>65</v>
      </c>
      <c r="AC235" s="139">
        <f t="shared" si="181"/>
        <v>78</v>
      </c>
      <c r="AD235" s="139">
        <f t="shared" si="181"/>
        <v>85</v>
      </c>
      <c r="AE235" s="139">
        <f t="shared" si="181"/>
        <v>92</v>
      </c>
      <c r="AF235" s="139">
        <f t="shared" si="181"/>
        <v>100</v>
      </c>
      <c r="AG235" s="139">
        <f t="shared" si="181"/>
        <v>41</v>
      </c>
      <c r="AH235" s="139">
        <f t="shared" si="181"/>
        <v>57</v>
      </c>
      <c r="AI235" s="139">
        <f t="shared" si="181"/>
        <v>70</v>
      </c>
      <c r="AJ235" s="139">
        <f t="shared" si="181"/>
        <v>77</v>
      </c>
      <c r="AK235" s="139">
        <f t="shared" si="181"/>
        <v>84</v>
      </c>
      <c r="AL235" s="139">
        <f t="shared" ref="AL235:AQ235" si="182">INDEX(i.Periods,AL$234,1+d.TOL+(AL$231-1)*3)</f>
        <v>92</v>
      </c>
      <c r="AM235" s="139">
        <f t="shared" si="182"/>
        <v>109</v>
      </c>
      <c r="AN235" s="139">
        <f t="shared" si="182"/>
        <v>122</v>
      </c>
      <c r="AO235" s="139">
        <f t="shared" si="182"/>
        <v>129</v>
      </c>
      <c r="AP235" s="139">
        <f t="shared" si="182"/>
        <v>136</v>
      </c>
      <c r="AQ235" s="139">
        <f t="shared" si="182"/>
        <v>144</v>
      </c>
      <c r="AR235" s="139">
        <f t="shared" ref="AR235:BK235" si="183">INDEX(i.Periods,AR$234,1+d.TOL+(AR$231-1)*3)</f>
        <v>162</v>
      </c>
      <c r="AS235" s="139">
        <f t="shared" si="183"/>
        <v>174</v>
      </c>
      <c r="AT235" s="139">
        <f t="shared" si="183"/>
        <v>181</v>
      </c>
      <c r="AU235" s="139">
        <f t="shared" si="183"/>
        <v>189</v>
      </c>
      <c r="AV235" s="139">
        <f t="shared" si="183"/>
        <v>197</v>
      </c>
      <c r="AW235" s="139">
        <f t="shared" si="183"/>
        <v>214</v>
      </c>
      <c r="AX235" s="139">
        <f t="shared" si="183"/>
        <v>227</v>
      </c>
      <c r="AY235" s="139">
        <f t="shared" si="183"/>
        <v>233</v>
      </c>
      <c r="AZ235" s="139">
        <f t="shared" si="183"/>
        <v>241</v>
      </c>
      <c r="BA235" s="139">
        <f t="shared" si="183"/>
        <v>249</v>
      </c>
      <c r="BB235" s="139">
        <f t="shared" si="183"/>
        <v>266</v>
      </c>
      <c r="BC235" s="139">
        <f t="shared" si="183"/>
        <v>279</v>
      </c>
      <c r="BD235" s="139">
        <f t="shared" si="183"/>
        <v>285</v>
      </c>
      <c r="BE235" s="139">
        <f t="shared" si="183"/>
        <v>293</v>
      </c>
      <c r="BF235" s="139">
        <f t="shared" si="183"/>
        <v>301</v>
      </c>
      <c r="BG235" s="139">
        <f t="shared" si="183"/>
        <v>318</v>
      </c>
      <c r="BH235" s="139">
        <f t="shared" si="183"/>
        <v>331</v>
      </c>
      <c r="BI235" s="139">
        <f t="shared" si="183"/>
        <v>337</v>
      </c>
      <c r="BJ235" s="139">
        <f t="shared" si="183"/>
        <v>345</v>
      </c>
      <c r="BK235" s="139">
        <f t="shared" si="183"/>
        <v>353</v>
      </c>
    </row>
    <row r="236" spans="1:64" outlineLevel="1">
      <c r="B236" t="s">
        <v>942</v>
      </c>
      <c r="C236" s="530">
        <f t="shared" ref="C236:H236" si="184">INDEX(i.Periods,C$234+1,1+d.TOL+(C$231-1)*3)</f>
        <v>57</v>
      </c>
      <c r="D236" s="530">
        <f t="shared" si="184"/>
        <v>62</v>
      </c>
      <c r="E236" s="530">
        <f t="shared" si="184"/>
        <v>77</v>
      </c>
      <c r="F236" s="530">
        <f t="shared" si="184"/>
        <v>84</v>
      </c>
      <c r="G236" s="530">
        <f t="shared" si="184"/>
        <v>92</v>
      </c>
      <c r="H236" s="530">
        <f t="shared" si="184"/>
        <v>109</v>
      </c>
      <c r="I236" s="530">
        <f t="shared" ref="I236:AK236" si="185">INDEX(i.Periods,I$234+1,1+d.TOL+(I$231-1)*3)</f>
        <v>59</v>
      </c>
      <c r="J236" s="530">
        <f t="shared" si="185"/>
        <v>64</v>
      </c>
      <c r="K236" s="530">
        <f t="shared" si="185"/>
        <v>79</v>
      </c>
      <c r="L236" s="530">
        <f t="shared" si="185"/>
        <v>86</v>
      </c>
      <c r="M236" s="530">
        <f t="shared" si="185"/>
        <v>94</v>
      </c>
      <c r="N236" s="530">
        <f t="shared" si="185"/>
        <v>109</v>
      </c>
      <c r="O236" s="530">
        <f t="shared" si="185"/>
        <v>62</v>
      </c>
      <c r="P236" s="530">
        <f t="shared" si="185"/>
        <v>67</v>
      </c>
      <c r="Q236" s="530">
        <f t="shared" si="185"/>
        <v>82</v>
      </c>
      <c r="R236" s="530">
        <f t="shared" si="185"/>
        <v>89</v>
      </c>
      <c r="S236" s="530">
        <f t="shared" si="185"/>
        <v>97</v>
      </c>
      <c r="T236" s="530">
        <f t="shared" si="185"/>
        <v>109</v>
      </c>
      <c r="U236" s="530">
        <f t="shared" si="185"/>
        <v>64</v>
      </c>
      <c r="V236" s="530">
        <f t="shared" si="185"/>
        <v>69</v>
      </c>
      <c r="W236" s="530">
        <f t="shared" si="185"/>
        <v>84</v>
      </c>
      <c r="X236" s="530">
        <f t="shared" si="185"/>
        <v>91</v>
      </c>
      <c r="Y236" s="530">
        <f t="shared" si="185"/>
        <v>99</v>
      </c>
      <c r="Z236" s="530">
        <f t="shared" si="185"/>
        <v>109</v>
      </c>
      <c r="AA236" s="530">
        <f t="shared" si="185"/>
        <v>65</v>
      </c>
      <c r="AB236" s="530">
        <f t="shared" si="185"/>
        <v>70</v>
      </c>
      <c r="AC236" s="530">
        <f t="shared" si="185"/>
        <v>85</v>
      </c>
      <c r="AD236" s="530">
        <f t="shared" si="185"/>
        <v>92</v>
      </c>
      <c r="AE236" s="530">
        <f t="shared" si="185"/>
        <v>100</v>
      </c>
      <c r="AF236" s="530">
        <f t="shared" si="185"/>
        <v>109</v>
      </c>
      <c r="AG236" s="530">
        <f t="shared" si="185"/>
        <v>57</v>
      </c>
      <c r="AH236" s="530">
        <f t="shared" si="185"/>
        <v>62</v>
      </c>
      <c r="AI236" s="530">
        <f t="shared" si="185"/>
        <v>77</v>
      </c>
      <c r="AJ236" s="530">
        <f t="shared" si="185"/>
        <v>84</v>
      </c>
      <c r="AK236" s="530">
        <f t="shared" si="185"/>
        <v>92</v>
      </c>
      <c r="AL236" s="530">
        <f t="shared" ref="AL236:AQ236" si="186">INDEX(i.Periods,AL$234+1,1+d.TOL+(AL$231-1)*3)</f>
        <v>109</v>
      </c>
      <c r="AM236" s="530">
        <f t="shared" si="186"/>
        <v>122</v>
      </c>
      <c r="AN236" s="530">
        <f t="shared" si="186"/>
        <v>129</v>
      </c>
      <c r="AO236" s="530">
        <f t="shared" si="186"/>
        <v>136</v>
      </c>
      <c r="AP236" s="530">
        <f t="shared" si="186"/>
        <v>144</v>
      </c>
      <c r="AQ236" s="530">
        <f t="shared" si="186"/>
        <v>162</v>
      </c>
      <c r="AR236" s="530">
        <f t="shared" ref="AR236:BK236" si="187">INDEX(i.Periods,AR$234+1,1+d.TOL+(AR$231-1)*3)</f>
        <v>174</v>
      </c>
      <c r="AS236" s="530">
        <f t="shared" si="187"/>
        <v>181</v>
      </c>
      <c r="AT236" s="530">
        <f t="shared" si="187"/>
        <v>189</v>
      </c>
      <c r="AU236" s="530">
        <f t="shared" si="187"/>
        <v>197</v>
      </c>
      <c r="AV236" s="530">
        <f t="shared" si="187"/>
        <v>214</v>
      </c>
      <c r="AW236" s="530">
        <f t="shared" si="187"/>
        <v>227</v>
      </c>
      <c r="AX236" s="530">
        <f t="shared" si="187"/>
        <v>233</v>
      </c>
      <c r="AY236" s="530">
        <f t="shared" si="187"/>
        <v>241</v>
      </c>
      <c r="AZ236" s="530">
        <f t="shared" si="187"/>
        <v>249</v>
      </c>
      <c r="BA236" s="530">
        <f t="shared" si="187"/>
        <v>266</v>
      </c>
      <c r="BB236" s="530">
        <f t="shared" si="187"/>
        <v>279</v>
      </c>
      <c r="BC236" s="530">
        <f t="shared" si="187"/>
        <v>285</v>
      </c>
      <c r="BD236" s="530">
        <f t="shared" si="187"/>
        <v>293</v>
      </c>
      <c r="BE236" s="530">
        <f t="shared" si="187"/>
        <v>301</v>
      </c>
      <c r="BF236" s="530">
        <f t="shared" si="187"/>
        <v>318</v>
      </c>
      <c r="BG236" s="530">
        <f t="shared" si="187"/>
        <v>331</v>
      </c>
      <c r="BH236" s="530">
        <f t="shared" si="187"/>
        <v>337</v>
      </c>
      <c r="BI236" s="530">
        <f t="shared" si="187"/>
        <v>345</v>
      </c>
      <c r="BJ236" s="530">
        <f t="shared" si="187"/>
        <v>353</v>
      </c>
      <c r="BK236" s="530">
        <f t="shared" si="187"/>
        <v>370</v>
      </c>
    </row>
    <row r="237" spans="1:64" ht="48.75" customHeight="1" outlineLevel="1">
      <c r="A237">
        <v>1</v>
      </c>
      <c r="B237" t="s">
        <v>1676</v>
      </c>
      <c r="C237" s="460" t="str">
        <f t="shared" ref="C237:Q239" si="188">INDEX(i.TOL_indices,d.TOL,$A237)&amp;", "&amp;TEXT(C$235,"0")&amp;":"&amp;TEXT(C$236,"0")</f>
        <v>67:68, 41:57</v>
      </c>
      <c r="D237" s="460" t="str">
        <f t="shared" si="188"/>
        <v>67:68, 57:62</v>
      </c>
      <c r="E237" s="460" t="str">
        <f t="shared" si="188"/>
        <v>67:68, 70:77</v>
      </c>
      <c r="F237" s="460" t="str">
        <f t="shared" si="188"/>
        <v>67:68, 77:84</v>
      </c>
      <c r="G237" s="460" t="str">
        <f t="shared" si="188"/>
        <v>67:68, 84:92</v>
      </c>
      <c r="H237" s="460" t="str">
        <f t="shared" si="188"/>
        <v>67:68, 92:109</v>
      </c>
      <c r="I237" s="460" t="str">
        <f t="shared" si="188"/>
        <v>67:68, 41:59</v>
      </c>
      <c r="J237" s="460" t="str">
        <f t="shared" si="188"/>
        <v>67:68, 59:64</v>
      </c>
      <c r="K237" s="460" t="str">
        <f t="shared" si="188"/>
        <v>67:68, 72:79</v>
      </c>
      <c r="L237" s="460" t="str">
        <f t="shared" si="188"/>
        <v>67:68, 79:86</v>
      </c>
      <c r="M237" s="460" t="str">
        <f t="shared" si="188"/>
        <v>67:68, 86:94</v>
      </c>
      <c r="N237" s="460" t="str">
        <f t="shared" si="188"/>
        <v>67:68, 94:109</v>
      </c>
      <c r="O237" s="460" t="str">
        <f t="shared" si="188"/>
        <v>67:68, 41:62</v>
      </c>
      <c r="P237" s="460" t="str">
        <f t="shared" si="188"/>
        <v>67:68, 62:67</v>
      </c>
      <c r="Q237" s="460" t="str">
        <f t="shared" si="188"/>
        <v>67:68, 75:82</v>
      </c>
      <c r="R237" s="460" t="str">
        <f t="shared" ref="R237:AT239" si="189">INDEX(i.TOL_indices,d.TOL,$A237)&amp;", "&amp;TEXT(R$235,"0")&amp;":"&amp;TEXT(R$236,"0")</f>
        <v>67:68, 82:89</v>
      </c>
      <c r="S237" s="460" t="str">
        <f t="shared" si="189"/>
        <v>67:68, 89:97</v>
      </c>
      <c r="T237" s="460" t="str">
        <f t="shared" si="189"/>
        <v>67:68, 97:109</v>
      </c>
      <c r="U237" s="460" t="str">
        <f t="shared" si="189"/>
        <v>67:68, 41:64</v>
      </c>
      <c r="V237" s="460" t="str">
        <f t="shared" si="189"/>
        <v>67:68, 64:69</v>
      </c>
      <c r="W237" s="460" t="str">
        <f t="shared" si="189"/>
        <v>67:68, 77:84</v>
      </c>
      <c r="X237" s="460" t="str">
        <f t="shared" si="189"/>
        <v>67:68, 84:91</v>
      </c>
      <c r="Y237" s="460" t="str">
        <f t="shared" si="189"/>
        <v>67:68, 91:99</v>
      </c>
      <c r="Z237" s="460" t="str">
        <f t="shared" si="189"/>
        <v>67:68, 99:109</v>
      </c>
      <c r="AA237" s="460" t="str">
        <f t="shared" si="189"/>
        <v>67:68, 41:65</v>
      </c>
      <c r="AB237" s="460" t="str">
        <f t="shared" si="189"/>
        <v>67:68, 65:70</v>
      </c>
      <c r="AC237" s="460" t="str">
        <f t="shared" si="189"/>
        <v>67:68, 78:85</v>
      </c>
      <c r="AD237" s="460" t="str">
        <f t="shared" si="189"/>
        <v>67:68, 85:92</v>
      </c>
      <c r="AE237" s="460" t="str">
        <f t="shared" si="189"/>
        <v>67:68, 92:100</v>
      </c>
      <c r="AF237" s="460" t="str">
        <f t="shared" si="189"/>
        <v>67:68, 100:109</v>
      </c>
      <c r="AG237" s="460" t="str">
        <f t="shared" si="189"/>
        <v>67:68, 41:57</v>
      </c>
      <c r="AH237" s="460" t="str">
        <f t="shared" si="189"/>
        <v>67:68, 57:62</v>
      </c>
      <c r="AI237" s="460" t="str">
        <f t="shared" si="189"/>
        <v>67:68, 70:77</v>
      </c>
      <c r="AJ237" s="460" t="str">
        <f t="shared" si="189"/>
        <v>67:68, 77:84</v>
      </c>
      <c r="AK237" s="460" t="str">
        <f t="shared" si="189"/>
        <v>67:68, 84:92</v>
      </c>
      <c r="AL237" s="460" t="str">
        <f t="shared" si="189"/>
        <v>67:68, 92:109</v>
      </c>
      <c r="AM237" s="460" t="str">
        <f t="shared" si="189"/>
        <v>67:68, 109:122</v>
      </c>
      <c r="AN237" s="460" t="str">
        <f t="shared" si="189"/>
        <v>67:68, 122:129</v>
      </c>
      <c r="AO237" s="460" t="str">
        <f t="shared" si="189"/>
        <v>67:68, 129:136</v>
      </c>
      <c r="AP237" s="460" t="str">
        <f t="shared" si="189"/>
        <v>67:68, 136:144</v>
      </c>
      <c r="AQ237" s="460" t="str">
        <f t="shared" ref="AM237:AQ239" si="190">INDEX(i.TOL_indices,d.TOL,$A237)&amp;", "&amp;TEXT(AQ$235,"0")&amp;":"&amp;TEXT(AQ$236,"0")</f>
        <v>67:68, 144:162</v>
      </c>
      <c r="AR237" s="460" t="str">
        <f t="shared" si="189"/>
        <v>67:68, 162:174</v>
      </c>
      <c r="AS237" s="460" t="str">
        <f t="shared" si="189"/>
        <v>67:68, 174:181</v>
      </c>
      <c r="AT237" s="460" t="str">
        <f t="shared" si="189"/>
        <v>67:68, 181:189</v>
      </c>
      <c r="AU237" s="460" t="str">
        <f t="shared" ref="AR237:BK239" si="191">INDEX(i.TOL_indices,d.TOL,$A237)&amp;", "&amp;TEXT(AU$235,"0")&amp;":"&amp;TEXT(AU$236,"0")</f>
        <v>67:68, 189:197</v>
      </c>
      <c r="AV237" s="460" t="str">
        <f t="shared" si="191"/>
        <v>67:68, 197:214</v>
      </c>
      <c r="AW237" s="460" t="str">
        <f t="shared" si="191"/>
        <v>67:68, 214:227</v>
      </c>
      <c r="AX237" s="460" t="str">
        <f t="shared" si="191"/>
        <v>67:68, 227:233</v>
      </c>
      <c r="AY237" s="460" t="str">
        <f t="shared" si="191"/>
        <v>67:68, 233:241</v>
      </c>
      <c r="AZ237" s="460" t="str">
        <f t="shared" si="191"/>
        <v>67:68, 241:249</v>
      </c>
      <c r="BA237" s="460" t="str">
        <f t="shared" si="191"/>
        <v>67:68, 249:266</v>
      </c>
      <c r="BB237" s="460" t="str">
        <f t="shared" si="191"/>
        <v>67:68, 266:279</v>
      </c>
      <c r="BC237" s="460" t="str">
        <f t="shared" si="191"/>
        <v>67:68, 279:285</v>
      </c>
      <c r="BD237" s="460" t="str">
        <f t="shared" si="191"/>
        <v>67:68, 285:293</v>
      </c>
      <c r="BE237" s="460" t="str">
        <f t="shared" si="191"/>
        <v>67:68, 293:301</v>
      </c>
      <c r="BF237" s="460" t="str">
        <f t="shared" si="191"/>
        <v>67:68, 301:318</v>
      </c>
      <c r="BG237" s="460" t="str">
        <f t="shared" si="191"/>
        <v>67:68, 318:331</v>
      </c>
      <c r="BH237" s="460" t="str">
        <f t="shared" si="191"/>
        <v>67:68, 331:337</v>
      </c>
      <c r="BI237" s="460" t="str">
        <f t="shared" si="191"/>
        <v>67:68, 337:345</v>
      </c>
      <c r="BJ237" s="460" t="str">
        <f t="shared" si="191"/>
        <v>67:68, 345:353</v>
      </c>
      <c r="BK237" s="460" t="str">
        <f t="shared" si="191"/>
        <v>67:68, 353:370</v>
      </c>
    </row>
    <row r="238" spans="1:64" ht="48.75" customHeight="1" outlineLevel="1">
      <c r="A238">
        <v>3</v>
      </c>
      <c r="B238" t="s">
        <v>1677</v>
      </c>
      <c r="C238" s="460" t="str">
        <f t="shared" si="188"/>
        <v>54:55, 41:57</v>
      </c>
      <c r="D238" s="460" t="str">
        <f t="shared" si="188"/>
        <v>54:55, 57:62</v>
      </c>
      <c r="E238" s="460" t="str">
        <f t="shared" si="188"/>
        <v>54:55, 70:77</v>
      </c>
      <c r="F238" s="460" t="str">
        <f t="shared" si="188"/>
        <v>54:55, 77:84</v>
      </c>
      <c r="G238" s="460" t="str">
        <f t="shared" si="188"/>
        <v>54:55, 84:92</v>
      </c>
      <c r="H238" s="460" t="str">
        <f t="shared" si="188"/>
        <v>54:55, 92:109</v>
      </c>
      <c r="I238" s="460" t="str">
        <f t="shared" si="188"/>
        <v>54:55, 41:59</v>
      </c>
      <c r="J238" s="460" t="str">
        <f t="shared" si="188"/>
        <v>54:55, 59:64</v>
      </c>
      <c r="K238" s="460" t="str">
        <f t="shared" si="188"/>
        <v>54:55, 72:79</v>
      </c>
      <c r="L238" s="460" t="str">
        <f t="shared" si="188"/>
        <v>54:55, 79:86</v>
      </c>
      <c r="M238" s="460" t="str">
        <f t="shared" si="188"/>
        <v>54:55, 86:94</v>
      </c>
      <c r="N238" s="460" t="str">
        <f t="shared" si="188"/>
        <v>54:55, 94:109</v>
      </c>
      <c r="O238" s="460" t="str">
        <f t="shared" si="188"/>
        <v>54:55, 41:62</v>
      </c>
      <c r="P238" s="460" t="str">
        <f t="shared" si="188"/>
        <v>54:55, 62:67</v>
      </c>
      <c r="Q238" s="460" t="str">
        <f t="shared" si="188"/>
        <v>54:55, 75:82</v>
      </c>
      <c r="R238" s="460" t="str">
        <f t="shared" si="189"/>
        <v>54:55, 82:89</v>
      </c>
      <c r="S238" s="460" t="str">
        <f t="shared" si="189"/>
        <v>54:55, 89:97</v>
      </c>
      <c r="T238" s="460" t="str">
        <f t="shared" si="189"/>
        <v>54:55, 97:109</v>
      </c>
      <c r="U238" s="460" t="str">
        <f t="shared" si="189"/>
        <v>54:55, 41:64</v>
      </c>
      <c r="V238" s="460" t="str">
        <f t="shared" si="189"/>
        <v>54:55, 64:69</v>
      </c>
      <c r="W238" s="460" t="str">
        <f t="shared" si="189"/>
        <v>54:55, 77:84</v>
      </c>
      <c r="X238" s="460" t="str">
        <f t="shared" si="189"/>
        <v>54:55, 84:91</v>
      </c>
      <c r="Y238" s="460" t="str">
        <f t="shared" si="189"/>
        <v>54:55, 91:99</v>
      </c>
      <c r="Z238" s="460" t="str">
        <f t="shared" si="189"/>
        <v>54:55, 99:109</v>
      </c>
      <c r="AA238" s="460" t="str">
        <f t="shared" si="189"/>
        <v>54:55, 41:65</v>
      </c>
      <c r="AB238" s="460" t="str">
        <f t="shared" si="189"/>
        <v>54:55, 65:70</v>
      </c>
      <c r="AC238" s="460" t="str">
        <f t="shared" si="189"/>
        <v>54:55, 78:85</v>
      </c>
      <c r="AD238" s="460" t="str">
        <f t="shared" si="189"/>
        <v>54:55, 85:92</v>
      </c>
      <c r="AE238" s="460" t="str">
        <f t="shared" si="189"/>
        <v>54:55, 92:100</v>
      </c>
      <c r="AF238" s="460" t="str">
        <f t="shared" si="189"/>
        <v>54:55, 100:109</v>
      </c>
      <c r="AG238" s="460" t="str">
        <f t="shared" si="189"/>
        <v>54:55, 41:57</v>
      </c>
      <c r="AH238" s="460" t="str">
        <f t="shared" si="189"/>
        <v>54:55, 57:62</v>
      </c>
      <c r="AI238" s="460" t="str">
        <f t="shared" si="189"/>
        <v>54:55, 70:77</v>
      </c>
      <c r="AJ238" s="460" t="str">
        <f t="shared" si="189"/>
        <v>54:55, 77:84</v>
      </c>
      <c r="AK238" s="460" t="str">
        <f t="shared" si="189"/>
        <v>54:55, 84:92</v>
      </c>
      <c r="AL238" s="460" t="str">
        <f t="shared" si="189"/>
        <v>54:55, 92:109</v>
      </c>
      <c r="AM238" s="460" t="str">
        <f t="shared" si="190"/>
        <v>54:55, 109:122</v>
      </c>
      <c r="AN238" s="460" t="str">
        <f t="shared" si="190"/>
        <v>54:55, 122:129</v>
      </c>
      <c r="AO238" s="460" t="str">
        <f t="shared" si="190"/>
        <v>54:55, 129:136</v>
      </c>
      <c r="AP238" s="460" t="str">
        <f t="shared" si="190"/>
        <v>54:55, 136:144</v>
      </c>
      <c r="AQ238" s="460" t="str">
        <f t="shared" si="190"/>
        <v>54:55, 144:162</v>
      </c>
      <c r="AR238" s="460" t="str">
        <f t="shared" si="191"/>
        <v>54:55, 162:174</v>
      </c>
      <c r="AS238" s="460" t="str">
        <f t="shared" si="191"/>
        <v>54:55, 174:181</v>
      </c>
      <c r="AT238" s="460" t="str">
        <f t="shared" si="191"/>
        <v>54:55, 181:189</v>
      </c>
      <c r="AU238" s="460" t="str">
        <f t="shared" si="191"/>
        <v>54:55, 189:197</v>
      </c>
      <c r="AV238" s="460" t="str">
        <f t="shared" si="191"/>
        <v>54:55, 197:214</v>
      </c>
      <c r="AW238" s="460" t="str">
        <f t="shared" si="191"/>
        <v>54:55, 214:227</v>
      </c>
      <c r="AX238" s="460" t="str">
        <f t="shared" si="191"/>
        <v>54:55, 227:233</v>
      </c>
      <c r="AY238" s="460" t="str">
        <f t="shared" si="191"/>
        <v>54:55, 233:241</v>
      </c>
      <c r="AZ238" s="460" t="str">
        <f t="shared" si="191"/>
        <v>54:55, 241:249</v>
      </c>
      <c r="BA238" s="460" t="str">
        <f t="shared" si="191"/>
        <v>54:55, 249:266</v>
      </c>
      <c r="BB238" s="460" t="str">
        <f t="shared" si="191"/>
        <v>54:55, 266:279</v>
      </c>
      <c r="BC238" s="460" t="str">
        <f t="shared" si="191"/>
        <v>54:55, 279:285</v>
      </c>
      <c r="BD238" s="460" t="str">
        <f t="shared" si="191"/>
        <v>54:55, 285:293</v>
      </c>
      <c r="BE238" s="460" t="str">
        <f t="shared" si="191"/>
        <v>54:55, 293:301</v>
      </c>
      <c r="BF238" s="460" t="str">
        <f t="shared" si="191"/>
        <v>54:55, 301:318</v>
      </c>
      <c r="BG238" s="460" t="str">
        <f t="shared" si="191"/>
        <v>54:55, 318:331</v>
      </c>
      <c r="BH238" s="460" t="str">
        <f t="shared" si="191"/>
        <v>54:55, 331:337</v>
      </c>
      <c r="BI238" s="460" t="str">
        <f t="shared" si="191"/>
        <v>54:55, 337:345</v>
      </c>
      <c r="BJ238" s="460" t="str">
        <f t="shared" si="191"/>
        <v>54:55, 345:353</v>
      </c>
      <c r="BK238" s="460" t="str">
        <f t="shared" si="191"/>
        <v>54:55, 353:370</v>
      </c>
    </row>
    <row r="239" spans="1:64" ht="48.75" customHeight="1" outlineLevel="1">
      <c r="A239">
        <v>4</v>
      </c>
      <c r="B239" t="s">
        <v>1678</v>
      </c>
      <c r="C239" s="460" t="str">
        <f t="shared" si="188"/>
        <v>58:59, 41:57</v>
      </c>
      <c r="D239" s="460" t="str">
        <f t="shared" si="188"/>
        <v>58:59, 57:62</v>
      </c>
      <c r="E239" s="460" t="str">
        <f t="shared" si="188"/>
        <v>58:59, 70:77</v>
      </c>
      <c r="F239" s="460" t="str">
        <f t="shared" si="188"/>
        <v>58:59, 77:84</v>
      </c>
      <c r="G239" s="460" t="str">
        <f t="shared" si="188"/>
        <v>58:59, 84:92</v>
      </c>
      <c r="H239" s="460" t="str">
        <f t="shared" si="188"/>
        <v>58:59, 92:109</v>
      </c>
      <c r="I239" s="460" t="str">
        <f t="shared" si="188"/>
        <v>58:59, 41:59</v>
      </c>
      <c r="J239" s="460" t="str">
        <f t="shared" si="188"/>
        <v>58:59, 59:64</v>
      </c>
      <c r="K239" s="460" t="str">
        <f t="shared" si="188"/>
        <v>58:59, 72:79</v>
      </c>
      <c r="L239" s="460" t="str">
        <f t="shared" si="188"/>
        <v>58:59, 79:86</v>
      </c>
      <c r="M239" s="460" t="str">
        <f t="shared" si="188"/>
        <v>58:59, 86:94</v>
      </c>
      <c r="N239" s="460" t="str">
        <f t="shared" si="188"/>
        <v>58:59, 94:109</v>
      </c>
      <c r="O239" s="460" t="str">
        <f t="shared" si="188"/>
        <v>58:59, 41:62</v>
      </c>
      <c r="P239" s="460" t="str">
        <f t="shared" si="188"/>
        <v>58:59, 62:67</v>
      </c>
      <c r="Q239" s="460" t="str">
        <f t="shared" si="188"/>
        <v>58:59, 75:82</v>
      </c>
      <c r="R239" s="460" t="str">
        <f t="shared" si="189"/>
        <v>58:59, 82:89</v>
      </c>
      <c r="S239" s="460" t="str">
        <f t="shared" si="189"/>
        <v>58:59, 89:97</v>
      </c>
      <c r="T239" s="460" t="str">
        <f t="shared" si="189"/>
        <v>58:59, 97:109</v>
      </c>
      <c r="U239" s="460" t="str">
        <f t="shared" si="189"/>
        <v>58:59, 41:64</v>
      </c>
      <c r="V239" s="460" t="str">
        <f t="shared" si="189"/>
        <v>58:59, 64:69</v>
      </c>
      <c r="W239" s="460" t="str">
        <f t="shared" si="189"/>
        <v>58:59, 77:84</v>
      </c>
      <c r="X239" s="460" t="str">
        <f t="shared" si="189"/>
        <v>58:59, 84:91</v>
      </c>
      <c r="Y239" s="460" t="str">
        <f t="shared" si="189"/>
        <v>58:59, 91:99</v>
      </c>
      <c r="Z239" s="460" t="str">
        <f t="shared" si="189"/>
        <v>58:59, 99:109</v>
      </c>
      <c r="AA239" s="460" t="str">
        <f t="shared" si="189"/>
        <v>58:59, 41:65</v>
      </c>
      <c r="AB239" s="460" t="str">
        <f t="shared" si="189"/>
        <v>58:59, 65:70</v>
      </c>
      <c r="AC239" s="460" t="str">
        <f t="shared" si="189"/>
        <v>58:59, 78:85</v>
      </c>
      <c r="AD239" s="460" t="str">
        <f t="shared" si="189"/>
        <v>58:59, 85:92</v>
      </c>
      <c r="AE239" s="460" t="str">
        <f t="shared" si="189"/>
        <v>58:59, 92:100</v>
      </c>
      <c r="AF239" s="460" t="str">
        <f t="shared" si="189"/>
        <v>58:59, 100:109</v>
      </c>
      <c r="AG239" s="460" t="str">
        <f t="shared" si="189"/>
        <v>58:59, 41:57</v>
      </c>
      <c r="AH239" s="460" t="str">
        <f t="shared" si="189"/>
        <v>58:59, 57:62</v>
      </c>
      <c r="AI239" s="460" t="str">
        <f t="shared" si="189"/>
        <v>58:59, 70:77</v>
      </c>
      <c r="AJ239" s="460" t="str">
        <f t="shared" si="189"/>
        <v>58:59, 77:84</v>
      </c>
      <c r="AK239" s="460" t="str">
        <f t="shared" si="189"/>
        <v>58:59, 84:92</v>
      </c>
      <c r="AL239" s="460" t="str">
        <f t="shared" si="189"/>
        <v>58:59, 92:109</v>
      </c>
      <c r="AM239" s="460" t="str">
        <f t="shared" si="190"/>
        <v>58:59, 109:122</v>
      </c>
      <c r="AN239" s="460" t="str">
        <f t="shared" si="190"/>
        <v>58:59, 122:129</v>
      </c>
      <c r="AO239" s="460" t="str">
        <f t="shared" si="190"/>
        <v>58:59, 129:136</v>
      </c>
      <c r="AP239" s="460" t="str">
        <f t="shared" si="190"/>
        <v>58:59, 136:144</v>
      </c>
      <c r="AQ239" s="460" t="str">
        <f t="shared" si="190"/>
        <v>58:59, 144:162</v>
      </c>
      <c r="AR239" s="460" t="str">
        <f t="shared" si="191"/>
        <v>58:59, 162:174</v>
      </c>
      <c r="AS239" s="460" t="str">
        <f t="shared" si="191"/>
        <v>58:59, 174:181</v>
      </c>
      <c r="AT239" s="460" t="str">
        <f t="shared" si="191"/>
        <v>58:59, 181:189</v>
      </c>
      <c r="AU239" s="460" t="str">
        <f t="shared" si="191"/>
        <v>58:59, 189:197</v>
      </c>
      <c r="AV239" s="460" t="str">
        <f t="shared" si="191"/>
        <v>58:59, 197:214</v>
      </c>
      <c r="AW239" s="460" t="str">
        <f t="shared" si="191"/>
        <v>58:59, 214:227</v>
      </c>
      <c r="AX239" s="460" t="str">
        <f t="shared" si="191"/>
        <v>58:59, 227:233</v>
      </c>
      <c r="AY239" s="460" t="str">
        <f t="shared" si="191"/>
        <v>58:59, 233:241</v>
      </c>
      <c r="AZ239" s="460" t="str">
        <f t="shared" si="191"/>
        <v>58:59, 241:249</v>
      </c>
      <c r="BA239" s="460" t="str">
        <f t="shared" si="191"/>
        <v>58:59, 249:266</v>
      </c>
      <c r="BB239" s="460" t="str">
        <f t="shared" si="191"/>
        <v>58:59, 266:279</v>
      </c>
      <c r="BC239" s="460" t="str">
        <f t="shared" si="191"/>
        <v>58:59, 279:285</v>
      </c>
      <c r="BD239" s="460" t="str">
        <f t="shared" si="191"/>
        <v>58:59, 285:293</v>
      </c>
      <c r="BE239" s="460" t="str">
        <f t="shared" si="191"/>
        <v>58:59, 293:301</v>
      </c>
      <c r="BF239" s="460" t="str">
        <f t="shared" si="191"/>
        <v>58:59, 301:318</v>
      </c>
      <c r="BG239" s="460" t="str">
        <f t="shared" si="191"/>
        <v>58:59, 318:331</v>
      </c>
      <c r="BH239" s="460" t="str">
        <f t="shared" si="191"/>
        <v>58:59, 331:337</v>
      </c>
      <c r="BI239" s="460" t="str">
        <f t="shared" si="191"/>
        <v>58:59, 337:345</v>
      </c>
      <c r="BJ239" s="460" t="str">
        <f t="shared" si="191"/>
        <v>58:59, 345:353</v>
      </c>
      <c r="BK239" s="460" t="str">
        <f t="shared" si="191"/>
        <v>58:59, 353:370</v>
      </c>
    </row>
    <row r="240" spans="1:64" outlineLevel="1">
      <c r="B240" t="s">
        <v>1106</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201">CHOOSE(d.Region,S253,AI253,AY253)</f>
        <v>0</v>
      </c>
      <c r="D253" s="412">
        <f t="shared" si="201"/>
        <v>0</v>
      </c>
      <c r="E253" s="412">
        <f t="shared" si="201"/>
        <v>0</v>
      </c>
      <c r="F253" s="412">
        <f t="shared" si="201"/>
        <v>0</v>
      </c>
      <c r="G253" s="412">
        <f t="shared" si="201"/>
        <v>0</v>
      </c>
      <c r="H253" s="412">
        <f t="shared" si="201"/>
        <v>0</v>
      </c>
      <c r="I253" s="412">
        <f t="shared" si="201"/>
        <v>0</v>
      </c>
      <c r="J253" s="412">
        <f t="shared" si="201"/>
        <v>0</v>
      </c>
      <c r="K253" s="412">
        <f t="shared" si="201"/>
        <v>0</v>
      </c>
      <c r="L253" s="412">
        <f t="shared" si="201"/>
        <v>0</v>
      </c>
      <c r="M253" s="412">
        <f t="shared" si="201"/>
        <v>0</v>
      </c>
      <c r="N253" s="412">
        <f t="shared" si="201"/>
        <v>0</v>
      </c>
      <c r="O253" s="412">
        <f t="shared" si="201"/>
        <v>0</v>
      </c>
      <c r="P253" s="412">
        <f t="shared" si="201"/>
        <v>0</v>
      </c>
      <c r="Q253" s="412">
        <f t="shared" si="201"/>
        <v>0</v>
      </c>
      <c r="R253" s="429">
        <f t="shared" si="201"/>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201"/>
        <v>0</v>
      </c>
      <c r="D254" s="414">
        <f t="shared" si="201"/>
        <v>0</v>
      </c>
      <c r="E254" s="414">
        <f t="shared" si="201"/>
        <v>0</v>
      </c>
      <c r="F254" s="414">
        <f t="shared" si="201"/>
        <v>0</v>
      </c>
      <c r="G254" s="414">
        <f t="shared" si="201"/>
        <v>0</v>
      </c>
      <c r="H254" s="414">
        <f t="shared" si="201"/>
        <v>0</v>
      </c>
      <c r="I254" s="414">
        <f t="shared" si="201"/>
        <v>0</v>
      </c>
      <c r="J254" s="414">
        <f t="shared" si="201"/>
        <v>0</v>
      </c>
      <c r="K254" s="414">
        <f t="shared" si="201"/>
        <v>0</v>
      </c>
      <c r="L254" s="414">
        <f t="shared" si="201"/>
        <v>0</v>
      </c>
      <c r="M254" s="414">
        <f t="shared" si="201"/>
        <v>0</v>
      </c>
      <c r="N254" s="414">
        <f t="shared" si="201"/>
        <v>0</v>
      </c>
      <c r="O254" s="414">
        <f t="shared" si="201"/>
        <v>0</v>
      </c>
      <c r="P254" s="414">
        <f t="shared" si="201"/>
        <v>0</v>
      </c>
      <c r="Q254" s="414">
        <f t="shared" si="201"/>
        <v>0</v>
      </c>
      <c r="R254" s="430">
        <f t="shared" si="201"/>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201"/>
        <v>0</v>
      </c>
      <c r="D255" s="414">
        <f t="shared" si="201"/>
        <v>0</v>
      </c>
      <c r="E255" s="414">
        <f t="shared" si="201"/>
        <v>0</v>
      </c>
      <c r="F255" s="414">
        <f t="shared" si="201"/>
        <v>0</v>
      </c>
      <c r="G255" s="414">
        <f t="shared" si="201"/>
        <v>0</v>
      </c>
      <c r="H255" s="414">
        <f t="shared" si="201"/>
        <v>0</v>
      </c>
      <c r="I255" s="414">
        <f t="shared" si="201"/>
        <v>0</v>
      </c>
      <c r="J255" s="414">
        <f t="shared" si="201"/>
        <v>0</v>
      </c>
      <c r="K255" s="414">
        <f t="shared" si="201"/>
        <v>0</v>
      </c>
      <c r="L255" s="414">
        <f t="shared" si="201"/>
        <v>0</v>
      </c>
      <c r="M255" s="414">
        <f t="shared" si="201"/>
        <v>0</v>
      </c>
      <c r="N255" s="414">
        <f t="shared" si="201"/>
        <v>0</v>
      </c>
      <c r="O255" s="414">
        <f t="shared" si="201"/>
        <v>0</v>
      </c>
      <c r="P255" s="414">
        <f t="shared" si="201"/>
        <v>0</v>
      </c>
      <c r="Q255" s="414">
        <f t="shared" si="201"/>
        <v>0</v>
      </c>
      <c r="R255" s="430">
        <f t="shared" si="201"/>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201"/>
        <v>0</v>
      </c>
      <c r="D256" s="414">
        <f t="shared" si="201"/>
        <v>0</v>
      </c>
      <c r="E256" s="414">
        <f t="shared" si="201"/>
        <v>0</v>
      </c>
      <c r="F256" s="414">
        <f t="shared" si="201"/>
        <v>0</v>
      </c>
      <c r="G256" s="414">
        <f t="shared" si="201"/>
        <v>0</v>
      </c>
      <c r="H256" s="414">
        <f t="shared" si="201"/>
        <v>0</v>
      </c>
      <c r="I256" s="414">
        <f t="shared" si="201"/>
        <v>0</v>
      </c>
      <c r="J256" s="414">
        <f t="shared" si="201"/>
        <v>0</v>
      </c>
      <c r="K256" s="414">
        <f t="shared" si="201"/>
        <v>0</v>
      </c>
      <c r="L256" s="414">
        <f t="shared" si="201"/>
        <v>0</v>
      </c>
      <c r="M256" s="414">
        <f t="shared" si="201"/>
        <v>0</v>
      </c>
      <c r="N256" s="414">
        <f t="shared" si="201"/>
        <v>0</v>
      </c>
      <c r="O256" s="414">
        <f t="shared" si="201"/>
        <v>0</v>
      </c>
      <c r="P256" s="414">
        <f t="shared" si="201"/>
        <v>0</v>
      </c>
      <c r="Q256" s="414">
        <f t="shared" si="201"/>
        <v>0</v>
      </c>
      <c r="R256" s="430">
        <f t="shared" si="201"/>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202">CHOOSE(d.Region,S257,AI257,AY257)</f>
        <v>0</v>
      </c>
      <c r="D257" s="414">
        <f t="shared" ref="D257:D259" si="203">CHOOSE(d.Region,T257,AJ257,AZ257)</f>
        <v>0</v>
      </c>
      <c r="E257" s="414">
        <f t="shared" ref="E257:E259" si="204">CHOOSE(d.Region,U257,AK257,BA257)</f>
        <v>0</v>
      </c>
      <c r="F257" s="414">
        <f t="shared" ref="F257:F259" si="205">CHOOSE(d.Region,V257,AL257,BB257)</f>
        <v>0</v>
      </c>
      <c r="G257" s="414">
        <f t="shared" ref="G257:G259" si="206">CHOOSE(d.Region,W257,AM257,BC257)</f>
        <v>0</v>
      </c>
      <c r="H257" s="414">
        <f t="shared" ref="H257:H259" si="207">CHOOSE(d.Region,X257,AN257,BD257)</f>
        <v>0</v>
      </c>
      <c r="I257" s="414">
        <f t="shared" ref="I257:I259" si="208">CHOOSE(d.Region,Y257,AO257,BE257)</f>
        <v>0</v>
      </c>
      <c r="J257" s="414">
        <f t="shared" ref="J257:J259" si="209">CHOOSE(d.Region,Z257,AP257,BF257)</f>
        <v>0</v>
      </c>
      <c r="K257" s="414">
        <f t="shared" ref="K257:K259" si="210">CHOOSE(d.Region,AA257,AQ257,BG257)</f>
        <v>0</v>
      </c>
      <c r="L257" s="414">
        <f t="shared" ref="L257:L259" si="211">CHOOSE(d.Region,AB257,AR257,BH257)</f>
        <v>0</v>
      </c>
      <c r="M257" s="414">
        <f t="shared" ref="M257:M259" si="212">CHOOSE(d.Region,AC257,AS257,BI257)</f>
        <v>0</v>
      </c>
      <c r="N257" s="414">
        <f t="shared" ref="N257:N259" si="213">CHOOSE(d.Region,AD257,AT257,BJ257)</f>
        <v>0</v>
      </c>
      <c r="O257" s="414">
        <f t="shared" ref="O257:O259" si="214">CHOOSE(d.Region,AE257,AU257,BK257)</f>
        <v>0</v>
      </c>
      <c r="P257" s="414">
        <f t="shared" ref="P257:P259" si="215">CHOOSE(d.Region,AF257,AV257,BL257)</f>
        <v>0</v>
      </c>
      <c r="Q257" s="414">
        <f t="shared" ref="Q257:Q259" si="216">CHOOSE(d.Region,AG257,AW257,BM257)</f>
        <v>0</v>
      </c>
      <c r="R257" s="430">
        <f t="shared" ref="R257:R259" si="217">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218">$B$207&amp;""</f>
        <v>7mo with 0% mated</v>
      </c>
      <c r="C258" s="414">
        <f t="shared" si="202"/>
        <v>0</v>
      </c>
      <c r="D258" s="414">
        <f t="shared" si="203"/>
        <v>0</v>
      </c>
      <c r="E258" s="414">
        <f t="shared" si="204"/>
        <v>0</v>
      </c>
      <c r="F258" s="414">
        <f t="shared" si="205"/>
        <v>0</v>
      </c>
      <c r="G258" s="414">
        <f t="shared" si="206"/>
        <v>0</v>
      </c>
      <c r="H258" s="414">
        <f t="shared" si="207"/>
        <v>0</v>
      </c>
      <c r="I258" s="414">
        <f t="shared" si="208"/>
        <v>0</v>
      </c>
      <c r="J258" s="414">
        <f t="shared" si="209"/>
        <v>0</v>
      </c>
      <c r="K258" s="414">
        <f t="shared" si="210"/>
        <v>0</v>
      </c>
      <c r="L258" s="414">
        <f t="shared" si="211"/>
        <v>0</v>
      </c>
      <c r="M258" s="414">
        <f t="shared" si="212"/>
        <v>0</v>
      </c>
      <c r="N258" s="414">
        <f t="shared" si="213"/>
        <v>0</v>
      </c>
      <c r="O258" s="414">
        <f t="shared" si="214"/>
        <v>0</v>
      </c>
      <c r="P258" s="414">
        <f t="shared" si="215"/>
        <v>0</v>
      </c>
      <c r="Q258" s="414">
        <f t="shared" si="216"/>
        <v>0</v>
      </c>
      <c r="R258" s="430">
        <f t="shared" si="217"/>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202"/>
        <v>0</v>
      </c>
      <c r="D259" s="414">
        <f t="shared" si="203"/>
        <v>0</v>
      </c>
      <c r="E259" s="414">
        <f t="shared" si="204"/>
        <v>0</v>
      </c>
      <c r="F259" s="414">
        <f t="shared" si="205"/>
        <v>0</v>
      </c>
      <c r="G259" s="414">
        <f t="shared" si="206"/>
        <v>0</v>
      </c>
      <c r="H259" s="414">
        <f t="shared" si="207"/>
        <v>0</v>
      </c>
      <c r="I259" s="414">
        <f t="shared" si="208"/>
        <v>0</v>
      </c>
      <c r="J259" s="414">
        <f t="shared" si="209"/>
        <v>0</v>
      </c>
      <c r="K259" s="414">
        <f t="shared" si="210"/>
        <v>0</v>
      </c>
      <c r="L259" s="414">
        <f t="shared" si="211"/>
        <v>0</v>
      </c>
      <c r="M259" s="414">
        <f t="shared" si="212"/>
        <v>0</v>
      </c>
      <c r="N259" s="414">
        <f t="shared" si="213"/>
        <v>0</v>
      </c>
      <c r="O259" s="414">
        <f t="shared" si="214"/>
        <v>0</v>
      </c>
      <c r="P259" s="414">
        <f t="shared" si="215"/>
        <v>0</v>
      </c>
      <c r="Q259" s="414">
        <f t="shared" si="216"/>
        <v>0</v>
      </c>
      <c r="R259" s="430">
        <f t="shared" si="217"/>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201"/>
        <v>0</v>
      </c>
      <c r="D260" s="415">
        <f t="shared" si="201"/>
        <v>0</v>
      </c>
      <c r="E260" s="415">
        <f t="shared" si="201"/>
        <v>0</v>
      </c>
      <c r="F260" s="415">
        <f t="shared" si="201"/>
        <v>0</v>
      </c>
      <c r="G260" s="415">
        <f t="shared" si="201"/>
        <v>0</v>
      </c>
      <c r="H260" s="415">
        <f t="shared" si="201"/>
        <v>0</v>
      </c>
      <c r="I260" s="415">
        <f t="shared" si="201"/>
        <v>0</v>
      </c>
      <c r="J260" s="415">
        <f t="shared" si="201"/>
        <v>0</v>
      </c>
      <c r="K260" s="415">
        <f t="shared" si="201"/>
        <v>0</v>
      </c>
      <c r="L260" s="415">
        <f t="shared" si="201"/>
        <v>0</v>
      </c>
      <c r="M260" s="415">
        <f t="shared" si="201"/>
        <v>0</v>
      </c>
      <c r="N260" s="415">
        <f t="shared" si="201"/>
        <v>0</v>
      </c>
      <c r="O260" s="415">
        <f t="shared" si="201"/>
        <v>0</v>
      </c>
      <c r="P260" s="415">
        <f t="shared" si="201"/>
        <v>0</v>
      </c>
      <c r="Q260" s="415">
        <f t="shared" si="201"/>
        <v>0</v>
      </c>
      <c r="R260" s="431">
        <f t="shared" si="201"/>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201"/>
        <v>0</v>
      </c>
      <c r="D261" s="412">
        <f t="shared" si="201"/>
        <v>0</v>
      </c>
      <c r="E261" s="412">
        <f t="shared" si="201"/>
        <v>0</v>
      </c>
      <c r="F261" s="412">
        <f t="shared" si="201"/>
        <v>0</v>
      </c>
      <c r="G261" s="412">
        <f t="shared" si="201"/>
        <v>0</v>
      </c>
      <c r="H261" s="412">
        <f t="shared" si="201"/>
        <v>0</v>
      </c>
      <c r="I261" s="412">
        <f t="shared" si="201"/>
        <v>0</v>
      </c>
      <c r="J261" s="412">
        <f t="shared" si="201"/>
        <v>0</v>
      </c>
      <c r="K261" s="412">
        <f t="shared" si="201"/>
        <v>0</v>
      </c>
      <c r="L261" s="412">
        <f t="shared" si="201"/>
        <v>0</v>
      </c>
      <c r="M261" s="412">
        <f t="shared" si="201"/>
        <v>0</v>
      </c>
      <c r="N261" s="412">
        <f t="shared" si="201"/>
        <v>0</v>
      </c>
      <c r="O261" s="412">
        <f t="shared" si="201"/>
        <v>0</v>
      </c>
      <c r="P261" s="412">
        <f t="shared" si="201"/>
        <v>0</v>
      </c>
      <c r="Q261" s="412">
        <f t="shared" si="201"/>
        <v>0</v>
      </c>
      <c r="R261" s="429">
        <f t="shared" si="201"/>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19">$B$203&amp;""</f>
        <v>Early</v>
      </c>
      <c r="C262" s="414">
        <f t="shared" si="201"/>
        <v>0</v>
      </c>
      <c r="D262" s="414">
        <f t="shared" si="201"/>
        <v>0</v>
      </c>
      <c r="E262" s="414">
        <f t="shared" si="201"/>
        <v>0</v>
      </c>
      <c r="F262" s="414">
        <f t="shared" si="201"/>
        <v>0</v>
      </c>
      <c r="G262" s="414">
        <f t="shared" si="201"/>
        <v>0</v>
      </c>
      <c r="H262" s="414">
        <f t="shared" si="201"/>
        <v>0</v>
      </c>
      <c r="I262" s="414">
        <f t="shared" si="201"/>
        <v>0</v>
      </c>
      <c r="J262" s="414">
        <f t="shared" si="201"/>
        <v>0</v>
      </c>
      <c r="K262" s="414">
        <f t="shared" si="201"/>
        <v>0</v>
      </c>
      <c r="L262" s="414">
        <f t="shared" si="201"/>
        <v>0</v>
      </c>
      <c r="M262" s="414">
        <f t="shared" si="201"/>
        <v>0</v>
      </c>
      <c r="N262" s="414">
        <f t="shared" si="201"/>
        <v>0</v>
      </c>
      <c r="O262" s="414">
        <f t="shared" si="201"/>
        <v>0</v>
      </c>
      <c r="P262" s="414">
        <f t="shared" si="201"/>
        <v>0</v>
      </c>
      <c r="Q262" s="414">
        <f t="shared" si="201"/>
        <v>0</v>
      </c>
      <c r="R262" s="430">
        <f t="shared" si="201"/>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20">$B$204&amp;""</f>
        <v>Middle</v>
      </c>
      <c r="C263" s="414">
        <f t="shared" si="201"/>
        <v>0</v>
      </c>
      <c r="D263" s="414">
        <f t="shared" si="201"/>
        <v>0</v>
      </c>
      <c r="E263" s="414">
        <f t="shared" si="201"/>
        <v>0</v>
      </c>
      <c r="F263" s="414">
        <f t="shared" si="201"/>
        <v>0</v>
      </c>
      <c r="G263" s="414">
        <f t="shared" si="201"/>
        <v>0</v>
      </c>
      <c r="H263" s="414">
        <f t="shared" si="201"/>
        <v>0</v>
      </c>
      <c r="I263" s="414">
        <f t="shared" si="201"/>
        <v>0</v>
      </c>
      <c r="J263" s="414">
        <f t="shared" si="201"/>
        <v>0</v>
      </c>
      <c r="K263" s="414">
        <f t="shared" si="201"/>
        <v>0</v>
      </c>
      <c r="L263" s="414">
        <f t="shared" si="201"/>
        <v>0</v>
      </c>
      <c r="M263" s="414">
        <f t="shared" si="201"/>
        <v>0</v>
      </c>
      <c r="N263" s="414">
        <f t="shared" si="201"/>
        <v>0</v>
      </c>
      <c r="O263" s="414">
        <f t="shared" si="201"/>
        <v>0</v>
      </c>
      <c r="P263" s="414">
        <f t="shared" si="201"/>
        <v>0</v>
      </c>
      <c r="Q263" s="414">
        <f t="shared" si="201"/>
        <v>0</v>
      </c>
      <c r="R263" s="430">
        <f t="shared" si="201"/>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21">$B$205&amp;""</f>
        <v>Late</v>
      </c>
      <c r="C264" s="414">
        <f t="shared" si="201"/>
        <v>0</v>
      </c>
      <c r="D264" s="414">
        <f t="shared" si="201"/>
        <v>0</v>
      </c>
      <c r="E264" s="414">
        <f t="shared" si="201"/>
        <v>0</v>
      </c>
      <c r="F264" s="414">
        <f t="shared" si="201"/>
        <v>0</v>
      </c>
      <c r="G264" s="414">
        <f t="shared" si="201"/>
        <v>0</v>
      </c>
      <c r="H264" s="414">
        <f t="shared" si="201"/>
        <v>0</v>
      </c>
      <c r="I264" s="414">
        <f t="shared" si="201"/>
        <v>0</v>
      </c>
      <c r="J264" s="414">
        <f t="shared" si="201"/>
        <v>0</v>
      </c>
      <c r="K264" s="414">
        <f t="shared" si="201"/>
        <v>0</v>
      </c>
      <c r="L264" s="414">
        <f t="shared" si="201"/>
        <v>0</v>
      </c>
      <c r="M264" s="414">
        <f t="shared" si="201"/>
        <v>0</v>
      </c>
      <c r="N264" s="414">
        <f t="shared" si="201"/>
        <v>0</v>
      </c>
      <c r="O264" s="414">
        <f t="shared" si="201"/>
        <v>0</v>
      </c>
      <c r="P264" s="414">
        <f t="shared" si="201"/>
        <v>0</v>
      </c>
      <c r="Q264" s="414">
        <f t="shared" si="201"/>
        <v>0</v>
      </c>
      <c r="R264" s="430">
        <f t="shared" si="201"/>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22">CHOOSE(d.Region,S265,AI265,AY265)</f>
        <v>0</v>
      </c>
      <c r="D265" s="414">
        <f t="shared" ref="D265:D267" si="223">CHOOSE(d.Region,T265,AJ265,AZ265)</f>
        <v>0</v>
      </c>
      <c r="E265" s="414">
        <f t="shared" ref="E265:E267" si="224">CHOOSE(d.Region,U265,AK265,BA265)</f>
        <v>0</v>
      </c>
      <c r="F265" s="414">
        <f t="shared" ref="F265:F267" si="225">CHOOSE(d.Region,V265,AL265,BB265)</f>
        <v>0</v>
      </c>
      <c r="G265" s="414">
        <f t="shared" ref="G265:G267" si="226">CHOOSE(d.Region,W265,AM265,BC265)</f>
        <v>0</v>
      </c>
      <c r="H265" s="414">
        <f t="shared" ref="H265:H267" si="227">CHOOSE(d.Region,X265,AN265,BD265)</f>
        <v>0</v>
      </c>
      <c r="I265" s="414">
        <f t="shared" ref="I265:I267" si="228">CHOOSE(d.Region,Y265,AO265,BE265)</f>
        <v>0</v>
      </c>
      <c r="J265" s="414">
        <f t="shared" ref="J265:J267" si="229">CHOOSE(d.Region,Z265,AP265,BF265)</f>
        <v>0</v>
      </c>
      <c r="K265" s="414">
        <f t="shared" ref="K265:K267" si="230">CHOOSE(d.Region,AA265,AQ265,BG265)</f>
        <v>0</v>
      </c>
      <c r="L265" s="414">
        <f t="shared" ref="L265:L267" si="231">CHOOSE(d.Region,AB265,AR265,BH265)</f>
        <v>0</v>
      </c>
      <c r="M265" s="414">
        <f t="shared" ref="M265:M267" si="232">CHOOSE(d.Region,AC265,AS265,BI265)</f>
        <v>0</v>
      </c>
      <c r="N265" s="414">
        <f t="shared" ref="N265:N267" si="233">CHOOSE(d.Region,AD265,AT265,BJ265)</f>
        <v>0</v>
      </c>
      <c r="O265" s="414">
        <f t="shared" ref="O265:O267" si="234">CHOOSE(d.Region,AE265,AU265,BK265)</f>
        <v>0</v>
      </c>
      <c r="P265" s="414">
        <f t="shared" ref="P265:P267" si="235">CHOOSE(d.Region,AF265,AV265,BL265)</f>
        <v>0</v>
      </c>
      <c r="Q265" s="414">
        <f t="shared" ref="Q265:Q267" si="236">CHOOSE(d.Region,AG265,AW265,BM265)</f>
        <v>0</v>
      </c>
      <c r="R265" s="430">
        <f t="shared" ref="R265:R267" si="237">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38">$B$207&amp;""</f>
        <v>7mo with 0% mated</v>
      </c>
      <c r="C266" s="414">
        <f t="shared" si="222"/>
        <v>0</v>
      </c>
      <c r="D266" s="414">
        <f t="shared" si="223"/>
        <v>0</v>
      </c>
      <c r="E266" s="414">
        <f t="shared" si="224"/>
        <v>0</v>
      </c>
      <c r="F266" s="414">
        <f t="shared" si="225"/>
        <v>0</v>
      </c>
      <c r="G266" s="414">
        <f t="shared" si="226"/>
        <v>0</v>
      </c>
      <c r="H266" s="414">
        <f t="shared" si="227"/>
        <v>0</v>
      </c>
      <c r="I266" s="414">
        <f t="shared" si="228"/>
        <v>0</v>
      </c>
      <c r="J266" s="414">
        <f t="shared" si="229"/>
        <v>0</v>
      </c>
      <c r="K266" s="414">
        <f t="shared" si="230"/>
        <v>0</v>
      </c>
      <c r="L266" s="414">
        <f t="shared" si="231"/>
        <v>0</v>
      </c>
      <c r="M266" s="414">
        <f t="shared" si="232"/>
        <v>0</v>
      </c>
      <c r="N266" s="414">
        <f t="shared" si="233"/>
        <v>0</v>
      </c>
      <c r="O266" s="414">
        <f t="shared" si="234"/>
        <v>0</v>
      </c>
      <c r="P266" s="414">
        <f t="shared" si="235"/>
        <v>0</v>
      </c>
      <c r="Q266" s="414">
        <f t="shared" si="236"/>
        <v>0</v>
      </c>
      <c r="R266" s="430">
        <f t="shared" si="237"/>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22"/>
        <v>0</v>
      </c>
      <c r="D267" s="414">
        <f t="shared" si="223"/>
        <v>0</v>
      </c>
      <c r="E267" s="414">
        <f t="shared" si="224"/>
        <v>0</v>
      </c>
      <c r="F267" s="414">
        <f t="shared" si="225"/>
        <v>0</v>
      </c>
      <c r="G267" s="414">
        <f t="shared" si="226"/>
        <v>0</v>
      </c>
      <c r="H267" s="414">
        <f t="shared" si="227"/>
        <v>0</v>
      </c>
      <c r="I267" s="414">
        <f t="shared" si="228"/>
        <v>0</v>
      </c>
      <c r="J267" s="414">
        <f t="shared" si="229"/>
        <v>0</v>
      </c>
      <c r="K267" s="414">
        <f t="shared" si="230"/>
        <v>0</v>
      </c>
      <c r="L267" s="414">
        <f t="shared" si="231"/>
        <v>0</v>
      </c>
      <c r="M267" s="414">
        <f t="shared" si="232"/>
        <v>0</v>
      </c>
      <c r="N267" s="414">
        <f t="shared" si="233"/>
        <v>0</v>
      </c>
      <c r="O267" s="414">
        <f t="shared" si="234"/>
        <v>0</v>
      </c>
      <c r="P267" s="414">
        <f t="shared" si="235"/>
        <v>0</v>
      </c>
      <c r="Q267" s="414">
        <f t="shared" si="236"/>
        <v>0</v>
      </c>
      <c r="R267" s="430">
        <f t="shared" si="237"/>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201"/>
        <v>0</v>
      </c>
      <c r="D268" s="415">
        <f t="shared" si="201"/>
        <v>0</v>
      </c>
      <c r="E268" s="415">
        <f t="shared" si="201"/>
        <v>0</v>
      </c>
      <c r="F268" s="415">
        <f t="shared" si="201"/>
        <v>0</v>
      </c>
      <c r="G268" s="415">
        <f t="shared" si="201"/>
        <v>0</v>
      </c>
      <c r="H268" s="415">
        <f t="shared" si="201"/>
        <v>0</v>
      </c>
      <c r="I268" s="415">
        <f t="shared" si="201"/>
        <v>0</v>
      </c>
      <c r="J268" s="415">
        <f t="shared" si="201"/>
        <v>0</v>
      </c>
      <c r="K268" s="415">
        <f t="shared" si="201"/>
        <v>0</v>
      </c>
      <c r="L268" s="415">
        <f t="shared" si="201"/>
        <v>0</v>
      </c>
      <c r="M268" s="415">
        <f t="shared" si="201"/>
        <v>0</v>
      </c>
      <c r="N268" s="415">
        <f t="shared" si="201"/>
        <v>0</v>
      </c>
      <c r="O268" s="415">
        <f t="shared" si="201"/>
        <v>0</v>
      </c>
      <c r="P268" s="415">
        <f t="shared" si="201"/>
        <v>0</v>
      </c>
      <c r="Q268" s="415">
        <f t="shared" si="201"/>
        <v>0</v>
      </c>
      <c r="R268" s="431">
        <f t="shared" si="201"/>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201"/>
        <v>0</v>
      </c>
      <c r="D269" s="412">
        <f t="shared" si="201"/>
        <v>0</v>
      </c>
      <c r="E269" s="412">
        <f t="shared" si="201"/>
        <v>0</v>
      </c>
      <c r="F269" s="412">
        <f t="shared" si="201"/>
        <v>0</v>
      </c>
      <c r="G269" s="412">
        <f t="shared" si="201"/>
        <v>0</v>
      </c>
      <c r="H269" s="412">
        <f t="shared" si="201"/>
        <v>0</v>
      </c>
      <c r="I269" s="412">
        <f t="shared" si="201"/>
        <v>0</v>
      </c>
      <c r="J269" s="412">
        <f t="shared" si="201"/>
        <v>0</v>
      </c>
      <c r="K269" s="412">
        <f t="shared" si="201"/>
        <v>0</v>
      </c>
      <c r="L269" s="412">
        <f t="shared" si="201"/>
        <v>0</v>
      </c>
      <c r="M269" s="412">
        <f t="shared" si="201"/>
        <v>0</v>
      </c>
      <c r="N269" s="412">
        <f t="shared" si="201"/>
        <v>0</v>
      </c>
      <c r="O269" s="412">
        <f t="shared" si="201"/>
        <v>0</v>
      </c>
      <c r="P269" s="412">
        <f t="shared" si="201"/>
        <v>0</v>
      </c>
      <c r="Q269" s="412">
        <f t="shared" si="201"/>
        <v>0</v>
      </c>
      <c r="R269" s="429">
        <f t="shared" si="201"/>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39">$B$203&amp;""</f>
        <v>Early</v>
      </c>
      <c r="C270" s="414">
        <f t="shared" si="201"/>
        <v>0</v>
      </c>
      <c r="D270" s="414">
        <f t="shared" si="201"/>
        <v>0</v>
      </c>
      <c r="E270" s="414">
        <f t="shared" si="201"/>
        <v>0</v>
      </c>
      <c r="F270" s="414">
        <f t="shared" si="201"/>
        <v>0</v>
      </c>
      <c r="G270" s="414">
        <f t="shared" si="201"/>
        <v>0</v>
      </c>
      <c r="H270" s="414">
        <f t="shared" si="201"/>
        <v>0</v>
      </c>
      <c r="I270" s="414">
        <f t="shared" si="201"/>
        <v>0</v>
      </c>
      <c r="J270" s="414">
        <f t="shared" si="201"/>
        <v>0</v>
      </c>
      <c r="K270" s="414">
        <f t="shared" si="201"/>
        <v>0</v>
      </c>
      <c r="L270" s="414">
        <f t="shared" si="201"/>
        <v>0</v>
      </c>
      <c r="M270" s="414">
        <f t="shared" si="201"/>
        <v>0</v>
      </c>
      <c r="N270" s="414">
        <f t="shared" si="201"/>
        <v>0</v>
      </c>
      <c r="O270" s="414">
        <f t="shared" si="201"/>
        <v>0</v>
      </c>
      <c r="P270" s="414">
        <f t="shared" si="201"/>
        <v>0</v>
      </c>
      <c r="Q270" s="414">
        <f t="shared" si="201"/>
        <v>0</v>
      </c>
      <c r="R270" s="430">
        <f t="shared" si="201"/>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40">$B$204&amp;""</f>
        <v>Middle</v>
      </c>
      <c r="C271" s="414">
        <f t="shared" si="201"/>
        <v>0</v>
      </c>
      <c r="D271" s="414">
        <f t="shared" si="201"/>
        <v>0</v>
      </c>
      <c r="E271" s="414">
        <f t="shared" si="201"/>
        <v>0</v>
      </c>
      <c r="F271" s="414">
        <f t="shared" si="201"/>
        <v>0</v>
      </c>
      <c r="G271" s="414">
        <f t="shared" si="201"/>
        <v>0</v>
      </c>
      <c r="H271" s="414">
        <f t="shared" si="201"/>
        <v>0</v>
      </c>
      <c r="I271" s="414">
        <f t="shared" si="201"/>
        <v>0</v>
      </c>
      <c r="J271" s="414">
        <f t="shared" si="201"/>
        <v>0</v>
      </c>
      <c r="K271" s="414">
        <f t="shared" si="201"/>
        <v>0</v>
      </c>
      <c r="L271" s="414">
        <f t="shared" si="201"/>
        <v>0</v>
      </c>
      <c r="M271" s="414">
        <f t="shared" si="201"/>
        <v>0</v>
      </c>
      <c r="N271" s="414">
        <f t="shared" si="201"/>
        <v>0</v>
      </c>
      <c r="O271" s="414">
        <f t="shared" si="201"/>
        <v>0</v>
      </c>
      <c r="P271" s="414">
        <f t="shared" si="201"/>
        <v>0</v>
      </c>
      <c r="Q271" s="414">
        <f t="shared" si="201"/>
        <v>0</v>
      </c>
      <c r="R271" s="430">
        <f t="shared" si="201"/>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41">$B$205&amp;""</f>
        <v>Late</v>
      </c>
      <c r="C272" s="414">
        <f t="shared" si="201"/>
        <v>0</v>
      </c>
      <c r="D272" s="414">
        <f t="shared" si="201"/>
        <v>0</v>
      </c>
      <c r="E272" s="414">
        <f t="shared" si="201"/>
        <v>0</v>
      </c>
      <c r="F272" s="414">
        <f t="shared" si="201"/>
        <v>0</v>
      </c>
      <c r="G272" s="414">
        <f t="shared" si="201"/>
        <v>0</v>
      </c>
      <c r="H272" s="414">
        <f t="shared" si="201"/>
        <v>0</v>
      </c>
      <c r="I272" s="414">
        <f t="shared" si="201"/>
        <v>0</v>
      </c>
      <c r="J272" s="414">
        <f t="shared" si="201"/>
        <v>0</v>
      </c>
      <c r="K272" s="414">
        <f t="shared" si="201"/>
        <v>0</v>
      </c>
      <c r="L272" s="414">
        <f t="shared" si="201"/>
        <v>0</v>
      </c>
      <c r="M272" s="414">
        <f t="shared" si="201"/>
        <v>0</v>
      </c>
      <c r="N272" s="414">
        <f t="shared" si="201"/>
        <v>0</v>
      </c>
      <c r="O272" s="414">
        <f t="shared" si="201"/>
        <v>0</v>
      </c>
      <c r="P272" s="414">
        <f t="shared" si="201"/>
        <v>0</v>
      </c>
      <c r="Q272" s="414">
        <f t="shared" si="201"/>
        <v>0</v>
      </c>
      <c r="R272" s="430">
        <f t="shared" si="201"/>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42">CHOOSE(d.Region,S273,AI273,AY273)</f>
        <v>0</v>
      </c>
      <c r="D273" s="414">
        <f t="shared" ref="D273:D275" si="243">CHOOSE(d.Region,T273,AJ273,AZ273)</f>
        <v>0</v>
      </c>
      <c r="E273" s="414">
        <f t="shared" ref="E273:E275" si="244">CHOOSE(d.Region,U273,AK273,BA273)</f>
        <v>0</v>
      </c>
      <c r="F273" s="414">
        <f t="shared" ref="F273:F275" si="245">CHOOSE(d.Region,V273,AL273,BB273)</f>
        <v>0</v>
      </c>
      <c r="G273" s="414">
        <f t="shared" ref="G273:G275" si="246">CHOOSE(d.Region,W273,AM273,BC273)</f>
        <v>0</v>
      </c>
      <c r="H273" s="414">
        <f t="shared" ref="H273:H275" si="247">CHOOSE(d.Region,X273,AN273,BD273)</f>
        <v>0</v>
      </c>
      <c r="I273" s="414">
        <f t="shared" ref="I273:I275" si="248">CHOOSE(d.Region,Y273,AO273,BE273)</f>
        <v>0</v>
      </c>
      <c r="J273" s="414">
        <f t="shared" ref="J273:J275" si="249">CHOOSE(d.Region,Z273,AP273,BF273)</f>
        <v>0</v>
      </c>
      <c r="K273" s="414">
        <f t="shared" ref="K273:K275" si="250">CHOOSE(d.Region,AA273,AQ273,BG273)</f>
        <v>0</v>
      </c>
      <c r="L273" s="414">
        <f t="shared" ref="L273:L275" si="251">CHOOSE(d.Region,AB273,AR273,BH273)</f>
        <v>0</v>
      </c>
      <c r="M273" s="414">
        <f t="shared" ref="M273:M275" si="252">CHOOSE(d.Region,AC273,AS273,BI273)</f>
        <v>0</v>
      </c>
      <c r="N273" s="414">
        <f t="shared" ref="N273:N275" si="253">CHOOSE(d.Region,AD273,AT273,BJ273)</f>
        <v>0</v>
      </c>
      <c r="O273" s="414">
        <f t="shared" ref="O273:O275" si="254">CHOOSE(d.Region,AE273,AU273,BK273)</f>
        <v>0</v>
      </c>
      <c r="P273" s="414">
        <f t="shared" ref="P273:P275" si="255">CHOOSE(d.Region,AF273,AV273,BL273)</f>
        <v>0</v>
      </c>
      <c r="Q273" s="414">
        <f t="shared" ref="Q273:Q275" si="256">CHOOSE(d.Region,AG273,AW273,BM273)</f>
        <v>0</v>
      </c>
      <c r="R273" s="430">
        <f t="shared" ref="R273:R275" si="257">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58">$B$207&amp;""</f>
        <v>7mo with 0% mated</v>
      </c>
      <c r="C274" s="414">
        <f t="shared" si="242"/>
        <v>0</v>
      </c>
      <c r="D274" s="414">
        <f t="shared" si="243"/>
        <v>0</v>
      </c>
      <c r="E274" s="414">
        <f t="shared" si="244"/>
        <v>0</v>
      </c>
      <c r="F274" s="414">
        <f t="shared" si="245"/>
        <v>0</v>
      </c>
      <c r="G274" s="414">
        <f t="shared" si="246"/>
        <v>0</v>
      </c>
      <c r="H274" s="414">
        <f t="shared" si="247"/>
        <v>0</v>
      </c>
      <c r="I274" s="414">
        <f t="shared" si="248"/>
        <v>0</v>
      </c>
      <c r="J274" s="414">
        <f t="shared" si="249"/>
        <v>0</v>
      </c>
      <c r="K274" s="414">
        <f t="shared" si="250"/>
        <v>0</v>
      </c>
      <c r="L274" s="414">
        <f t="shared" si="251"/>
        <v>0</v>
      </c>
      <c r="M274" s="414">
        <f t="shared" si="252"/>
        <v>0</v>
      </c>
      <c r="N274" s="414">
        <f t="shared" si="253"/>
        <v>0</v>
      </c>
      <c r="O274" s="414">
        <f t="shared" si="254"/>
        <v>0</v>
      </c>
      <c r="P274" s="414">
        <f t="shared" si="255"/>
        <v>0</v>
      </c>
      <c r="Q274" s="414">
        <f t="shared" si="256"/>
        <v>0</v>
      </c>
      <c r="R274" s="430">
        <f t="shared" si="257"/>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42"/>
        <v>0</v>
      </c>
      <c r="D275" s="414">
        <f t="shared" si="243"/>
        <v>0</v>
      </c>
      <c r="E275" s="414">
        <f t="shared" si="244"/>
        <v>0</v>
      </c>
      <c r="F275" s="414">
        <f t="shared" si="245"/>
        <v>0</v>
      </c>
      <c r="G275" s="414">
        <f t="shared" si="246"/>
        <v>0</v>
      </c>
      <c r="H275" s="414">
        <f t="shared" si="247"/>
        <v>0</v>
      </c>
      <c r="I275" s="414">
        <f t="shared" si="248"/>
        <v>0</v>
      </c>
      <c r="J275" s="414">
        <f t="shared" si="249"/>
        <v>0</v>
      </c>
      <c r="K275" s="414">
        <f t="shared" si="250"/>
        <v>0</v>
      </c>
      <c r="L275" s="414">
        <f t="shared" si="251"/>
        <v>0</v>
      </c>
      <c r="M275" s="414">
        <f t="shared" si="252"/>
        <v>0</v>
      </c>
      <c r="N275" s="414">
        <f t="shared" si="253"/>
        <v>0</v>
      </c>
      <c r="O275" s="414">
        <f t="shared" si="254"/>
        <v>0</v>
      </c>
      <c r="P275" s="414">
        <f t="shared" si="255"/>
        <v>0</v>
      </c>
      <c r="Q275" s="414">
        <f t="shared" si="256"/>
        <v>0</v>
      </c>
      <c r="R275" s="430">
        <f t="shared" si="257"/>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201"/>
        <v>0</v>
      </c>
      <c r="D276" s="415">
        <f t="shared" si="201"/>
        <v>0</v>
      </c>
      <c r="E276" s="415">
        <f t="shared" si="201"/>
        <v>0</v>
      </c>
      <c r="F276" s="415">
        <f t="shared" si="201"/>
        <v>0</v>
      </c>
      <c r="G276" s="415">
        <f t="shared" si="201"/>
        <v>0</v>
      </c>
      <c r="H276" s="415">
        <f t="shared" si="201"/>
        <v>0</v>
      </c>
      <c r="I276" s="415">
        <f t="shared" si="201"/>
        <v>0</v>
      </c>
      <c r="J276" s="415">
        <f t="shared" si="201"/>
        <v>0</v>
      </c>
      <c r="K276" s="415">
        <f t="shared" si="201"/>
        <v>0</v>
      </c>
      <c r="L276" s="415">
        <f t="shared" si="201"/>
        <v>0</v>
      </c>
      <c r="M276" s="415">
        <f t="shared" si="201"/>
        <v>0</v>
      </c>
      <c r="N276" s="415">
        <f t="shared" si="201"/>
        <v>0</v>
      </c>
      <c r="O276" s="415">
        <f t="shared" si="201"/>
        <v>0</v>
      </c>
      <c r="P276" s="415">
        <f t="shared" si="201"/>
        <v>0</v>
      </c>
      <c r="Q276" s="415">
        <f t="shared" si="201"/>
        <v>0</v>
      </c>
      <c r="R276" s="431">
        <f t="shared" si="201"/>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59">CHOOSE(d.Region,S277,AI277,AY277)</f>
        <v>0</v>
      </c>
      <c r="D277" s="412">
        <f t="shared" ref="D277:D300" si="260">CHOOSE(d.Region,T277,AJ277,AZ277)</f>
        <v>0</v>
      </c>
      <c r="E277" s="412">
        <f t="shared" ref="E277:E300" si="261">CHOOSE(d.Region,U277,AK277,BA277)</f>
        <v>0</v>
      </c>
      <c r="F277" s="412">
        <f t="shared" ref="F277:F300" si="262">CHOOSE(d.Region,V277,AL277,BB277)</f>
        <v>0</v>
      </c>
      <c r="G277" s="412">
        <f t="shared" ref="G277:G300" si="263">CHOOSE(d.Region,W277,AM277,BC277)</f>
        <v>0</v>
      </c>
      <c r="H277" s="412">
        <f t="shared" ref="H277:H300" si="264">CHOOSE(d.Region,X277,AN277,BD277)</f>
        <v>0</v>
      </c>
      <c r="I277" s="412">
        <f t="shared" ref="I277:I300" si="265">CHOOSE(d.Region,Y277,AO277,BE277)</f>
        <v>0</v>
      </c>
      <c r="J277" s="412">
        <f t="shared" ref="J277:J300" si="266">CHOOSE(d.Region,Z277,AP277,BF277)</f>
        <v>0</v>
      </c>
      <c r="K277" s="412">
        <f t="shared" ref="K277:K300" si="267">CHOOSE(d.Region,AA277,AQ277,BG277)</f>
        <v>0</v>
      </c>
      <c r="L277" s="412">
        <f t="shared" ref="L277:L300" si="268">CHOOSE(d.Region,AB277,AR277,BH277)</f>
        <v>0</v>
      </c>
      <c r="M277" s="412">
        <f t="shared" ref="M277:M300" si="269">CHOOSE(d.Region,AC277,AS277,BI277)</f>
        <v>0</v>
      </c>
      <c r="N277" s="412">
        <f t="shared" ref="N277:N300" si="270">CHOOSE(d.Region,AD277,AT277,BJ277)</f>
        <v>0</v>
      </c>
      <c r="O277" s="412">
        <f t="shared" ref="O277:O300" si="271">CHOOSE(d.Region,AE277,AU277,BK277)</f>
        <v>0</v>
      </c>
      <c r="P277" s="412">
        <f t="shared" ref="P277:P300" si="272">CHOOSE(d.Region,AF277,AV277,BL277)</f>
        <v>0</v>
      </c>
      <c r="Q277" s="412">
        <f t="shared" ref="Q277:Q300" si="273">CHOOSE(d.Region,AG277,AW277,BM277)</f>
        <v>0</v>
      </c>
      <c r="R277" s="429">
        <f t="shared" ref="R277:R300" si="274">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59"/>
        <v>0</v>
      </c>
      <c r="D278" s="414">
        <f t="shared" si="260"/>
        <v>0</v>
      </c>
      <c r="E278" s="414">
        <f t="shared" si="261"/>
        <v>0</v>
      </c>
      <c r="F278" s="414">
        <f t="shared" si="262"/>
        <v>0</v>
      </c>
      <c r="G278" s="414">
        <f t="shared" si="263"/>
        <v>0</v>
      </c>
      <c r="H278" s="414">
        <f t="shared" si="264"/>
        <v>0</v>
      </c>
      <c r="I278" s="414">
        <f t="shared" si="265"/>
        <v>0</v>
      </c>
      <c r="J278" s="414">
        <f t="shared" si="266"/>
        <v>0</v>
      </c>
      <c r="K278" s="414">
        <f t="shared" si="267"/>
        <v>0</v>
      </c>
      <c r="L278" s="414">
        <f t="shared" si="268"/>
        <v>0</v>
      </c>
      <c r="M278" s="414">
        <f t="shared" si="269"/>
        <v>0</v>
      </c>
      <c r="N278" s="414">
        <f t="shared" si="270"/>
        <v>0</v>
      </c>
      <c r="O278" s="414">
        <f t="shared" si="271"/>
        <v>0</v>
      </c>
      <c r="P278" s="414">
        <f t="shared" si="272"/>
        <v>0</v>
      </c>
      <c r="Q278" s="414">
        <f t="shared" si="273"/>
        <v>0</v>
      </c>
      <c r="R278" s="430">
        <f t="shared" si="274"/>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59"/>
        <v>0</v>
      </c>
      <c r="D279" s="414">
        <f t="shared" si="260"/>
        <v>0</v>
      </c>
      <c r="E279" s="414">
        <f t="shared" si="261"/>
        <v>0</v>
      </c>
      <c r="F279" s="414">
        <f t="shared" si="262"/>
        <v>0</v>
      </c>
      <c r="G279" s="414">
        <f t="shared" si="263"/>
        <v>0</v>
      </c>
      <c r="H279" s="414">
        <f t="shared" si="264"/>
        <v>0</v>
      </c>
      <c r="I279" s="414">
        <f t="shared" si="265"/>
        <v>0</v>
      </c>
      <c r="J279" s="414">
        <f t="shared" si="266"/>
        <v>0</v>
      </c>
      <c r="K279" s="414">
        <f t="shared" si="267"/>
        <v>0</v>
      </c>
      <c r="L279" s="414">
        <f t="shared" si="268"/>
        <v>0</v>
      </c>
      <c r="M279" s="414">
        <f t="shared" si="269"/>
        <v>0</v>
      </c>
      <c r="N279" s="414">
        <f t="shared" si="270"/>
        <v>0</v>
      </c>
      <c r="O279" s="414">
        <f t="shared" si="271"/>
        <v>0</v>
      </c>
      <c r="P279" s="414">
        <f t="shared" si="272"/>
        <v>0</v>
      </c>
      <c r="Q279" s="414">
        <f t="shared" si="273"/>
        <v>0</v>
      </c>
      <c r="R279" s="430">
        <f t="shared" si="274"/>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59"/>
        <v>0</v>
      </c>
      <c r="D280" s="414">
        <f t="shared" si="260"/>
        <v>0</v>
      </c>
      <c r="E280" s="414">
        <f t="shared" si="261"/>
        <v>0</v>
      </c>
      <c r="F280" s="414">
        <f t="shared" si="262"/>
        <v>0</v>
      </c>
      <c r="G280" s="414">
        <f t="shared" si="263"/>
        <v>0</v>
      </c>
      <c r="H280" s="414">
        <f t="shared" si="264"/>
        <v>0</v>
      </c>
      <c r="I280" s="414">
        <f t="shared" si="265"/>
        <v>0</v>
      </c>
      <c r="J280" s="414">
        <f t="shared" si="266"/>
        <v>0</v>
      </c>
      <c r="K280" s="414">
        <f t="shared" si="267"/>
        <v>0</v>
      </c>
      <c r="L280" s="414">
        <f t="shared" si="268"/>
        <v>0</v>
      </c>
      <c r="M280" s="414">
        <f t="shared" si="269"/>
        <v>0</v>
      </c>
      <c r="N280" s="414">
        <f t="shared" si="270"/>
        <v>0</v>
      </c>
      <c r="O280" s="414">
        <f t="shared" si="271"/>
        <v>0</v>
      </c>
      <c r="P280" s="414">
        <f t="shared" si="272"/>
        <v>0</v>
      </c>
      <c r="Q280" s="414">
        <f t="shared" si="273"/>
        <v>0</v>
      </c>
      <c r="R280" s="430">
        <f t="shared" si="274"/>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59"/>
        <v>0</v>
      </c>
      <c r="D281" s="414">
        <f t="shared" si="260"/>
        <v>0</v>
      </c>
      <c r="E281" s="414">
        <f t="shared" si="261"/>
        <v>0</v>
      </c>
      <c r="F281" s="414">
        <f t="shared" si="262"/>
        <v>0</v>
      </c>
      <c r="G281" s="414">
        <f t="shared" si="263"/>
        <v>0</v>
      </c>
      <c r="H281" s="414">
        <f t="shared" si="264"/>
        <v>0</v>
      </c>
      <c r="I281" s="414">
        <f t="shared" si="265"/>
        <v>0</v>
      </c>
      <c r="J281" s="414">
        <f t="shared" si="266"/>
        <v>0</v>
      </c>
      <c r="K281" s="414">
        <f t="shared" si="267"/>
        <v>0</v>
      </c>
      <c r="L281" s="414">
        <f t="shared" si="268"/>
        <v>0</v>
      </c>
      <c r="M281" s="414">
        <f t="shared" si="269"/>
        <v>0</v>
      </c>
      <c r="N281" s="414">
        <f t="shared" si="270"/>
        <v>0</v>
      </c>
      <c r="O281" s="414">
        <f t="shared" si="271"/>
        <v>0</v>
      </c>
      <c r="P281" s="414">
        <f t="shared" si="272"/>
        <v>0</v>
      </c>
      <c r="Q281" s="414">
        <f t="shared" si="273"/>
        <v>0</v>
      </c>
      <c r="R281" s="430">
        <f t="shared" si="274"/>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75">$B$207&amp;""</f>
        <v>7mo with 0% mated</v>
      </c>
      <c r="C282" s="414">
        <f t="shared" si="259"/>
        <v>0</v>
      </c>
      <c r="D282" s="414">
        <f t="shared" si="260"/>
        <v>0</v>
      </c>
      <c r="E282" s="414">
        <f t="shared" si="261"/>
        <v>0</v>
      </c>
      <c r="F282" s="414">
        <f t="shared" si="262"/>
        <v>0</v>
      </c>
      <c r="G282" s="414">
        <f t="shared" si="263"/>
        <v>0</v>
      </c>
      <c r="H282" s="414">
        <f t="shared" si="264"/>
        <v>0</v>
      </c>
      <c r="I282" s="414">
        <f t="shared" si="265"/>
        <v>0</v>
      </c>
      <c r="J282" s="414">
        <f t="shared" si="266"/>
        <v>0</v>
      </c>
      <c r="K282" s="414">
        <f t="shared" si="267"/>
        <v>0</v>
      </c>
      <c r="L282" s="414">
        <f t="shared" si="268"/>
        <v>0</v>
      </c>
      <c r="M282" s="414">
        <f t="shared" si="269"/>
        <v>0</v>
      </c>
      <c r="N282" s="414">
        <f t="shared" si="270"/>
        <v>0</v>
      </c>
      <c r="O282" s="414">
        <f t="shared" si="271"/>
        <v>0</v>
      </c>
      <c r="P282" s="414">
        <f t="shared" si="272"/>
        <v>0</v>
      </c>
      <c r="Q282" s="414">
        <f t="shared" si="273"/>
        <v>0</v>
      </c>
      <c r="R282" s="430">
        <f t="shared" si="2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59"/>
        <v>0</v>
      </c>
      <c r="D283" s="414">
        <f t="shared" si="260"/>
        <v>0</v>
      </c>
      <c r="E283" s="414">
        <f t="shared" si="261"/>
        <v>0</v>
      </c>
      <c r="F283" s="414">
        <f t="shared" si="262"/>
        <v>0</v>
      </c>
      <c r="G283" s="414">
        <f t="shared" si="263"/>
        <v>0</v>
      </c>
      <c r="H283" s="414">
        <f t="shared" si="264"/>
        <v>0</v>
      </c>
      <c r="I283" s="414">
        <f t="shared" si="265"/>
        <v>0</v>
      </c>
      <c r="J283" s="414">
        <f t="shared" si="266"/>
        <v>0</v>
      </c>
      <c r="K283" s="414">
        <f t="shared" si="267"/>
        <v>0</v>
      </c>
      <c r="L283" s="414">
        <f t="shared" si="268"/>
        <v>0</v>
      </c>
      <c r="M283" s="414">
        <f t="shared" si="269"/>
        <v>0</v>
      </c>
      <c r="N283" s="414">
        <f t="shared" si="270"/>
        <v>0</v>
      </c>
      <c r="O283" s="414">
        <f t="shared" si="271"/>
        <v>0</v>
      </c>
      <c r="P283" s="414">
        <f t="shared" si="272"/>
        <v>0</v>
      </c>
      <c r="Q283" s="414">
        <f t="shared" si="273"/>
        <v>0</v>
      </c>
      <c r="R283" s="430">
        <f t="shared" si="2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59"/>
        <v>0</v>
      </c>
      <c r="D284" s="415">
        <f t="shared" si="260"/>
        <v>0</v>
      </c>
      <c r="E284" s="415">
        <f t="shared" si="261"/>
        <v>0</v>
      </c>
      <c r="F284" s="415">
        <f t="shared" si="262"/>
        <v>0</v>
      </c>
      <c r="G284" s="415">
        <f t="shared" si="263"/>
        <v>0</v>
      </c>
      <c r="H284" s="415">
        <f t="shared" si="264"/>
        <v>0</v>
      </c>
      <c r="I284" s="415">
        <f t="shared" si="265"/>
        <v>0</v>
      </c>
      <c r="J284" s="415">
        <f t="shared" si="266"/>
        <v>0</v>
      </c>
      <c r="K284" s="415">
        <f t="shared" si="267"/>
        <v>0</v>
      </c>
      <c r="L284" s="415">
        <f t="shared" si="268"/>
        <v>0</v>
      </c>
      <c r="M284" s="415">
        <f t="shared" si="269"/>
        <v>0</v>
      </c>
      <c r="N284" s="415">
        <f t="shared" si="270"/>
        <v>0</v>
      </c>
      <c r="O284" s="415">
        <f t="shared" si="271"/>
        <v>0</v>
      </c>
      <c r="P284" s="415">
        <f t="shared" si="272"/>
        <v>0</v>
      </c>
      <c r="Q284" s="415">
        <f t="shared" si="273"/>
        <v>0</v>
      </c>
      <c r="R284" s="431">
        <f t="shared" si="274"/>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59"/>
        <v>0</v>
      </c>
      <c r="D285" s="412">
        <f t="shared" si="260"/>
        <v>0</v>
      </c>
      <c r="E285" s="412">
        <f t="shared" si="261"/>
        <v>0</v>
      </c>
      <c r="F285" s="412">
        <f t="shared" si="262"/>
        <v>0</v>
      </c>
      <c r="G285" s="412">
        <f t="shared" si="263"/>
        <v>0</v>
      </c>
      <c r="H285" s="412">
        <f t="shared" si="264"/>
        <v>0</v>
      </c>
      <c r="I285" s="412">
        <f t="shared" si="265"/>
        <v>0</v>
      </c>
      <c r="J285" s="412">
        <f t="shared" si="266"/>
        <v>0</v>
      </c>
      <c r="K285" s="412">
        <f t="shared" si="267"/>
        <v>0</v>
      </c>
      <c r="L285" s="412">
        <f t="shared" si="268"/>
        <v>0</v>
      </c>
      <c r="M285" s="412">
        <f t="shared" si="269"/>
        <v>0</v>
      </c>
      <c r="N285" s="412">
        <f t="shared" si="270"/>
        <v>0</v>
      </c>
      <c r="O285" s="412">
        <f t="shared" si="271"/>
        <v>0</v>
      </c>
      <c r="P285" s="412">
        <f t="shared" si="272"/>
        <v>0</v>
      </c>
      <c r="Q285" s="412">
        <f t="shared" si="273"/>
        <v>0</v>
      </c>
      <c r="R285" s="429">
        <f t="shared" si="274"/>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76">$B$203&amp;""</f>
        <v>Early</v>
      </c>
      <c r="C286" s="414">
        <f t="shared" si="259"/>
        <v>0</v>
      </c>
      <c r="D286" s="414">
        <f t="shared" si="260"/>
        <v>0</v>
      </c>
      <c r="E286" s="414">
        <f t="shared" si="261"/>
        <v>0</v>
      </c>
      <c r="F286" s="414">
        <f t="shared" si="262"/>
        <v>0</v>
      </c>
      <c r="G286" s="414">
        <f t="shared" si="263"/>
        <v>0</v>
      </c>
      <c r="H286" s="414">
        <f t="shared" si="264"/>
        <v>0</v>
      </c>
      <c r="I286" s="414">
        <f t="shared" si="265"/>
        <v>0</v>
      </c>
      <c r="J286" s="414">
        <f t="shared" si="266"/>
        <v>0</v>
      </c>
      <c r="K286" s="414">
        <f t="shared" si="267"/>
        <v>0</v>
      </c>
      <c r="L286" s="414">
        <f t="shared" si="268"/>
        <v>0</v>
      </c>
      <c r="M286" s="414">
        <f t="shared" si="269"/>
        <v>0</v>
      </c>
      <c r="N286" s="414">
        <f t="shared" si="270"/>
        <v>0</v>
      </c>
      <c r="O286" s="414">
        <f t="shared" si="271"/>
        <v>0</v>
      </c>
      <c r="P286" s="414">
        <f t="shared" si="272"/>
        <v>0</v>
      </c>
      <c r="Q286" s="414">
        <f t="shared" si="273"/>
        <v>0</v>
      </c>
      <c r="R286" s="430">
        <f t="shared" si="274"/>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77">$B$204&amp;""</f>
        <v>Middle</v>
      </c>
      <c r="C287" s="414">
        <f t="shared" si="259"/>
        <v>0</v>
      </c>
      <c r="D287" s="414">
        <f t="shared" si="260"/>
        <v>0</v>
      </c>
      <c r="E287" s="414">
        <f t="shared" si="261"/>
        <v>0</v>
      </c>
      <c r="F287" s="414">
        <f t="shared" si="262"/>
        <v>0</v>
      </c>
      <c r="G287" s="414">
        <f t="shared" si="263"/>
        <v>0</v>
      </c>
      <c r="H287" s="414">
        <f t="shared" si="264"/>
        <v>0</v>
      </c>
      <c r="I287" s="414">
        <f t="shared" si="265"/>
        <v>0</v>
      </c>
      <c r="J287" s="414">
        <f t="shared" si="266"/>
        <v>0</v>
      </c>
      <c r="K287" s="414">
        <f t="shared" si="267"/>
        <v>0</v>
      </c>
      <c r="L287" s="414">
        <f t="shared" si="268"/>
        <v>0</v>
      </c>
      <c r="M287" s="414">
        <f t="shared" si="269"/>
        <v>0</v>
      </c>
      <c r="N287" s="414">
        <f t="shared" si="270"/>
        <v>0</v>
      </c>
      <c r="O287" s="414">
        <f t="shared" si="271"/>
        <v>0</v>
      </c>
      <c r="P287" s="414">
        <f t="shared" si="272"/>
        <v>0</v>
      </c>
      <c r="Q287" s="414">
        <f t="shared" si="273"/>
        <v>0</v>
      </c>
      <c r="R287" s="430">
        <f t="shared" si="274"/>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78">$B$205&amp;""</f>
        <v>Late</v>
      </c>
      <c r="C288" s="414">
        <f t="shared" si="259"/>
        <v>0</v>
      </c>
      <c r="D288" s="414">
        <f t="shared" si="260"/>
        <v>0</v>
      </c>
      <c r="E288" s="414">
        <f t="shared" si="261"/>
        <v>0</v>
      </c>
      <c r="F288" s="414">
        <f t="shared" si="262"/>
        <v>0</v>
      </c>
      <c r="G288" s="414">
        <f t="shared" si="263"/>
        <v>0</v>
      </c>
      <c r="H288" s="414">
        <f t="shared" si="264"/>
        <v>0</v>
      </c>
      <c r="I288" s="414">
        <f t="shared" si="265"/>
        <v>0</v>
      </c>
      <c r="J288" s="414">
        <f t="shared" si="266"/>
        <v>0</v>
      </c>
      <c r="K288" s="414">
        <f t="shared" si="267"/>
        <v>0</v>
      </c>
      <c r="L288" s="414">
        <f t="shared" si="268"/>
        <v>0</v>
      </c>
      <c r="M288" s="414">
        <f t="shared" si="269"/>
        <v>0</v>
      </c>
      <c r="N288" s="414">
        <f t="shared" si="270"/>
        <v>0</v>
      </c>
      <c r="O288" s="414">
        <f t="shared" si="271"/>
        <v>0</v>
      </c>
      <c r="P288" s="414">
        <f t="shared" si="272"/>
        <v>0</v>
      </c>
      <c r="Q288" s="414">
        <f t="shared" si="273"/>
        <v>0</v>
      </c>
      <c r="R288" s="430">
        <f t="shared" si="274"/>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59"/>
        <v>0</v>
      </c>
      <c r="D289" s="414">
        <f t="shared" si="260"/>
        <v>0</v>
      </c>
      <c r="E289" s="414">
        <f t="shared" si="261"/>
        <v>0</v>
      </c>
      <c r="F289" s="414">
        <f t="shared" si="262"/>
        <v>0</v>
      </c>
      <c r="G289" s="414">
        <f t="shared" si="263"/>
        <v>0</v>
      </c>
      <c r="H289" s="414">
        <f t="shared" si="264"/>
        <v>0</v>
      </c>
      <c r="I289" s="414">
        <f t="shared" si="265"/>
        <v>0</v>
      </c>
      <c r="J289" s="414">
        <f t="shared" si="266"/>
        <v>0</v>
      </c>
      <c r="K289" s="414">
        <f t="shared" si="267"/>
        <v>0</v>
      </c>
      <c r="L289" s="414">
        <f t="shared" si="268"/>
        <v>0</v>
      </c>
      <c r="M289" s="414">
        <f t="shared" si="269"/>
        <v>0</v>
      </c>
      <c r="N289" s="414">
        <f t="shared" si="270"/>
        <v>0</v>
      </c>
      <c r="O289" s="414">
        <f t="shared" si="271"/>
        <v>0</v>
      </c>
      <c r="P289" s="414">
        <f t="shared" si="272"/>
        <v>0</v>
      </c>
      <c r="Q289" s="414">
        <f t="shared" si="273"/>
        <v>0</v>
      </c>
      <c r="R289" s="430">
        <f t="shared" si="274"/>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79">$B$207&amp;""</f>
        <v>7mo with 0% mated</v>
      </c>
      <c r="C290" s="414">
        <f t="shared" si="259"/>
        <v>0</v>
      </c>
      <c r="D290" s="414">
        <f t="shared" si="260"/>
        <v>0</v>
      </c>
      <c r="E290" s="414">
        <f t="shared" si="261"/>
        <v>0</v>
      </c>
      <c r="F290" s="414">
        <f t="shared" si="262"/>
        <v>0</v>
      </c>
      <c r="G290" s="414">
        <f t="shared" si="263"/>
        <v>0</v>
      </c>
      <c r="H290" s="414">
        <f t="shared" si="264"/>
        <v>0</v>
      </c>
      <c r="I290" s="414">
        <f t="shared" si="265"/>
        <v>0</v>
      </c>
      <c r="J290" s="414">
        <f t="shared" si="266"/>
        <v>0</v>
      </c>
      <c r="K290" s="414">
        <f t="shared" si="267"/>
        <v>0</v>
      </c>
      <c r="L290" s="414">
        <f t="shared" si="268"/>
        <v>0</v>
      </c>
      <c r="M290" s="414">
        <f t="shared" si="269"/>
        <v>0</v>
      </c>
      <c r="N290" s="414">
        <f t="shared" si="270"/>
        <v>0</v>
      </c>
      <c r="O290" s="414">
        <f t="shared" si="271"/>
        <v>0</v>
      </c>
      <c r="P290" s="414">
        <f t="shared" si="272"/>
        <v>0</v>
      </c>
      <c r="Q290" s="414">
        <f t="shared" si="273"/>
        <v>0</v>
      </c>
      <c r="R290" s="430">
        <f t="shared" si="274"/>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59"/>
        <v>0</v>
      </c>
      <c r="D291" s="414">
        <f t="shared" si="260"/>
        <v>0</v>
      </c>
      <c r="E291" s="414">
        <f t="shared" si="261"/>
        <v>0</v>
      </c>
      <c r="F291" s="414">
        <f t="shared" si="262"/>
        <v>0</v>
      </c>
      <c r="G291" s="414">
        <f t="shared" si="263"/>
        <v>0</v>
      </c>
      <c r="H291" s="414">
        <f t="shared" si="264"/>
        <v>0</v>
      </c>
      <c r="I291" s="414">
        <f t="shared" si="265"/>
        <v>0</v>
      </c>
      <c r="J291" s="414">
        <f t="shared" si="266"/>
        <v>0</v>
      </c>
      <c r="K291" s="414">
        <f t="shared" si="267"/>
        <v>0</v>
      </c>
      <c r="L291" s="414">
        <f t="shared" si="268"/>
        <v>0</v>
      </c>
      <c r="M291" s="414">
        <f t="shared" si="269"/>
        <v>0</v>
      </c>
      <c r="N291" s="414">
        <f t="shared" si="270"/>
        <v>0</v>
      </c>
      <c r="O291" s="414">
        <f t="shared" si="271"/>
        <v>0</v>
      </c>
      <c r="P291" s="414">
        <f t="shared" si="272"/>
        <v>0</v>
      </c>
      <c r="Q291" s="414">
        <f t="shared" si="273"/>
        <v>0</v>
      </c>
      <c r="R291" s="430">
        <f t="shared" si="274"/>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59"/>
        <v>0</v>
      </c>
      <c r="D292" s="415">
        <f t="shared" si="260"/>
        <v>0</v>
      </c>
      <c r="E292" s="415">
        <f t="shared" si="261"/>
        <v>0</v>
      </c>
      <c r="F292" s="415">
        <f t="shared" si="262"/>
        <v>0</v>
      </c>
      <c r="G292" s="415">
        <f t="shared" si="263"/>
        <v>0</v>
      </c>
      <c r="H292" s="415">
        <f t="shared" si="264"/>
        <v>0</v>
      </c>
      <c r="I292" s="415">
        <f t="shared" si="265"/>
        <v>0</v>
      </c>
      <c r="J292" s="415">
        <f t="shared" si="266"/>
        <v>0</v>
      </c>
      <c r="K292" s="415">
        <f t="shared" si="267"/>
        <v>0</v>
      </c>
      <c r="L292" s="415">
        <f t="shared" si="268"/>
        <v>0</v>
      </c>
      <c r="M292" s="415">
        <f t="shared" si="269"/>
        <v>0</v>
      </c>
      <c r="N292" s="415">
        <f t="shared" si="270"/>
        <v>0</v>
      </c>
      <c r="O292" s="415">
        <f t="shared" si="271"/>
        <v>0</v>
      </c>
      <c r="P292" s="415">
        <f t="shared" si="272"/>
        <v>0</v>
      </c>
      <c r="Q292" s="415">
        <f t="shared" si="273"/>
        <v>0</v>
      </c>
      <c r="R292" s="431">
        <f t="shared" si="274"/>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59"/>
        <v>0</v>
      </c>
      <c r="D293" s="412">
        <f t="shared" si="260"/>
        <v>0</v>
      </c>
      <c r="E293" s="412">
        <f t="shared" si="261"/>
        <v>0</v>
      </c>
      <c r="F293" s="412">
        <f t="shared" si="262"/>
        <v>0</v>
      </c>
      <c r="G293" s="412">
        <f t="shared" si="263"/>
        <v>0</v>
      </c>
      <c r="H293" s="412">
        <f t="shared" si="264"/>
        <v>0</v>
      </c>
      <c r="I293" s="412">
        <f t="shared" si="265"/>
        <v>0</v>
      </c>
      <c r="J293" s="412">
        <f t="shared" si="266"/>
        <v>0</v>
      </c>
      <c r="K293" s="412">
        <f t="shared" si="267"/>
        <v>0</v>
      </c>
      <c r="L293" s="412">
        <f t="shared" si="268"/>
        <v>0</v>
      </c>
      <c r="M293" s="412">
        <f t="shared" si="269"/>
        <v>0</v>
      </c>
      <c r="N293" s="412">
        <f t="shared" si="270"/>
        <v>0</v>
      </c>
      <c r="O293" s="412">
        <f t="shared" si="271"/>
        <v>0</v>
      </c>
      <c r="P293" s="412">
        <f t="shared" si="272"/>
        <v>0</v>
      </c>
      <c r="Q293" s="412">
        <f t="shared" si="273"/>
        <v>0</v>
      </c>
      <c r="R293" s="429">
        <f t="shared" si="274"/>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80">$B$203&amp;""</f>
        <v>Early</v>
      </c>
      <c r="C294" s="414">
        <f t="shared" si="259"/>
        <v>0</v>
      </c>
      <c r="D294" s="414">
        <f t="shared" si="260"/>
        <v>0</v>
      </c>
      <c r="E294" s="414">
        <f t="shared" si="261"/>
        <v>0</v>
      </c>
      <c r="F294" s="414">
        <f t="shared" si="262"/>
        <v>0</v>
      </c>
      <c r="G294" s="414">
        <f t="shared" si="263"/>
        <v>0</v>
      </c>
      <c r="H294" s="414">
        <f t="shared" si="264"/>
        <v>0</v>
      </c>
      <c r="I294" s="414">
        <f t="shared" si="265"/>
        <v>0</v>
      </c>
      <c r="J294" s="414">
        <f t="shared" si="266"/>
        <v>0</v>
      </c>
      <c r="K294" s="414">
        <f t="shared" si="267"/>
        <v>0</v>
      </c>
      <c r="L294" s="414">
        <f t="shared" si="268"/>
        <v>0</v>
      </c>
      <c r="M294" s="414">
        <f t="shared" si="269"/>
        <v>0</v>
      </c>
      <c r="N294" s="414">
        <f t="shared" si="270"/>
        <v>0</v>
      </c>
      <c r="O294" s="414">
        <f t="shared" si="271"/>
        <v>0</v>
      </c>
      <c r="P294" s="414">
        <f t="shared" si="272"/>
        <v>0</v>
      </c>
      <c r="Q294" s="414">
        <f t="shared" si="273"/>
        <v>0</v>
      </c>
      <c r="R294" s="430">
        <f t="shared" si="274"/>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81">$B$204&amp;""</f>
        <v>Middle</v>
      </c>
      <c r="C295" s="414">
        <f t="shared" si="259"/>
        <v>0</v>
      </c>
      <c r="D295" s="414">
        <f t="shared" si="260"/>
        <v>0</v>
      </c>
      <c r="E295" s="414">
        <f t="shared" si="261"/>
        <v>0</v>
      </c>
      <c r="F295" s="414">
        <f t="shared" si="262"/>
        <v>0</v>
      </c>
      <c r="G295" s="414">
        <f t="shared" si="263"/>
        <v>0</v>
      </c>
      <c r="H295" s="414">
        <f t="shared" si="264"/>
        <v>0</v>
      </c>
      <c r="I295" s="414">
        <f t="shared" si="265"/>
        <v>0</v>
      </c>
      <c r="J295" s="414">
        <f t="shared" si="266"/>
        <v>0</v>
      </c>
      <c r="K295" s="414">
        <f t="shared" si="267"/>
        <v>0</v>
      </c>
      <c r="L295" s="414">
        <f t="shared" si="268"/>
        <v>0</v>
      </c>
      <c r="M295" s="414">
        <f t="shared" si="269"/>
        <v>0</v>
      </c>
      <c r="N295" s="414">
        <f t="shared" si="270"/>
        <v>0</v>
      </c>
      <c r="O295" s="414">
        <f t="shared" si="271"/>
        <v>0</v>
      </c>
      <c r="P295" s="414">
        <f t="shared" si="272"/>
        <v>0</v>
      </c>
      <c r="Q295" s="414">
        <f t="shared" si="273"/>
        <v>0</v>
      </c>
      <c r="R295" s="430">
        <f t="shared" si="274"/>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82">$B$205&amp;""</f>
        <v>Late</v>
      </c>
      <c r="C296" s="414">
        <f t="shared" si="259"/>
        <v>0</v>
      </c>
      <c r="D296" s="414">
        <f t="shared" si="260"/>
        <v>0</v>
      </c>
      <c r="E296" s="414">
        <f t="shared" si="261"/>
        <v>0</v>
      </c>
      <c r="F296" s="414">
        <f t="shared" si="262"/>
        <v>0</v>
      </c>
      <c r="G296" s="414">
        <f t="shared" si="263"/>
        <v>0</v>
      </c>
      <c r="H296" s="414">
        <f t="shared" si="264"/>
        <v>0</v>
      </c>
      <c r="I296" s="414">
        <f t="shared" si="265"/>
        <v>0</v>
      </c>
      <c r="J296" s="414">
        <f t="shared" si="266"/>
        <v>0</v>
      </c>
      <c r="K296" s="414">
        <f t="shared" si="267"/>
        <v>0</v>
      </c>
      <c r="L296" s="414">
        <f t="shared" si="268"/>
        <v>0</v>
      </c>
      <c r="M296" s="414">
        <f t="shared" si="269"/>
        <v>0</v>
      </c>
      <c r="N296" s="414">
        <f t="shared" si="270"/>
        <v>0</v>
      </c>
      <c r="O296" s="414">
        <f t="shared" si="271"/>
        <v>0</v>
      </c>
      <c r="P296" s="414">
        <f t="shared" si="272"/>
        <v>0</v>
      </c>
      <c r="Q296" s="414">
        <f t="shared" si="273"/>
        <v>0</v>
      </c>
      <c r="R296" s="430">
        <f t="shared" si="274"/>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59"/>
        <v>0</v>
      </c>
      <c r="D297" s="414">
        <f t="shared" si="260"/>
        <v>0</v>
      </c>
      <c r="E297" s="414">
        <f t="shared" si="261"/>
        <v>0</v>
      </c>
      <c r="F297" s="414">
        <f t="shared" si="262"/>
        <v>0</v>
      </c>
      <c r="G297" s="414">
        <f t="shared" si="263"/>
        <v>0</v>
      </c>
      <c r="H297" s="414">
        <f t="shared" si="264"/>
        <v>0</v>
      </c>
      <c r="I297" s="414">
        <f t="shared" si="265"/>
        <v>0</v>
      </c>
      <c r="J297" s="414">
        <f t="shared" si="266"/>
        <v>0</v>
      </c>
      <c r="K297" s="414">
        <f t="shared" si="267"/>
        <v>0</v>
      </c>
      <c r="L297" s="414">
        <f t="shared" si="268"/>
        <v>0</v>
      </c>
      <c r="M297" s="414">
        <f t="shared" si="269"/>
        <v>0</v>
      </c>
      <c r="N297" s="414">
        <f t="shared" si="270"/>
        <v>0</v>
      </c>
      <c r="O297" s="414">
        <f t="shared" si="271"/>
        <v>0</v>
      </c>
      <c r="P297" s="414">
        <f t="shared" si="272"/>
        <v>0</v>
      </c>
      <c r="Q297" s="414">
        <f t="shared" si="273"/>
        <v>0</v>
      </c>
      <c r="R297" s="430">
        <f t="shared" si="274"/>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83">$B$207&amp;""</f>
        <v>7mo with 0% mated</v>
      </c>
      <c r="C298" s="414">
        <f t="shared" si="259"/>
        <v>0</v>
      </c>
      <c r="D298" s="414">
        <f t="shared" si="260"/>
        <v>0</v>
      </c>
      <c r="E298" s="414">
        <f t="shared" si="261"/>
        <v>0</v>
      </c>
      <c r="F298" s="414">
        <f t="shared" si="262"/>
        <v>0</v>
      </c>
      <c r="G298" s="414">
        <f t="shared" si="263"/>
        <v>0</v>
      </c>
      <c r="H298" s="414">
        <f t="shared" si="264"/>
        <v>0</v>
      </c>
      <c r="I298" s="414">
        <f t="shared" si="265"/>
        <v>0</v>
      </c>
      <c r="J298" s="414">
        <f t="shared" si="266"/>
        <v>0</v>
      </c>
      <c r="K298" s="414">
        <f t="shared" si="267"/>
        <v>0</v>
      </c>
      <c r="L298" s="414">
        <f t="shared" si="268"/>
        <v>0</v>
      </c>
      <c r="M298" s="414">
        <f t="shared" si="269"/>
        <v>0</v>
      </c>
      <c r="N298" s="414">
        <f t="shared" si="270"/>
        <v>0</v>
      </c>
      <c r="O298" s="414">
        <f t="shared" si="271"/>
        <v>0</v>
      </c>
      <c r="P298" s="414">
        <f t="shared" si="272"/>
        <v>0</v>
      </c>
      <c r="Q298" s="414">
        <f t="shared" si="273"/>
        <v>0</v>
      </c>
      <c r="R298" s="430">
        <f t="shared" si="274"/>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59"/>
        <v>0</v>
      </c>
      <c r="D299" s="414">
        <f t="shared" si="260"/>
        <v>0</v>
      </c>
      <c r="E299" s="414">
        <f t="shared" si="261"/>
        <v>0</v>
      </c>
      <c r="F299" s="414">
        <f t="shared" si="262"/>
        <v>0</v>
      </c>
      <c r="G299" s="414">
        <f t="shared" si="263"/>
        <v>0</v>
      </c>
      <c r="H299" s="414">
        <f t="shared" si="264"/>
        <v>0</v>
      </c>
      <c r="I299" s="414">
        <f t="shared" si="265"/>
        <v>0</v>
      </c>
      <c r="J299" s="414">
        <f t="shared" si="266"/>
        <v>0</v>
      </c>
      <c r="K299" s="414">
        <f t="shared" si="267"/>
        <v>0</v>
      </c>
      <c r="L299" s="414">
        <f t="shared" si="268"/>
        <v>0</v>
      </c>
      <c r="M299" s="414">
        <f t="shared" si="269"/>
        <v>0</v>
      </c>
      <c r="N299" s="414">
        <f t="shared" si="270"/>
        <v>0</v>
      </c>
      <c r="O299" s="414">
        <f t="shared" si="271"/>
        <v>0</v>
      </c>
      <c r="P299" s="414">
        <f t="shared" si="272"/>
        <v>0</v>
      </c>
      <c r="Q299" s="414">
        <f t="shared" si="273"/>
        <v>0</v>
      </c>
      <c r="R299" s="430">
        <f t="shared" si="274"/>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59"/>
        <v>0</v>
      </c>
      <c r="D300" s="415">
        <f t="shared" si="260"/>
        <v>0</v>
      </c>
      <c r="E300" s="415">
        <f t="shared" si="261"/>
        <v>0</v>
      </c>
      <c r="F300" s="415">
        <f t="shared" si="262"/>
        <v>0</v>
      </c>
      <c r="G300" s="415">
        <f t="shared" si="263"/>
        <v>0</v>
      </c>
      <c r="H300" s="415">
        <f t="shared" si="264"/>
        <v>0</v>
      </c>
      <c r="I300" s="415">
        <f t="shared" si="265"/>
        <v>0</v>
      </c>
      <c r="J300" s="415">
        <f t="shared" si="266"/>
        <v>0</v>
      </c>
      <c r="K300" s="415">
        <f t="shared" si="267"/>
        <v>0</v>
      </c>
      <c r="L300" s="415">
        <f t="shared" si="268"/>
        <v>0</v>
      </c>
      <c r="M300" s="415">
        <f t="shared" si="269"/>
        <v>0</v>
      </c>
      <c r="N300" s="415">
        <f t="shared" si="270"/>
        <v>0</v>
      </c>
      <c r="O300" s="415">
        <f t="shared" si="271"/>
        <v>0</v>
      </c>
      <c r="P300" s="415">
        <f t="shared" si="272"/>
        <v>0</v>
      </c>
      <c r="Q300" s="415">
        <f t="shared" si="273"/>
        <v>0</v>
      </c>
      <c r="R300" s="431">
        <f t="shared" si="274"/>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2">
        <f t="shared" ref="R307:R360" si="299">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84"/>
        <v>0</v>
      </c>
      <c r="D308" s="237">
        <f t="shared" si="285"/>
        <v>0</v>
      </c>
      <c r="E308" s="237">
        <f t="shared" si="286"/>
        <v>0</v>
      </c>
      <c r="F308" s="237">
        <f t="shared" si="287"/>
        <v>0</v>
      </c>
      <c r="G308" s="237">
        <f t="shared" si="288"/>
        <v>0</v>
      </c>
      <c r="H308" s="237">
        <f t="shared" si="289"/>
        <v>0</v>
      </c>
      <c r="I308" s="237">
        <f t="shared" si="290"/>
        <v>0</v>
      </c>
      <c r="J308" s="237">
        <f t="shared" si="291"/>
        <v>0</v>
      </c>
      <c r="K308" s="237">
        <f t="shared" si="292"/>
        <v>0</v>
      </c>
      <c r="L308" s="237">
        <f t="shared" si="293"/>
        <v>0</v>
      </c>
      <c r="M308" s="237">
        <f t="shared" si="294"/>
        <v>0</v>
      </c>
      <c r="N308" s="237">
        <f t="shared" si="295"/>
        <v>0</v>
      </c>
      <c r="O308" s="237">
        <f t="shared" si="296"/>
        <v>0</v>
      </c>
      <c r="P308" s="237">
        <f t="shared" si="297"/>
        <v>0</v>
      </c>
      <c r="Q308" s="237">
        <f t="shared" si="298"/>
        <v>0</v>
      </c>
      <c r="R308" s="433">
        <f t="shared" si="299"/>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4">
        <f t="shared" si="299"/>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2">
        <f t="shared" si="299"/>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84"/>
        <v>0</v>
      </c>
      <c r="D311" s="237">
        <f t="shared" si="285"/>
        <v>0</v>
      </c>
      <c r="E311" s="237">
        <f t="shared" si="286"/>
        <v>0</v>
      </c>
      <c r="F311" s="237">
        <f t="shared" si="287"/>
        <v>0</v>
      </c>
      <c r="G311" s="237">
        <f t="shared" si="288"/>
        <v>0</v>
      </c>
      <c r="H311" s="237">
        <f t="shared" si="289"/>
        <v>0</v>
      </c>
      <c r="I311" s="237">
        <f t="shared" si="290"/>
        <v>0</v>
      </c>
      <c r="J311" s="237">
        <f t="shared" si="291"/>
        <v>0</v>
      </c>
      <c r="K311" s="237">
        <f t="shared" si="292"/>
        <v>0</v>
      </c>
      <c r="L311" s="237">
        <f t="shared" si="293"/>
        <v>0</v>
      </c>
      <c r="M311" s="237">
        <f t="shared" si="294"/>
        <v>0</v>
      </c>
      <c r="N311" s="237">
        <f t="shared" si="295"/>
        <v>0</v>
      </c>
      <c r="O311" s="237">
        <f t="shared" si="296"/>
        <v>0</v>
      </c>
      <c r="P311" s="237">
        <f t="shared" si="297"/>
        <v>0</v>
      </c>
      <c r="Q311" s="237">
        <f t="shared" si="298"/>
        <v>0</v>
      </c>
      <c r="R311" s="433">
        <f t="shared" si="299"/>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4">
        <f t="shared" si="299"/>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2">
        <f t="shared" si="299"/>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84"/>
        <v>0</v>
      </c>
      <c r="D314" s="237">
        <f t="shared" si="285"/>
        <v>0</v>
      </c>
      <c r="E314" s="237">
        <f t="shared" si="286"/>
        <v>0</v>
      </c>
      <c r="F314" s="237">
        <f t="shared" si="287"/>
        <v>0</v>
      </c>
      <c r="G314" s="237">
        <f t="shared" si="288"/>
        <v>0</v>
      </c>
      <c r="H314" s="237">
        <f t="shared" si="289"/>
        <v>0</v>
      </c>
      <c r="I314" s="237">
        <f t="shared" si="290"/>
        <v>0</v>
      </c>
      <c r="J314" s="237">
        <f t="shared" si="291"/>
        <v>0</v>
      </c>
      <c r="K314" s="237">
        <f t="shared" si="292"/>
        <v>0</v>
      </c>
      <c r="L314" s="237">
        <f t="shared" si="293"/>
        <v>0</v>
      </c>
      <c r="M314" s="237">
        <f t="shared" si="294"/>
        <v>0</v>
      </c>
      <c r="N314" s="237">
        <f t="shared" si="295"/>
        <v>0</v>
      </c>
      <c r="O314" s="237">
        <f t="shared" si="296"/>
        <v>0</v>
      </c>
      <c r="P314" s="237">
        <f t="shared" si="297"/>
        <v>0</v>
      </c>
      <c r="Q314" s="237">
        <f t="shared" si="298"/>
        <v>0</v>
      </c>
      <c r="R314" s="433">
        <f t="shared" si="299"/>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4">
        <f t="shared" si="299"/>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2">
        <f t="shared" si="299"/>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84"/>
        <v>0</v>
      </c>
      <c r="D317" s="237">
        <f t="shared" si="285"/>
        <v>0</v>
      </c>
      <c r="E317" s="237">
        <f t="shared" si="286"/>
        <v>0</v>
      </c>
      <c r="F317" s="237">
        <f t="shared" si="287"/>
        <v>0</v>
      </c>
      <c r="G317" s="237">
        <f t="shared" si="288"/>
        <v>0</v>
      </c>
      <c r="H317" s="237">
        <f t="shared" si="289"/>
        <v>0</v>
      </c>
      <c r="I317" s="237">
        <f t="shared" si="290"/>
        <v>0</v>
      </c>
      <c r="J317" s="237">
        <f t="shared" si="291"/>
        <v>0</v>
      </c>
      <c r="K317" s="237">
        <f t="shared" si="292"/>
        <v>0</v>
      </c>
      <c r="L317" s="237">
        <f t="shared" si="293"/>
        <v>0</v>
      </c>
      <c r="M317" s="237">
        <f t="shared" si="294"/>
        <v>0</v>
      </c>
      <c r="N317" s="237">
        <f t="shared" si="295"/>
        <v>0</v>
      </c>
      <c r="O317" s="237">
        <f t="shared" si="296"/>
        <v>0</v>
      </c>
      <c r="P317" s="237">
        <f t="shared" si="297"/>
        <v>0</v>
      </c>
      <c r="Q317" s="237">
        <f t="shared" si="298"/>
        <v>0</v>
      </c>
      <c r="R317" s="433">
        <f t="shared" si="299"/>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4">
        <f t="shared" si="299"/>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2">
        <f t="shared" ref="R319:R321" si="315">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300"/>
        <v>0</v>
      </c>
      <c r="D320" s="237">
        <f t="shared" si="301"/>
        <v>0</v>
      </c>
      <c r="E320" s="237">
        <f t="shared" si="302"/>
        <v>0</v>
      </c>
      <c r="F320" s="237">
        <f t="shared" si="303"/>
        <v>0</v>
      </c>
      <c r="G320" s="237">
        <f t="shared" si="304"/>
        <v>0</v>
      </c>
      <c r="H320" s="237">
        <f t="shared" si="305"/>
        <v>0</v>
      </c>
      <c r="I320" s="237">
        <f t="shared" si="306"/>
        <v>0</v>
      </c>
      <c r="J320" s="237">
        <f t="shared" si="307"/>
        <v>0</v>
      </c>
      <c r="K320" s="237">
        <f t="shared" si="308"/>
        <v>0</v>
      </c>
      <c r="L320" s="237">
        <f t="shared" si="309"/>
        <v>0</v>
      </c>
      <c r="M320" s="237">
        <f t="shared" si="310"/>
        <v>0</v>
      </c>
      <c r="N320" s="237">
        <f t="shared" si="311"/>
        <v>0</v>
      </c>
      <c r="O320" s="237">
        <f t="shared" si="312"/>
        <v>0</v>
      </c>
      <c r="P320" s="237">
        <f t="shared" si="313"/>
        <v>0</v>
      </c>
      <c r="Q320" s="237">
        <f t="shared" si="314"/>
        <v>0</v>
      </c>
      <c r="R320" s="433">
        <f t="shared" si="315"/>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4">
        <f t="shared" si="315"/>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2">
        <f t="shared" si="299"/>
        <v>0</v>
      </c>
      <c r="S322" s="348">
        <f>S307</f>
        <v>0</v>
      </c>
      <c r="T322" s="348">
        <f t="shared" ref="T322:BN322" si="316">T307</f>
        <v>0</v>
      </c>
      <c r="U322" s="348">
        <f t="shared" si="316"/>
        <v>0</v>
      </c>
      <c r="V322" s="348">
        <f t="shared" si="316"/>
        <v>0</v>
      </c>
      <c r="W322" s="348">
        <f t="shared" si="316"/>
        <v>0</v>
      </c>
      <c r="X322" s="348">
        <f t="shared" si="316"/>
        <v>0</v>
      </c>
      <c r="Y322" s="348">
        <f t="shared" si="316"/>
        <v>0</v>
      </c>
      <c r="Z322" s="348">
        <f t="shared" si="316"/>
        <v>0</v>
      </c>
      <c r="AA322" s="348">
        <f t="shared" si="316"/>
        <v>0</v>
      </c>
      <c r="AB322" s="348">
        <f t="shared" si="316"/>
        <v>0</v>
      </c>
      <c r="AC322" s="348">
        <f t="shared" si="316"/>
        <v>0</v>
      </c>
      <c r="AD322" s="348">
        <f t="shared" si="316"/>
        <v>0</v>
      </c>
      <c r="AE322" s="348">
        <f t="shared" si="316"/>
        <v>0</v>
      </c>
      <c r="AF322" s="348">
        <f t="shared" si="316"/>
        <v>0</v>
      </c>
      <c r="AG322" s="348">
        <f t="shared" si="316"/>
        <v>0</v>
      </c>
      <c r="AH322" s="348">
        <f t="shared" si="316"/>
        <v>0</v>
      </c>
      <c r="AI322" s="348">
        <f t="shared" si="316"/>
        <v>0</v>
      </c>
      <c r="AJ322" s="348">
        <f t="shared" si="316"/>
        <v>0</v>
      </c>
      <c r="AK322" s="348">
        <f t="shared" si="316"/>
        <v>0</v>
      </c>
      <c r="AL322" s="348">
        <f t="shared" si="316"/>
        <v>0</v>
      </c>
      <c r="AM322" s="348">
        <f t="shared" si="316"/>
        <v>0</v>
      </c>
      <c r="AN322" s="348">
        <f t="shared" si="316"/>
        <v>0</v>
      </c>
      <c r="AO322" s="348">
        <f t="shared" si="316"/>
        <v>0</v>
      </c>
      <c r="AP322" s="348">
        <f t="shared" si="316"/>
        <v>0</v>
      </c>
      <c r="AQ322" s="348">
        <f t="shared" si="316"/>
        <v>0</v>
      </c>
      <c r="AR322" s="348">
        <f t="shared" si="316"/>
        <v>0</v>
      </c>
      <c r="AS322" s="348">
        <f t="shared" si="316"/>
        <v>0</v>
      </c>
      <c r="AT322" s="348">
        <f t="shared" si="316"/>
        <v>0</v>
      </c>
      <c r="AU322" s="348">
        <f t="shared" si="316"/>
        <v>0</v>
      </c>
      <c r="AV322" s="348">
        <f t="shared" si="316"/>
        <v>0</v>
      </c>
      <c r="AW322" s="348">
        <f t="shared" si="316"/>
        <v>0</v>
      </c>
      <c r="AX322" s="348">
        <f t="shared" si="316"/>
        <v>0</v>
      </c>
      <c r="AY322" s="348">
        <f t="shared" si="316"/>
        <v>0</v>
      </c>
      <c r="AZ322" s="348">
        <f t="shared" si="316"/>
        <v>0</v>
      </c>
      <c r="BA322" s="348">
        <f t="shared" si="316"/>
        <v>0</v>
      </c>
      <c r="BB322" s="348">
        <f t="shared" si="316"/>
        <v>0</v>
      </c>
      <c r="BC322" s="348">
        <f t="shared" si="316"/>
        <v>0</v>
      </c>
      <c r="BD322" s="348">
        <f t="shared" si="316"/>
        <v>0</v>
      </c>
      <c r="BE322" s="348">
        <f t="shared" si="316"/>
        <v>0</v>
      </c>
      <c r="BF322" s="348">
        <f t="shared" si="316"/>
        <v>0</v>
      </c>
      <c r="BG322" s="348">
        <f t="shared" si="316"/>
        <v>0</v>
      </c>
      <c r="BH322" s="348">
        <f t="shared" si="316"/>
        <v>0</v>
      </c>
      <c r="BI322" s="348">
        <f t="shared" si="316"/>
        <v>0</v>
      </c>
      <c r="BJ322" s="348">
        <f t="shared" si="316"/>
        <v>0</v>
      </c>
      <c r="BK322" s="348">
        <f t="shared" si="316"/>
        <v>0</v>
      </c>
      <c r="BL322" s="348">
        <f t="shared" si="316"/>
        <v>0</v>
      </c>
      <c r="BM322" s="348">
        <f t="shared" si="316"/>
        <v>0</v>
      </c>
      <c r="BN322" s="348">
        <f t="shared" si="316"/>
        <v>0</v>
      </c>
      <c r="BO322" s="31" t="s">
        <v>1055</v>
      </c>
    </row>
    <row r="323" spans="2:67" outlineLevel="2">
      <c r="B323" s="51" t="s">
        <v>1087</v>
      </c>
      <c r="C323" s="237">
        <f t="shared" si="284"/>
        <v>0</v>
      </c>
      <c r="D323" s="237">
        <f t="shared" si="285"/>
        <v>0</v>
      </c>
      <c r="E323" s="237">
        <f t="shared" si="286"/>
        <v>0</v>
      </c>
      <c r="F323" s="237">
        <f t="shared" si="287"/>
        <v>0</v>
      </c>
      <c r="G323" s="237">
        <f t="shared" si="288"/>
        <v>0</v>
      </c>
      <c r="H323" s="237">
        <f t="shared" si="289"/>
        <v>0</v>
      </c>
      <c r="I323" s="237">
        <f t="shared" si="290"/>
        <v>0</v>
      </c>
      <c r="J323" s="237">
        <f t="shared" si="291"/>
        <v>0</v>
      </c>
      <c r="K323" s="237">
        <f t="shared" si="292"/>
        <v>0</v>
      </c>
      <c r="L323" s="237">
        <f t="shared" si="293"/>
        <v>0</v>
      </c>
      <c r="M323" s="237">
        <f t="shared" si="294"/>
        <v>0</v>
      </c>
      <c r="N323" s="237">
        <f t="shared" si="295"/>
        <v>0</v>
      </c>
      <c r="O323" s="237">
        <f t="shared" si="296"/>
        <v>0</v>
      </c>
      <c r="P323" s="237">
        <f t="shared" si="297"/>
        <v>0</v>
      </c>
      <c r="Q323" s="237">
        <f t="shared" si="298"/>
        <v>0</v>
      </c>
      <c r="R323" s="433">
        <f t="shared" si="299"/>
        <v>0</v>
      </c>
      <c r="S323" s="348">
        <f t="shared" ref="S323:BN323" si="317">S308</f>
        <v>0</v>
      </c>
      <c r="T323" s="348">
        <f t="shared" si="317"/>
        <v>0</v>
      </c>
      <c r="U323" s="348">
        <f t="shared" si="317"/>
        <v>0</v>
      </c>
      <c r="V323" s="348">
        <f t="shared" si="317"/>
        <v>0</v>
      </c>
      <c r="W323" s="348">
        <f t="shared" si="317"/>
        <v>0</v>
      </c>
      <c r="X323" s="348">
        <f t="shared" si="317"/>
        <v>0</v>
      </c>
      <c r="Y323" s="348">
        <f t="shared" si="317"/>
        <v>0</v>
      </c>
      <c r="Z323" s="348">
        <f t="shared" si="317"/>
        <v>0</v>
      </c>
      <c r="AA323" s="348">
        <f t="shared" si="317"/>
        <v>0</v>
      </c>
      <c r="AB323" s="348">
        <f t="shared" si="317"/>
        <v>0</v>
      </c>
      <c r="AC323" s="348">
        <f t="shared" si="317"/>
        <v>0</v>
      </c>
      <c r="AD323" s="348">
        <f t="shared" si="317"/>
        <v>0</v>
      </c>
      <c r="AE323" s="348">
        <f t="shared" si="317"/>
        <v>0</v>
      </c>
      <c r="AF323" s="348">
        <f t="shared" si="317"/>
        <v>0</v>
      </c>
      <c r="AG323" s="348">
        <f t="shared" si="317"/>
        <v>0</v>
      </c>
      <c r="AH323" s="348">
        <f t="shared" si="317"/>
        <v>0</v>
      </c>
      <c r="AI323" s="348">
        <f t="shared" si="317"/>
        <v>0</v>
      </c>
      <c r="AJ323" s="348">
        <f t="shared" si="317"/>
        <v>0</v>
      </c>
      <c r="AK323" s="348">
        <f t="shared" si="317"/>
        <v>0</v>
      </c>
      <c r="AL323" s="348">
        <f t="shared" si="317"/>
        <v>0</v>
      </c>
      <c r="AM323" s="348">
        <f t="shared" si="317"/>
        <v>0</v>
      </c>
      <c r="AN323" s="348">
        <f t="shared" si="317"/>
        <v>0</v>
      </c>
      <c r="AO323" s="348">
        <f t="shared" si="317"/>
        <v>0</v>
      </c>
      <c r="AP323" s="348">
        <f t="shared" si="317"/>
        <v>0</v>
      </c>
      <c r="AQ323" s="348">
        <f t="shared" si="317"/>
        <v>0</v>
      </c>
      <c r="AR323" s="348">
        <f t="shared" si="317"/>
        <v>0</v>
      </c>
      <c r="AS323" s="348">
        <f t="shared" si="317"/>
        <v>0</v>
      </c>
      <c r="AT323" s="348">
        <f t="shared" si="317"/>
        <v>0</v>
      </c>
      <c r="AU323" s="348">
        <f t="shared" si="317"/>
        <v>0</v>
      </c>
      <c r="AV323" s="348">
        <f t="shared" si="317"/>
        <v>0</v>
      </c>
      <c r="AW323" s="348">
        <f t="shared" si="317"/>
        <v>0</v>
      </c>
      <c r="AX323" s="348">
        <f t="shared" si="317"/>
        <v>0</v>
      </c>
      <c r="AY323" s="348">
        <f t="shared" si="317"/>
        <v>0</v>
      </c>
      <c r="AZ323" s="348">
        <f t="shared" si="317"/>
        <v>0</v>
      </c>
      <c r="BA323" s="348">
        <f t="shared" si="317"/>
        <v>0</v>
      </c>
      <c r="BB323" s="348">
        <f t="shared" si="317"/>
        <v>0</v>
      </c>
      <c r="BC323" s="348">
        <f t="shared" si="317"/>
        <v>0</v>
      </c>
      <c r="BD323" s="348">
        <f t="shared" si="317"/>
        <v>0</v>
      </c>
      <c r="BE323" s="348">
        <f t="shared" si="317"/>
        <v>0</v>
      </c>
      <c r="BF323" s="348">
        <f t="shared" si="317"/>
        <v>0</v>
      </c>
      <c r="BG323" s="348">
        <f t="shared" si="317"/>
        <v>0</v>
      </c>
      <c r="BH323" s="348">
        <f t="shared" si="317"/>
        <v>0</v>
      </c>
      <c r="BI323" s="348">
        <f t="shared" si="317"/>
        <v>0</v>
      </c>
      <c r="BJ323" s="348">
        <f t="shared" si="317"/>
        <v>0</v>
      </c>
      <c r="BK323" s="348">
        <f t="shared" si="317"/>
        <v>0</v>
      </c>
      <c r="BL323" s="348">
        <f t="shared" si="317"/>
        <v>0</v>
      </c>
      <c r="BM323" s="348">
        <f t="shared" si="317"/>
        <v>0</v>
      </c>
      <c r="BN323" s="348">
        <f t="shared" si="317"/>
        <v>0</v>
      </c>
    </row>
    <row r="324" spans="2:67" outlineLevel="2">
      <c r="B324" s="52" t="s">
        <v>1088</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4">
        <f t="shared" si="299"/>
        <v>0</v>
      </c>
      <c r="S324" s="348">
        <f t="shared" ref="S324:BN324" si="318">S309</f>
        <v>0</v>
      </c>
      <c r="T324" s="348">
        <f t="shared" si="318"/>
        <v>0</v>
      </c>
      <c r="U324" s="348">
        <f t="shared" si="318"/>
        <v>0</v>
      </c>
      <c r="V324" s="348">
        <f t="shared" si="318"/>
        <v>0</v>
      </c>
      <c r="W324" s="348">
        <f t="shared" si="318"/>
        <v>0</v>
      </c>
      <c r="X324" s="348">
        <f t="shared" si="318"/>
        <v>0</v>
      </c>
      <c r="Y324" s="348">
        <f t="shared" si="318"/>
        <v>0</v>
      </c>
      <c r="Z324" s="348">
        <f t="shared" si="318"/>
        <v>0</v>
      </c>
      <c r="AA324" s="348">
        <f t="shared" si="318"/>
        <v>0</v>
      </c>
      <c r="AB324" s="348">
        <f t="shared" si="318"/>
        <v>0</v>
      </c>
      <c r="AC324" s="348">
        <f t="shared" si="318"/>
        <v>0</v>
      </c>
      <c r="AD324" s="348">
        <f t="shared" si="318"/>
        <v>0</v>
      </c>
      <c r="AE324" s="348">
        <f t="shared" si="318"/>
        <v>0</v>
      </c>
      <c r="AF324" s="348">
        <f t="shared" si="318"/>
        <v>0</v>
      </c>
      <c r="AG324" s="348">
        <f t="shared" si="318"/>
        <v>0</v>
      </c>
      <c r="AH324" s="348">
        <f t="shared" si="318"/>
        <v>0</v>
      </c>
      <c r="AI324" s="348">
        <f t="shared" si="318"/>
        <v>0</v>
      </c>
      <c r="AJ324" s="348">
        <f t="shared" si="318"/>
        <v>0</v>
      </c>
      <c r="AK324" s="348">
        <f t="shared" si="318"/>
        <v>0</v>
      </c>
      <c r="AL324" s="348">
        <f t="shared" si="318"/>
        <v>0</v>
      </c>
      <c r="AM324" s="348">
        <f t="shared" si="318"/>
        <v>0</v>
      </c>
      <c r="AN324" s="348">
        <f t="shared" si="318"/>
        <v>0</v>
      </c>
      <c r="AO324" s="348">
        <f t="shared" si="318"/>
        <v>0</v>
      </c>
      <c r="AP324" s="348">
        <f t="shared" si="318"/>
        <v>0</v>
      </c>
      <c r="AQ324" s="348">
        <f t="shared" si="318"/>
        <v>0</v>
      </c>
      <c r="AR324" s="348">
        <f t="shared" si="318"/>
        <v>0</v>
      </c>
      <c r="AS324" s="348">
        <f t="shared" si="318"/>
        <v>0</v>
      </c>
      <c r="AT324" s="348">
        <f t="shared" si="318"/>
        <v>0</v>
      </c>
      <c r="AU324" s="348">
        <f t="shared" si="318"/>
        <v>0</v>
      </c>
      <c r="AV324" s="348">
        <f t="shared" si="318"/>
        <v>0</v>
      </c>
      <c r="AW324" s="348">
        <f t="shared" si="318"/>
        <v>0</v>
      </c>
      <c r="AX324" s="348">
        <f t="shared" si="318"/>
        <v>0</v>
      </c>
      <c r="AY324" s="348">
        <f t="shared" si="318"/>
        <v>0</v>
      </c>
      <c r="AZ324" s="348">
        <f t="shared" si="318"/>
        <v>0</v>
      </c>
      <c r="BA324" s="348">
        <f t="shared" si="318"/>
        <v>0</v>
      </c>
      <c r="BB324" s="348">
        <f t="shared" si="318"/>
        <v>0</v>
      </c>
      <c r="BC324" s="348">
        <f t="shared" si="318"/>
        <v>0</v>
      </c>
      <c r="BD324" s="348">
        <f t="shared" si="318"/>
        <v>0</v>
      </c>
      <c r="BE324" s="348">
        <f t="shared" si="318"/>
        <v>0</v>
      </c>
      <c r="BF324" s="348">
        <f t="shared" si="318"/>
        <v>0</v>
      </c>
      <c r="BG324" s="348">
        <f t="shared" si="318"/>
        <v>0</v>
      </c>
      <c r="BH324" s="348">
        <f t="shared" si="318"/>
        <v>0</v>
      </c>
      <c r="BI324" s="348">
        <f t="shared" si="318"/>
        <v>0</v>
      </c>
      <c r="BJ324" s="348">
        <f t="shared" si="318"/>
        <v>0</v>
      </c>
      <c r="BK324" s="348">
        <f t="shared" si="318"/>
        <v>0</v>
      </c>
      <c r="BL324" s="348">
        <f t="shared" si="318"/>
        <v>0</v>
      </c>
      <c r="BM324" s="348">
        <f t="shared" si="318"/>
        <v>0</v>
      </c>
      <c r="BN324" s="348">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2">
        <f t="shared" si="299"/>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84"/>
        <v>0</v>
      </c>
      <c r="D326" s="237">
        <f t="shared" si="285"/>
        <v>0</v>
      </c>
      <c r="E326" s="237">
        <f t="shared" si="286"/>
        <v>0</v>
      </c>
      <c r="F326" s="237">
        <f t="shared" si="287"/>
        <v>0</v>
      </c>
      <c r="G326" s="237">
        <f t="shared" si="288"/>
        <v>0</v>
      </c>
      <c r="H326" s="237">
        <f t="shared" si="289"/>
        <v>0</v>
      </c>
      <c r="I326" s="237">
        <f t="shared" si="290"/>
        <v>0</v>
      </c>
      <c r="J326" s="237">
        <f t="shared" si="291"/>
        <v>0</v>
      </c>
      <c r="K326" s="237">
        <f t="shared" si="292"/>
        <v>0</v>
      </c>
      <c r="L326" s="237">
        <f t="shared" si="293"/>
        <v>0</v>
      </c>
      <c r="M326" s="237">
        <f t="shared" si="294"/>
        <v>0</v>
      </c>
      <c r="N326" s="237">
        <f t="shared" si="295"/>
        <v>0</v>
      </c>
      <c r="O326" s="237">
        <f t="shared" si="296"/>
        <v>0</v>
      </c>
      <c r="P326" s="237">
        <f t="shared" si="297"/>
        <v>0</v>
      </c>
      <c r="Q326" s="237">
        <f t="shared" si="298"/>
        <v>0</v>
      </c>
      <c r="R326" s="433">
        <f t="shared" si="299"/>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4">
        <f t="shared" si="299"/>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2">
        <f t="shared" si="299"/>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84"/>
        <v>0</v>
      </c>
      <c r="D329" s="237">
        <f t="shared" si="285"/>
        <v>0</v>
      </c>
      <c r="E329" s="237">
        <f t="shared" si="286"/>
        <v>0</v>
      </c>
      <c r="F329" s="237">
        <f t="shared" si="287"/>
        <v>0</v>
      </c>
      <c r="G329" s="237">
        <f t="shared" si="288"/>
        <v>0</v>
      </c>
      <c r="H329" s="237">
        <f t="shared" si="289"/>
        <v>0</v>
      </c>
      <c r="I329" s="237">
        <f t="shared" si="290"/>
        <v>0</v>
      </c>
      <c r="J329" s="237">
        <f t="shared" si="291"/>
        <v>0</v>
      </c>
      <c r="K329" s="237">
        <f t="shared" si="292"/>
        <v>0</v>
      </c>
      <c r="L329" s="237">
        <f t="shared" si="293"/>
        <v>0</v>
      </c>
      <c r="M329" s="237">
        <f t="shared" si="294"/>
        <v>0</v>
      </c>
      <c r="N329" s="237">
        <f t="shared" si="295"/>
        <v>0</v>
      </c>
      <c r="O329" s="237">
        <f t="shared" si="296"/>
        <v>0</v>
      </c>
      <c r="P329" s="237">
        <f t="shared" si="297"/>
        <v>0</v>
      </c>
      <c r="Q329" s="237">
        <f t="shared" si="298"/>
        <v>0</v>
      </c>
      <c r="R329" s="433">
        <f t="shared" si="299"/>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4">
        <f t="shared" si="299"/>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2">
        <f t="shared" si="299"/>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84"/>
        <v>0</v>
      </c>
      <c r="D332" s="237">
        <f t="shared" si="285"/>
        <v>0</v>
      </c>
      <c r="E332" s="237">
        <f t="shared" si="286"/>
        <v>0</v>
      </c>
      <c r="F332" s="237">
        <f t="shared" si="287"/>
        <v>0</v>
      </c>
      <c r="G332" s="237">
        <f t="shared" si="288"/>
        <v>0</v>
      </c>
      <c r="H332" s="237">
        <f t="shared" si="289"/>
        <v>0</v>
      </c>
      <c r="I332" s="237">
        <f t="shared" si="290"/>
        <v>0</v>
      </c>
      <c r="J332" s="237">
        <f t="shared" si="291"/>
        <v>0</v>
      </c>
      <c r="K332" s="237">
        <f t="shared" si="292"/>
        <v>0</v>
      </c>
      <c r="L332" s="237">
        <f t="shared" si="293"/>
        <v>0</v>
      </c>
      <c r="M332" s="237">
        <f t="shared" si="294"/>
        <v>0</v>
      </c>
      <c r="N332" s="237">
        <f t="shared" si="295"/>
        <v>0</v>
      </c>
      <c r="O332" s="237">
        <f t="shared" si="296"/>
        <v>0</v>
      </c>
      <c r="P332" s="237">
        <f t="shared" si="297"/>
        <v>0</v>
      </c>
      <c r="Q332" s="237">
        <f t="shared" si="298"/>
        <v>0</v>
      </c>
      <c r="R332" s="433">
        <f t="shared" si="299"/>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4">
        <f t="shared" si="299"/>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2">
        <f t="shared" si="299"/>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84"/>
        <v>0</v>
      </c>
      <c r="D335" s="237">
        <f t="shared" si="285"/>
        <v>0</v>
      </c>
      <c r="E335" s="237">
        <f t="shared" si="286"/>
        <v>0</v>
      </c>
      <c r="F335" s="237">
        <f t="shared" si="287"/>
        <v>0</v>
      </c>
      <c r="G335" s="237">
        <f t="shared" si="288"/>
        <v>0</v>
      </c>
      <c r="H335" s="237">
        <f t="shared" si="289"/>
        <v>0</v>
      </c>
      <c r="I335" s="237">
        <f t="shared" si="290"/>
        <v>0</v>
      </c>
      <c r="J335" s="237">
        <f t="shared" si="291"/>
        <v>0</v>
      </c>
      <c r="K335" s="237">
        <f t="shared" si="292"/>
        <v>0</v>
      </c>
      <c r="L335" s="237">
        <f t="shared" si="293"/>
        <v>0</v>
      </c>
      <c r="M335" s="237">
        <f t="shared" si="294"/>
        <v>0</v>
      </c>
      <c r="N335" s="237">
        <f t="shared" si="295"/>
        <v>0</v>
      </c>
      <c r="O335" s="237">
        <f t="shared" si="296"/>
        <v>0</v>
      </c>
      <c r="P335" s="237">
        <f t="shared" si="297"/>
        <v>0</v>
      </c>
      <c r="Q335" s="237">
        <f t="shared" si="298"/>
        <v>0</v>
      </c>
      <c r="R335" s="433">
        <f t="shared" si="299"/>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4">
        <f t="shared" si="299"/>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2">
        <f t="shared" ref="R337:R339" si="337">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22"/>
        <v>0</v>
      </c>
      <c r="D338" s="237">
        <f t="shared" si="323"/>
        <v>0</v>
      </c>
      <c r="E338" s="237">
        <f t="shared" si="324"/>
        <v>0</v>
      </c>
      <c r="F338" s="237">
        <f t="shared" si="325"/>
        <v>0</v>
      </c>
      <c r="G338" s="237">
        <f t="shared" si="326"/>
        <v>0</v>
      </c>
      <c r="H338" s="237">
        <f t="shared" si="327"/>
        <v>0</v>
      </c>
      <c r="I338" s="237">
        <f t="shared" si="328"/>
        <v>0</v>
      </c>
      <c r="J338" s="237">
        <f t="shared" si="329"/>
        <v>0</v>
      </c>
      <c r="K338" s="237">
        <f t="shared" si="330"/>
        <v>0</v>
      </c>
      <c r="L338" s="237">
        <f t="shared" si="331"/>
        <v>0</v>
      </c>
      <c r="M338" s="237">
        <f t="shared" si="332"/>
        <v>0</v>
      </c>
      <c r="N338" s="237">
        <f t="shared" si="333"/>
        <v>0</v>
      </c>
      <c r="O338" s="237">
        <f t="shared" si="334"/>
        <v>0</v>
      </c>
      <c r="P338" s="237">
        <f t="shared" si="335"/>
        <v>0</v>
      </c>
      <c r="Q338" s="237">
        <f t="shared" si="336"/>
        <v>0</v>
      </c>
      <c r="R338" s="433">
        <f t="shared" si="337"/>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4">
        <f t="shared" si="337"/>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2">
        <f t="shared" si="299"/>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84"/>
        <v>0</v>
      </c>
      <c r="D341" s="237">
        <f t="shared" si="285"/>
        <v>0</v>
      </c>
      <c r="E341" s="237">
        <f t="shared" si="286"/>
        <v>0</v>
      </c>
      <c r="F341" s="237">
        <f t="shared" si="287"/>
        <v>0</v>
      </c>
      <c r="G341" s="237">
        <f t="shared" si="288"/>
        <v>0</v>
      </c>
      <c r="H341" s="237">
        <f t="shared" si="289"/>
        <v>0</v>
      </c>
      <c r="I341" s="237">
        <f t="shared" si="290"/>
        <v>0</v>
      </c>
      <c r="J341" s="237">
        <f t="shared" si="291"/>
        <v>0</v>
      </c>
      <c r="K341" s="237">
        <f t="shared" si="292"/>
        <v>0</v>
      </c>
      <c r="L341" s="237">
        <f t="shared" si="293"/>
        <v>0</v>
      </c>
      <c r="M341" s="237">
        <f t="shared" si="294"/>
        <v>0</v>
      </c>
      <c r="N341" s="237">
        <f t="shared" si="295"/>
        <v>0</v>
      </c>
      <c r="O341" s="237">
        <f t="shared" si="296"/>
        <v>0</v>
      </c>
      <c r="P341" s="237">
        <f t="shared" si="297"/>
        <v>0</v>
      </c>
      <c r="Q341" s="237">
        <f t="shared" si="298"/>
        <v>0</v>
      </c>
      <c r="R341" s="433">
        <f t="shared" si="299"/>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4">
        <f t="shared" si="299"/>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2">
        <f t="shared" si="299"/>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84"/>
        <v>0</v>
      </c>
      <c r="D344" s="237">
        <f t="shared" si="285"/>
        <v>0</v>
      </c>
      <c r="E344" s="237">
        <f t="shared" si="286"/>
        <v>0</v>
      </c>
      <c r="F344" s="237">
        <f t="shared" si="287"/>
        <v>0</v>
      </c>
      <c r="G344" s="237">
        <f t="shared" si="288"/>
        <v>0</v>
      </c>
      <c r="H344" s="237">
        <f t="shared" si="289"/>
        <v>0</v>
      </c>
      <c r="I344" s="237">
        <f t="shared" si="290"/>
        <v>0</v>
      </c>
      <c r="J344" s="237">
        <f t="shared" si="291"/>
        <v>0</v>
      </c>
      <c r="K344" s="237">
        <f t="shared" si="292"/>
        <v>0</v>
      </c>
      <c r="L344" s="237">
        <f t="shared" si="293"/>
        <v>0</v>
      </c>
      <c r="M344" s="237">
        <f t="shared" si="294"/>
        <v>0</v>
      </c>
      <c r="N344" s="237">
        <f t="shared" si="295"/>
        <v>0</v>
      </c>
      <c r="O344" s="237">
        <f t="shared" si="296"/>
        <v>0</v>
      </c>
      <c r="P344" s="237">
        <f t="shared" si="297"/>
        <v>0</v>
      </c>
      <c r="Q344" s="237">
        <f t="shared" si="298"/>
        <v>0</v>
      </c>
      <c r="R344" s="433">
        <f t="shared" si="299"/>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4">
        <f t="shared" si="299"/>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2">
        <f t="shared" si="299"/>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84"/>
        <v>0</v>
      </c>
      <c r="D347" s="237">
        <f t="shared" si="285"/>
        <v>0</v>
      </c>
      <c r="E347" s="237">
        <f t="shared" si="286"/>
        <v>0</v>
      </c>
      <c r="F347" s="237">
        <f t="shared" si="287"/>
        <v>0</v>
      </c>
      <c r="G347" s="237">
        <f t="shared" si="288"/>
        <v>0</v>
      </c>
      <c r="H347" s="237">
        <f t="shared" si="289"/>
        <v>0</v>
      </c>
      <c r="I347" s="237">
        <f t="shared" si="290"/>
        <v>0</v>
      </c>
      <c r="J347" s="237">
        <f t="shared" si="291"/>
        <v>0</v>
      </c>
      <c r="K347" s="237">
        <f t="shared" si="292"/>
        <v>0</v>
      </c>
      <c r="L347" s="237">
        <f t="shared" si="293"/>
        <v>0</v>
      </c>
      <c r="M347" s="237">
        <f t="shared" si="294"/>
        <v>0</v>
      </c>
      <c r="N347" s="237">
        <f t="shared" si="295"/>
        <v>0</v>
      </c>
      <c r="O347" s="237">
        <f t="shared" si="296"/>
        <v>0</v>
      </c>
      <c r="P347" s="237">
        <f t="shared" si="297"/>
        <v>0</v>
      </c>
      <c r="Q347" s="237">
        <f t="shared" si="298"/>
        <v>0</v>
      </c>
      <c r="R347" s="433">
        <f t="shared" si="299"/>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4">
        <f t="shared" si="299"/>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2">
        <f t="shared" si="299"/>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84"/>
        <v>0</v>
      </c>
      <c r="D350" s="237">
        <f t="shared" si="285"/>
        <v>0</v>
      </c>
      <c r="E350" s="237">
        <f t="shared" si="286"/>
        <v>0</v>
      </c>
      <c r="F350" s="237">
        <f t="shared" si="287"/>
        <v>0</v>
      </c>
      <c r="G350" s="237">
        <f t="shared" si="288"/>
        <v>0</v>
      </c>
      <c r="H350" s="237">
        <f t="shared" si="289"/>
        <v>0</v>
      </c>
      <c r="I350" s="237">
        <f t="shared" si="290"/>
        <v>0</v>
      </c>
      <c r="J350" s="237">
        <f t="shared" si="291"/>
        <v>0</v>
      </c>
      <c r="K350" s="237">
        <f t="shared" si="292"/>
        <v>0</v>
      </c>
      <c r="L350" s="237">
        <f t="shared" si="293"/>
        <v>0</v>
      </c>
      <c r="M350" s="237">
        <f t="shared" si="294"/>
        <v>0</v>
      </c>
      <c r="N350" s="237">
        <f t="shared" si="295"/>
        <v>0</v>
      </c>
      <c r="O350" s="237">
        <f t="shared" si="296"/>
        <v>0</v>
      </c>
      <c r="P350" s="237">
        <f t="shared" si="297"/>
        <v>0</v>
      </c>
      <c r="Q350" s="237">
        <f t="shared" si="298"/>
        <v>0</v>
      </c>
      <c r="R350" s="433">
        <f t="shared" si="299"/>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4">
        <f t="shared" si="299"/>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2">
        <f t="shared" si="299"/>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84"/>
        <v>0</v>
      </c>
      <c r="D353" s="237">
        <f t="shared" si="285"/>
        <v>0</v>
      </c>
      <c r="E353" s="237">
        <f t="shared" si="286"/>
        <v>0</v>
      </c>
      <c r="F353" s="237">
        <f t="shared" si="287"/>
        <v>0</v>
      </c>
      <c r="G353" s="237">
        <f t="shared" si="288"/>
        <v>0</v>
      </c>
      <c r="H353" s="237">
        <f t="shared" si="289"/>
        <v>0</v>
      </c>
      <c r="I353" s="237">
        <f t="shared" si="290"/>
        <v>0</v>
      </c>
      <c r="J353" s="237">
        <f t="shared" si="291"/>
        <v>0</v>
      </c>
      <c r="K353" s="237">
        <f t="shared" si="292"/>
        <v>0</v>
      </c>
      <c r="L353" s="237">
        <f t="shared" si="293"/>
        <v>0</v>
      </c>
      <c r="M353" s="237">
        <f t="shared" si="294"/>
        <v>0</v>
      </c>
      <c r="N353" s="237">
        <f t="shared" si="295"/>
        <v>0</v>
      </c>
      <c r="O353" s="237">
        <f t="shared" si="296"/>
        <v>0</v>
      </c>
      <c r="P353" s="237">
        <f t="shared" si="297"/>
        <v>0</v>
      </c>
      <c r="Q353" s="237">
        <f t="shared" si="298"/>
        <v>0</v>
      </c>
      <c r="R353" s="433">
        <f t="shared" si="299"/>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4">
        <f t="shared" si="299"/>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2">
        <f t="shared" ref="R355:R357" si="357">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42"/>
        <v>0</v>
      </c>
      <c r="D356" s="237">
        <f t="shared" si="343"/>
        <v>0</v>
      </c>
      <c r="E356" s="237">
        <f t="shared" si="344"/>
        <v>0</v>
      </c>
      <c r="F356" s="237">
        <f t="shared" si="345"/>
        <v>0</v>
      </c>
      <c r="G356" s="237">
        <f t="shared" si="346"/>
        <v>0</v>
      </c>
      <c r="H356" s="237">
        <f t="shared" si="347"/>
        <v>0</v>
      </c>
      <c r="I356" s="237">
        <f t="shared" si="348"/>
        <v>0</v>
      </c>
      <c r="J356" s="237">
        <f t="shared" si="349"/>
        <v>0</v>
      </c>
      <c r="K356" s="237">
        <f t="shared" si="350"/>
        <v>0</v>
      </c>
      <c r="L356" s="237">
        <f t="shared" si="351"/>
        <v>0</v>
      </c>
      <c r="M356" s="237">
        <f t="shared" si="352"/>
        <v>0</v>
      </c>
      <c r="N356" s="237">
        <f t="shared" si="353"/>
        <v>0</v>
      </c>
      <c r="O356" s="237">
        <f t="shared" si="354"/>
        <v>0</v>
      </c>
      <c r="P356" s="237">
        <f t="shared" si="355"/>
        <v>0</v>
      </c>
      <c r="Q356" s="237">
        <f t="shared" si="356"/>
        <v>0</v>
      </c>
      <c r="R356" s="433">
        <f t="shared" si="357"/>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4">
        <f t="shared" si="357"/>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2">
        <f t="shared" si="299"/>
        <v>0</v>
      </c>
      <c r="S358" s="348">
        <f>S343</f>
        <v>0</v>
      </c>
      <c r="T358" s="348">
        <f t="shared" ref="T358:BN358" si="359">T343</f>
        <v>0</v>
      </c>
      <c r="U358" s="348">
        <f t="shared" si="359"/>
        <v>0</v>
      </c>
      <c r="V358" s="348">
        <f t="shared" si="359"/>
        <v>0</v>
      </c>
      <c r="W358" s="348">
        <f t="shared" si="359"/>
        <v>0</v>
      </c>
      <c r="X358" s="348">
        <f t="shared" si="359"/>
        <v>0</v>
      </c>
      <c r="Y358" s="348">
        <f t="shared" si="359"/>
        <v>0</v>
      </c>
      <c r="Z358" s="348">
        <f t="shared" si="359"/>
        <v>0</v>
      </c>
      <c r="AA358" s="348">
        <f t="shared" si="359"/>
        <v>0</v>
      </c>
      <c r="AB358" s="348">
        <f t="shared" si="359"/>
        <v>0</v>
      </c>
      <c r="AC358" s="348">
        <f t="shared" si="359"/>
        <v>0</v>
      </c>
      <c r="AD358" s="348">
        <f t="shared" si="359"/>
        <v>0</v>
      </c>
      <c r="AE358" s="348">
        <f t="shared" si="359"/>
        <v>0</v>
      </c>
      <c r="AF358" s="348">
        <f t="shared" si="359"/>
        <v>0</v>
      </c>
      <c r="AG358" s="348">
        <f t="shared" si="359"/>
        <v>0</v>
      </c>
      <c r="AH358" s="348">
        <f t="shared" si="359"/>
        <v>0</v>
      </c>
      <c r="AI358" s="348">
        <f t="shared" si="359"/>
        <v>0</v>
      </c>
      <c r="AJ358" s="348">
        <f t="shared" si="359"/>
        <v>0</v>
      </c>
      <c r="AK358" s="348">
        <f t="shared" si="359"/>
        <v>0</v>
      </c>
      <c r="AL358" s="348">
        <f t="shared" si="359"/>
        <v>0</v>
      </c>
      <c r="AM358" s="348">
        <f t="shared" si="359"/>
        <v>0</v>
      </c>
      <c r="AN358" s="348">
        <f t="shared" si="359"/>
        <v>0</v>
      </c>
      <c r="AO358" s="348">
        <f t="shared" si="359"/>
        <v>0</v>
      </c>
      <c r="AP358" s="348">
        <f t="shared" si="359"/>
        <v>0</v>
      </c>
      <c r="AQ358" s="348">
        <f t="shared" si="359"/>
        <v>0</v>
      </c>
      <c r="AR358" s="348">
        <f t="shared" si="359"/>
        <v>0</v>
      </c>
      <c r="AS358" s="348">
        <f t="shared" si="359"/>
        <v>0</v>
      </c>
      <c r="AT358" s="348">
        <f t="shared" si="359"/>
        <v>0</v>
      </c>
      <c r="AU358" s="348">
        <f t="shared" si="359"/>
        <v>0</v>
      </c>
      <c r="AV358" s="348">
        <f t="shared" si="359"/>
        <v>0</v>
      </c>
      <c r="AW358" s="348">
        <f t="shared" si="359"/>
        <v>0</v>
      </c>
      <c r="AX358" s="348">
        <f t="shared" si="359"/>
        <v>0</v>
      </c>
      <c r="AY358" s="348">
        <f t="shared" si="359"/>
        <v>0</v>
      </c>
      <c r="AZ358" s="348">
        <f t="shared" si="359"/>
        <v>0</v>
      </c>
      <c r="BA358" s="348">
        <f t="shared" si="359"/>
        <v>0</v>
      </c>
      <c r="BB358" s="348">
        <f t="shared" si="359"/>
        <v>0</v>
      </c>
      <c r="BC358" s="348">
        <f t="shared" si="359"/>
        <v>0</v>
      </c>
      <c r="BD358" s="348">
        <f t="shared" si="359"/>
        <v>0</v>
      </c>
      <c r="BE358" s="348">
        <f t="shared" si="359"/>
        <v>0</v>
      </c>
      <c r="BF358" s="348">
        <f t="shared" si="359"/>
        <v>0</v>
      </c>
      <c r="BG358" s="348">
        <f t="shared" si="359"/>
        <v>0</v>
      </c>
      <c r="BH358" s="348">
        <f t="shared" si="359"/>
        <v>0</v>
      </c>
      <c r="BI358" s="348">
        <f t="shared" si="359"/>
        <v>0</v>
      </c>
      <c r="BJ358" s="348">
        <f t="shared" si="359"/>
        <v>0</v>
      </c>
      <c r="BK358" s="348">
        <f t="shared" si="359"/>
        <v>0</v>
      </c>
      <c r="BL358" s="348">
        <f t="shared" si="359"/>
        <v>0</v>
      </c>
      <c r="BM358" s="348">
        <f t="shared" si="359"/>
        <v>0</v>
      </c>
      <c r="BN358" s="348">
        <f t="shared" si="359"/>
        <v>0</v>
      </c>
      <c r="BO358" s="31" t="s">
        <v>1055</v>
      </c>
    </row>
    <row r="359" spans="1:122" outlineLevel="2">
      <c r="B359" s="51" t="s">
        <v>1087</v>
      </c>
      <c r="C359" s="237">
        <f t="shared" si="284"/>
        <v>0</v>
      </c>
      <c r="D359" s="237">
        <f t="shared" si="285"/>
        <v>0</v>
      </c>
      <c r="E359" s="237">
        <f t="shared" si="286"/>
        <v>0</v>
      </c>
      <c r="F359" s="237">
        <f t="shared" si="287"/>
        <v>0</v>
      </c>
      <c r="G359" s="237">
        <f t="shared" si="288"/>
        <v>0</v>
      </c>
      <c r="H359" s="237">
        <f t="shared" si="289"/>
        <v>0</v>
      </c>
      <c r="I359" s="237">
        <f t="shared" si="290"/>
        <v>0</v>
      </c>
      <c r="J359" s="237">
        <f t="shared" si="291"/>
        <v>0</v>
      </c>
      <c r="K359" s="237">
        <f t="shared" si="292"/>
        <v>0</v>
      </c>
      <c r="L359" s="237">
        <f t="shared" si="293"/>
        <v>0</v>
      </c>
      <c r="M359" s="237">
        <f t="shared" si="294"/>
        <v>0</v>
      </c>
      <c r="N359" s="237">
        <f t="shared" si="295"/>
        <v>0</v>
      </c>
      <c r="O359" s="237">
        <f t="shared" si="296"/>
        <v>0</v>
      </c>
      <c r="P359" s="237">
        <f t="shared" si="297"/>
        <v>0</v>
      </c>
      <c r="Q359" s="237">
        <f t="shared" si="298"/>
        <v>0</v>
      </c>
      <c r="R359" s="433">
        <f t="shared" si="299"/>
        <v>0</v>
      </c>
      <c r="S359" s="348">
        <f t="shared" ref="S359:BN359" si="360">S344</f>
        <v>0</v>
      </c>
      <c r="T359" s="348">
        <f t="shared" si="360"/>
        <v>0</v>
      </c>
      <c r="U359" s="348">
        <f t="shared" si="360"/>
        <v>0</v>
      </c>
      <c r="V359" s="348">
        <f t="shared" si="360"/>
        <v>0</v>
      </c>
      <c r="W359" s="348">
        <f t="shared" si="360"/>
        <v>0</v>
      </c>
      <c r="X359" s="348">
        <f t="shared" si="360"/>
        <v>0</v>
      </c>
      <c r="Y359" s="348">
        <f t="shared" si="360"/>
        <v>0</v>
      </c>
      <c r="Z359" s="348">
        <f t="shared" si="360"/>
        <v>0</v>
      </c>
      <c r="AA359" s="348">
        <f t="shared" si="360"/>
        <v>0</v>
      </c>
      <c r="AB359" s="348">
        <f t="shared" si="360"/>
        <v>0</v>
      </c>
      <c r="AC359" s="348">
        <f t="shared" si="360"/>
        <v>0</v>
      </c>
      <c r="AD359" s="348">
        <f t="shared" si="360"/>
        <v>0</v>
      </c>
      <c r="AE359" s="348">
        <f t="shared" si="360"/>
        <v>0</v>
      </c>
      <c r="AF359" s="348">
        <f t="shared" si="360"/>
        <v>0</v>
      </c>
      <c r="AG359" s="348">
        <f t="shared" si="360"/>
        <v>0</v>
      </c>
      <c r="AH359" s="348">
        <f t="shared" si="360"/>
        <v>0</v>
      </c>
      <c r="AI359" s="348">
        <f t="shared" si="360"/>
        <v>0</v>
      </c>
      <c r="AJ359" s="348">
        <f t="shared" si="360"/>
        <v>0</v>
      </c>
      <c r="AK359" s="348">
        <f t="shared" si="360"/>
        <v>0</v>
      </c>
      <c r="AL359" s="348">
        <f t="shared" si="360"/>
        <v>0</v>
      </c>
      <c r="AM359" s="348">
        <f t="shared" si="360"/>
        <v>0</v>
      </c>
      <c r="AN359" s="348">
        <f t="shared" si="360"/>
        <v>0</v>
      </c>
      <c r="AO359" s="348">
        <f t="shared" si="360"/>
        <v>0</v>
      </c>
      <c r="AP359" s="348">
        <f t="shared" si="360"/>
        <v>0</v>
      </c>
      <c r="AQ359" s="348">
        <f t="shared" si="360"/>
        <v>0</v>
      </c>
      <c r="AR359" s="348">
        <f t="shared" si="360"/>
        <v>0</v>
      </c>
      <c r="AS359" s="348">
        <f t="shared" si="360"/>
        <v>0</v>
      </c>
      <c r="AT359" s="348">
        <f t="shared" si="360"/>
        <v>0</v>
      </c>
      <c r="AU359" s="348">
        <f t="shared" si="360"/>
        <v>0</v>
      </c>
      <c r="AV359" s="348">
        <f t="shared" si="360"/>
        <v>0</v>
      </c>
      <c r="AW359" s="348">
        <f t="shared" si="360"/>
        <v>0</v>
      </c>
      <c r="AX359" s="348">
        <f t="shared" si="360"/>
        <v>0</v>
      </c>
      <c r="AY359" s="348">
        <f t="shared" si="360"/>
        <v>0</v>
      </c>
      <c r="AZ359" s="348">
        <f t="shared" si="360"/>
        <v>0</v>
      </c>
      <c r="BA359" s="348">
        <f t="shared" si="360"/>
        <v>0</v>
      </c>
      <c r="BB359" s="348">
        <f t="shared" si="360"/>
        <v>0</v>
      </c>
      <c r="BC359" s="348">
        <f t="shared" si="360"/>
        <v>0</v>
      </c>
      <c r="BD359" s="348">
        <f t="shared" si="360"/>
        <v>0</v>
      </c>
      <c r="BE359" s="348">
        <f t="shared" si="360"/>
        <v>0</v>
      </c>
      <c r="BF359" s="348">
        <f t="shared" si="360"/>
        <v>0</v>
      </c>
      <c r="BG359" s="348">
        <f t="shared" si="360"/>
        <v>0</v>
      </c>
      <c r="BH359" s="348">
        <f t="shared" si="360"/>
        <v>0</v>
      </c>
      <c r="BI359" s="348">
        <f t="shared" si="360"/>
        <v>0</v>
      </c>
      <c r="BJ359" s="348">
        <f t="shared" si="360"/>
        <v>0</v>
      </c>
      <c r="BK359" s="348">
        <f t="shared" si="360"/>
        <v>0</v>
      </c>
      <c r="BL359" s="348">
        <f t="shared" si="360"/>
        <v>0</v>
      </c>
      <c r="BM359" s="348">
        <f t="shared" si="360"/>
        <v>0</v>
      </c>
      <c r="BN359" s="348">
        <f t="shared" si="360"/>
        <v>0</v>
      </c>
    </row>
    <row r="360" spans="1:122" outlineLevel="2">
      <c r="B360" s="52" t="s">
        <v>1088</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4">
        <f t="shared" si="299"/>
        <v>0</v>
      </c>
      <c r="S360" s="348">
        <f t="shared" ref="S360:BN360" si="361">S345</f>
        <v>0</v>
      </c>
      <c r="T360" s="348">
        <f t="shared" si="361"/>
        <v>0</v>
      </c>
      <c r="U360" s="348">
        <f t="shared" si="361"/>
        <v>0</v>
      </c>
      <c r="V360" s="348">
        <f t="shared" si="361"/>
        <v>0</v>
      </c>
      <c r="W360" s="348">
        <f t="shared" si="361"/>
        <v>0</v>
      </c>
      <c r="X360" s="348">
        <f t="shared" si="361"/>
        <v>0</v>
      </c>
      <c r="Y360" s="348">
        <f t="shared" si="361"/>
        <v>0</v>
      </c>
      <c r="Z360" s="348">
        <f t="shared" si="361"/>
        <v>0</v>
      </c>
      <c r="AA360" s="348">
        <f t="shared" si="361"/>
        <v>0</v>
      </c>
      <c r="AB360" s="348">
        <f t="shared" si="361"/>
        <v>0</v>
      </c>
      <c r="AC360" s="348">
        <f t="shared" si="361"/>
        <v>0</v>
      </c>
      <c r="AD360" s="348">
        <f t="shared" si="361"/>
        <v>0</v>
      </c>
      <c r="AE360" s="348">
        <f t="shared" si="361"/>
        <v>0</v>
      </c>
      <c r="AF360" s="348">
        <f t="shared" si="361"/>
        <v>0</v>
      </c>
      <c r="AG360" s="348">
        <f t="shared" si="361"/>
        <v>0</v>
      </c>
      <c r="AH360" s="348">
        <f t="shared" si="361"/>
        <v>0</v>
      </c>
      <c r="AI360" s="348">
        <f t="shared" si="361"/>
        <v>0</v>
      </c>
      <c r="AJ360" s="348">
        <f t="shared" si="361"/>
        <v>0</v>
      </c>
      <c r="AK360" s="348">
        <f t="shared" si="361"/>
        <v>0</v>
      </c>
      <c r="AL360" s="348">
        <f t="shared" si="361"/>
        <v>0</v>
      </c>
      <c r="AM360" s="348">
        <f t="shared" si="361"/>
        <v>0</v>
      </c>
      <c r="AN360" s="348">
        <f t="shared" si="361"/>
        <v>0</v>
      </c>
      <c r="AO360" s="348">
        <f t="shared" si="361"/>
        <v>0</v>
      </c>
      <c r="AP360" s="348">
        <f t="shared" si="361"/>
        <v>0</v>
      </c>
      <c r="AQ360" s="348">
        <f t="shared" si="361"/>
        <v>0</v>
      </c>
      <c r="AR360" s="348">
        <f t="shared" si="361"/>
        <v>0</v>
      </c>
      <c r="AS360" s="348">
        <f t="shared" si="361"/>
        <v>0</v>
      </c>
      <c r="AT360" s="348">
        <f t="shared" si="361"/>
        <v>0</v>
      </c>
      <c r="AU360" s="348">
        <f t="shared" si="361"/>
        <v>0</v>
      </c>
      <c r="AV360" s="348">
        <f t="shared" si="361"/>
        <v>0</v>
      </c>
      <c r="AW360" s="348">
        <f t="shared" si="361"/>
        <v>0</v>
      </c>
      <c r="AX360" s="348">
        <f t="shared" si="361"/>
        <v>0</v>
      </c>
      <c r="AY360" s="348">
        <f t="shared" si="361"/>
        <v>0</v>
      </c>
      <c r="AZ360" s="348">
        <f t="shared" si="361"/>
        <v>0</v>
      </c>
      <c r="BA360" s="348">
        <f t="shared" si="361"/>
        <v>0</v>
      </c>
      <c r="BB360" s="348">
        <f t="shared" si="361"/>
        <v>0</v>
      </c>
      <c r="BC360" s="348">
        <f t="shared" si="361"/>
        <v>0</v>
      </c>
      <c r="BD360" s="348">
        <f t="shared" si="361"/>
        <v>0</v>
      </c>
      <c r="BE360" s="348">
        <f t="shared" si="361"/>
        <v>0</v>
      </c>
      <c r="BF360" s="348">
        <f t="shared" si="361"/>
        <v>0</v>
      </c>
      <c r="BG360" s="348">
        <f t="shared" si="361"/>
        <v>0</v>
      </c>
      <c r="BH360" s="348">
        <f t="shared" si="361"/>
        <v>0</v>
      </c>
      <c r="BI360" s="348">
        <f t="shared" si="361"/>
        <v>0</v>
      </c>
      <c r="BJ360" s="348">
        <f t="shared" si="361"/>
        <v>0</v>
      </c>
      <c r="BK360" s="348">
        <f t="shared" si="361"/>
        <v>0</v>
      </c>
      <c r="BL360" s="348">
        <f t="shared" si="361"/>
        <v>0</v>
      </c>
      <c r="BM360" s="348">
        <f t="shared" si="361"/>
        <v>0</v>
      </c>
      <c r="BN360" s="348">
        <f t="shared" si="361"/>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57</v>
      </c>
      <c r="Q368" s="210">
        <f>INDEX(i.Periods,Q$367,1+d.TOL+3*(Q$366-1))</f>
        <v>62</v>
      </c>
      <c r="R368" s="210">
        <f>INDEX(i.Periods,R$367,1+d.TOL+3*(R$366-1))</f>
        <v>70</v>
      </c>
      <c r="S368" s="210">
        <f>INDEX(i.Periods,S$367,1+d.TOL+3*(S$366-1))</f>
        <v>77</v>
      </c>
      <c r="T368" s="210"/>
      <c r="U368" s="210"/>
      <c r="V368" s="210"/>
      <c r="W368" s="210">
        <f>INDEX(i.Periods,W$367,1+d.TOL+3*(W$366-1))</f>
        <v>59</v>
      </c>
      <c r="X368" s="210">
        <f>INDEX(i.Periods,X$367,1+d.TOL+3*(X$366-1))</f>
        <v>64</v>
      </c>
      <c r="Y368" s="210">
        <f>INDEX(i.Periods,Y$367,1+d.TOL+3*(Y$366-1))</f>
        <v>72</v>
      </c>
      <c r="Z368" s="210">
        <f>INDEX(i.Periods,Z$367,1+d.TOL+3*(Z$366-1))</f>
        <v>79</v>
      </c>
      <c r="AA368" s="210"/>
      <c r="AB368" s="210"/>
      <c r="AC368" s="210"/>
      <c r="AD368" s="210">
        <f>INDEX(i.Periods,AD$367,1+d.TOL+3*(AD$366-1))</f>
        <v>62</v>
      </c>
      <c r="AE368" s="210">
        <f>INDEX(i.Periods,AE$367,1+d.TOL+3*(AE$366-1))</f>
        <v>67</v>
      </c>
      <c r="AF368" s="210">
        <f>INDEX(i.Periods,AF$367,1+d.TOL+3*(AF$366-1))</f>
        <v>75</v>
      </c>
      <c r="AG368" s="210">
        <f>INDEX(i.Periods,AG$367,1+d.TOL+3*(AG$366-1))</f>
        <v>82</v>
      </c>
      <c r="AH368" s="210"/>
      <c r="AI368" s="210"/>
      <c r="AJ368" s="210"/>
      <c r="AK368" s="210">
        <f>INDEX(i.Periods,AK$367,1+d.TOL+3*(AK$366-1))</f>
        <v>64</v>
      </c>
      <c r="AL368" s="210">
        <f>INDEX(i.Periods,AL$367,1+d.TOL+3*(AL$366-1))</f>
        <v>69</v>
      </c>
      <c r="AM368" s="210">
        <f>INDEX(i.Periods,AM$367,1+d.TOL+3*(AM$366-1))</f>
        <v>77</v>
      </c>
      <c r="AN368" s="210">
        <f>INDEX(i.Periods,AN$367,1+d.TOL+3*(AN$366-1))</f>
        <v>84</v>
      </c>
      <c r="AO368" s="210"/>
      <c r="AP368" s="210"/>
      <c r="AQ368" s="210"/>
      <c r="AR368" s="210">
        <f>INDEX(i.Periods,AR$367,1+d.TOL+3*(AR$366-1))</f>
        <v>65</v>
      </c>
      <c r="AS368" s="210">
        <f>INDEX(i.Periods,AS$367,1+d.TOL+3*(AS$366-1))</f>
        <v>70</v>
      </c>
      <c r="AT368" s="210">
        <f>INDEX(i.Periods,AT$367,1+d.TOL+3*(AT$366-1))</f>
        <v>78</v>
      </c>
      <c r="AU368" s="210">
        <f>INDEX(i.Periods,AU$367,1+d.TOL+3*(AU$366-1))</f>
        <v>85</v>
      </c>
      <c r="AV368" s="210"/>
      <c r="AW368" s="210"/>
      <c r="AX368" s="210"/>
      <c r="AY368" s="210">
        <f>INDEX(i.Periods,AY$367,1+d.TOL+3*(AY$366-1))</f>
        <v>57</v>
      </c>
      <c r="AZ368" s="210">
        <f>INDEX(i.Periods,AZ$367,1+d.TOL+3*(AZ$366-1))</f>
        <v>62</v>
      </c>
      <c r="BA368" s="210">
        <f>INDEX(i.Periods,BA$367,1+d.TOL+3*(BA$366-1))</f>
        <v>70</v>
      </c>
      <c r="BB368" s="210">
        <f>INDEX(i.Periods,BB$367,1+d.TOL+3*(BB$366-1))</f>
        <v>77</v>
      </c>
      <c r="BC368" s="210"/>
      <c r="BD368" s="210"/>
      <c r="BE368" s="210"/>
      <c r="BF368" s="255">
        <f>P368+52</f>
        <v>109</v>
      </c>
      <c r="BG368" s="255">
        <f>R368+52</f>
        <v>122</v>
      </c>
      <c r="BH368" s="255">
        <f>S368+52</f>
        <v>129</v>
      </c>
      <c r="BI368" s="21"/>
      <c r="BJ368" s="21"/>
      <c r="BK368" s="21"/>
      <c r="BL368" s="21"/>
      <c r="BM368" s="256">
        <f>BF368+52</f>
        <v>161</v>
      </c>
      <c r="BN368" s="256">
        <f>BG368+52</f>
        <v>174</v>
      </c>
      <c r="BO368" s="256">
        <f>BH368+52</f>
        <v>181</v>
      </c>
      <c r="BP368" s="21"/>
      <c r="BQ368" s="21"/>
      <c r="BR368" s="21"/>
      <c r="BS368" s="21"/>
      <c r="BT368" s="256">
        <f>BM368+52</f>
        <v>213</v>
      </c>
      <c r="BU368" s="256">
        <f>BN368+52</f>
        <v>226</v>
      </c>
      <c r="BV368" s="256">
        <f>BO368+52</f>
        <v>233</v>
      </c>
      <c r="BW368" s="21"/>
      <c r="BX368" s="21"/>
      <c r="BY368" s="21"/>
      <c r="BZ368" s="21"/>
      <c r="CA368" s="256">
        <f>BT368+52</f>
        <v>265</v>
      </c>
      <c r="CB368" s="256">
        <f>BU368+52</f>
        <v>278</v>
      </c>
      <c r="CC368" s="256">
        <f>BV368+52</f>
        <v>285</v>
      </c>
      <c r="CD368" s="21"/>
      <c r="CE368" s="21"/>
      <c r="CF368" s="21"/>
      <c r="CG368" s="21"/>
      <c r="CH368" s="256">
        <f>CA368+52</f>
        <v>317</v>
      </c>
      <c r="CI368" s="256">
        <f>CB368+52</f>
        <v>330</v>
      </c>
      <c r="CJ368" s="256">
        <f>CC368+52</f>
        <v>337</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62:70</v>
      </c>
      <c r="Q369" s="255" t="str">
        <f>R368&amp;":"&amp;S368</f>
        <v>70:77</v>
      </c>
      <c r="R369" s="257" t="str">
        <f>Q369</f>
        <v>70:77</v>
      </c>
      <c r="S369" s="257" t="str">
        <f>R369</f>
        <v>70:77</v>
      </c>
      <c r="T369" s="257" t="str">
        <f>S369</f>
        <v>70:77</v>
      </c>
      <c r="U369" s="257" t="str">
        <f>T369</f>
        <v>70:77</v>
      </c>
      <c r="V369" s="257" t="str">
        <f>U369</f>
        <v>70:77</v>
      </c>
      <c r="W369" s="255" t="str">
        <f>X368&amp;":"&amp;Y368</f>
        <v>64:72</v>
      </c>
      <c r="X369" s="255" t="str">
        <f>Y368&amp;":"&amp;Z368</f>
        <v>72:79</v>
      </c>
      <c r="Y369" s="257" t="str">
        <f>X369</f>
        <v>72:79</v>
      </c>
      <c r="Z369" s="257" t="str">
        <f>Y369</f>
        <v>72:79</v>
      </c>
      <c r="AA369" s="257" t="str">
        <f>Z369</f>
        <v>72:79</v>
      </c>
      <c r="AB369" s="257" t="str">
        <f>AA369</f>
        <v>72:79</v>
      </c>
      <c r="AC369" s="257" t="str">
        <f>AB369</f>
        <v>72:79</v>
      </c>
      <c r="AD369" s="255" t="str">
        <f>AE368&amp;":"&amp;AF368</f>
        <v>67:75</v>
      </c>
      <c r="AE369" s="255" t="str">
        <f>AF368&amp;":"&amp;AG368</f>
        <v>75:82</v>
      </c>
      <c r="AF369" s="257" t="str">
        <f t="shared" ref="AF369:AJ369" si="362">AE369</f>
        <v>75:82</v>
      </c>
      <c r="AG369" s="257" t="str">
        <f t="shared" si="362"/>
        <v>75:82</v>
      </c>
      <c r="AH369" s="257" t="str">
        <f t="shared" si="362"/>
        <v>75:82</v>
      </c>
      <c r="AI369" s="257" t="str">
        <f t="shared" si="362"/>
        <v>75:82</v>
      </c>
      <c r="AJ369" s="257" t="str">
        <f t="shared" si="362"/>
        <v>75:82</v>
      </c>
      <c r="AK369" s="255" t="str">
        <f>AL368&amp;":"&amp;AM368</f>
        <v>69:77</v>
      </c>
      <c r="AL369" s="255" t="str">
        <f>AM368&amp;":"&amp;AN368</f>
        <v>77:84</v>
      </c>
      <c r="AM369" s="257" t="str">
        <f t="shared" ref="AM369:AQ369" si="363">AL369</f>
        <v>77:84</v>
      </c>
      <c r="AN369" s="257" t="str">
        <f t="shared" si="363"/>
        <v>77:84</v>
      </c>
      <c r="AO369" s="257" t="str">
        <f t="shared" si="363"/>
        <v>77:84</v>
      </c>
      <c r="AP369" s="257" t="str">
        <f t="shared" si="363"/>
        <v>77:84</v>
      </c>
      <c r="AQ369" s="257" t="str">
        <f t="shared" si="363"/>
        <v>77:84</v>
      </c>
      <c r="AR369" s="255" t="str">
        <f>AS368&amp;":"&amp;AT368</f>
        <v>70:78</v>
      </c>
      <c r="AS369" s="255" t="str">
        <f>AT368&amp;":"&amp;AU368</f>
        <v>78:85</v>
      </c>
      <c r="AT369" s="257" t="str">
        <f t="shared" ref="AT369" si="364">AS369</f>
        <v>78:85</v>
      </c>
      <c r="AU369" s="257" t="str">
        <f t="shared" ref="AU369" si="365">AT369</f>
        <v>78:85</v>
      </c>
      <c r="AV369" s="257" t="str">
        <f t="shared" ref="AV369" si="366">AU369</f>
        <v>78:85</v>
      </c>
      <c r="AW369" s="257" t="str">
        <f t="shared" ref="AW369" si="367">AV369</f>
        <v>78:85</v>
      </c>
      <c r="AX369" s="257" t="str">
        <f t="shared" ref="AX369" si="368">AW369</f>
        <v>78:85</v>
      </c>
      <c r="AY369" s="255" t="str">
        <f>AZ368&amp;":"&amp;BA368</f>
        <v>62:70</v>
      </c>
      <c r="AZ369" s="255" t="str">
        <f>BA368&amp;":"&amp;BB368</f>
        <v>70:77</v>
      </c>
      <c r="BA369" s="257" t="str">
        <f t="shared" ref="BA369:BE369" si="369">AZ369</f>
        <v>70:77</v>
      </c>
      <c r="BB369" s="257" t="str">
        <f t="shared" si="369"/>
        <v>70:77</v>
      </c>
      <c r="BC369" s="257" t="str">
        <f t="shared" si="369"/>
        <v>70:77</v>
      </c>
      <c r="BD369" s="257" t="str">
        <f t="shared" si="369"/>
        <v>70:77</v>
      </c>
      <c r="BE369" s="257" t="str">
        <f t="shared" si="369"/>
        <v>70:77</v>
      </c>
      <c r="BF369" s="256" t="str">
        <f>BF368&amp;":"&amp;BG368</f>
        <v>109:122</v>
      </c>
      <c r="BG369" s="256" t="str">
        <f>BG368&amp;":"&amp;BH368</f>
        <v>122:129</v>
      </c>
      <c r="BH369" s="257" t="str">
        <f t="shared" ref="BH369:BL369" si="370">BG369</f>
        <v>122:129</v>
      </c>
      <c r="BI369" s="257" t="str">
        <f t="shared" si="370"/>
        <v>122:129</v>
      </c>
      <c r="BJ369" s="257" t="str">
        <f t="shared" si="370"/>
        <v>122:129</v>
      </c>
      <c r="BK369" s="257" t="str">
        <f t="shared" si="370"/>
        <v>122:129</v>
      </c>
      <c r="BL369" s="257" t="str">
        <f t="shared" si="370"/>
        <v>122:129</v>
      </c>
      <c r="BM369" s="256" t="str">
        <f>BM368&amp;":"&amp;BN368</f>
        <v>161:174</v>
      </c>
      <c r="BN369" s="256" t="str">
        <f>BN368&amp;":"&amp;BO368</f>
        <v>174:181</v>
      </c>
      <c r="BO369" s="257" t="str">
        <f t="shared" ref="BO369:BS369" si="371">BN369</f>
        <v>174:181</v>
      </c>
      <c r="BP369" s="257" t="str">
        <f t="shared" si="371"/>
        <v>174:181</v>
      </c>
      <c r="BQ369" s="257" t="str">
        <f t="shared" si="371"/>
        <v>174:181</v>
      </c>
      <c r="BR369" s="257" t="str">
        <f t="shared" si="371"/>
        <v>174:181</v>
      </c>
      <c r="BS369" s="257" t="str">
        <f t="shared" si="371"/>
        <v>174:181</v>
      </c>
      <c r="BT369" s="256" t="str">
        <f>BT368&amp;":"&amp;BU368</f>
        <v>213:226</v>
      </c>
      <c r="BU369" s="256" t="str">
        <f>BU368&amp;":"&amp;BV368</f>
        <v>226:233</v>
      </c>
      <c r="BV369" s="257" t="str">
        <f t="shared" ref="BV369:BZ369" si="372">BU369</f>
        <v>226:233</v>
      </c>
      <c r="BW369" s="257" t="str">
        <f t="shared" si="372"/>
        <v>226:233</v>
      </c>
      <c r="BX369" s="257" t="str">
        <f t="shared" si="372"/>
        <v>226:233</v>
      </c>
      <c r="BY369" s="257" t="str">
        <f t="shared" si="372"/>
        <v>226:233</v>
      </c>
      <c r="BZ369" s="257" t="str">
        <f t="shared" si="372"/>
        <v>226:233</v>
      </c>
      <c r="CA369" s="256" t="str">
        <f>CA368&amp;":"&amp;CB368</f>
        <v>265:278</v>
      </c>
      <c r="CB369" s="256" t="str">
        <f>CB368&amp;":"&amp;CC368</f>
        <v>278:285</v>
      </c>
      <c r="CC369" s="257" t="str">
        <f t="shared" ref="CC369:CG369" si="373">CB369</f>
        <v>278:285</v>
      </c>
      <c r="CD369" s="257" t="str">
        <f t="shared" si="373"/>
        <v>278:285</v>
      </c>
      <c r="CE369" s="257" t="str">
        <f t="shared" si="373"/>
        <v>278:285</v>
      </c>
      <c r="CF369" s="257" t="str">
        <f t="shared" si="373"/>
        <v>278:285</v>
      </c>
      <c r="CG369" s="257" t="str">
        <f t="shared" si="373"/>
        <v>278:285</v>
      </c>
      <c r="CH369" s="256" t="str">
        <f>CH368&amp;":"&amp;CI368</f>
        <v>317:330</v>
      </c>
      <c r="CI369" s="256" t="str">
        <f>CI368&amp;":"&amp;CJ368</f>
        <v>330:337</v>
      </c>
      <c r="CJ369" s="257" t="str">
        <f t="shared" ref="CJ369:CN369" si="374">CI369</f>
        <v>330:337</v>
      </c>
      <c r="CK369" s="257" t="str">
        <f t="shared" si="374"/>
        <v>330:337</v>
      </c>
      <c r="CL369" s="257" t="str">
        <f t="shared" si="374"/>
        <v>330:337</v>
      </c>
      <c r="CM369" s="257" t="str">
        <f t="shared" si="374"/>
        <v>330:337</v>
      </c>
      <c r="CN369" s="257" t="str">
        <f t="shared" si="374"/>
        <v>330:337</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50:51</v>
      </c>
      <c r="S370" s="230" t="str">
        <f>LEFT(F370,FIND(":",F370)-1)+i.TOLoffset_r2*(d.TOL-1)&amp;":"&amp;RIGHT(F370,LEN(F370)-FIND(":",F370))+i.TOLoffset_r2*(d.TOL-1)</f>
        <v>51:52</v>
      </c>
      <c r="T370" s="230" t="str">
        <f>LEFT(G370,FIND(":",G370)-1)+i.TOLoffset_r2*(d.TOL-1)&amp;":"&amp;RIGHT(G370,LEN(G370)-FIND(":",G370))+i.TOLoffset_r2*(d.TOL-1)</f>
        <v>52:53</v>
      </c>
      <c r="U370" s="230" t="str">
        <f>LEFT(H370,FIND(":",H370)-1)+i.TOLoffset_r2*(d.TOL-1)&amp;":"&amp;RIGHT(H370,LEN(H370)-FIND(":",H370))+i.TOLoffset_r2*(d.TOL-1)</f>
        <v>53:54</v>
      </c>
      <c r="V370" s="230" t="str">
        <f>LEFT(I370,FIND(":",I370)-1)+i.TOLoffset_r2*(d.TOL-1)&amp;":"&amp;RIGHT(I370,LEN(I370)-FIND(":",I370))+i.TOLoffset_r2*(d.TOL-1)</f>
        <v>54:55</v>
      </c>
      <c r="W370" s="254" t="str">
        <f>P370</f>
        <v>0:1</v>
      </c>
      <c r="X370" s="254" t="str">
        <f t="shared" ref="X370:CN370" si="375">Q370</f>
        <v>0:1</v>
      </c>
      <c r="Y370" s="254" t="str">
        <f t="shared" si="375"/>
        <v>50:51</v>
      </c>
      <c r="Z370" s="254" t="str">
        <f t="shared" si="375"/>
        <v>51:52</v>
      </c>
      <c r="AA370" s="254" t="str">
        <f t="shared" si="375"/>
        <v>52:53</v>
      </c>
      <c r="AB370" s="254" t="str">
        <f t="shared" si="375"/>
        <v>53:54</v>
      </c>
      <c r="AC370" s="254" t="str">
        <f t="shared" si="375"/>
        <v>54:55</v>
      </c>
      <c r="AD370" s="254" t="str">
        <f t="shared" si="375"/>
        <v>0:1</v>
      </c>
      <c r="AE370" s="254" t="str">
        <f t="shared" si="375"/>
        <v>0:1</v>
      </c>
      <c r="AF370" s="254" t="str">
        <f t="shared" si="375"/>
        <v>50:51</v>
      </c>
      <c r="AG370" s="254" t="str">
        <f t="shared" si="375"/>
        <v>51:52</v>
      </c>
      <c r="AH370" s="254" t="str">
        <f t="shared" si="375"/>
        <v>52:53</v>
      </c>
      <c r="AI370" s="254" t="str">
        <f t="shared" si="375"/>
        <v>53:54</v>
      </c>
      <c r="AJ370" s="254" t="str">
        <f t="shared" si="375"/>
        <v>54:55</v>
      </c>
      <c r="AK370" s="254" t="str">
        <f t="shared" si="375"/>
        <v>0:1</v>
      </c>
      <c r="AL370" s="254" t="str">
        <f t="shared" si="375"/>
        <v>0:1</v>
      </c>
      <c r="AM370" s="254" t="str">
        <f t="shared" si="375"/>
        <v>50:51</v>
      </c>
      <c r="AN370" s="254" t="str">
        <f t="shared" si="375"/>
        <v>51:52</v>
      </c>
      <c r="AO370" s="254" t="str">
        <f t="shared" si="375"/>
        <v>52:53</v>
      </c>
      <c r="AP370" s="254" t="str">
        <f t="shared" si="375"/>
        <v>53:54</v>
      </c>
      <c r="AQ370" s="254" t="str">
        <f t="shared" si="375"/>
        <v>54:55</v>
      </c>
      <c r="AR370" s="254" t="str">
        <f t="shared" ref="AR370:BE370" si="376">AD370</f>
        <v>0:1</v>
      </c>
      <c r="AS370" s="254" t="str">
        <f t="shared" si="376"/>
        <v>0:1</v>
      </c>
      <c r="AT370" s="254" t="str">
        <f t="shared" si="376"/>
        <v>50:51</v>
      </c>
      <c r="AU370" s="254" t="str">
        <f t="shared" si="376"/>
        <v>51:52</v>
      </c>
      <c r="AV370" s="254" t="str">
        <f t="shared" si="376"/>
        <v>52:53</v>
      </c>
      <c r="AW370" s="254" t="str">
        <f t="shared" si="376"/>
        <v>53:54</v>
      </c>
      <c r="AX370" s="254" t="str">
        <f t="shared" si="376"/>
        <v>54:55</v>
      </c>
      <c r="AY370" s="254" t="str">
        <f t="shared" si="376"/>
        <v>0:1</v>
      </c>
      <c r="AZ370" s="254" t="str">
        <f t="shared" si="376"/>
        <v>0:1</v>
      </c>
      <c r="BA370" s="254" t="str">
        <f t="shared" si="376"/>
        <v>50:51</v>
      </c>
      <c r="BB370" s="254" t="str">
        <f t="shared" si="376"/>
        <v>51:52</v>
      </c>
      <c r="BC370" s="254" t="str">
        <f t="shared" si="376"/>
        <v>52:53</v>
      </c>
      <c r="BD370" s="254" t="str">
        <f t="shared" si="376"/>
        <v>53:54</v>
      </c>
      <c r="BE370" s="254" t="str">
        <f t="shared" si="376"/>
        <v>54:55</v>
      </c>
      <c r="BF370" s="254" t="str">
        <f t="shared" si="375"/>
        <v>0:1</v>
      </c>
      <c r="BG370" s="254" t="str">
        <f t="shared" si="375"/>
        <v>0:1</v>
      </c>
      <c r="BH370" s="254" t="str">
        <f t="shared" si="375"/>
        <v>50:51</v>
      </c>
      <c r="BI370" s="254" t="str">
        <f t="shared" si="375"/>
        <v>51:52</v>
      </c>
      <c r="BJ370" s="254" t="str">
        <f t="shared" si="375"/>
        <v>52:53</v>
      </c>
      <c r="BK370" s="254" t="str">
        <f t="shared" si="375"/>
        <v>53:54</v>
      </c>
      <c r="BL370" s="254" t="str">
        <f t="shared" si="375"/>
        <v>54:55</v>
      </c>
      <c r="BM370" s="254" t="str">
        <f t="shared" si="375"/>
        <v>0:1</v>
      </c>
      <c r="BN370" s="254" t="str">
        <f t="shared" si="375"/>
        <v>0:1</v>
      </c>
      <c r="BO370" s="254" t="str">
        <f t="shared" si="375"/>
        <v>50:51</v>
      </c>
      <c r="BP370" s="254" t="str">
        <f t="shared" si="375"/>
        <v>51:52</v>
      </c>
      <c r="BQ370" s="254" t="str">
        <f t="shared" si="375"/>
        <v>52:53</v>
      </c>
      <c r="BR370" s="254" t="str">
        <f t="shared" si="375"/>
        <v>53:54</v>
      </c>
      <c r="BS370" s="254" t="str">
        <f t="shared" si="375"/>
        <v>54:55</v>
      </c>
      <c r="BT370" s="254" t="str">
        <f t="shared" si="375"/>
        <v>0:1</v>
      </c>
      <c r="BU370" s="254" t="str">
        <f t="shared" si="375"/>
        <v>0:1</v>
      </c>
      <c r="BV370" s="254" t="str">
        <f t="shared" si="375"/>
        <v>50:51</v>
      </c>
      <c r="BW370" s="254" t="str">
        <f t="shared" si="375"/>
        <v>51:52</v>
      </c>
      <c r="BX370" s="254" t="str">
        <f t="shared" si="375"/>
        <v>52:53</v>
      </c>
      <c r="BY370" s="254" t="str">
        <f t="shared" si="375"/>
        <v>53:54</v>
      </c>
      <c r="BZ370" s="254" t="str">
        <f t="shared" si="375"/>
        <v>54:55</v>
      </c>
      <c r="CA370" s="254" t="str">
        <f t="shared" si="375"/>
        <v>0:1</v>
      </c>
      <c r="CB370" s="254" t="str">
        <f t="shared" si="375"/>
        <v>0:1</v>
      </c>
      <c r="CC370" s="254" t="str">
        <f t="shared" si="375"/>
        <v>50:51</v>
      </c>
      <c r="CD370" s="254" t="str">
        <f t="shared" si="375"/>
        <v>51:52</v>
      </c>
      <c r="CE370" s="254" t="str">
        <f t="shared" si="375"/>
        <v>52:53</v>
      </c>
      <c r="CF370" s="254" t="str">
        <f t="shared" si="375"/>
        <v>53:54</v>
      </c>
      <c r="CG370" s="254" t="str">
        <f t="shared" si="375"/>
        <v>54:55</v>
      </c>
      <c r="CH370" s="254" t="str">
        <f t="shared" si="375"/>
        <v>0:1</v>
      </c>
      <c r="CI370" s="254" t="str">
        <f t="shared" si="375"/>
        <v>0:1</v>
      </c>
      <c r="CJ370" s="254" t="str">
        <f t="shared" si="375"/>
        <v>50:51</v>
      </c>
      <c r="CK370" s="254" t="str">
        <f t="shared" si="375"/>
        <v>51:52</v>
      </c>
      <c r="CL370" s="254" t="str">
        <f t="shared" si="375"/>
        <v>52:53</v>
      </c>
      <c r="CM370" s="254" t="str">
        <f t="shared" si="375"/>
        <v>53:54</v>
      </c>
      <c r="CN370" s="254" t="str">
        <f t="shared" si="375"/>
        <v>54:55</v>
      </c>
    </row>
    <row r="371" spans="1:92" ht="66.75" outlineLevel="1">
      <c r="A371" s="21"/>
      <c r="C371" s="27"/>
      <c r="D371" s="27"/>
      <c r="E371" s="27"/>
      <c r="F371" s="27"/>
      <c r="G371" s="27"/>
      <c r="H371" s="27"/>
      <c r="I371" s="27"/>
      <c r="J371" s="27"/>
      <c r="K371" s="27"/>
      <c r="L371" s="27"/>
      <c r="M371" s="27"/>
      <c r="N371" s="27"/>
      <c r="O371" s="27"/>
      <c r="P371" s="253" t="str">
        <f t="shared" ref="P371:Q371" si="377">P370&amp;", "&amp;P$369</f>
        <v>0:1, 62:70</v>
      </c>
      <c r="Q371" s="253" t="str">
        <f t="shared" si="377"/>
        <v>0:1, 70:77</v>
      </c>
      <c r="R371" s="253" t="str">
        <f>R370&amp;", "&amp;R$369</f>
        <v>50:51, 70:77</v>
      </c>
      <c r="S371" s="253" t="str">
        <f>S370&amp;", "&amp;S$369</f>
        <v>51:52, 70:77</v>
      </c>
      <c r="T371" s="253" t="str">
        <f>T370&amp;", "&amp;T$369</f>
        <v>52:53, 70:77</v>
      </c>
      <c r="U371" s="253" t="str">
        <f>U370&amp;", "&amp;U$369</f>
        <v>53:54, 70:77</v>
      </c>
      <c r="V371" s="253" t="str">
        <f>V370&amp;", "&amp;V$369</f>
        <v>54:55, 70:77</v>
      </c>
      <c r="W371" s="253" t="str">
        <f t="shared" ref="W371:BE371" si="378">W370&amp;", "&amp;W$369</f>
        <v>0:1, 64:72</v>
      </c>
      <c r="X371" s="253" t="str">
        <f t="shared" si="378"/>
        <v>0:1, 72:79</v>
      </c>
      <c r="Y371" s="253" t="str">
        <f t="shared" si="378"/>
        <v>50:51, 72:79</v>
      </c>
      <c r="Z371" s="253" t="str">
        <f t="shared" si="378"/>
        <v>51:52, 72:79</v>
      </c>
      <c r="AA371" s="253" t="str">
        <f t="shared" si="378"/>
        <v>52:53, 72:79</v>
      </c>
      <c r="AB371" s="253" t="str">
        <f t="shared" si="378"/>
        <v>53:54, 72:79</v>
      </c>
      <c r="AC371" s="253" t="str">
        <f t="shared" si="378"/>
        <v>54:55, 72:79</v>
      </c>
      <c r="AD371" s="253" t="str">
        <f t="shared" si="378"/>
        <v>0:1, 67:75</v>
      </c>
      <c r="AE371" s="253" t="str">
        <f t="shared" si="378"/>
        <v>0:1, 75:82</v>
      </c>
      <c r="AF371" s="253" t="str">
        <f t="shared" si="378"/>
        <v>50:51, 75:82</v>
      </c>
      <c r="AG371" s="253" t="str">
        <f t="shared" si="378"/>
        <v>51:52, 75:82</v>
      </c>
      <c r="AH371" s="253" t="str">
        <f t="shared" si="378"/>
        <v>52:53, 75:82</v>
      </c>
      <c r="AI371" s="253" t="str">
        <f t="shared" si="378"/>
        <v>53:54, 75:82</v>
      </c>
      <c r="AJ371" s="253" t="str">
        <f t="shared" si="378"/>
        <v>54:55, 75:82</v>
      </c>
      <c r="AK371" s="253" t="str">
        <f t="shared" si="378"/>
        <v>0:1, 69:77</v>
      </c>
      <c r="AL371" s="253" t="str">
        <f t="shared" si="378"/>
        <v>0:1, 77:84</v>
      </c>
      <c r="AM371" s="253" t="str">
        <f t="shared" si="378"/>
        <v>50:51, 77:84</v>
      </c>
      <c r="AN371" s="253" t="str">
        <f t="shared" si="378"/>
        <v>51:52, 77:84</v>
      </c>
      <c r="AO371" s="253" t="str">
        <f t="shared" si="378"/>
        <v>52:53, 77:84</v>
      </c>
      <c r="AP371" s="253" t="str">
        <f t="shared" si="378"/>
        <v>53:54, 77:84</v>
      </c>
      <c r="AQ371" s="253" t="str">
        <f t="shared" si="378"/>
        <v>54:55, 77:84</v>
      </c>
      <c r="AR371" s="253" t="str">
        <f t="shared" ref="AR371:AX371" si="379">AR370&amp;", "&amp;AR$369</f>
        <v>0:1, 70:78</v>
      </c>
      <c r="AS371" s="253" t="str">
        <f t="shared" si="379"/>
        <v>0:1, 78:85</v>
      </c>
      <c r="AT371" s="253" t="str">
        <f t="shared" si="379"/>
        <v>50:51, 78:85</v>
      </c>
      <c r="AU371" s="253" t="str">
        <f t="shared" si="379"/>
        <v>51:52, 78:85</v>
      </c>
      <c r="AV371" s="253" t="str">
        <f t="shared" si="379"/>
        <v>52:53, 78:85</v>
      </c>
      <c r="AW371" s="253" t="str">
        <f t="shared" si="379"/>
        <v>53:54, 78:85</v>
      </c>
      <c r="AX371" s="253" t="str">
        <f t="shared" si="379"/>
        <v>54:55, 78:85</v>
      </c>
      <c r="AY371" s="253" t="str">
        <f t="shared" si="378"/>
        <v>0:1, 62:70</v>
      </c>
      <c r="AZ371" s="253" t="str">
        <f t="shared" si="378"/>
        <v>0:1, 70:77</v>
      </c>
      <c r="BA371" s="253" t="str">
        <f t="shared" si="378"/>
        <v>50:51, 70:77</v>
      </c>
      <c r="BB371" s="253" t="str">
        <f t="shared" si="378"/>
        <v>51:52, 70:77</v>
      </c>
      <c r="BC371" s="253" t="str">
        <f t="shared" si="378"/>
        <v>52:53, 70:77</v>
      </c>
      <c r="BD371" s="253" t="str">
        <f t="shared" si="378"/>
        <v>53:54, 70:77</v>
      </c>
      <c r="BE371" s="253" t="str">
        <f t="shared" si="378"/>
        <v>54:55, 70:77</v>
      </c>
      <c r="BF371" s="253" t="str">
        <f t="shared" ref="BF371:CG371" si="380">BF370&amp;", "&amp;BF$369</f>
        <v>0:1, 109:122</v>
      </c>
      <c r="BG371" s="253" t="str">
        <f t="shared" si="380"/>
        <v>0:1, 122:129</v>
      </c>
      <c r="BH371" s="253" t="str">
        <f t="shared" si="380"/>
        <v>50:51, 122:129</v>
      </c>
      <c r="BI371" s="253" t="str">
        <f t="shared" si="380"/>
        <v>51:52, 122:129</v>
      </c>
      <c r="BJ371" s="253" t="str">
        <f t="shared" si="380"/>
        <v>52:53, 122:129</v>
      </c>
      <c r="BK371" s="253" t="str">
        <f t="shared" si="380"/>
        <v>53:54, 122:129</v>
      </c>
      <c r="BL371" s="253" t="str">
        <f t="shared" si="380"/>
        <v>54:55, 122:129</v>
      </c>
      <c r="BM371" s="253" t="str">
        <f t="shared" si="380"/>
        <v>0:1, 161:174</v>
      </c>
      <c r="BN371" s="253" t="str">
        <f t="shared" si="380"/>
        <v>0:1, 174:181</v>
      </c>
      <c r="BO371" s="253" t="str">
        <f t="shared" si="380"/>
        <v>50:51, 174:181</v>
      </c>
      <c r="BP371" s="253" t="str">
        <f t="shared" si="380"/>
        <v>51:52, 174:181</v>
      </c>
      <c r="BQ371" s="253" t="str">
        <f t="shared" si="380"/>
        <v>52:53, 174:181</v>
      </c>
      <c r="BR371" s="253" t="str">
        <f t="shared" si="380"/>
        <v>53:54, 174:181</v>
      </c>
      <c r="BS371" s="253" t="str">
        <f t="shared" si="380"/>
        <v>54:55, 174:181</v>
      </c>
      <c r="BT371" s="253" t="str">
        <f t="shared" si="380"/>
        <v>0:1, 213:226</v>
      </c>
      <c r="BU371" s="253" t="str">
        <f t="shared" si="380"/>
        <v>0:1, 226:233</v>
      </c>
      <c r="BV371" s="253" t="str">
        <f t="shared" si="380"/>
        <v>50:51, 226:233</v>
      </c>
      <c r="BW371" s="253" t="str">
        <f t="shared" si="380"/>
        <v>51:52, 226:233</v>
      </c>
      <c r="BX371" s="253" t="str">
        <f t="shared" si="380"/>
        <v>52:53, 226:233</v>
      </c>
      <c r="BY371" s="253" t="str">
        <f t="shared" si="380"/>
        <v>53:54, 226:233</v>
      </c>
      <c r="BZ371" s="253" t="str">
        <f t="shared" si="380"/>
        <v>54:55, 226:233</v>
      </c>
      <c r="CA371" s="253" t="str">
        <f t="shared" si="380"/>
        <v>0:1, 265:278</v>
      </c>
      <c r="CB371" s="253" t="str">
        <f t="shared" si="380"/>
        <v>0:1, 278:285</v>
      </c>
      <c r="CC371" s="253" t="str">
        <f t="shared" si="380"/>
        <v>50:51, 278:285</v>
      </c>
      <c r="CD371" s="253" t="str">
        <f t="shared" si="380"/>
        <v>51:52, 278:285</v>
      </c>
      <c r="CE371" s="253" t="str">
        <f t="shared" si="380"/>
        <v>52:53, 278:285</v>
      </c>
      <c r="CF371" s="253" t="str">
        <f t="shared" si="380"/>
        <v>53:54, 278:285</v>
      </c>
      <c r="CG371" s="253" t="str">
        <f t="shared" si="380"/>
        <v>54:55, 278:285</v>
      </c>
      <c r="CH371" s="253" t="str">
        <f t="shared" ref="CH371:CN371" si="381">CH370&amp;", "&amp;CH$369</f>
        <v>0:1, 317:330</v>
      </c>
      <c r="CI371" s="253" t="str">
        <f t="shared" si="381"/>
        <v>0:1, 330:337</v>
      </c>
      <c r="CJ371" s="253" t="str">
        <f t="shared" si="381"/>
        <v>50:51, 330:337</v>
      </c>
      <c r="CK371" s="253" t="str">
        <f t="shared" si="381"/>
        <v>51:52, 330:337</v>
      </c>
      <c r="CL371" s="253" t="str">
        <f t="shared" si="381"/>
        <v>52:53, 330:337</v>
      </c>
      <c r="CM371" s="253" t="str">
        <f t="shared" si="381"/>
        <v>53:54, 330:337</v>
      </c>
      <c r="CN371" s="253" t="str">
        <f t="shared" si="381"/>
        <v>54:55, 330:337</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194:195</v>
      </c>
      <c r="S372" s="274" t="str">
        <f>LEFT(S370,FIND(":",S370)-1)+i.BMToffset_r2&amp;":"&amp;RIGHT(S370,LEN(S370)-FIND(":",S370))+i.BMToffset_r2</f>
        <v>195:196</v>
      </c>
      <c r="T372" s="274" t="str">
        <f>LEFT(T370,FIND(":",T370)-1)+i.BMToffset_r2&amp;":"&amp;RIGHT(T370,LEN(T370)-FIND(":",T370))+i.BMToffset_r2</f>
        <v>196:197</v>
      </c>
      <c r="U372" s="274" t="str">
        <f>LEFT(U370,FIND(":",U370)-1)+i.BMToffset_r2&amp;":"&amp;RIGHT(U370,LEN(U370)-FIND(":",U370))+i.BMToffset_r2</f>
        <v>197:198</v>
      </c>
      <c r="V372" s="274" t="str">
        <f>LEFT(V370,FIND(":",V370)-1)+i.BMToffset_r2&amp;":"&amp;RIGHT(V370,LEN(V370)-FIND(":",V370))+i.BMToffset_r2</f>
        <v>198:199</v>
      </c>
      <c r="W372" s="254" t="str">
        <f>P372</f>
        <v>0:1</v>
      </c>
      <c r="X372" s="254" t="str">
        <f t="shared" ref="X372:CN372" si="382">Q372</f>
        <v>0:1</v>
      </c>
      <c r="Y372" s="254" t="str">
        <f t="shared" si="382"/>
        <v>194:195</v>
      </c>
      <c r="Z372" s="254" t="str">
        <f t="shared" si="382"/>
        <v>195:196</v>
      </c>
      <c r="AA372" s="254" t="str">
        <f t="shared" si="382"/>
        <v>196:197</v>
      </c>
      <c r="AB372" s="254" t="str">
        <f t="shared" si="382"/>
        <v>197:198</v>
      </c>
      <c r="AC372" s="254" t="str">
        <f t="shared" si="382"/>
        <v>198:199</v>
      </c>
      <c r="AD372" s="254" t="str">
        <f t="shared" si="382"/>
        <v>0:1</v>
      </c>
      <c r="AE372" s="254" t="str">
        <f t="shared" si="382"/>
        <v>0:1</v>
      </c>
      <c r="AF372" s="254" t="str">
        <f t="shared" si="382"/>
        <v>194:195</v>
      </c>
      <c r="AG372" s="254" t="str">
        <f t="shared" si="382"/>
        <v>195:196</v>
      </c>
      <c r="AH372" s="254" t="str">
        <f t="shared" si="382"/>
        <v>196:197</v>
      </c>
      <c r="AI372" s="254" t="str">
        <f t="shared" si="382"/>
        <v>197:198</v>
      </c>
      <c r="AJ372" s="254" t="str">
        <f t="shared" si="382"/>
        <v>198:199</v>
      </c>
      <c r="AK372" s="254" t="str">
        <f t="shared" si="382"/>
        <v>0:1</v>
      </c>
      <c r="AL372" s="254" t="str">
        <f t="shared" si="382"/>
        <v>0:1</v>
      </c>
      <c r="AM372" s="254" t="str">
        <f t="shared" si="382"/>
        <v>194:195</v>
      </c>
      <c r="AN372" s="254" t="str">
        <f t="shared" si="382"/>
        <v>195:196</v>
      </c>
      <c r="AO372" s="254" t="str">
        <f t="shared" si="382"/>
        <v>196:197</v>
      </c>
      <c r="AP372" s="254" t="str">
        <f t="shared" si="382"/>
        <v>197:198</v>
      </c>
      <c r="AQ372" s="254" t="str">
        <f t="shared" si="382"/>
        <v>198:199</v>
      </c>
      <c r="AR372" s="254" t="str">
        <f t="shared" ref="AR372:BE372" si="383">AD372</f>
        <v>0:1</v>
      </c>
      <c r="AS372" s="254" t="str">
        <f t="shared" si="383"/>
        <v>0:1</v>
      </c>
      <c r="AT372" s="254" t="str">
        <f t="shared" si="383"/>
        <v>194:195</v>
      </c>
      <c r="AU372" s="254" t="str">
        <f t="shared" si="383"/>
        <v>195:196</v>
      </c>
      <c r="AV372" s="254" t="str">
        <f t="shared" si="383"/>
        <v>196:197</v>
      </c>
      <c r="AW372" s="254" t="str">
        <f t="shared" si="383"/>
        <v>197:198</v>
      </c>
      <c r="AX372" s="254" t="str">
        <f t="shared" si="383"/>
        <v>198:199</v>
      </c>
      <c r="AY372" s="254" t="str">
        <f t="shared" si="383"/>
        <v>0:1</v>
      </c>
      <c r="AZ372" s="254" t="str">
        <f t="shared" si="383"/>
        <v>0:1</v>
      </c>
      <c r="BA372" s="254" t="str">
        <f t="shared" si="383"/>
        <v>194:195</v>
      </c>
      <c r="BB372" s="254" t="str">
        <f t="shared" si="383"/>
        <v>195:196</v>
      </c>
      <c r="BC372" s="254" t="str">
        <f t="shared" si="383"/>
        <v>196:197</v>
      </c>
      <c r="BD372" s="254" t="str">
        <f t="shared" si="383"/>
        <v>197:198</v>
      </c>
      <c r="BE372" s="254" t="str">
        <f t="shared" si="383"/>
        <v>198:199</v>
      </c>
      <c r="BF372" s="254" t="str">
        <f t="shared" si="382"/>
        <v>0:1</v>
      </c>
      <c r="BG372" s="254" t="str">
        <f t="shared" si="382"/>
        <v>0:1</v>
      </c>
      <c r="BH372" s="254" t="str">
        <f t="shared" si="382"/>
        <v>194:195</v>
      </c>
      <c r="BI372" s="254" t="str">
        <f t="shared" si="382"/>
        <v>195:196</v>
      </c>
      <c r="BJ372" s="254" t="str">
        <f t="shared" si="382"/>
        <v>196:197</v>
      </c>
      <c r="BK372" s="254" t="str">
        <f t="shared" si="382"/>
        <v>197:198</v>
      </c>
      <c r="BL372" s="254" t="str">
        <f t="shared" si="382"/>
        <v>198:199</v>
      </c>
      <c r="BM372" s="254" t="str">
        <f t="shared" si="382"/>
        <v>0:1</v>
      </c>
      <c r="BN372" s="254" t="str">
        <f t="shared" si="382"/>
        <v>0:1</v>
      </c>
      <c r="BO372" s="254" t="str">
        <f t="shared" si="382"/>
        <v>194:195</v>
      </c>
      <c r="BP372" s="254" t="str">
        <f t="shared" si="382"/>
        <v>195:196</v>
      </c>
      <c r="BQ372" s="254" t="str">
        <f t="shared" si="382"/>
        <v>196:197</v>
      </c>
      <c r="BR372" s="254" t="str">
        <f t="shared" si="382"/>
        <v>197:198</v>
      </c>
      <c r="BS372" s="254" t="str">
        <f t="shared" si="382"/>
        <v>198:199</v>
      </c>
      <c r="BT372" s="254" t="str">
        <f t="shared" si="382"/>
        <v>0:1</v>
      </c>
      <c r="BU372" s="254" t="str">
        <f t="shared" si="382"/>
        <v>0:1</v>
      </c>
      <c r="BV372" s="254" t="str">
        <f t="shared" si="382"/>
        <v>194:195</v>
      </c>
      <c r="BW372" s="254" t="str">
        <f t="shared" si="382"/>
        <v>195:196</v>
      </c>
      <c r="BX372" s="254" t="str">
        <f t="shared" si="382"/>
        <v>196:197</v>
      </c>
      <c r="BY372" s="254" t="str">
        <f t="shared" si="382"/>
        <v>197:198</v>
      </c>
      <c r="BZ372" s="254" t="str">
        <f t="shared" si="382"/>
        <v>198:199</v>
      </c>
      <c r="CA372" s="254" t="str">
        <f t="shared" si="382"/>
        <v>0:1</v>
      </c>
      <c r="CB372" s="254" t="str">
        <f t="shared" si="382"/>
        <v>0:1</v>
      </c>
      <c r="CC372" s="254" t="str">
        <f t="shared" si="382"/>
        <v>194:195</v>
      </c>
      <c r="CD372" s="254" t="str">
        <f t="shared" si="382"/>
        <v>195:196</v>
      </c>
      <c r="CE372" s="254" t="str">
        <f t="shared" si="382"/>
        <v>196:197</v>
      </c>
      <c r="CF372" s="254" t="str">
        <f t="shared" si="382"/>
        <v>197:198</v>
      </c>
      <c r="CG372" s="254" t="str">
        <f t="shared" si="382"/>
        <v>198:199</v>
      </c>
      <c r="CH372" s="254" t="str">
        <f t="shared" si="382"/>
        <v>0:1</v>
      </c>
      <c r="CI372" s="254" t="str">
        <f t="shared" si="382"/>
        <v>0:1</v>
      </c>
      <c r="CJ372" s="254" t="str">
        <f t="shared" si="382"/>
        <v>194:195</v>
      </c>
      <c r="CK372" s="254" t="str">
        <f t="shared" si="382"/>
        <v>195:196</v>
      </c>
      <c r="CL372" s="254" t="str">
        <f t="shared" si="382"/>
        <v>196:197</v>
      </c>
      <c r="CM372" s="254" t="str">
        <f t="shared" si="382"/>
        <v>197:198</v>
      </c>
      <c r="CN372" s="254" t="str">
        <f t="shared" si="382"/>
        <v>198:199</v>
      </c>
    </row>
    <row r="373" spans="1:92" ht="78" outlineLevel="1">
      <c r="B373" s="29"/>
      <c r="C373" s="147"/>
      <c r="D373" s="147"/>
      <c r="E373" s="147"/>
      <c r="F373" s="147"/>
      <c r="G373" s="147"/>
      <c r="H373" s="147"/>
      <c r="I373" s="147"/>
      <c r="J373" s="147"/>
      <c r="K373" s="147"/>
      <c r="L373" s="147"/>
      <c r="M373" s="147"/>
      <c r="N373" s="27"/>
      <c r="O373" s="27"/>
      <c r="P373" s="252" t="str">
        <f t="shared" ref="P373:CH373" si="384">P372&amp;", "&amp;P$369</f>
        <v>0:1, 62:70</v>
      </c>
      <c r="Q373" s="252" t="str">
        <f t="shared" si="384"/>
        <v>0:1, 70:77</v>
      </c>
      <c r="R373" s="252" t="str">
        <f t="shared" si="384"/>
        <v>194:195, 70:77</v>
      </c>
      <c r="S373" s="252" t="str">
        <f t="shared" si="384"/>
        <v>195:196, 70:77</v>
      </c>
      <c r="T373" s="252" t="str">
        <f t="shared" si="384"/>
        <v>196:197, 70:77</v>
      </c>
      <c r="U373" s="252" t="str">
        <f t="shared" si="384"/>
        <v>197:198, 70:77</v>
      </c>
      <c r="V373" s="252" t="str">
        <f t="shared" si="384"/>
        <v>198:199, 70:77</v>
      </c>
      <c r="W373" s="252" t="str">
        <f t="shared" si="384"/>
        <v>0:1, 64:72</v>
      </c>
      <c r="X373" s="252" t="str">
        <f t="shared" si="384"/>
        <v>0:1, 72:79</v>
      </c>
      <c r="Y373" s="252" t="str">
        <f t="shared" si="384"/>
        <v>194:195, 72:79</v>
      </c>
      <c r="Z373" s="252" t="str">
        <f t="shared" si="384"/>
        <v>195:196, 72:79</v>
      </c>
      <c r="AA373" s="252" t="str">
        <f t="shared" si="384"/>
        <v>196:197, 72:79</v>
      </c>
      <c r="AB373" s="252" t="str">
        <f t="shared" si="384"/>
        <v>197:198, 72:79</v>
      </c>
      <c r="AC373" s="252" t="str">
        <f t="shared" si="384"/>
        <v>198:199, 72:79</v>
      </c>
      <c r="AD373" s="252" t="str">
        <f t="shared" si="384"/>
        <v>0:1, 67:75</v>
      </c>
      <c r="AE373" s="252" t="str">
        <f t="shared" si="384"/>
        <v>0:1, 75:82</v>
      </c>
      <c r="AF373" s="252" t="str">
        <f t="shared" si="384"/>
        <v>194:195, 75:82</v>
      </c>
      <c r="AG373" s="252" t="str">
        <f t="shared" si="384"/>
        <v>195:196, 75:82</v>
      </c>
      <c r="AH373" s="252" t="str">
        <f t="shared" si="384"/>
        <v>196:197, 75:82</v>
      </c>
      <c r="AI373" s="252" t="str">
        <f t="shared" si="384"/>
        <v>197:198, 75:82</v>
      </c>
      <c r="AJ373" s="252" t="str">
        <f t="shared" si="384"/>
        <v>198:199, 75:82</v>
      </c>
      <c r="AK373" s="252" t="str">
        <f t="shared" si="384"/>
        <v>0:1, 69:77</v>
      </c>
      <c r="AL373" s="252" t="str">
        <f t="shared" si="384"/>
        <v>0:1, 77:84</v>
      </c>
      <c r="AM373" s="252" t="str">
        <f t="shared" si="384"/>
        <v>194:195, 77:84</v>
      </c>
      <c r="AN373" s="252" t="str">
        <f t="shared" si="384"/>
        <v>195:196, 77:84</v>
      </c>
      <c r="AO373" s="252" t="str">
        <f t="shared" si="384"/>
        <v>196:197, 77:84</v>
      </c>
      <c r="AP373" s="252" t="str">
        <f t="shared" si="384"/>
        <v>197:198, 77:84</v>
      </c>
      <c r="AQ373" s="252" t="str">
        <f t="shared" si="384"/>
        <v>198:199, 77:84</v>
      </c>
      <c r="AR373" s="252" t="str">
        <f t="shared" ref="AR373:AX373" si="385">AR372&amp;", "&amp;AR$369</f>
        <v>0:1, 70:78</v>
      </c>
      <c r="AS373" s="252" t="str">
        <f t="shared" si="385"/>
        <v>0:1, 78:85</v>
      </c>
      <c r="AT373" s="252" t="str">
        <f t="shared" si="385"/>
        <v>194:195, 78:85</v>
      </c>
      <c r="AU373" s="252" t="str">
        <f t="shared" si="385"/>
        <v>195:196, 78:85</v>
      </c>
      <c r="AV373" s="252" t="str">
        <f t="shared" si="385"/>
        <v>196:197, 78:85</v>
      </c>
      <c r="AW373" s="252" t="str">
        <f t="shared" si="385"/>
        <v>197:198, 78:85</v>
      </c>
      <c r="AX373" s="252" t="str">
        <f t="shared" si="385"/>
        <v>198:199, 78:85</v>
      </c>
      <c r="AY373" s="252" t="str">
        <f t="shared" si="384"/>
        <v>0:1, 62:70</v>
      </c>
      <c r="AZ373" s="252" t="str">
        <f t="shared" si="384"/>
        <v>0:1, 70:77</v>
      </c>
      <c r="BA373" s="252" t="str">
        <f t="shared" si="384"/>
        <v>194:195, 70:77</v>
      </c>
      <c r="BB373" s="252" t="str">
        <f t="shared" si="384"/>
        <v>195:196, 70:77</v>
      </c>
      <c r="BC373" s="252" t="str">
        <f t="shared" si="384"/>
        <v>196:197, 70:77</v>
      </c>
      <c r="BD373" s="252" t="str">
        <f t="shared" si="384"/>
        <v>197:198, 70:77</v>
      </c>
      <c r="BE373" s="252" t="str">
        <f t="shared" si="384"/>
        <v>198:199, 70:77</v>
      </c>
      <c r="BF373" s="252" t="str">
        <f t="shared" si="384"/>
        <v>0:1, 109:122</v>
      </c>
      <c r="BG373" s="252" t="str">
        <f t="shared" si="384"/>
        <v>0:1, 122:129</v>
      </c>
      <c r="BH373" s="252" t="str">
        <f t="shared" si="384"/>
        <v>194:195, 122:129</v>
      </c>
      <c r="BI373" s="252" t="str">
        <f t="shared" si="384"/>
        <v>195:196, 122:129</v>
      </c>
      <c r="BJ373" s="252" t="str">
        <f t="shared" si="384"/>
        <v>196:197, 122:129</v>
      </c>
      <c r="BK373" s="252" t="str">
        <f t="shared" si="384"/>
        <v>197:198, 122:129</v>
      </c>
      <c r="BL373" s="252" t="str">
        <f t="shared" si="384"/>
        <v>198:199, 122:129</v>
      </c>
      <c r="BM373" s="252" t="str">
        <f t="shared" si="384"/>
        <v>0:1, 161:174</v>
      </c>
      <c r="BN373" s="252" t="str">
        <f t="shared" si="384"/>
        <v>0:1, 174:181</v>
      </c>
      <c r="BO373" s="252" t="str">
        <f t="shared" si="384"/>
        <v>194:195, 174:181</v>
      </c>
      <c r="BP373" s="252" t="str">
        <f t="shared" si="384"/>
        <v>195:196, 174:181</v>
      </c>
      <c r="BQ373" s="252" t="str">
        <f t="shared" si="384"/>
        <v>196:197, 174:181</v>
      </c>
      <c r="BR373" s="252" t="str">
        <f t="shared" si="384"/>
        <v>197:198, 174:181</v>
      </c>
      <c r="BS373" s="252" t="str">
        <f t="shared" si="384"/>
        <v>198:199, 174:181</v>
      </c>
      <c r="BT373" s="252" t="str">
        <f t="shared" si="384"/>
        <v>0:1, 213:226</v>
      </c>
      <c r="BU373" s="252" t="str">
        <f t="shared" si="384"/>
        <v>0:1, 226:233</v>
      </c>
      <c r="BV373" s="252" t="str">
        <f t="shared" si="384"/>
        <v>194:195, 226:233</v>
      </c>
      <c r="BW373" s="252" t="str">
        <f t="shared" si="384"/>
        <v>195:196, 226:233</v>
      </c>
      <c r="BX373" s="252" t="str">
        <f t="shared" si="384"/>
        <v>196:197, 226:233</v>
      </c>
      <c r="BY373" s="252" t="str">
        <f t="shared" si="384"/>
        <v>197:198, 226:233</v>
      </c>
      <c r="BZ373" s="252" t="str">
        <f t="shared" si="384"/>
        <v>198:199, 226:233</v>
      </c>
      <c r="CA373" s="252" t="str">
        <f t="shared" si="384"/>
        <v>0:1, 265:278</v>
      </c>
      <c r="CB373" s="252" t="str">
        <f t="shared" si="384"/>
        <v>0:1, 278:285</v>
      </c>
      <c r="CC373" s="252" t="str">
        <f t="shared" si="384"/>
        <v>194:195, 278:285</v>
      </c>
      <c r="CD373" s="252" t="str">
        <f t="shared" si="384"/>
        <v>195:196, 278:285</v>
      </c>
      <c r="CE373" s="252" t="str">
        <f t="shared" si="384"/>
        <v>196:197, 278:285</v>
      </c>
      <c r="CF373" s="252" t="str">
        <f t="shared" si="384"/>
        <v>197:198, 278:285</v>
      </c>
      <c r="CG373" s="252" t="str">
        <f t="shared" si="384"/>
        <v>198:199, 278:285</v>
      </c>
      <c r="CH373" s="252" t="str">
        <f t="shared" si="384"/>
        <v>0:1, 317:330</v>
      </c>
      <c r="CI373" s="252" t="str">
        <f t="shared" ref="CI373:CN373" si="386">CI372&amp;", "&amp;CI$369</f>
        <v>0:1, 330:337</v>
      </c>
      <c r="CJ373" s="252" t="str">
        <f t="shared" si="386"/>
        <v>194:195, 330:337</v>
      </c>
      <c r="CK373" s="252" t="str">
        <f t="shared" si="386"/>
        <v>195:196, 330:337</v>
      </c>
      <c r="CL373" s="252" t="str">
        <f t="shared" si="386"/>
        <v>196:197, 330:337</v>
      </c>
      <c r="CM373" s="252" t="str">
        <f t="shared" si="386"/>
        <v>197:198, 330:337</v>
      </c>
      <c r="CN373" s="252" t="str">
        <f t="shared" si="386"/>
        <v>198:199, 330:337</v>
      </c>
    </row>
    <row r="374" spans="1:92" outlineLevel="1"/>
    <row r="375" spans="1:92" outlineLevel="1">
      <c r="BE375">
        <f>BF375-13</f>
        <v>96</v>
      </c>
      <c r="BF375">
        <f>BF$368</f>
        <v>109</v>
      </c>
      <c r="BL375">
        <f t="shared" ref="BL375" si="387">BM375-13</f>
        <v>148</v>
      </c>
      <c r="BM375">
        <f>BM$368</f>
        <v>161</v>
      </c>
      <c r="BS375">
        <f t="shared" ref="BS375" si="388">BT375-13</f>
        <v>200</v>
      </c>
      <c r="BT375">
        <f>BT$368</f>
        <v>213</v>
      </c>
      <c r="BZ375">
        <f t="shared" ref="BZ375" si="389">CA375-13</f>
        <v>252</v>
      </c>
      <c r="CA375">
        <f>CA$368</f>
        <v>265</v>
      </c>
      <c r="CG375">
        <f t="shared" ref="CG375" si="390">CH375-13</f>
        <v>304</v>
      </c>
      <c r="CH375">
        <f>CH$368</f>
        <v>317</v>
      </c>
    </row>
    <row r="376" spans="1:92" outlineLevel="1">
      <c r="BF376" t="str">
        <f>BE375&amp;":"&amp;BF375</f>
        <v>96:109</v>
      </c>
      <c r="BM376" t="str">
        <f t="shared" ref="BM376" si="391">BL375&amp;":"&amp;BM375</f>
        <v>148:161</v>
      </c>
      <c r="BT376" t="str">
        <f t="shared" ref="BT376" si="392">BS375&amp;":"&amp;BT375</f>
        <v>200:213</v>
      </c>
      <c r="CA376" t="str">
        <f t="shared" ref="CA376" si="393">BZ375&amp;":"&amp;CA375</f>
        <v>252:265</v>
      </c>
      <c r="CH376" t="str">
        <f t="shared" ref="CH376" si="394">CG375&amp;":"&amp;CH375</f>
        <v>304:317</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3" t="str">
        <f>BF377&amp;", "&amp;BF$376</f>
        <v>67:68, 96:109</v>
      </c>
      <c r="BM378" s="253" t="str">
        <f t="shared" ref="BM378" si="395">BM377&amp;", "&amp;BM$376</f>
        <v>67:68, 148:161</v>
      </c>
      <c r="BT378" s="253" t="str">
        <f t="shared" ref="BT378" si="396">BT377&amp;", "&amp;BT$376</f>
        <v>67:68, 200:213</v>
      </c>
      <c r="CA378" s="253" t="str">
        <f t="shared" ref="CA378" si="397">CA377&amp;", "&amp;CA$376</f>
        <v>67:68, 252:265</v>
      </c>
      <c r="CH378" s="253" t="str">
        <f t="shared" ref="CH378" si="398">CH377&amp;", "&amp;CH$376</f>
        <v>67:68, 304:317</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99">T733</f>
        <v>0</v>
      </c>
      <c r="D733" s="386">
        <f t="shared" si="399"/>
        <v>0</v>
      </c>
      <c r="G733" s="29" t="s">
        <v>1360</v>
      </c>
      <c r="H733" s="387">
        <v>0.35</v>
      </c>
      <c r="I733" s="387">
        <v>0.5</v>
      </c>
      <c r="J733" s="388">
        <v>1.5</v>
      </c>
      <c r="K733" s="388">
        <v>1.8</v>
      </c>
      <c r="L733" s="389">
        <f t="shared" ref="L733:M740" si="400">CHOOSE(d.Region,Y733,AA733,AC733)</f>
        <v>0</v>
      </c>
      <c r="M733" s="390">
        <f t="shared" si="400"/>
        <v>0</v>
      </c>
      <c r="N733" s="236">
        <v>200</v>
      </c>
      <c r="O733" s="391"/>
      <c r="P733" s="391"/>
      <c r="Q733" s="391"/>
      <c r="R733" s="392">
        <f>$H733/(2-$H733)*$N733</f>
        <v>42.424242424242422</v>
      </c>
      <c r="S733" s="392">
        <f>-(1-$H733)/(2-$H733)*$N733</f>
        <v>-78.787878787878796</v>
      </c>
      <c r="T733" s="393">
        <f>L733*R733/100</f>
        <v>0</v>
      </c>
      <c r="U733" s="393">
        <f>M733*S733/100</f>
        <v>0</v>
      </c>
      <c r="V733" s="393">
        <f t="shared" ref="V733:V740" si="401">((1-$H733)*T733+2*$H733*U733)/(1+$H733)</f>
        <v>0</v>
      </c>
      <c r="Y733" s="394">
        <v>0</v>
      </c>
      <c r="Z733" s="394">
        <v>0</v>
      </c>
      <c r="AA733" s="395">
        <f>Y733</f>
        <v>0</v>
      </c>
      <c r="AB733" s="395">
        <f>Z733</f>
        <v>0</v>
      </c>
      <c r="AC733" s="395">
        <f>AA733</f>
        <v>0</v>
      </c>
      <c r="AD733" s="395">
        <f>AB733</f>
        <v>0</v>
      </c>
    </row>
    <row r="734" spans="1:30" outlineLevel="1">
      <c r="B734" t="s">
        <v>367</v>
      </c>
      <c r="C734" s="386">
        <f t="shared" si="399"/>
        <v>0</v>
      </c>
      <c r="D734" s="386">
        <f t="shared" si="399"/>
        <v>0</v>
      </c>
      <c r="G734" s="29" t="s">
        <v>1361</v>
      </c>
      <c r="H734" s="396">
        <f>H733</f>
        <v>0.35</v>
      </c>
      <c r="I734" s="396">
        <f>I733</f>
        <v>0.5</v>
      </c>
      <c r="J734" s="397">
        <f t="shared" ref="J734:K740" si="402">J733</f>
        <v>1.5</v>
      </c>
      <c r="K734" s="397">
        <f t="shared" si="402"/>
        <v>1.8</v>
      </c>
      <c r="L734" s="398">
        <f t="shared" si="400"/>
        <v>0</v>
      </c>
      <c r="M734" s="399">
        <f t="shared" si="400"/>
        <v>0</v>
      </c>
      <c r="N734" s="31"/>
      <c r="O734" s="391">
        <f>MIN($H734*$K734*(1-$I734),(1-$H734)*$I734*$J734)</f>
        <v>0.315</v>
      </c>
      <c r="P734" s="391">
        <f>$O734/$J734/(1-$H734)</f>
        <v>0.32307692307692304</v>
      </c>
      <c r="Q734" s="391">
        <f>$O734/$K734/$H734</f>
        <v>0.5</v>
      </c>
      <c r="R734" s="391"/>
      <c r="S734" s="391"/>
      <c r="T734" s="393">
        <f t="shared" ref="T734:U736" si="403">P734*L734</f>
        <v>0</v>
      </c>
      <c r="U734" s="393">
        <f t="shared" si="403"/>
        <v>0</v>
      </c>
      <c r="V734" s="393">
        <f t="shared" si="401"/>
        <v>0</v>
      </c>
      <c r="X734" s="400">
        <v>850</v>
      </c>
      <c r="Y734" s="401">
        <v>0</v>
      </c>
      <c r="Z734" s="402">
        <v>0</v>
      </c>
      <c r="AA734" s="401">
        <v>0</v>
      </c>
      <c r="AB734" s="402">
        <v>0</v>
      </c>
      <c r="AC734" s="401">
        <v>0</v>
      </c>
      <c r="AD734" s="402">
        <v>0</v>
      </c>
    </row>
    <row r="735" spans="1:30" outlineLevel="1">
      <c r="B735" t="s">
        <v>1037</v>
      </c>
      <c r="C735" s="386">
        <f t="shared" si="399"/>
        <v>0</v>
      </c>
      <c r="D735" s="386">
        <f t="shared" si="399"/>
        <v>0</v>
      </c>
      <c r="G735" s="29"/>
      <c r="H735" s="396">
        <f>H734</f>
        <v>0.35</v>
      </c>
      <c r="I735" s="396">
        <f t="shared" ref="I735:I740" si="404">I734</f>
        <v>0.5</v>
      </c>
      <c r="J735" s="397">
        <f t="shared" si="402"/>
        <v>1.5</v>
      </c>
      <c r="K735" s="397">
        <f t="shared" si="402"/>
        <v>1.8</v>
      </c>
      <c r="L735" s="398">
        <f t="shared" si="400"/>
        <v>0</v>
      </c>
      <c r="M735" s="399">
        <f t="shared" si="400"/>
        <v>0</v>
      </c>
      <c r="N735" s="31"/>
      <c r="O735" s="391">
        <f>MIN($H735*$K735*(1-$I735),(1-$H735)*$I735*$J735)</f>
        <v>0.315</v>
      </c>
      <c r="P735" s="391">
        <f>$O735/$J735/(1-$H735)</f>
        <v>0.32307692307692304</v>
      </c>
      <c r="Q735" s="391">
        <f>$O735/$K735/$H735</f>
        <v>0.5</v>
      </c>
      <c r="R735" s="391"/>
      <c r="S735" s="391"/>
      <c r="T735" s="393">
        <f t="shared" si="403"/>
        <v>0</v>
      </c>
      <c r="U735" s="393">
        <f t="shared" si="403"/>
        <v>0</v>
      </c>
      <c r="V735" s="393">
        <f t="shared" si="401"/>
        <v>0</v>
      </c>
      <c r="X735" s="400">
        <v>1000</v>
      </c>
      <c r="Y735" s="403">
        <v>0</v>
      </c>
      <c r="Z735" s="404">
        <v>0</v>
      </c>
      <c r="AA735" s="403">
        <v>0</v>
      </c>
      <c r="AB735" s="404">
        <v>0</v>
      </c>
      <c r="AC735" s="403">
        <v>0</v>
      </c>
      <c r="AD735" s="404">
        <v>0</v>
      </c>
    </row>
    <row r="736" spans="1:30" outlineLevel="1">
      <c r="B736" t="s">
        <v>1362</v>
      </c>
      <c r="C736" s="386">
        <f t="shared" si="399"/>
        <v>0</v>
      </c>
      <c r="D736" s="386">
        <f t="shared" si="399"/>
        <v>0</v>
      </c>
      <c r="G736" s="29"/>
      <c r="H736" s="396">
        <f>H735</f>
        <v>0.35</v>
      </c>
      <c r="I736" s="396">
        <f t="shared" si="404"/>
        <v>0.5</v>
      </c>
      <c r="J736" s="397">
        <f t="shared" si="402"/>
        <v>1.5</v>
      </c>
      <c r="K736" s="397">
        <f t="shared" si="402"/>
        <v>1.8</v>
      </c>
      <c r="L736" s="405">
        <f t="shared" si="400"/>
        <v>0</v>
      </c>
      <c r="M736" s="406">
        <f t="shared" si="400"/>
        <v>0</v>
      </c>
      <c r="N736" s="31"/>
      <c r="O736" s="391">
        <f>MIN($H736*$K736*(1-$I736),(1-$H736)*$I736*$J736)</f>
        <v>0.315</v>
      </c>
      <c r="P736" s="391">
        <f>$O736/$J736/(1-$H736)</f>
        <v>0.32307692307692304</v>
      </c>
      <c r="Q736" s="391">
        <f>$O736/$K736/$H736</f>
        <v>0.5</v>
      </c>
      <c r="R736" s="391"/>
      <c r="S736" s="391"/>
      <c r="T736" s="393">
        <f t="shared" si="403"/>
        <v>0</v>
      </c>
      <c r="U736" s="393">
        <f t="shared" si="403"/>
        <v>0</v>
      </c>
      <c r="V736" s="393">
        <f t="shared" si="401"/>
        <v>0</v>
      </c>
      <c r="X736" s="400">
        <v>1200</v>
      </c>
      <c r="Y736" s="407">
        <v>0</v>
      </c>
      <c r="Z736" s="408">
        <v>0</v>
      </c>
      <c r="AA736" s="407">
        <v>0</v>
      </c>
      <c r="AB736" s="408">
        <v>0</v>
      </c>
      <c r="AC736" s="407">
        <v>0</v>
      </c>
      <c r="AD736" s="408">
        <v>0</v>
      </c>
    </row>
    <row r="737" spans="1:30" outlineLevel="1">
      <c r="A737" t="s">
        <v>844</v>
      </c>
      <c r="B737" t="s">
        <v>833</v>
      </c>
      <c r="C737" s="386">
        <f t="shared" si="399"/>
        <v>0</v>
      </c>
      <c r="D737" s="386">
        <f t="shared" si="399"/>
        <v>0</v>
      </c>
      <c r="G737" s="29" t="s">
        <v>1360</v>
      </c>
      <c r="H737" s="387">
        <v>0.5</v>
      </c>
      <c r="I737" s="396">
        <f t="shared" si="404"/>
        <v>0.5</v>
      </c>
      <c r="J737" s="397">
        <f t="shared" si="402"/>
        <v>1.5</v>
      </c>
      <c r="K737" s="397">
        <f t="shared" si="402"/>
        <v>1.8</v>
      </c>
      <c r="L737" s="389">
        <f t="shared" si="400"/>
        <v>0</v>
      </c>
      <c r="M737" s="390">
        <f t="shared" si="400"/>
        <v>0</v>
      </c>
      <c r="N737" s="236">
        <v>200</v>
      </c>
      <c r="O737" s="391"/>
      <c r="P737" s="391"/>
      <c r="Q737" s="391"/>
      <c r="R737" s="392">
        <f>$H737/(2-$H737)*$N737</f>
        <v>66.666666666666657</v>
      </c>
      <c r="S737" s="392">
        <f>-(1-$H737)/(2-$H737)*$N737</f>
        <v>-66.666666666666657</v>
      </c>
      <c r="T737" s="393">
        <f>L737*R737/100</f>
        <v>0</v>
      </c>
      <c r="U737" s="393">
        <f>M737*S737/100</f>
        <v>0</v>
      </c>
      <c r="V737" s="393">
        <f t="shared" si="401"/>
        <v>0</v>
      </c>
      <c r="X737" s="400"/>
      <c r="Y737" s="394">
        <v>0</v>
      </c>
      <c r="Z737" s="394">
        <v>0</v>
      </c>
      <c r="AA737" s="395">
        <f>Y737</f>
        <v>0</v>
      </c>
      <c r="AB737" s="395">
        <f>Z737</f>
        <v>0</v>
      </c>
      <c r="AC737" s="395">
        <f>AA737</f>
        <v>0</v>
      </c>
      <c r="AD737" s="395">
        <f>AB737</f>
        <v>0</v>
      </c>
    </row>
    <row r="738" spans="1:30" outlineLevel="1">
      <c r="B738" t="s">
        <v>367</v>
      </c>
      <c r="C738" s="386">
        <f t="shared" si="399"/>
        <v>0</v>
      </c>
      <c r="D738" s="386">
        <f t="shared" si="399"/>
        <v>0</v>
      </c>
      <c r="G738" s="29" t="s">
        <v>1361</v>
      </c>
      <c r="H738" s="396">
        <f>H737</f>
        <v>0.5</v>
      </c>
      <c r="I738" s="396">
        <f t="shared" si="404"/>
        <v>0.5</v>
      </c>
      <c r="J738" s="397">
        <f t="shared" si="402"/>
        <v>1.5</v>
      </c>
      <c r="K738" s="397">
        <f t="shared" si="402"/>
        <v>1.8</v>
      </c>
      <c r="L738" s="398">
        <f t="shared" si="400"/>
        <v>0</v>
      </c>
      <c r="M738" s="399">
        <f t="shared" si="400"/>
        <v>0</v>
      </c>
      <c r="N738" s="31"/>
      <c r="O738" s="391">
        <f>MIN($H738*$K738*(1-$I738),(1-$H738)*$I738*$J738)</f>
        <v>0.375</v>
      </c>
      <c r="P738" s="391">
        <f>$O738/$J738/(1-$H738)</f>
        <v>0.5</v>
      </c>
      <c r="Q738" s="391">
        <f>$O738/$K738/$H738</f>
        <v>0.41666666666666663</v>
      </c>
      <c r="R738" s="391"/>
      <c r="S738" s="391"/>
      <c r="T738" s="393">
        <f t="shared" ref="T738:U740" si="405">P738*L738</f>
        <v>0</v>
      </c>
      <c r="U738" s="393">
        <f t="shared" si="405"/>
        <v>0</v>
      </c>
      <c r="V738" s="393">
        <f t="shared" si="401"/>
        <v>0</v>
      </c>
      <c r="X738" s="400">
        <v>850</v>
      </c>
      <c r="Y738" s="401">
        <v>0</v>
      </c>
      <c r="Z738" s="402">
        <v>0</v>
      </c>
      <c r="AA738" s="401">
        <v>0</v>
      </c>
      <c r="AB738" s="402">
        <v>0</v>
      </c>
      <c r="AC738" s="401">
        <v>0</v>
      </c>
      <c r="AD738" s="402">
        <v>0</v>
      </c>
    </row>
    <row r="739" spans="1:30" outlineLevel="1">
      <c r="B739" t="s">
        <v>1037</v>
      </c>
      <c r="C739" s="386">
        <f t="shared" si="399"/>
        <v>0</v>
      </c>
      <c r="D739" s="386">
        <f t="shared" si="399"/>
        <v>0</v>
      </c>
      <c r="G739" s="29"/>
      <c r="H739" s="396">
        <f>H738</f>
        <v>0.5</v>
      </c>
      <c r="I739" s="396">
        <f t="shared" si="404"/>
        <v>0.5</v>
      </c>
      <c r="J739" s="397">
        <f t="shared" si="402"/>
        <v>1.5</v>
      </c>
      <c r="K739" s="397">
        <f t="shared" si="402"/>
        <v>1.8</v>
      </c>
      <c r="L739" s="398">
        <f t="shared" si="400"/>
        <v>0</v>
      </c>
      <c r="M739" s="399">
        <f t="shared" si="400"/>
        <v>0</v>
      </c>
      <c r="N739" s="31"/>
      <c r="O739" s="391">
        <f>MIN($H739*$K739*(1-$I739),(1-$H739)*$I739*$J739)</f>
        <v>0.375</v>
      </c>
      <c r="P739" s="391">
        <f>$O739/$J739/(1-$H739)</f>
        <v>0.5</v>
      </c>
      <c r="Q739" s="391">
        <f>$O739/$K739/$H739</f>
        <v>0.41666666666666663</v>
      </c>
      <c r="R739" s="391"/>
      <c r="S739" s="391"/>
      <c r="T739" s="393">
        <f t="shared" si="405"/>
        <v>0</v>
      </c>
      <c r="U739" s="393">
        <f t="shared" si="405"/>
        <v>0</v>
      </c>
      <c r="V739" s="393">
        <f t="shared" si="401"/>
        <v>0</v>
      </c>
      <c r="X739" s="400">
        <v>1000</v>
      </c>
      <c r="Y739" s="403">
        <v>0</v>
      </c>
      <c r="Z739" s="404">
        <v>0</v>
      </c>
      <c r="AA739" s="403">
        <v>0</v>
      </c>
      <c r="AB739" s="404">
        <v>0</v>
      </c>
      <c r="AC739" s="403">
        <v>0</v>
      </c>
      <c r="AD739" s="404">
        <v>0</v>
      </c>
    </row>
    <row r="740" spans="1:30" outlineLevel="1">
      <c r="B740" t="s">
        <v>1362</v>
      </c>
      <c r="C740" s="386">
        <f t="shared" si="399"/>
        <v>0</v>
      </c>
      <c r="D740" s="386">
        <f t="shared" si="399"/>
        <v>0</v>
      </c>
      <c r="G740" s="29"/>
      <c r="H740" s="396">
        <f>H739</f>
        <v>0.5</v>
      </c>
      <c r="I740" s="396">
        <f t="shared" si="404"/>
        <v>0.5</v>
      </c>
      <c r="J740" s="397">
        <f t="shared" si="402"/>
        <v>1.5</v>
      </c>
      <c r="K740" s="397">
        <f t="shared" si="402"/>
        <v>1.8</v>
      </c>
      <c r="L740" s="405">
        <f t="shared" si="400"/>
        <v>0</v>
      </c>
      <c r="M740" s="406">
        <f t="shared" si="400"/>
        <v>0</v>
      </c>
      <c r="N740" s="31"/>
      <c r="O740" s="391">
        <f>MIN($H740*$K740*(1-$I740),(1-$H740)*$I740*$J740)</f>
        <v>0.375</v>
      </c>
      <c r="P740" s="391">
        <f>$O740/$J740/(1-$H740)</f>
        <v>0.5</v>
      </c>
      <c r="Q740" s="391">
        <f>$O740/$K740/$H740</f>
        <v>0.41666666666666663</v>
      </c>
      <c r="R740" s="391"/>
      <c r="S740" s="391"/>
      <c r="T740" s="393">
        <f t="shared" si="405"/>
        <v>0</v>
      </c>
      <c r="U740" s="393">
        <f t="shared" si="405"/>
        <v>0</v>
      </c>
      <c r="V740" s="393">
        <f t="shared" si="401"/>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406">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406"/>
        <v>SWV  Spr</v>
      </c>
      <c r="C746">
        <v>1</v>
      </c>
      <c r="D746">
        <v>1</v>
      </c>
      <c r="E746">
        <v>2</v>
      </c>
      <c r="F746">
        <v>1</v>
      </c>
      <c r="G746">
        <v>1</v>
      </c>
      <c r="H746" s="461">
        <f t="shared" ref="H746:H780" si="407">CHOOSE($D746,3,4,4,5)</f>
        <v>3</v>
      </c>
      <c r="I746" s="461">
        <f t="shared" ref="I746:I780" si="408">CHOOSE($E746,4,3,2)</f>
        <v>3</v>
      </c>
      <c r="J746" s="461">
        <v>0</v>
      </c>
      <c r="K746" s="461">
        <v>0</v>
      </c>
      <c r="L746" s="461">
        <v>0</v>
      </c>
      <c r="M746" s="461">
        <v>0</v>
      </c>
      <c r="N746" s="461">
        <f t="shared" ref="N746:N780" si="409">CHOOSE($D746,2,2,2,3)</f>
        <v>2</v>
      </c>
    </row>
    <row r="747" spans="1:30" outlineLevel="1">
      <c r="B747" t="e">
        <f t="shared" si="406"/>
        <v>#REF!</v>
      </c>
      <c r="C747">
        <v>1</v>
      </c>
      <c r="D747">
        <v>1</v>
      </c>
      <c r="E747">
        <v>3</v>
      </c>
      <c r="F747">
        <v>1</v>
      </c>
      <c r="G747">
        <v>1</v>
      </c>
      <c r="H747" s="461">
        <f t="shared" si="407"/>
        <v>3</v>
      </c>
      <c r="I747" s="461">
        <f t="shared" si="408"/>
        <v>2</v>
      </c>
      <c r="J747" s="461">
        <v>0</v>
      </c>
      <c r="K747" s="461">
        <v>0</v>
      </c>
      <c r="L747" s="461">
        <v>0</v>
      </c>
      <c r="M747" s="461">
        <v>0</v>
      </c>
      <c r="N747" s="461">
        <f t="shared" si="409"/>
        <v>2</v>
      </c>
    </row>
    <row r="748" spans="1:30" outlineLevel="1">
      <c r="A748" t="s">
        <v>1077</v>
      </c>
      <c r="B748" t="str">
        <f t="shared" si="406"/>
        <v>SWV  Win</v>
      </c>
      <c r="C748">
        <v>1</v>
      </c>
      <c r="D748">
        <v>2</v>
      </c>
      <c r="E748">
        <v>1</v>
      </c>
      <c r="F748">
        <v>1</v>
      </c>
      <c r="G748">
        <v>1</v>
      </c>
      <c r="H748" s="461">
        <f t="shared" si="407"/>
        <v>4</v>
      </c>
      <c r="I748" s="461">
        <f t="shared" si="408"/>
        <v>4</v>
      </c>
      <c r="J748" s="461">
        <v>0</v>
      </c>
      <c r="K748" s="461">
        <v>0</v>
      </c>
      <c r="L748" s="461">
        <v>0</v>
      </c>
      <c r="M748" s="461">
        <v>0</v>
      </c>
      <c r="N748" s="461">
        <f t="shared" si="409"/>
        <v>2</v>
      </c>
    </row>
    <row r="749" spans="1:30" outlineLevel="1">
      <c r="B749" t="str">
        <f t="shared" si="406"/>
        <v>SWV  Spr</v>
      </c>
      <c r="C749">
        <v>1</v>
      </c>
      <c r="D749">
        <v>2</v>
      </c>
      <c r="E749">
        <v>2</v>
      </c>
      <c r="F749">
        <v>1</v>
      </c>
      <c r="G749">
        <v>1</v>
      </c>
      <c r="H749" s="461">
        <f t="shared" si="407"/>
        <v>4</v>
      </c>
      <c r="I749" s="461">
        <f t="shared" si="408"/>
        <v>3</v>
      </c>
      <c r="J749" s="461">
        <v>0</v>
      </c>
      <c r="K749" s="461">
        <v>0</v>
      </c>
      <c r="L749" s="461">
        <v>0</v>
      </c>
      <c r="M749" s="461">
        <v>0</v>
      </c>
      <c r="N749" s="461">
        <f t="shared" si="409"/>
        <v>2</v>
      </c>
    </row>
    <row r="750" spans="1:30" outlineLevel="1">
      <c r="B750" t="e">
        <f t="shared" si="406"/>
        <v>#REF!</v>
      </c>
      <c r="C750">
        <v>1</v>
      </c>
      <c r="D750">
        <v>2</v>
      </c>
      <c r="E750">
        <v>3</v>
      </c>
      <c r="F750">
        <v>1</v>
      </c>
      <c r="G750">
        <v>1</v>
      </c>
      <c r="H750" s="461">
        <f t="shared" si="407"/>
        <v>4</v>
      </c>
      <c r="I750" s="461">
        <f t="shared" si="408"/>
        <v>2</v>
      </c>
      <c r="J750" s="461">
        <v>0</v>
      </c>
      <c r="K750" s="461">
        <v>0</v>
      </c>
      <c r="L750" s="461">
        <v>0</v>
      </c>
      <c r="M750" s="461">
        <v>0</v>
      </c>
      <c r="N750" s="461">
        <f t="shared" si="409"/>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406"/>
        <v>SWV  Win</v>
      </c>
      <c r="C754">
        <v>1</v>
      </c>
      <c r="D754">
        <v>4</v>
      </c>
      <c r="E754">
        <v>1</v>
      </c>
      <c r="F754">
        <v>1</v>
      </c>
      <c r="G754">
        <v>1</v>
      </c>
      <c r="H754" s="461">
        <f t="shared" si="407"/>
        <v>5</v>
      </c>
      <c r="I754" s="461">
        <f t="shared" si="408"/>
        <v>4</v>
      </c>
      <c r="J754" s="461">
        <v>0</v>
      </c>
      <c r="K754" s="461">
        <v>0</v>
      </c>
      <c r="L754" s="461">
        <v>0</v>
      </c>
      <c r="M754" s="461">
        <v>0</v>
      </c>
      <c r="N754" s="461">
        <f t="shared" si="409"/>
        <v>3</v>
      </c>
    </row>
    <row r="755" spans="1:14" outlineLevel="1">
      <c r="B755" t="str">
        <f t="shared" si="406"/>
        <v>SWV  Spr</v>
      </c>
      <c r="C755">
        <v>1</v>
      </c>
      <c r="D755">
        <v>4</v>
      </c>
      <c r="E755">
        <v>2</v>
      </c>
      <c r="F755">
        <v>1</v>
      </c>
      <c r="G755">
        <v>1</v>
      </c>
      <c r="H755" s="461">
        <f t="shared" si="407"/>
        <v>5</v>
      </c>
      <c r="I755" s="461">
        <f t="shared" si="408"/>
        <v>3</v>
      </c>
      <c r="J755" s="461">
        <v>0</v>
      </c>
      <c r="K755" s="461">
        <v>0</v>
      </c>
      <c r="L755" s="461">
        <v>0</v>
      </c>
      <c r="M755" s="461">
        <v>0</v>
      </c>
      <c r="N755" s="461">
        <f t="shared" si="409"/>
        <v>3</v>
      </c>
    </row>
    <row r="756" spans="1:14" outlineLevel="1">
      <c r="A756" s="104"/>
      <c r="B756" t="e">
        <f t="shared" si="406"/>
        <v>#REF!</v>
      </c>
      <c r="C756">
        <v>1</v>
      </c>
      <c r="D756">
        <v>4</v>
      </c>
      <c r="E756">
        <v>3</v>
      </c>
      <c r="F756">
        <v>1</v>
      </c>
      <c r="G756">
        <v>1</v>
      </c>
      <c r="H756" s="461">
        <f t="shared" si="407"/>
        <v>5</v>
      </c>
      <c r="I756" s="461">
        <f t="shared" si="408"/>
        <v>2</v>
      </c>
      <c r="J756" s="461">
        <v>0</v>
      </c>
      <c r="K756" s="461">
        <v>0</v>
      </c>
      <c r="L756" s="461">
        <v>0</v>
      </c>
      <c r="M756" s="461">
        <v>0</v>
      </c>
      <c r="N756" s="461">
        <f t="shared" si="409"/>
        <v>3</v>
      </c>
    </row>
    <row r="757" spans="1:14" outlineLevel="1">
      <c r="A757" s="101" t="s">
        <v>1076</v>
      </c>
      <c r="B757" t="str">
        <f t="shared" si="406"/>
        <v>GSW  Win</v>
      </c>
      <c r="C757">
        <v>2</v>
      </c>
      <c r="D757">
        <v>1</v>
      </c>
      <c r="E757">
        <v>1</v>
      </c>
      <c r="F757">
        <v>1</v>
      </c>
      <c r="G757">
        <v>1</v>
      </c>
      <c r="H757" s="461">
        <f t="shared" si="407"/>
        <v>3</v>
      </c>
      <c r="I757" s="461">
        <f t="shared" si="408"/>
        <v>4</v>
      </c>
      <c r="J757" s="461">
        <v>0</v>
      </c>
      <c r="K757" s="461">
        <v>0</v>
      </c>
      <c r="L757" s="461">
        <v>0</v>
      </c>
      <c r="M757" s="461">
        <v>0</v>
      </c>
      <c r="N757" s="461">
        <f t="shared" si="409"/>
        <v>2</v>
      </c>
    </row>
    <row r="758" spans="1:14" outlineLevel="1">
      <c r="B758" t="str">
        <f t="shared" si="406"/>
        <v>GSW  Spr</v>
      </c>
      <c r="C758">
        <v>2</v>
      </c>
      <c r="D758">
        <v>1</v>
      </c>
      <c r="E758">
        <v>2</v>
      </c>
      <c r="F758">
        <v>1</v>
      </c>
      <c r="G758">
        <v>1</v>
      </c>
      <c r="H758" s="461">
        <f t="shared" si="407"/>
        <v>3</v>
      </c>
      <c r="I758" s="461">
        <f t="shared" si="408"/>
        <v>3</v>
      </c>
      <c r="J758" s="461">
        <v>0</v>
      </c>
      <c r="K758" s="461">
        <v>0</v>
      </c>
      <c r="L758" s="461">
        <v>0</v>
      </c>
      <c r="M758" s="461">
        <v>0</v>
      </c>
      <c r="N758" s="461">
        <f t="shared" si="409"/>
        <v>2</v>
      </c>
    </row>
    <row r="759" spans="1:14" outlineLevel="1">
      <c r="B759" t="e">
        <f t="shared" si="406"/>
        <v>#REF!</v>
      </c>
      <c r="C759">
        <v>2</v>
      </c>
      <c r="D759">
        <v>1</v>
      </c>
      <c r="E759">
        <v>3</v>
      </c>
      <c r="F759">
        <v>1</v>
      </c>
      <c r="G759">
        <v>1</v>
      </c>
      <c r="H759" s="461">
        <f t="shared" si="407"/>
        <v>3</v>
      </c>
      <c r="I759" s="461">
        <f t="shared" si="408"/>
        <v>2</v>
      </c>
      <c r="J759" s="461">
        <v>0</v>
      </c>
      <c r="K759" s="461">
        <v>0</v>
      </c>
      <c r="L759" s="461">
        <v>0</v>
      </c>
      <c r="M759" s="461">
        <v>0</v>
      </c>
      <c r="N759" s="461">
        <f t="shared" si="409"/>
        <v>2</v>
      </c>
    </row>
    <row r="760" spans="1:14" outlineLevel="1">
      <c r="A760" t="s">
        <v>1077</v>
      </c>
      <c r="B760" t="str">
        <f t="shared" si="406"/>
        <v>GSW  Win</v>
      </c>
      <c r="C760">
        <v>2</v>
      </c>
      <c r="D760">
        <v>2</v>
      </c>
      <c r="E760">
        <v>1</v>
      </c>
      <c r="F760">
        <v>1</v>
      </c>
      <c r="G760">
        <v>1</v>
      </c>
      <c r="H760" s="461">
        <f t="shared" si="407"/>
        <v>4</v>
      </c>
      <c r="I760" s="461">
        <f t="shared" si="408"/>
        <v>4</v>
      </c>
      <c r="J760" s="461">
        <v>0</v>
      </c>
      <c r="K760" s="461">
        <v>0</v>
      </c>
      <c r="L760" s="461">
        <v>0</v>
      </c>
      <c r="M760" s="461">
        <v>0</v>
      </c>
      <c r="N760" s="461">
        <f t="shared" si="409"/>
        <v>2</v>
      </c>
    </row>
    <row r="761" spans="1:14" outlineLevel="1">
      <c r="B761" t="str">
        <f t="shared" si="406"/>
        <v>GSW  Spr</v>
      </c>
      <c r="C761">
        <v>2</v>
      </c>
      <c r="D761">
        <v>2</v>
      </c>
      <c r="E761">
        <v>2</v>
      </c>
      <c r="F761">
        <v>1</v>
      </c>
      <c r="G761">
        <v>1</v>
      </c>
      <c r="H761" s="461">
        <f t="shared" si="407"/>
        <v>4</v>
      </c>
      <c r="I761" s="461">
        <f t="shared" si="408"/>
        <v>3</v>
      </c>
      <c r="J761" s="461">
        <v>0</v>
      </c>
      <c r="K761" s="461">
        <v>0</v>
      </c>
      <c r="L761" s="461">
        <v>0</v>
      </c>
      <c r="M761" s="461">
        <v>0</v>
      </c>
      <c r="N761" s="461">
        <f t="shared" si="409"/>
        <v>2</v>
      </c>
    </row>
    <row r="762" spans="1:14" outlineLevel="1">
      <c r="B762" t="e">
        <f t="shared" si="406"/>
        <v>#REF!</v>
      </c>
      <c r="C762">
        <v>2</v>
      </c>
      <c r="D762">
        <v>2</v>
      </c>
      <c r="E762">
        <v>3</v>
      </c>
      <c r="F762">
        <v>1</v>
      </c>
      <c r="G762">
        <v>1</v>
      </c>
      <c r="H762" s="461">
        <f t="shared" si="407"/>
        <v>4</v>
      </c>
      <c r="I762" s="461">
        <f t="shared" si="408"/>
        <v>2</v>
      </c>
      <c r="J762" s="461">
        <v>0</v>
      </c>
      <c r="K762" s="461">
        <v>0</v>
      </c>
      <c r="L762" s="461">
        <v>0</v>
      </c>
      <c r="M762" s="461">
        <v>0</v>
      </c>
      <c r="N762" s="461">
        <f t="shared" si="409"/>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406"/>
        <v>GSW  Win</v>
      </c>
      <c r="C766">
        <v>2</v>
      </c>
      <c r="D766">
        <v>4</v>
      </c>
      <c r="E766">
        <v>1</v>
      </c>
      <c r="F766">
        <v>1</v>
      </c>
      <c r="G766">
        <v>1</v>
      </c>
      <c r="H766" s="461">
        <f t="shared" si="407"/>
        <v>5</v>
      </c>
      <c r="I766" s="461">
        <f t="shared" si="408"/>
        <v>4</v>
      </c>
      <c r="J766" s="461">
        <v>0</v>
      </c>
      <c r="K766" s="461">
        <v>0</v>
      </c>
      <c r="L766" s="461">
        <v>0</v>
      </c>
      <c r="M766" s="461">
        <v>0</v>
      </c>
      <c r="N766" s="461">
        <f t="shared" si="409"/>
        <v>3</v>
      </c>
    </row>
    <row r="767" spans="1:14" outlineLevel="1">
      <c r="B767" t="str">
        <f t="shared" si="406"/>
        <v>GSW  Spr</v>
      </c>
      <c r="C767">
        <v>2</v>
      </c>
      <c r="D767">
        <v>4</v>
      </c>
      <c r="E767">
        <v>2</v>
      </c>
      <c r="F767">
        <v>1</v>
      </c>
      <c r="G767">
        <v>1</v>
      </c>
      <c r="H767" s="461">
        <f t="shared" si="407"/>
        <v>5</v>
      </c>
      <c r="I767" s="461">
        <f t="shared" si="408"/>
        <v>3</v>
      </c>
      <c r="J767" s="461">
        <v>0</v>
      </c>
      <c r="K767" s="461">
        <v>0</v>
      </c>
      <c r="L767" s="461">
        <v>0</v>
      </c>
      <c r="M767" s="461">
        <v>0</v>
      </c>
      <c r="N767" s="461">
        <f t="shared" si="409"/>
        <v>3</v>
      </c>
    </row>
    <row r="768" spans="1:14" outlineLevel="1">
      <c r="A768" s="104"/>
      <c r="B768" t="e">
        <f t="shared" si="406"/>
        <v>#REF!</v>
      </c>
      <c r="C768">
        <v>2</v>
      </c>
      <c r="D768">
        <v>4</v>
      </c>
      <c r="E768">
        <v>3</v>
      </c>
      <c r="F768">
        <v>1</v>
      </c>
      <c r="G768">
        <v>1</v>
      </c>
      <c r="H768" s="461">
        <f t="shared" si="407"/>
        <v>5</v>
      </c>
      <c r="I768" s="461">
        <f t="shared" si="408"/>
        <v>2</v>
      </c>
      <c r="J768" s="461">
        <v>0</v>
      </c>
      <c r="K768" s="461">
        <v>0</v>
      </c>
      <c r="L768" s="461">
        <v>0</v>
      </c>
      <c r="M768" s="461">
        <v>0</v>
      </c>
      <c r="N768" s="461">
        <f t="shared" si="409"/>
        <v>3</v>
      </c>
    </row>
    <row r="769" spans="1:14" outlineLevel="1">
      <c r="A769" s="101" t="s">
        <v>1076</v>
      </c>
      <c r="B769" t="str">
        <f t="shared" si="406"/>
        <v>EWW  Win</v>
      </c>
      <c r="C769">
        <v>3</v>
      </c>
      <c r="D769">
        <v>1</v>
      </c>
      <c r="E769">
        <v>1</v>
      </c>
      <c r="F769">
        <v>1</v>
      </c>
      <c r="G769">
        <v>1</v>
      </c>
      <c r="H769" s="461">
        <f t="shared" si="407"/>
        <v>3</v>
      </c>
      <c r="I769" s="461">
        <f t="shared" si="408"/>
        <v>4</v>
      </c>
      <c r="J769" s="461">
        <v>0</v>
      </c>
      <c r="K769" s="461">
        <v>0</v>
      </c>
      <c r="L769" s="461">
        <v>0</v>
      </c>
      <c r="M769" s="461">
        <v>0</v>
      </c>
      <c r="N769" s="461">
        <f t="shared" si="409"/>
        <v>2</v>
      </c>
    </row>
    <row r="770" spans="1:14" outlineLevel="1">
      <c r="B770" t="str">
        <f t="shared" si="406"/>
        <v>EWW  Spr</v>
      </c>
      <c r="C770">
        <v>3</v>
      </c>
      <c r="D770">
        <v>1</v>
      </c>
      <c r="E770">
        <v>2</v>
      </c>
      <c r="F770">
        <v>1</v>
      </c>
      <c r="G770">
        <v>1</v>
      </c>
      <c r="H770" s="461">
        <f t="shared" si="407"/>
        <v>3</v>
      </c>
      <c r="I770" s="461">
        <f t="shared" si="408"/>
        <v>3</v>
      </c>
      <c r="J770" s="461">
        <v>0</v>
      </c>
      <c r="K770" s="461">
        <v>0</v>
      </c>
      <c r="L770" s="461">
        <v>0</v>
      </c>
      <c r="M770" s="461">
        <v>0</v>
      </c>
      <c r="N770" s="461">
        <f t="shared" si="409"/>
        <v>2</v>
      </c>
    </row>
    <row r="771" spans="1:14" outlineLevel="1">
      <c r="B771" t="e">
        <f t="shared" si="406"/>
        <v>#REF!</v>
      </c>
      <c r="C771">
        <v>3</v>
      </c>
      <c r="D771">
        <v>1</v>
      </c>
      <c r="E771">
        <v>3</v>
      </c>
      <c r="F771">
        <v>1</v>
      </c>
      <c r="G771">
        <v>1</v>
      </c>
      <c r="H771" s="461">
        <f t="shared" si="407"/>
        <v>3</v>
      </c>
      <c r="I771" s="461">
        <f t="shared" si="408"/>
        <v>2</v>
      </c>
      <c r="J771" s="461">
        <v>0</v>
      </c>
      <c r="K771" s="461">
        <v>0</v>
      </c>
      <c r="L771" s="461">
        <v>0</v>
      </c>
      <c r="M771" s="461">
        <v>0</v>
      </c>
      <c r="N771" s="461">
        <f t="shared" si="409"/>
        <v>2</v>
      </c>
    </row>
    <row r="772" spans="1:14" outlineLevel="1">
      <c r="A772" t="s">
        <v>1077</v>
      </c>
      <c r="B772" t="str">
        <f t="shared" si="406"/>
        <v>EWW  Win</v>
      </c>
      <c r="C772">
        <v>3</v>
      </c>
      <c r="D772">
        <v>2</v>
      </c>
      <c r="E772">
        <v>1</v>
      </c>
      <c r="F772">
        <v>1</v>
      </c>
      <c r="G772">
        <v>1</v>
      </c>
      <c r="H772" s="461">
        <f t="shared" si="407"/>
        <v>4</v>
      </c>
      <c r="I772" s="461">
        <f t="shared" si="408"/>
        <v>4</v>
      </c>
      <c r="J772" s="461">
        <v>0</v>
      </c>
      <c r="K772" s="461">
        <v>0</v>
      </c>
      <c r="L772" s="461">
        <v>0</v>
      </c>
      <c r="M772" s="461">
        <v>0</v>
      </c>
      <c r="N772" s="461">
        <f t="shared" si="409"/>
        <v>2</v>
      </c>
    </row>
    <row r="773" spans="1:14" outlineLevel="1">
      <c r="B773" t="str">
        <f t="shared" si="406"/>
        <v>EWW  Spr</v>
      </c>
      <c r="C773">
        <v>3</v>
      </c>
      <c r="D773">
        <v>2</v>
      </c>
      <c r="E773">
        <v>2</v>
      </c>
      <c r="F773">
        <v>1</v>
      </c>
      <c r="G773">
        <v>1</v>
      </c>
      <c r="H773" s="461">
        <f t="shared" si="407"/>
        <v>4</v>
      </c>
      <c r="I773" s="461">
        <f t="shared" si="408"/>
        <v>3</v>
      </c>
      <c r="J773" s="461">
        <v>0</v>
      </c>
      <c r="K773" s="461">
        <v>0</v>
      </c>
      <c r="L773" s="461">
        <v>0</v>
      </c>
      <c r="M773" s="461">
        <v>0</v>
      </c>
      <c r="N773" s="461">
        <f t="shared" si="409"/>
        <v>2</v>
      </c>
    </row>
    <row r="774" spans="1:14" outlineLevel="1">
      <c r="B774" t="e">
        <f t="shared" si="406"/>
        <v>#REF!</v>
      </c>
      <c r="C774">
        <v>3</v>
      </c>
      <c r="D774">
        <v>2</v>
      </c>
      <c r="E774">
        <v>3</v>
      </c>
      <c r="F774">
        <v>1</v>
      </c>
      <c r="G774">
        <v>1</v>
      </c>
      <c r="H774" s="461">
        <f t="shared" si="407"/>
        <v>4</v>
      </c>
      <c r="I774" s="461">
        <f t="shared" si="408"/>
        <v>2</v>
      </c>
      <c r="J774" s="461">
        <v>0</v>
      </c>
      <c r="K774" s="461">
        <v>0</v>
      </c>
      <c r="L774" s="461">
        <v>0</v>
      </c>
      <c r="M774" s="461">
        <v>0</v>
      </c>
      <c r="N774" s="461">
        <f t="shared" si="409"/>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406"/>
        <v>EWW  Win</v>
      </c>
      <c r="C778">
        <v>3</v>
      </c>
      <c r="D778">
        <v>4</v>
      </c>
      <c r="E778">
        <v>1</v>
      </c>
      <c r="F778">
        <v>1</v>
      </c>
      <c r="G778">
        <v>1</v>
      </c>
      <c r="H778" s="461">
        <f t="shared" si="407"/>
        <v>5</v>
      </c>
      <c r="I778" s="461">
        <f t="shared" si="408"/>
        <v>4</v>
      </c>
      <c r="J778" s="461">
        <v>0</v>
      </c>
      <c r="K778" s="461">
        <v>0</v>
      </c>
      <c r="L778" s="461">
        <v>0</v>
      </c>
      <c r="M778" s="461">
        <v>0</v>
      </c>
      <c r="N778" s="461">
        <f t="shared" si="409"/>
        <v>3</v>
      </c>
    </row>
    <row r="779" spans="1:14" outlineLevel="1">
      <c r="B779" t="str">
        <f t="shared" si="406"/>
        <v>EWW  Spr</v>
      </c>
      <c r="C779">
        <v>3</v>
      </c>
      <c r="D779">
        <v>4</v>
      </c>
      <c r="E779">
        <v>2</v>
      </c>
      <c r="F779">
        <v>1</v>
      </c>
      <c r="G779">
        <v>1</v>
      </c>
      <c r="H779" s="461">
        <f t="shared" si="407"/>
        <v>5</v>
      </c>
      <c r="I779" s="461">
        <f t="shared" si="408"/>
        <v>3</v>
      </c>
      <c r="J779" s="461">
        <v>0</v>
      </c>
      <c r="K779" s="461">
        <v>0</v>
      </c>
      <c r="L779" s="461">
        <v>0</v>
      </c>
      <c r="M779" s="461">
        <v>0</v>
      </c>
      <c r="N779" s="461">
        <f t="shared" si="409"/>
        <v>3</v>
      </c>
    </row>
    <row r="780" spans="1:14" outlineLevel="1">
      <c r="A780" s="104"/>
      <c r="B780" t="e">
        <f t="shared" si="406"/>
        <v>#REF!</v>
      </c>
      <c r="C780">
        <v>3</v>
      </c>
      <c r="D780">
        <v>4</v>
      </c>
      <c r="E780">
        <v>3</v>
      </c>
      <c r="F780">
        <v>1</v>
      </c>
      <c r="G780">
        <v>1</v>
      </c>
      <c r="H780" s="461">
        <f t="shared" si="407"/>
        <v>5</v>
      </c>
      <c r="I780" s="461">
        <f t="shared" si="408"/>
        <v>2</v>
      </c>
      <c r="J780" s="461">
        <v>0</v>
      </c>
      <c r="K780" s="461">
        <v>0</v>
      </c>
      <c r="L780" s="461">
        <v>0</v>
      </c>
      <c r="M780" s="461">
        <v>0</v>
      </c>
      <c r="N780" s="461">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5"/>
  <cols>
    <col min="1" max="1" width="15.28515625" customWidth="1"/>
    <col min="2" max="2" width="145.140625" customWidth="1"/>
  </cols>
  <sheetData>
    <row r="1" spans="1:2">
      <c r="A1" t="s">
        <v>77</v>
      </c>
      <c r="B1" s="549" t="s">
        <v>1075</v>
      </c>
    </row>
    <row r="2" spans="1:2">
      <c r="B2" s="549" t="s">
        <v>64</v>
      </c>
    </row>
    <row r="3" spans="1:2">
      <c r="B3" s="549"/>
    </row>
    <row r="4" spans="1:2">
      <c r="B4" s="549" t="s">
        <v>69</v>
      </c>
    </row>
    <row r="5" spans="1:2">
      <c r="B5" s="549"/>
    </row>
    <row r="6" spans="1:2">
      <c r="B6" s="549" t="s">
        <v>70</v>
      </c>
    </row>
    <row r="7" spans="1:2">
      <c r="B7" s="549" t="s">
        <v>75</v>
      </c>
    </row>
    <row r="8" spans="1:2">
      <c r="B8" s="549" t="s">
        <v>73</v>
      </c>
    </row>
    <row r="9" spans="1:2">
      <c r="B9" s="549" t="s">
        <v>74</v>
      </c>
    </row>
    <row r="10" spans="1:2">
      <c r="A10" s="20"/>
      <c r="B10" s="549" t="s">
        <v>76</v>
      </c>
    </row>
    <row r="11" spans="1:2">
      <c r="A11" s="20"/>
      <c r="B11" s="549" t="s">
        <v>78</v>
      </c>
    </row>
    <row r="12" spans="1:2">
      <c r="A12" s="20"/>
      <c r="B12" s="549" t="s">
        <v>79</v>
      </c>
    </row>
    <row r="13" spans="1:2">
      <c r="A13" s="20"/>
      <c r="B13" s="549" t="s">
        <v>80</v>
      </c>
    </row>
    <row r="14" spans="1:2">
      <c r="A14" s="20"/>
      <c r="B14" s="549" t="s">
        <v>81</v>
      </c>
    </row>
    <row r="15" spans="1:2">
      <c r="A15" s="20"/>
      <c r="B15" s="549" t="s">
        <v>82</v>
      </c>
    </row>
    <row r="16" spans="1:2">
      <c r="A16" s="20"/>
      <c r="B16" s="549" t="s">
        <v>83</v>
      </c>
    </row>
    <row r="17" spans="1:2">
      <c r="A17" s="20"/>
      <c r="B17" s="549" t="s">
        <v>84</v>
      </c>
    </row>
    <row r="18" spans="1:2">
      <c r="A18" s="20"/>
      <c r="B18" s="549" t="s">
        <v>85</v>
      </c>
    </row>
    <row r="19" spans="1:2">
      <c r="A19" s="20"/>
      <c r="B19" s="549" t="s">
        <v>86</v>
      </c>
    </row>
    <row r="20" spans="1:2">
      <c r="A20" s="20"/>
      <c r="B20" s="549" t="s">
        <v>91</v>
      </c>
    </row>
    <row r="21" spans="1:2">
      <c r="A21" s="20"/>
      <c r="B21" s="550" t="s">
        <v>87</v>
      </c>
    </row>
    <row r="22" spans="1:2">
      <c r="A22" s="20"/>
      <c r="B22" s="549" t="s">
        <v>89</v>
      </c>
    </row>
    <row r="23" spans="1:2">
      <c r="A23" s="20"/>
      <c r="B23" s="549" t="s">
        <v>90</v>
      </c>
    </row>
    <row r="24" spans="1:2">
      <c r="A24" s="20"/>
      <c r="B24" s="549" t="s">
        <v>92</v>
      </c>
    </row>
    <row r="25" spans="1:2">
      <c r="A25" s="20"/>
      <c r="B25" s="549" t="s">
        <v>93</v>
      </c>
    </row>
    <row r="26" spans="1:2">
      <c r="A26" s="20"/>
      <c r="B26" s="549" t="s">
        <v>94</v>
      </c>
    </row>
    <row r="27" spans="1:2" ht="30">
      <c r="A27" s="20"/>
      <c r="B27" s="549" t="s">
        <v>96</v>
      </c>
    </row>
    <row r="28" spans="1:2">
      <c r="A28" s="20"/>
      <c r="B28" s="549" t="s">
        <v>95</v>
      </c>
    </row>
    <row r="29" spans="1:2">
      <c r="A29" s="20"/>
      <c r="B29" s="549" t="s">
        <v>98</v>
      </c>
    </row>
    <row r="30" spans="1:2">
      <c r="A30" s="20"/>
      <c r="B30" s="549" t="s">
        <v>97</v>
      </c>
    </row>
    <row r="31" spans="1:2">
      <c r="A31" s="20"/>
      <c r="B31" s="549" t="s">
        <v>99</v>
      </c>
    </row>
    <row r="32" spans="1:2">
      <c r="A32" s="20"/>
      <c r="B32" s="549" t="s">
        <v>100</v>
      </c>
    </row>
    <row r="33" spans="1:2">
      <c r="A33" s="20"/>
      <c r="B33" s="549" t="s">
        <v>101</v>
      </c>
    </row>
    <row r="34" spans="1:2">
      <c r="A34" s="20"/>
      <c r="B34" s="549" t="s">
        <v>102</v>
      </c>
    </row>
    <row r="35" spans="1:2">
      <c r="A35" s="20"/>
      <c r="B35" s="549" t="s">
        <v>104</v>
      </c>
    </row>
    <row r="36" spans="1:2" ht="30">
      <c r="B36" s="549" t="s">
        <v>105</v>
      </c>
    </row>
    <row r="37" spans="1:2">
      <c r="A37" s="20"/>
      <c r="B37" s="549" t="s">
        <v>106</v>
      </c>
    </row>
    <row r="38" spans="1:2">
      <c r="A38" s="20"/>
      <c r="B38" s="549" t="s">
        <v>107</v>
      </c>
    </row>
    <row r="39" spans="1:2">
      <c r="A39" s="20"/>
      <c r="B39" s="549" t="s">
        <v>113</v>
      </c>
    </row>
    <row r="40" spans="1:2">
      <c r="A40" s="20"/>
      <c r="B40" s="549" t="s">
        <v>108</v>
      </c>
    </row>
    <row r="41" spans="1:2">
      <c r="A41" s="20"/>
      <c r="B41" s="549" t="s">
        <v>112</v>
      </c>
    </row>
    <row r="42" spans="1:2">
      <c r="A42" s="20"/>
      <c r="B42" s="549" t="s">
        <v>109</v>
      </c>
    </row>
    <row r="43" spans="1:2">
      <c r="A43" s="20"/>
      <c r="B43" s="549" t="s">
        <v>111</v>
      </c>
    </row>
    <row r="44" spans="1:2">
      <c r="A44" s="20"/>
      <c r="B44" s="549" t="s">
        <v>114</v>
      </c>
    </row>
    <row r="45" spans="1:2">
      <c r="A45" s="20"/>
      <c r="B45" s="549" t="s">
        <v>115</v>
      </c>
    </row>
    <row r="46" spans="1:2">
      <c r="A46" s="20"/>
      <c r="B46" s="549" t="s">
        <v>116</v>
      </c>
    </row>
    <row r="47" spans="1:2">
      <c r="A47" s="20"/>
      <c r="B47" s="549" t="s">
        <v>117</v>
      </c>
    </row>
    <row r="48" spans="1:2">
      <c r="A48" s="20"/>
      <c r="B48" s="549" t="s">
        <v>118</v>
      </c>
    </row>
    <row r="49" spans="1:2">
      <c r="A49" s="20"/>
      <c r="B49" s="549" t="s">
        <v>119</v>
      </c>
    </row>
    <row r="50" spans="1:2">
      <c r="A50" s="20"/>
      <c r="B50" s="549" t="s">
        <v>120</v>
      </c>
    </row>
    <row r="51" spans="1:2">
      <c r="A51" s="20"/>
      <c r="B51" s="551" t="s">
        <v>121</v>
      </c>
    </row>
    <row r="52" spans="1:2">
      <c r="A52" s="20"/>
      <c r="B52" s="549" t="s">
        <v>122</v>
      </c>
    </row>
    <row r="53" spans="1:2">
      <c r="A53" s="20"/>
      <c r="B53" s="549" t="s">
        <v>123</v>
      </c>
    </row>
    <row r="54" spans="1:2">
      <c r="A54" s="20"/>
      <c r="B54" s="549" t="s">
        <v>124</v>
      </c>
    </row>
    <row r="55" spans="1:2">
      <c r="A55" s="20"/>
      <c r="B55" s="549" t="s">
        <v>125</v>
      </c>
    </row>
    <row r="56" spans="1:2" ht="30">
      <c r="A56" s="20"/>
      <c r="B56" s="552" t="s">
        <v>126</v>
      </c>
    </row>
    <row r="57" spans="1:2">
      <c r="A57" s="20"/>
      <c r="B57" s="552" t="s">
        <v>129</v>
      </c>
    </row>
    <row r="58" spans="1:2">
      <c r="A58" s="20"/>
      <c r="B58" s="549" t="s">
        <v>130</v>
      </c>
    </row>
    <row r="59" spans="1:2">
      <c r="A59" s="20"/>
      <c r="B59" s="549" t="s">
        <v>131</v>
      </c>
    </row>
    <row r="60" spans="1:2">
      <c r="A60" s="20"/>
      <c r="B60" s="549" t="s">
        <v>132</v>
      </c>
    </row>
    <row r="61" spans="1:2">
      <c r="A61" s="20"/>
      <c r="B61" s="549" t="s">
        <v>133</v>
      </c>
    </row>
    <row r="62" spans="1:2">
      <c r="A62" s="20"/>
      <c r="B62" s="549" t="s">
        <v>134</v>
      </c>
    </row>
    <row r="63" spans="1:2">
      <c r="A63" s="20"/>
      <c r="B63" s="549" t="s">
        <v>135</v>
      </c>
    </row>
    <row r="64" spans="1:2">
      <c r="A64" s="20"/>
      <c r="B64" s="549" t="s">
        <v>136</v>
      </c>
    </row>
    <row r="65" spans="1:2">
      <c r="A65" s="20"/>
      <c r="B65" s="551" t="s">
        <v>137</v>
      </c>
    </row>
    <row r="66" spans="1:2">
      <c r="A66" s="20">
        <v>44295.333333333336</v>
      </c>
      <c r="B66" s="552" t="s">
        <v>138</v>
      </c>
    </row>
    <row r="67" spans="1:2">
      <c r="A67" s="20"/>
      <c r="B67" s="549" t="s">
        <v>139</v>
      </c>
    </row>
    <row r="68" spans="1:2">
      <c r="A68" s="20"/>
      <c r="B68" s="549" t="s">
        <v>140</v>
      </c>
    </row>
    <row r="69" spans="1:2">
      <c r="A69" s="20"/>
      <c r="B69" s="549" t="s">
        <v>141</v>
      </c>
    </row>
    <row r="70" spans="1:2">
      <c r="A70" s="20">
        <v>44295.45416666667</v>
      </c>
      <c r="B70" s="552" t="s">
        <v>138</v>
      </c>
    </row>
    <row r="71" spans="1:2">
      <c r="A71" s="20"/>
      <c r="B71" s="552" t="s">
        <v>142</v>
      </c>
    </row>
    <row r="72" spans="1:2">
      <c r="A72" s="20"/>
      <c r="B72" s="549" t="s">
        <v>143</v>
      </c>
    </row>
    <row r="73" spans="1:2">
      <c r="A73" s="20"/>
      <c r="B73" s="549" t="s">
        <v>144</v>
      </c>
    </row>
    <row r="74" spans="1:2">
      <c r="A74" s="20"/>
      <c r="B74" s="552" t="s">
        <v>147</v>
      </c>
    </row>
    <row r="75" spans="1:2">
      <c r="A75" s="20">
        <v>44297.355856249997</v>
      </c>
      <c r="B75" s="549" t="s">
        <v>148</v>
      </c>
    </row>
    <row r="76" spans="1:2">
      <c r="A76" s="20"/>
      <c r="B76" s="549" t="s">
        <v>149</v>
      </c>
    </row>
    <row r="77" spans="1:2">
      <c r="A77" s="20"/>
      <c r="B77" s="549" t="s">
        <v>150</v>
      </c>
    </row>
    <row r="78" spans="1:2">
      <c r="A78" s="20"/>
      <c r="B78" s="549" t="s">
        <v>152</v>
      </c>
    </row>
    <row r="79" spans="1:2">
      <c r="A79" s="20"/>
      <c r="B79" s="549" t="s">
        <v>151</v>
      </c>
    </row>
    <row r="80" spans="1:2">
      <c r="A80" s="20"/>
      <c r="B80" s="549" t="s">
        <v>153</v>
      </c>
    </row>
    <row r="81" spans="1:2">
      <c r="A81" s="20">
        <v>44297.8298399306</v>
      </c>
      <c r="B81" s="549" t="s">
        <v>154</v>
      </c>
    </row>
    <row r="82" spans="1:2">
      <c r="A82" s="20"/>
      <c r="B82" s="549" t="s">
        <v>155</v>
      </c>
    </row>
    <row r="83" spans="1:2">
      <c r="A83" s="20"/>
      <c r="B83" s="549" t="s">
        <v>156</v>
      </c>
    </row>
    <row r="84" spans="1:2" ht="30">
      <c r="A84" s="20"/>
      <c r="B84" s="549" t="s">
        <v>157</v>
      </c>
    </row>
    <row r="85" spans="1:2">
      <c r="A85" s="20"/>
      <c r="B85" s="549" t="s">
        <v>158</v>
      </c>
    </row>
    <row r="86" spans="1:2">
      <c r="A86" s="20"/>
      <c r="B86" s="549" t="s">
        <v>159</v>
      </c>
    </row>
    <row r="87" spans="1:2">
      <c r="A87" s="20"/>
      <c r="B87" s="549" t="s">
        <v>160</v>
      </c>
    </row>
    <row r="88" spans="1:2">
      <c r="A88" s="20"/>
      <c r="B88" s="549" t="s">
        <v>161</v>
      </c>
    </row>
    <row r="89" spans="1:2">
      <c r="A89" s="20"/>
      <c r="B89" s="549" t="s">
        <v>162</v>
      </c>
    </row>
    <row r="90" spans="1:2">
      <c r="A90" s="20">
        <v>44299.579150810197</v>
      </c>
      <c r="B90" s="549" t="s">
        <v>164</v>
      </c>
    </row>
    <row r="91" spans="1:2">
      <c r="A91" s="20"/>
      <c r="B91" s="549" t="s">
        <v>165</v>
      </c>
    </row>
    <row r="92" spans="1:2">
      <c r="A92" s="20">
        <v>44299.694020486102</v>
      </c>
      <c r="B92" s="549" t="s">
        <v>166</v>
      </c>
    </row>
    <row r="93" spans="1:2">
      <c r="A93" s="20"/>
      <c r="B93" s="549" t="s">
        <v>167</v>
      </c>
    </row>
    <row r="94" spans="1:2">
      <c r="A94" s="20"/>
      <c r="B94" s="549" t="s">
        <v>168</v>
      </c>
    </row>
    <row r="95" spans="1:2">
      <c r="A95" s="20"/>
      <c r="B95" s="549" t="s">
        <v>169</v>
      </c>
    </row>
    <row r="96" spans="1:2">
      <c r="A96" s="20"/>
      <c r="B96" s="549" t="s">
        <v>170</v>
      </c>
    </row>
    <row r="97" spans="1:2">
      <c r="A97" s="20">
        <v>44300.588789467598</v>
      </c>
      <c r="B97" s="549" t="s">
        <v>171</v>
      </c>
    </row>
    <row r="98" spans="1:2">
      <c r="A98" s="20"/>
      <c r="B98" s="549" t="s">
        <v>173</v>
      </c>
    </row>
    <row r="99" spans="1:2">
      <c r="A99" s="20"/>
      <c r="B99" s="549" t="s">
        <v>174</v>
      </c>
    </row>
    <row r="100" spans="1:2">
      <c r="A100" s="20"/>
      <c r="B100" s="549" t="s">
        <v>172</v>
      </c>
    </row>
    <row r="101" spans="1:2" ht="30">
      <c r="A101" s="20"/>
      <c r="B101" s="549" t="s">
        <v>175</v>
      </c>
    </row>
    <row r="102" spans="1:2">
      <c r="A102" s="20"/>
      <c r="B102" s="549" t="s">
        <v>176</v>
      </c>
    </row>
    <row r="103" spans="1:2">
      <c r="A103" s="20"/>
      <c r="B103" s="549" t="s">
        <v>177</v>
      </c>
    </row>
    <row r="104" spans="1:2">
      <c r="A104" s="20"/>
      <c r="B104" s="549" t="s">
        <v>179</v>
      </c>
    </row>
    <row r="105" spans="1:2">
      <c r="A105" s="20">
        <v>44302.4714969907</v>
      </c>
      <c r="B105" s="549" t="s">
        <v>180</v>
      </c>
    </row>
    <row r="106" spans="1:2">
      <c r="A106" s="20"/>
      <c r="B106" s="549" t="s">
        <v>181</v>
      </c>
    </row>
    <row r="107" spans="1:2">
      <c r="A107" s="20"/>
      <c r="B107" s="549" t="s">
        <v>182</v>
      </c>
    </row>
    <row r="108" spans="1:2">
      <c r="A108" s="20"/>
      <c r="B108" s="549" t="s">
        <v>183</v>
      </c>
    </row>
    <row r="109" spans="1:2">
      <c r="A109" s="20"/>
      <c r="B109" s="549" t="s">
        <v>185</v>
      </c>
    </row>
    <row r="110" spans="1:2">
      <c r="A110" s="20"/>
      <c r="B110" s="549" t="s">
        <v>186</v>
      </c>
    </row>
    <row r="111" spans="1:2">
      <c r="A111" s="20">
        <v>44303</v>
      </c>
      <c r="B111" s="549" t="s">
        <v>187</v>
      </c>
    </row>
    <row r="112" spans="1:2">
      <c r="A112" s="20"/>
      <c r="B112" s="549" t="s">
        <v>191</v>
      </c>
    </row>
    <row r="113" spans="1:2">
      <c r="A113" s="20"/>
      <c r="B113" s="549" t="s">
        <v>192</v>
      </c>
    </row>
    <row r="114" spans="1:2">
      <c r="A114" s="20">
        <v>44304.534314583303</v>
      </c>
      <c r="B114" s="549" t="s">
        <v>193</v>
      </c>
    </row>
    <row r="115" spans="1:2">
      <c r="A115" s="20"/>
      <c r="B115" s="549" t="s">
        <v>196</v>
      </c>
    </row>
    <row r="116" spans="1:2">
      <c r="A116" s="20"/>
      <c r="B116" s="549" t="s">
        <v>197</v>
      </c>
    </row>
    <row r="117" spans="1:2">
      <c r="A117" s="20"/>
      <c r="B117" s="549" t="s">
        <v>198</v>
      </c>
    </row>
    <row r="118" spans="1:2">
      <c r="A118" s="20"/>
      <c r="B118" s="549" t="s">
        <v>199</v>
      </c>
    </row>
    <row r="119" spans="1:2">
      <c r="A119" s="20"/>
      <c r="B119" s="549" t="s">
        <v>200</v>
      </c>
    </row>
    <row r="120" spans="1:2">
      <c r="A120" s="20">
        <v>44305.451966898101</v>
      </c>
      <c r="B120" s="549" t="s">
        <v>201</v>
      </c>
    </row>
    <row r="121" spans="1:2">
      <c r="A121" s="20"/>
      <c r="B121" s="549" t="s">
        <v>202</v>
      </c>
    </row>
    <row r="122" spans="1:2">
      <c r="A122" s="20"/>
      <c r="B122" s="549" t="s">
        <v>208</v>
      </c>
    </row>
    <row r="123" spans="1:2">
      <c r="A123" s="20"/>
      <c r="B123" s="549" t="s">
        <v>206</v>
      </c>
    </row>
    <row r="124" spans="1:2">
      <c r="A124" s="20"/>
      <c r="B124" s="549" t="s">
        <v>207</v>
      </c>
    </row>
    <row r="125" spans="1:2">
      <c r="A125" s="20"/>
      <c r="B125" s="549" t="s">
        <v>209</v>
      </c>
    </row>
    <row r="126" spans="1:2">
      <c r="A126" s="20"/>
      <c r="B126" s="549" t="s">
        <v>210</v>
      </c>
    </row>
    <row r="127" spans="1:2">
      <c r="A127" s="20"/>
      <c r="B127" s="549" t="s">
        <v>211</v>
      </c>
    </row>
    <row r="128" spans="1:2">
      <c r="A128" s="20"/>
      <c r="B128" s="549" t="s">
        <v>212</v>
      </c>
    </row>
    <row r="129" spans="1:2">
      <c r="A129" s="20"/>
      <c r="B129" s="549" t="s">
        <v>213</v>
      </c>
    </row>
    <row r="130" spans="1:2">
      <c r="A130" s="20">
        <v>44306.324938425903</v>
      </c>
      <c r="B130" s="549" t="s">
        <v>214</v>
      </c>
    </row>
    <row r="131" spans="1:2">
      <c r="A131" s="20"/>
      <c r="B131" s="549" t="s">
        <v>215</v>
      </c>
    </row>
    <row r="132" spans="1:2">
      <c r="A132" s="20"/>
      <c r="B132" s="549" t="s">
        <v>216</v>
      </c>
    </row>
    <row r="133" spans="1:2">
      <c r="A133" s="20"/>
      <c r="B133" s="549" t="s">
        <v>217</v>
      </c>
    </row>
    <row r="134" spans="1:2">
      <c r="A134" s="20"/>
      <c r="B134" s="549" t="s">
        <v>218</v>
      </c>
    </row>
    <row r="135" spans="1:2">
      <c r="A135" s="20"/>
      <c r="B135" s="549" t="s">
        <v>219</v>
      </c>
    </row>
    <row r="136" spans="1:2">
      <c r="A136" s="20"/>
      <c r="B136" s="549" t="s">
        <v>220</v>
      </c>
    </row>
    <row r="137" spans="1:2">
      <c r="A137" s="20"/>
      <c r="B137" s="549" t="s">
        <v>221</v>
      </c>
    </row>
    <row r="138" spans="1:2">
      <c r="A138" s="20"/>
      <c r="B138" s="549" t="s">
        <v>222</v>
      </c>
    </row>
    <row r="139" spans="1:2">
      <c r="A139" s="20">
        <v>44307.766821643498</v>
      </c>
      <c r="B139" s="549" t="s">
        <v>223</v>
      </c>
    </row>
    <row r="140" spans="1:2">
      <c r="A140" s="20">
        <v>44307.8445818287</v>
      </c>
      <c r="B140" s="549" t="s">
        <v>224</v>
      </c>
    </row>
    <row r="141" spans="1:2">
      <c r="A141" s="20">
        <v>44308.488527314803</v>
      </c>
      <c r="B141" s="549" t="s">
        <v>225</v>
      </c>
    </row>
    <row r="142" spans="1:2">
      <c r="A142" s="20"/>
      <c r="B142" s="549" t="s">
        <v>226</v>
      </c>
    </row>
    <row r="143" spans="1:2">
      <c r="A143" s="20"/>
      <c r="B143" s="549" t="s">
        <v>234</v>
      </c>
    </row>
    <row r="144" spans="1:2">
      <c r="A144" s="20">
        <v>44314.278955902802</v>
      </c>
      <c r="B144" s="549" t="s">
        <v>235</v>
      </c>
    </row>
    <row r="145" spans="1:2">
      <c r="A145" s="20"/>
      <c r="B145" s="549" t="s">
        <v>237</v>
      </c>
    </row>
    <row r="146" spans="1:2">
      <c r="A146" s="20"/>
      <c r="B146" s="549" t="s">
        <v>239</v>
      </c>
    </row>
    <row r="147" spans="1:2">
      <c r="A147" s="20">
        <v>44315.688820486102</v>
      </c>
      <c r="B147" s="549" t="s">
        <v>244</v>
      </c>
    </row>
    <row r="148" spans="1:2">
      <c r="A148" s="20"/>
      <c r="B148" s="549" t="s">
        <v>241</v>
      </c>
    </row>
    <row r="149" spans="1:2">
      <c r="A149" s="20"/>
      <c r="B149" s="549" t="s">
        <v>242</v>
      </c>
    </row>
    <row r="150" spans="1:2" ht="30">
      <c r="A150" s="20"/>
      <c r="B150" s="549" t="s">
        <v>243</v>
      </c>
    </row>
    <row r="151" spans="1:2">
      <c r="A151" s="20"/>
      <c r="B151" s="549" t="s">
        <v>245</v>
      </c>
    </row>
    <row r="152" spans="1:2">
      <c r="A152" s="20">
        <v>44315.8158616898</v>
      </c>
      <c r="B152" s="549" t="s">
        <v>246</v>
      </c>
    </row>
    <row r="153" spans="1:2">
      <c r="A153" s="20"/>
      <c r="B153" s="549" t="s">
        <v>247</v>
      </c>
    </row>
    <row r="154" spans="1:2">
      <c r="A154" s="20"/>
      <c r="B154" s="549" t="s">
        <v>248</v>
      </c>
    </row>
    <row r="155" spans="1:2">
      <c r="A155" s="20"/>
      <c r="B155" s="549" t="s">
        <v>249</v>
      </c>
    </row>
    <row r="156" spans="1:2">
      <c r="A156" s="20"/>
      <c r="B156" s="549" t="s">
        <v>250</v>
      </c>
    </row>
    <row r="157" spans="1:2">
      <c r="A157" s="20"/>
      <c r="B157" s="549" t="s">
        <v>251</v>
      </c>
    </row>
    <row r="158" spans="1:2">
      <c r="A158" s="20">
        <v>44316.651822337997</v>
      </c>
      <c r="B158" s="549" t="s">
        <v>252</v>
      </c>
    </row>
    <row r="159" spans="1:2">
      <c r="A159" s="20"/>
      <c r="B159" s="549" t="s">
        <v>254</v>
      </c>
    </row>
    <row r="160" spans="1:2">
      <c r="A160" s="20"/>
      <c r="B160" s="549" t="s">
        <v>253</v>
      </c>
    </row>
    <row r="161" spans="1:2" ht="30">
      <c r="A161" s="20"/>
      <c r="B161" s="549" t="s">
        <v>255</v>
      </c>
    </row>
    <row r="162" spans="1:2">
      <c r="A162" s="20"/>
      <c r="B162" s="549" t="s">
        <v>256</v>
      </c>
    </row>
    <row r="163" spans="1:2">
      <c r="A163" s="20"/>
      <c r="B163" s="549" t="s">
        <v>257</v>
      </c>
    </row>
    <row r="164" spans="1:2">
      <c r="A164" s="20"/>
      <c r="B164" s="549" t="s">
        <v>258</v>
      </c>
    </row>
    <row r="165" spans="1:2">
      <c r="A165" s="20"/>
      <c r="B165" s="549" t="s">
        <v>260</v>
      </c>
    </row>
    <row r="166" spans="1:2">
      <c r="A166" s="20"/>
      <c r="B166" s="549" t="s">
        <v>261</v>
      </c>
    </row>
    <row r="167" spans="1:2">
      <c r="A167" s="20">
        <v>44318.795286805602</v>
      </c>
      <c r="B167" s="549" t="s">
        <v>272</v>
      </c>
    </row>
    <row r="168" spans="1:2">
      <c r="A168" s="20"/>
      <c r="B168" s="549" t="s">
        <v>271</v>
      </c>
    </row>
    <row r="169" spans="1:2">
      <c r="A169" s="20">
        <v>44319.416666666664</v>
      </c>
      <c r="B169" s="549" t="s">
        <v>273</v>
      </c>
    </row>
    <row r="170" spans="1:2">
      <c r="A170" s="20"/>
      <c r="B170" s="549" t="s">
        <v>275</v>
      </c>
    </row>
    <row r="171" spans="1:2">
      <c r="A171" s="20">
        <v>44320.589794328705</v>
      </c>
      <c r="B171" s="549" t="s">
        <v>276</v>
      </c>
    </row>
    <row r="172" spans="1:2">
      <c r="A172" s="20"/>
      <c r="B172" s="549" t="s">
        <v>282</v>
      </c>
    </row>
    <row r="173" spans="1:2">
      <c r="A173" s="20">
        <v>44321</v>
      </c>
      <c r="B173" s="549" t="s">
        <v>283</v>
      </c>
    </row>
    <row r="174" spans="1:2">
      <c r="A174" s="20"/>
      <c r="B174" s="549" t="s">
        <v>284</v>
      </c>
    </row>
    <row r="175" spans="1:2">
      <c r="A175" s="20"/>
      <c r="B175" s="549" t="s">
        <v>285</v>
      </c>
    </row>
    <row r="176" spans="1:2">
      <c r="A176" s="20"/>
      <c r="B176" s="549" t="s">
        <v>286</v>
      </c>
    </row>
    <row r="177" spans="1:2">
      <c r="A177" s="20"/>
      <c r="B177" s="549" t="s">
        <v>287</v>
      </c>
    </row>
    <row r="178" spans="1:2">
      <c r="A178" s="20"/>
      <c r="B178" s="549" t="s">
        <v>288</v>
      </c>
    </row>
    <row r="179" spans="1:2">
      <c r="A179" s="20"/>
      <c r="B179" s="549" t="s">
        <v>291</v>
      </c>
    </row>
    <row r="180" spans="1:2">
      <c r="A180" s="20"/>
      <c r="B180" s="549" t="s">
        <v>292</v>
      </c>
    </row>
    <row r="181" spans="1:2">
      <c r="A181" s="20"/>
      <c r="B181" s="549" t="s">
        <v>294</v>
      </c>
    </row>
    <row r="182" spans="1:2">
      <c r="A182" s="20"/>
      <c r="B182" s="549" t="s">
        <v>295</v>
      </c>
    </row>
    <row r="183" spans="1:2">
      <c r="A183" s="20">
        <v>44322.355669791701</v>
      </c>
      <c r="B183" s="549" t="s">
        <v>296</v>
      </c>
    </row>
    <row r="184" spans="1:2">
      <c r="A184" s="20"/>
      <c r="B184" s="549" t="s">
        <v>298</v>
      </c>
    </row>
    <row r="185" spans="1:2">
      <c r="A185" s="20"/>
      <c r="B185" s="549" t="s">
        <v>299</v>
      </c>
    </row>
    <row r="186" spans="1:2">
      <c r="A186" s="20"/>
      <c r="B186" s="549" t="s">
        <v>300</v>
      </c>
    </row>
    <row r="187" spans="1:2">
      <c r="A187" s="20"/>
      <c r="B187" s="549" t="s">
        <v>301</v>
      </c>
    </row>
    <row r="188" spans="1:2">
      <c r="A188" s="20">
        <v>44323.920671874999</v>
      </c>
      <c r="B188" s="549" t="s">
        <v>303</v>
      </c>
    </row>
    <row r="189" spans="1:2">
      <c r="A189" s="20"/>
      <c r="B189" s="549" t="s">
        <v>304</v>
      </c>
    </row>
    <row r="190" spans="1:2">
      <c r="A190" s="20"/>
      <c r="B190" s="549" t="s">
        <v>305</v>
      </c>
    </row>
    <row r="191" spans="1:2">
      <c r="A191" s="20"/>
      <c r="B191" s="549" t="s">
        <v>306</v>
      </c>
    </row>
    <row r="192" spans="1:2">
      <c r="A192" s="20"/>
      <c r="B192" s="549" t="s">
        <v>307</v>
      </c>
    </row>
    <row r="193" spans="1:2">
      <c r="A193" s="20"/>
      <c r="B193" s="549" t="s">
        <v>308</v>
      </c>
    </row>
    <row r="194" spans="1:2">
      <c r="A194" s="20"/>
      <c r="B194" s="549" t="s">
        <v>309</v>
      </c>
    </row>
    <row r="195" spans="1:2">
      <c r="A195" s="20"/>
      <c r="B195" s="549" t="s">
        <v>310</v>
      </c>
    </row>
    <row r="196" spans="1:2">
      <c r="A196" s="20"/>
      <c r="B196" s="549" t="s">
        <v>311</v>
      </c>
    </row>
    <row r="197" spans="1:2">
      <c r="A197" s="20"/>
      <c r="B197" s="549" t="s">
        <v>312</v>
      </c>
    </row>
    <row r="198" spans="1:2">
      <c r="A198" s="20">
        <v>44325.499741435196</v>
      </c>
      <c r="B198" s="549" t="s">
        <v>313</v>
      </c>
    </row>
    <row r="199" spans="1:2">
      <c r="A199" s="20"/>
      <c r="B199" s="549" t="s">
        <v>314</v>
      </c>
    </row>
    <row r="200" spans="1:2">
      <c r="A200" s="20"/>
      <c r="B200" s="549" t="s">
        <v>315</v>
      </c>
    </row>
    <row r="201" spans="1:2">
      <c r="A201" s="20"/>
      <c r="B201" s="549" t="s">
        <v>316</v>
      </c>
    </row>
    <row r="202" spans="1:2">
      <c r="A202" s="20"/>
      <c r="B202" s="549" t="s">
        <v>317</v>
      </c>
    </row>
    <row r="203" spans="1:2">
      <c r="A203" s="20"/>
      <c r="B203" s="549" t="s">
        <v>318</v>
      </c>
    </row>
    <row r="204" spans="1:2">
      <c r="A204" s="20"/>
      <c r="B204" s="549" t="s">
        <v>319</v>
      </c>
    </row>
    <row r="205" spans="1:2">
      <c r="A205" s="20"/>
      <c r="B205" s="549" t="s">
        <v>320</v>
      </c>
    </row>
    <row r="206" spans="1:2">
      <c r="A206" s="20"/>
      <c r="B206" s="549" t="s">
        <v>321</v>
      </c>
    </row>
    <row r="207" spans="1:2">
      <c r="A207" s="20"/>
      <c r="B207" s="549" t="s">
        <v>322</v>
      </c>
    </row>
    <row r="208" spans="1:2">
      <c r="A208" s="20"/>
      <c r="B208" s="549" t="s">
        <v>323</v>
      </c>
    </row>
    <row r="209" spans="1:2">
      <c r="A209" s="20">
        <v>44326.575224768501</v>
      </c>
      <c r="B209" s="549" t="s">
        <v>324</v>
      </c>
    </row>
    <row r="210" spans="1:2">
      <c r="A210" s="20"/>
      <c r="B210" s="549" t="s">
        <v>325</v>
      </c>
    </row>
    <row r="211" spans="1:2">
      <c r="A211" s="20"/>
      <c r="B211" s="549" t="s">
        <v>326</v>
      </c>
    </row>
    <row r="212" spans="1:2">
      <c r="A212" s="20"/>
      <c r="B212" s="549" t="s">
        <v>327</v>
      </c>
    </row>
    <row r="213" spans="1:2">
      <c r="A213" s="20"/>
      <c r="B213" s="549" t="s">
        <v>330</v>
      </c>
    </row>
    <row r="214" spans="1:2">
      <c r="A214" s="20">
        <v>44328.702704976902</v>
      </c>
      <c r="B214" s="549" t="s">
        <v>331</v>
      </c>
    </row>
    <row r="215" spans="1:2">
      <c r="A215" s="20"/>
      <c r="B215" s="549" t="s">
        <v>332</v>
      </c>
    </row>
    <row r="216" spans="1:2">
      <c r="A216" s="20"/>
      <c r="B216" s="549" t="s">
        <v>333</v>
      </c>
    </row>
    <row r="217" spans="1:2">
      <c r="A217" s="20"/>
      <c r="B217" s="549" t="s">
        <v>335</v>
      </c>
    </row>
    <row r="218" spans="1:2">
      <c r="A218" s="20"/>
      <c r="B218" s="549" t="s">
        <v>336</v>
      </c>
    </row>
    <row r="219" spans="1:2">
      <c r="A219" s="20"/>
      <c r="B219" s="549" t="s">
        <v>334</v>
      </c>
    </row>
    <row r="220" spans="1:2">
      <c r="A220" s="20"/>
      <c r="B220" s="549" t="s">
        <v>338</v>
      </c>
    </row>
    <row r="221" spans="1:2">
      <c r="A221" s="20"/>
      <c r="B221" s="549" t="s">
        <v>337</v>
      </c>
    </row>
    <row r="222" spans="1:2">
      <c r="A222" s="20"/>
      <c r="B222" s="549" t="s">
        <v>339</v>
      </c>
    </row>
    <row r="223" spans="1:2">
      <c r="A223" s="20"/>
      <c r="B223" s="549" t="s">
        <v>340</v>
      </c>
    </row>
    <row r="224" spans="1:2">
      <c r="A224" s="20">
        <v>44333.425679861102</v>
      </c>
      <c r="B224" s="549" t="s">
        <v>341</v>
      </c>
    </row>
    <row r="225" spans="1:2">
      <c r="A225" s="20"/>
      <c r="B225" s="549" t="s">
        <v>342</v>
      </c>
    </row>
    <row r="226" spans="1:2">
      <c r="A226" s="20"/>
      <c r="B226" s="549" t="s">
        <v>346</v>
      </c>
    </row>
    <row r="227" spans="1:2">
      <c r="A227" s="20"/>
      <c r="B227" s="549" t="s">
        <v>347</v>
      </c>
    </row>
    <row r="228" spans="1:2">
      <c r="A228" s="20"/>
      <c r="B228" s="549" t="s">
        <v>348</v>
      </c>
    </row>
    <row r="229" spans="1:2">
      <c r="A229" s="20"/>
      <c r="B229" s="549" t="s">
        <v>349</v>
      </c>
    </row>
    <row r="230" spans="1:2">
      <c r="A230" s="20"/>
      <c r="B230" s="549" t="s">
        <v>351</v>
      </c>
    </row>
    <row r="231" spans="1:2">
      <c r="A231" s="20"/>
      <c r="B231" s="549" t="s">
        <v>352</v>
      </c>
    </row>
    <row r="232" spans="1:2">
      <c r="A232" s="20">
        <v>44336</v>
      </c>
      <c r="B232" s="549" t="s">
        <v>356</v>
      </c>
    </row>
    <row r="233" spans="1:2">
      <c r="A233" s="20"/>
      <c r="B233" s="549" t="s">
        <v>357</v>
      </c>
    </row>
    <row r="234" spans="1:2">
      <c r="A234" s="20"/>
      <c r="B234" s="549" t="s">
        <v>359</v>
      </c>
    </row>
    <row r="235" spans="1:2">
      <c r="A235" s="20"/>
      <c r="B235" s="549" t="s">
        <v>360</v>
      </c>
    </row>
    <row r="236" spans="1:2">
      <c r="A236" s="20"/>
      <c r="B236" s="549" t="s">
        <v>363</v>
      </c>
    </row>
    <row r="237" spans="1:2">
      <c r="A237" s="20"/>
      <c r="B237" s="549" t="s">
        <v>365</v>
      </c>
    </row>
    <row r="238" spans="1:2">
      <c r="A238" s="20"/>
      <c r="B238" s="549" t="s">
        <v>372</v>
      </c>
    </row>
    <row r="239" spans="1:2">
      <c r="A239" s="20"/>
      <c r="B239" s="549" t="s">
        <v>371</v>
      </c>
    </row>
    <row r="240" spans="1:2">
      <c r="A240" s="20"/>
      <c r="B240" s="549" t="s">
        <v>373</v>
      </c>
    </row>
    <row r="241" spans="1:2">
      <c r="A241" s="20"/>
      <c r="B241" s="549" t="s">
        <v>377</v>
      </c>
    </row>
    <row r="242" spans="1:2">
      <c r="A242" s="20"/>
      <c r="B242" s="549" t="s">
        <v>378</v>
      </c>
    </row>
    <row r="243" spans="1:2">
      <c r="A243" s="20"/>
      <c r="B243" s="549" t="s">
        <v>379</v>
      </c>
    </row>
    <row r="244" spans="1:2">
      <c r="A244" s="20"/>
      <c r="B244" s="549" t="s">
        <v>381</v>
      </c>
    </row>
    <row r="245" spans="1:2">
      <c r="A245" s="20">
        <v>44338.757544444401</v>
      </c>
      <c r="B245" s="549" t="s">
        <v>380</v>
      </c>
    </row>
    <row r="246" spans="1:2">
      <c r="A246" s="20"/>
      <c r="B246" s="549" t="s">
        <v>382</v>
      </c>
    </row>
    <row r="247" spans="1:2">
      <c r="A247" s="20">
        <v>44340.377351157404</v>
      </c>
      <c r="B247" s="549" t="s">
        <v>383</v>
      </c>
    </row>
    <row r="248" spans="1:2">
      <c r="A248" s="20"/>
      <c r="B248" s="549" t="s">
        <v>384</v>
      </c>
    </row>
    <row r="249" spans="1:2">
      <c r="A249" s="20"/>
      <c r="B249" s="549" t="s">
        <v>387</v>
      </c>
    </row>
    <row r="250" spans="1:2">
      <c r="A250" s="20"/>
      <c r="B250" s="549" t="s">
        <v>388</v>
      </c>
    </row>
    <row r="251" spans="1:2">
      <c r="A251" s="20"/>
      <c r="B251" s="549" t="s">
        <v>389</v>
      </c>
    </row>
    <row r="252" spans="1:2">
      <c r="A252" s="20"/>
      <c r="B252" s="549" t="s">
        <v>1781</v>
      </c>
    </row>
    <row r="253" spans="1:2">
      <c r="A253" s="20"/>
      <c r="B253" s="549" t="s">
        <v>391</v>
      </c>
    </row>
    <row r="254" spans="1:2">
      <c r="B254" s="549" t="s">
        <v>392</v>
      </c>
    </row>
    <row r="255" spans="1:2">
      <c r="A255" s="20">
        <v>44341.368147569403</v>
      </c>
      <c r="B255" s="549" t="s">
        <v>394</v>
      </c>
    </row>
    <row r="256" spans="1:2">
      <c r="A256" s="20"/>
      <c r="B256" s="549" t="s">
        <v>396</v>
      </c>
    </row>
    <row r="257" spans="1:2">
      <c r="A257" s="20"/>
      <c r="B257" s="549" t="s">
        <v>399</v>
      </c>
    </row>
    <row r="258" spans="1:2">
      <c r="A258" s="20"/>
      <c r="B258" s="549" t="s">
        <v>402</v>
      </c>
    </row>
    <row r="259" spans="1:2">
      <c r="A259" s="20"/>
      <c r="B259" s="549" t="s">
        <v>403</v>
      </c>
    </row>
    <row r="260" spans="1:2">
      <c r="A260" s="20"/>
      <c r="B260" s="549" t="s">
        <v>404</v>
      </c>
    </row>
    <row r="261" spans="1:2">
      <c r="A261" s="20"/>
      <c r="B261" s="549" t="s">
        <v>405</v>
      </c>
    </row>
    <row r="262" spans="1:2">
      <c r="A262" s="20"/>
      <c r="B262" s="549" t="s">
        <v>406</v>
      </c>
    </row>
    <row r="263" spans="1:2">
      <c r="A263" s="20"/>
      <c r="B263" s="549" t="s">
        <v>408</v>
      </c>
    </row>
    <row r="264" spans="1:2">
      <c r="A264" s="20"/>
      <c r="B264" s="549" t="s">
        <v>419</v>
      </c>
    </row>
    <row r="265" spans="1:2">
      <c r="A265" s="20"/>
      <c r="B265" s="549" t="s">
        <v>1801</v>
      </c>
    </row>
    <row r="266" spans="1:2">
      <c r="A266" s="20"/>
      <c r="B266" s="549" t="s">
        <v>420</v>
      </c>
    </row>
    <row r="267" spans="1:2">
      <c r="A267" s="20">
        <v>44343.596566666703</v>
      </c>
      <c r="B267" s="549" t="s">
        <v>421</v>
      </c>
    </row>
    <row r="268" spans="1:2">
      <c r="A268" s="20"/>
      <c r="B268" s="549" t="s">
        <v>422</v>
      </c>
    </row>
    <row r="269" spans="1:2">
      <c r="A269" s="20"/>
      <c r="B269" s="549" t="s">
        <v>423</v>
      </c>
    </row>
    <row r="270" spans="1:2">
      <c r="A270" s="20"/>
      <c r="B270" s="549" t="s">
        <v>467</v>
      </c>
    </row>
    <row r="271" spans="1:2">
      <c r="A271" s="20"/>
      <c r="B271" s="549" t="s">
        <v>468</v>
      </c>
    </row>
    <row r="272" spans="1:2">
      <c r="A272" s="20"/>
      <c r="B272" s="549" t="s">
        <v>469</v>
      </c>
    </row>
    <row r="273" spans="1:2">
      <c r="A273" s="20"/>
      <c r="B273" s="549" t="s">
        <v>470</v>
      </c>
    </row>
    <row r="274" spans="1:2">
      <c r="A274" s="20"/>
      <c r="B274" s="549" t="s">
        <v>471</v>
      </c>
    </row>
    <row r="275" spans="1:2" ht="30">
      <c r="A275" s="20"/>
      <c r="B275" s="549" t="s">
        <v>473</v>
      </c>
    </row>
    <row r="276" spans="1:2">
      <c r="A276" s="20">
        <v>44352.575020601798</v>
      </c>
      <c r="B276" s="549" t="s">
        <v>475</v>
      </c>
    </row>
    <row r="277" spans="1:2">
      <c r="A277" s="20"/>
      <c r="B277" s="549" t="s">
        <v>474</v>
      </c>
    </row>
    <row r="278" spans="1:2">
      <c r="A278" s="20"/>
      <c r="B278" s="549" t="s">
        <v>476</v>
      </c>
    </row>
    <row r="279" spans="1:2">
      <c r="A279" s="20">
        <v>44353.419314120401</v>
      </c>
      <c r="B279" s="549" t="s">
        <v>477</v>
      </c>
    </row>
    <row r="280" spans="1:2">
      <c r="A280" s="20"/>
      <c r="B280" s="549" t="s">
        <v>483</v>
      </c>
    </row>
    <row r="281" spans="1:2">
      <c r="A281" s="20"/>
      <c r="B281" s="549" t="s">
        <v>478</v>
      </c>
    </row>
    <row r="282" spans="1:2">
      <c r="A282" s="20"/>
      <c r="B282" s="549" t="s">
        <v>479</v>
      </c>
    </row>
    <row r="283" spans="1:2">
      <c r="A283" s="20"/>
      <c r="B283" s="549" t="s">
        <v>480</v>
      </c>
    </row>
    <row r="284" spans="1:2">
      <c r="A284" s="20"/>
      <c r="B284" s="549" t="s">
        <v>482</v>
      </c>
    </row>
    <row r="285" spans="1:2">
      <c r="A285" s="20"/>
      <c r="B285" s="549" t="s">
        <v>484</v>
      </c>
    </row>
    <row r="286" spans="1:2">
      <c r="A286" s="20"/>
      <c r="B286" s="549" t="s">
        <v>485</v>
      </c>
    </row>
    <row r="287" spans="1:2">
      <c r="A287" s="20"/>
      <c r="B287" s="549" t="s">
        <v>486</v>
      </c>
    </row>
    <row r="288" spans="1:2">
      <c r="A288" s="20"/>
      <c r="B288" s="549" t="s">
        <v>487</v>
      </c>
    </row>
    <row r="289" spans="1:2">
      <c r="A289" s="20"/>
      <c r="B289" s="549" t="s">
        <v>488</v>
      </c>
    </row>
    <row r="290" spans="1:2" ht="30">
      <c r="A290" s="20"/>
      <c r="B290" s="549" t="s">
        <v>489</v>
      </c>
    </row>
    <row r="291" spans="1:2">
      <c r="A291" s="20"/>
      <c r="B291" s="549" t="s">
        <v>490</v>
      </c>
    </row>
    <row r="292" spans="1:2">
      <c r="A292" s="20"/>
      <c r="B292" s="549" t="s">
        <v>491</v>
      </c>
    </row>
    <row r="293" spans="1:2">
      <c r="A293" s="20"/>
      <c r="B293" s="549" t="s">
        <v>492</v>
      </c>
    </row>
    <row r="294" spans="1:2">
      <c r="A294" s="20"/>
      <c r="B294" s="549" t="s">
        <v>494</v>
      </c>
    </row>
    <row r="295" spans="1:2">
      <c r="A295" s="20"/>
      <c r="B295" s="549" t="s">
        <v>493</v>
      </c>
    </row>
    <row r="296" spans="1:2">
      <c r="A296" s="20"/>
      <c r="B296" s="549" t="s">
        <v>496</v>
      </c>
    </row>
    <row r="297" spans="1:2">
      <c r="A297" s="20"/>
      <c r="B297" s="549" t="s">
        <v>497</v>
      </c>
    </row>
    <row r="298" spans="1:2">
      <c r="A298" s="20"/>
      <c r="B298" s="549" t="s">
        <v>501</v>
      </c>
    </row>
    <row r="299" spans="1:2">
      <c r="A299" s="20"/>
      <c r="B299" s="549" t="s">
        <v>502</v>
      </c>
    </row>
    <row r="300" spans="1:2">
      <c r="A300" s="20">
        <v>44356.777344212998</v>
      </c>
      <c r="B300" s="549" t="s">
        <v>503</v>
      </c>
    </row>
    <row r="301" spans="1:2">
      <c r="A301" s="20"/>
      <c r="B301" s="549" t="s">
        <v>504</v>
      </c>
    </row>
    <row r="302" spans="1:2">
      <c r="A302" s="20"/>
      <c r="B302" s="549" t="s">
        <v>505</v>
      </c>
    </row>
    <row r="303" spans="1:2">
      <c r="A303" s="20"/>
      <c r="B303" s="549" t="s">
        <v>506</v>
      </c>
    </row>
    <row r="304" spans="1:2" ht="30">
      <c r="A304" s="20"/>
      <c r="B304" s="549" t="s">
        <v>507</v>
      </c>
    </row>
    <row r="305" spans="1:2">
      <c r="A305" s="20"/>
      <c r="B305" s="549" t="s">
        <v>508</v>
      </c>
    </row>
    <row r="306" spans="1:2">
      <c r="A306" s="20"/>
      <c r="B306" s="549" t="s">
        <v>509</v>
      </c>
    </row>
    <row r="307" spans="1:2">
      <c r="A307" s="20"/>
      <c r="B307" s="549" t="s">
        <v>510</v>
      </c>
    </row>
    <row r="308" spans="1:2">
      <c r="A308" s="20"/>
      <c r="B308" s="549" t="s">
        <v>511</v>
      </c>
    </row>
    <row r="309" spans="1:2">
      <c r="A309" s="20"/>
      <c r="B309" s="549" t="s">
        <v>521</v>
      </c>
    </row>
    <row r="310" spans="1:2">
      <c r="A310" s="20">
        <v>44357.347470833301</v>
      </c>
      <c r="B310" s="549" t="s">
        <v>522</v>
      </c>
    </row>
    <row r="311" spans="1:2">
      <c r="A311" s="20"/>
      <c r="B311" s="549" t="s">
        <v>525</v>
      </c>
    </row>
    <row r="312" spans="1:2">
      <c r="A312" s="20"/>
      <c r="B312" s="549" t="s">
        <v>526</v>
      </c>
    </row>
    <row r="313" spans="1:2">
      <c r="A313" s="20"/>
      <c r="B313" s="549" t="s">
        <v>528</v>
      </c>
    </row>
    <row r="314" spans="1:2">
      <c r="A314" s="20"/>
      <c r="B314" s="549" t="s">
        <v>529</v>
      </c>
    </row>
    <row r="315" spans="1:2">
      <c r="A315" s="20"/>
      <c r="B315" s="549" t="s">
        <v>530</v>
      </c>
    </row>
    <row r="316" spans="1:2">
      <c r="A316" s="20"/>
      <c r="B316" s="549" t="s">
        <v>531</v>
      </c>
    </row>
    <row r="317" spans="1:2">
      <c r="A317" s="20"/>
      <c r="B317" s="549" t="s">
        <v>532</v>
      </c>
    </row>
    <row r="318" spans="1:2">
      <c r="A318" s="20"/>
      <c r="B318" s="549" t="s">
        <v>533</v>
      </c>
    </row>
    <row r="319" spans="1:2">
      <c r="A319" s="20"/>
      <c r="B319" s="549" t="s">
        <v>534</v>
      </c>
    </row>
    <row r="320" spans="1:2">
      <c r="A320" s="20"/>
      <c r="B320" s="549" t="s">
        <v>535</v>
      </c>
    </row>
    <row r="321" spans="1:2">
      <c r="A321" s="20"/>
      <c r="B321" s="549" t="s">
        <v>536</v>
      </c>
    </row>
    <row r="322" spans="1:2">
      <c r="A322" s="20"/>
      <c r="B322" s="549" t="s">
        <v>537</v>
      </c>
    </row>
    <row r="323" spans="1:2">
      <c r="A323" s="20">
        <v>44359.798668518502</v>
      </c>
      <c r="B323" s="549" t="s">
        <v>538</v>
      </c>
    </row>
    <row r="324" spans="1:2">
      <c r="A324" s="20"/>
      <c r="B324" s="549" t="s">
        <v>539</v>
      </c>
    </row>
    <row r="325" spans="1:2">
      <c r="A325" s="20">
        <v>44360.301544444403</v>
      </c>
      <c r="B325" s="549" t="s">
        <v>540</v>
      </c>
    </row>
    <row r="326" spans="1:2">
      <c r="A326" s="20"/>
      <c r="B326" s="549" t="s">
        <v>541</v>
      </c>
    </row>
    <row r="327" spans="1:2">
      <c r="A327" s="20"/>
      <c r="B327" s="549" t="s">
        <v>542</v>
      </c>
    </row>
    <row r="328" spans="1:2">
      <c r="A328" s="20"/>
      <c r="B328" s="549" t="s">
        <v>543</v>
      </c>
    </row>
    <row r="329" spans="1:2">
      <c r="A329" s="20"/>
      <c r="B329" s="549" t="s">
        <v>544</v>
      </c>
    </row>
    <row r="330" spans="1:2">
      <c r="A330" s="20"/>
      <c r="B330" s="549" t="s">
        <v>545</v>
      </c>
    </row>
    <row r="331" spans="1:2">
      <c r="A331" s="20"/>
      <c r="B331" s="549" t="s">
        <v>546</v>
      </c>
    </row>
    <row r="332" spans="1:2" ht="30">
      <c r="A332" s="20"/>
      <c r="B332" s="549" t="s">
        <v>551</v>
      </c>
    </row>
    <row r="333" spans="1:2">
      <c r="A333" s="20"/>
      <c r="B333" s="549" t="s">
        <v>547</v>
      </c>
    </row>
    <row r="334" spans="1:2" ht="30">
      <c r="A334" s="20"/>
      <c r="B334" s="549" t="s">
        <v>548</v>
      </c>
    </row>
    <row r="335" spans="1:2">
      <c r="A335" s="20"/>
      <c r="B335" s="549" t="s">
        <v>549</v>
      </c>
    </row>
    <row r="336" spans="1:2">
      <c r="A336" s="20"/>
      <c r="B336" s="549" t="s">
        <v>555</v>
      </c>
    </row>
    <row r="337" spans="1:2">
      <c r="A337" s="20">
        <v>44360.751121412002</v>
      </c>
      <c r="B337" s="549" t="s">
        <v>550</v>
      </c>
    </row>
    <row r="338" spans="1:2">
      <c r="A338" s="20"/>
      <c r="B338" s="549" t="s">
        <v>552</v>
      </c>
    </row>
    <row r="339" spans="1:2">
      <c r="A339" s="20"/>
      <c r="B339" s="549" t="s">
        <v>553</v>
      </c>
    </row>
    <row r="340" spans="1:2">
      <c r="A340" s="20"/>
      <c r="B340" s="549" t="s">
        <v>554</v>
      </c>
    </row>
    <row r="341" spans="1:2">
      <c r="A341" s="20"/>
      <c r="B341" s="549" t="s">
        <v>561</v>
      </c>
    </row>
    <row r="342" spans="1:2" ht="30">
      <c r="A342" s="20"/>
      <c r="B342" s="549" t="s">
        <v>556</v>
      </c>
    </row>
    <row r="343" spans="1:2" ht="30">
      <c r="A343" s="20"/>
      <c r="B343" s="549" t="s">
        <v>563</v>
      </c>
    </row>
    <row r="344" spans="1:2">
      <c r="A344" s="20"/>
      <c r="B344" s="549" t="s">
        <v>558</v>
      </c>
    </row>
    <row r="345" spans="1:2" ht="30">
      <c r="A345" s="20"/>
      <c r="B345" s="549" t="s">
        <v>560</v>
      </c>
    </row>
    <row r="346" spans="1:2">
      <c r="A346" s="20"/>
      <c r="B346" s="549" t="s">
        <v>562</v>
      </c>
    </row>
    <row r="347" spans="1:2">
      <c r="A347" s="20"/>
      <c r="B347" s="549" t="s">
        <v>564</v>
      </c>
    </row>
    <row r="348" spans="1:2">
      <c r="A348" s="20"/>
      <c r="B348" s="549" t="s">
        <v>565</v>
      </c>
    </row>
    <row r="349" spans="1:2" ht="30">
      <c r="A349" s="20"/>
      <c r="B349" s="549" t="s">
        <v>566</v>
      </c>
    </row>
    <row r="350" spans="1:2">
      <c r="A350" s="20"/>
      <c r="B350" s="549" t="s">
        <v>567</v>
      </c>
    </row>
    <row r="351" spans="1:2">
      <c r="A351" s="20"/>
      <c r="B351" s="549" t="s">
        <v>568</v>
      </c>
    </row>
    <row r="352" spans="1:2">
      <c r="A352" s="20"/>
      <c r="B352" s="549" t="s">
        <v>569</v>
      </c>
    </row>
    <row r="353" spans="1:2">
      <c r="A353" s="20">
        <v>44362.670448611098</v>
      </c>
      <c r="B353" s="549" t="s">
        <v>570</v>
      </c>
    </row>
    <row r="354" spans="1:2">
      <c r="A354" s="20"/>
      <c r="B354" s="549" t="s">
        <v>571</v>
      </c>
    </row>
    <row r="355" spans="1:2">
      <c r="A355" s="20"/>
      <c r="B355" s="549" t="s">
        <v>572</v>
      </c>
    </row>
    <row r="356" spans="1:2">
      <c r="A356" s="20"/>
      <c r="B356" s="549" t="s">
        <v>574</v>
      </c>
    </row>
    <row r="357" spans="1:2">
      <c r="A357" s="20"/>
      <c r="B357" s="549" t="s">
        <v>575</v>
      </c>
    </row>
    <row r="358" spans="1:2">
      <c r="A358" s="20"/>
      <c r="B358" s="549" t="s">
        <v>577</v>
      </c>
    </row>
    <row r="359" spans="1:2">
      <c r="A359" s="20"/>
      <c r="B359" s="549" t="s">
        <v>578</v>
      </c>
    </row>
    <row r="360" spans="1:2">
      <c r="A360" s="20"/>
      <c r="B360" s="549" t="s">
        <v>579</v>
      </c>
    </row>
    <row r="361" spans="1:2">
      <c r="A361" s="20"/>
      <c r="B361" s="549" t="s">
        <v>580</v>
      </c>
    </row>
    <row r="362" spans="1:2">
      <c r="A362" s="20"/>
      <c r="B362" s="549" t="s">
        <v>589</v>
      </c>
    </row>
    <row r="363" spans="1:2">
      <c r="A363" s="20"/>
      <c r="B363" s="549" t="s">
        <v>581</v>
      </c>
    </row>
    <row r="364" spans="1:2">
      <c r="A364" s="20"/>
      <c r="B364" s="549" t="s">
        <v>582</v>
      </c>
    </row>
    <row r="365" spans="1:2">
      <c r="A365" s="20"/>
      <c r="B365" s="549" t="s">
        <v>583</v>
      </c>
    </row>
    <row r="366" spans="1:2">
      <c r="A366" s="20"/>
      <c r="B366" s="549" t="s">
        <v>584</v>
      </c>
    </row>
    <row r="367" spans="1:2">
      <c r="A367" s="20">
        <v>44363.678779398098</v>
      </c>
      <c r="B367" s="549" t="s">
        <v>585</v>
      </c>
    </row>
    <row r="368" spans="1:2">
      <c r="A368" s="20"/>
      <c r="B368" s="549" t="s">
        <v>586</v>
      </c>
    </row>
    <row r="369" spans="1:2">
      <c r="A369" s="20"/>
      <c r="B369" s="549" t="s">
        <v>587</v>
      </c>
    </row>
    <row r="370" spans="1:2">
      <c r="A370" s="20">
        <v>44364.255856481483</v>
      </c>
      <c r="B370" s="549" t="s">
        <v>588</v>
      </c>
    </row>
    <row r="371" spans="1:2">
      <c r="A371" s="20"/>
      <c r="B371" s="549" t="s">
        <v>590</v>
      </c>
    </row>
    <row r="372" spans="1:2">
      <c r="A372" s="20"/>
      <c r="B372" s="549" t="s">
        <v>591</v>
      </c>
    </row>
    <row r="373" spans="1:2">
      <c r="A373" s="20"/>
      <c r="B373" s="549" t="s">
        <v>592</v>
      </c>
    </row>
    <row r="374" spans="1:2">
      <c r="A374" s="20"/>
      <c r="B374" s="549" t="s">
        <v>593</v>
      </c>
    </row>
    <row r="375" spans="1:2">
      <c r="A375" s="20"/>
      <c r="B375" s="549" t="s">
        <v>594</v>
      </c>
    </row>
    <row r="376" spans="1:2">
      <c r="A376" s="20"/>
      <c r="B376" s="549" t="s">
        <v>595</v>
      </c>
    </row>
    <row r="377" spans="1:2">
      <c r="A377" s="20"/>
      <c r="B377" s="549" t="s">
        <v>596</v>
      </c>
    </row>
    <row r="378" spans="1:2">
      <c r="A378" s="20"/>
      <c r="B378" s="549" t="s">
        <v>599</v>
      </c>
    </row>
    <row r="379" spans="1:2">
      <c r="A379" s="20">
        <v>44364.571406713003</v>
      </c>
      <c r="B379" s="549" t="s">
        <v>597</v>
      </c>
    </row>
    <row r="380" spans="1:2">
      <c r="A380" s="20"/>
      <c r="B380" s="549" t="s">
        <v>600</v>
      </c>
    </row>
    <row r="381" spans="1:2">
      <c r="A381" s="20"/>
      <c r="B381" s="549" t="s">
        <v>601</v>
      </c>
    </row>
    <row r="382" spans="1:2">
      <c r="A382" s="20"/>
      <c r="B382" s="549" t="s">
        <v>603</v>
      </c>
    </row>
    <row r="383" spans="1:2">
      <c r="A383" s="20"/>
      <c r="B383" s="549" t="s">
        <v>604</v>
      </c>
    </row>
    <row r="384" spans="1:2">
      <c r="A384" s="20">
        <v>44365.652302546303</v>
      </c>
      <c r="B384" s="549" t="s">
        <v>606</v>
      </c>
    </row>
    <row r="385" spans="1:2">
      <c r="A385" s="20"/>
      <c r="B385" s="549" t="s">
        <v>609</v>
      </c>
    </row>
    <row r="386" spans="1:2">
      <c r="A386" s="20"/>
      <c r="B386" s="549" t="s">
        <v>610</v>
      </c>
    </row>
    <row r="387" spans="1:2">
      <c r="A387" s="20"/>
      <c r="B387" s="549" t="s">
        <v>611</v>
      </c>
    </row>
    <row r="388" spans="1:2">
      <c r="A388" s="20"/>
      <c r="B388" s="549" t="s">
        <v>612</v>
      </c>
    </row>
    <row r="389" spans="1:2">
      <c r="A389" s="20"/>
      <c r="B389" s="549" t="s">
        <v>613</v>
      </c>
    </row>
    <row r="390" spans="1:2" ht="30">
      <c r="A390" s="20">
        <v>44366.343164699101</v>
      </c>
      <c r="B390" s="549" t="s">
        <v>614</v>
      </c>
    </row>
    <row r="391" spans="1:2">
      <c r="A391" s="20"/>
      <c r="B391" s="549" t="s">
        <v>615</v>
      </c>
    </row>
    <row r="392" spans="1:2">
      <c r="A392" s="20"/>
      <c r="B392" s="549" t="s">
        <v>616</v>
      </c>
    </row>
    <row r="393" spans="1:2">
      <c r="A393" s="20"/>
      <c r="B393" s="549" t="s">
        <v>617</v>
      </c>
    </row>
    <row r="394" spans="1:2">
      <c r="A394" s="20"/>
      <c r="B394" s="549" t="s">
        <v>623</v>
      </c>
    </row>
    <row r="395" spans="1:2" ht="30">
      <c r="A395" s="20"/>
      <c r="B395" s="549" t="s">
        <v>624</v>
      </c>
    </row>
    <row r="396" spans="1:2">
      <c r="A396" s="20"/>
      <c r="B396" s="549" t="s">
        <v>625</v>
      </c>
    </row>
    <row r="397" spans="1:2">
      <c r="A397" s="20"/>
      <c r="B397" s="549" t="s">
        <v>626</v>
      </c>
    </row>
    <row r="398" spans="1:2">
      <c r="A398" s="20"/>
      <c r="B398" s="549" t="s">
        <v>627</v>
      </c>
    </row>
    <row r="399" spans="1:2" ht="30">
      <c r="A399" s="20"/>
      <c r="B399" s="549" t="s">
        <v>628</v>
      </c>
    </row>
    <row r="400" spans="1:2">
      <c r="A400" s="20"/>
      <c r="B400" s="549" t="s">
        <v>629</v>
      </c>
    </row>
    <row r="401" spans="1:2">
      <c r="A401" s="20"/>
      <c r="B401" s="549" t="s">
        <v>632</v>
      </c>
    </row>
    <row r="402" spans="1:2">
      <c r="A402" s="20"/>
      <c r="B402" s="549" t="s">
        <v>633</v>
      </c>
    </row>
    <row r="403" spans="1:2">
      <c r="A403" s="60">
        <v>44368.569395023202</v>
      </c>
      <c r="B403" s="549" t="s">
        <v>630</v>
      </c>
    </row>
    <row r="404" spans="1:2">
      <c r="A404" s="60"/>
      <c r="B404" s="549" t="s">
        <v>631</v>
      </c>
    </row>
    <row r="405" spans="1:2" ht="30">
      <c r="A405" s="60">
        <v>44370.624910532402</v>
      </c>
      <c r="B405" s="549" t="s">
        <v>634</v>
      </c>
    </row>
    <row r="406" spans="1:2">
      <c r="A406" s="60"/>
      <c r="B406" s="549" t="s">
        <v>637</v>
      </c>
    </row>
    <row r="407" spans="1:2">
      <c r="A407" s="60"/>
      <c r="B407" s="549" t="s">
        <v>638</v>
      </c>
    </row>
    <row r="408" spans="1:2">
      <c r="A408" s="60">
        <v>44377.714576967599</v>
      </c>
      <c r="B408" s="549" t="s">
        <v>639</v>
      </c>
    </row>
    <row r="409" spans="1:2">
      <c r="A409" s="60"/>
      <c r="B409" s="549" t="s">
        <v>640</v>
      </c>
    </row>
    <row r="410" spans="1:2">
      <c r="A410" s="60"/>
      <c r="B410" s="549" t="s">
        <v>642</v>
      </c>
    </row>
    <row r="411" spans="1:2">
      <c r="A411" s="60"/>
      <c r="B411" s="549" t="s">
        <v>643</v>
      </c>
    </row>
    <row r="412" spans="1:2">
      <c r="A412" s="60">
        <v>44378.460482060204</v>
      </c>
      <c r="B412" s="549" t="s">
        <v>651</v>
      </c>
    </row>
    <row r="413" spans="1:2">
      <c r="A413" s="60"/>
      <c r="B413" s="549" t="s">
        <v>652</v>
      </c>
    </row>
    <row r="414" spans="1:2">
      <c r="A414" s="60"/>
      <c r="B414" s="549" t="s">
        <v>653</v>
      </c>
    </row>
    <row r="415" spans="1:2">
      <c r="A415" s="60"/>
      <c r="B415" s="549" t="s">
        <v>657</v>
      </c>
    </row>
    <row r="416" spans="1:2">
      <c r="A416" s="60"/>
      <c r="B416" s="549" t="s">
        <v>658</v>
      </c>
    </row>
    <row r="417" spans="1:2">
      <c r="A417" s="60"/>
      <c r="B417" s="549" t="s">
        <v>667</v>
      </c>
    </row>
    <row r="418" spans="1:2">
      <c r="A418" s="60"/>
      <c r="B418" s="549" t="s">
        <v>668</v>
      </c>
    </row>
    <row r="419" spans="1:2">
      <c r="A419" s="60">
        <v>44379.903977661997</v>
      </c>
      <c r="B419" s="549" t="s">
        <v>669</v>
      </c>
    </row>
    <row r="420" spans="1:2">
      <c r="A420" s="60"/>
      <c r="B420" s="549" t="s">
        <v>670</v>
      </c>
    </row>
    <row r="421" spans="1:2">
      <c r="A421" s="60"/>
      <c r="B421" s="549" t="s">
        <v>671</v>
      </c>
    </row>
    <row r="422" spans="1:2">
      <c r="A422" s="60"/>
      <c r="B422" s="549" t="s">
        <v>672</v>
      </c>
    </row>
    <row r="423" spans="1:2">
      <c r="A423" s="60"/>
      <c r="B423" s="549" t="s">
        <v>673</v>
      </c>
    </row>
    <row r="424" spans="1:2">
      <c r="A424" s="60"/>
      <c r="B424" s="549" t="s">
        <v>675</v>
      </c>
    </row>
    <row r="425" spans="1:2">
      <c r="A425" s="60"/>
      <c r="B425" s="549" t="s">
        <v>674</v>
      </c>
    </row>
    <row r="426" spans="1:2">
      <c r="A426" s="60">
        <v>44381.743217592499</v>
      </c>
      <c r="B426" s="549" t="s">
        <v>679</v>
      </c>
    </row>
    <row r="427" spans="1:2">
      <c r="A427" s="60"/>
      <c r="B427" s="549" t="s">
        <v>676</v>
      </c>
    </row>
    <row r="428" spans="1:2">
      <c r="A428" s="60"/>
      <c r="B428" s="549" t="s">
        <v>677</v>
      </c>
    </row>
    <row r="429" spans="1:2">
      <c r="A429" s="60">
        <v>44382.434702199098</v>
      </c>
      <c r="B429" s="549" t="s">
        <v>678</v>
      </c>
    </row>
    <row r="430" spans="1:2">
      <c r="A430" s="60"/>
      <c r="B430" s="549" t="s">
        <v>680</v>
      </c>
    </row>
    <row r="431" spans="1:2">
      <c r="A431" s="60"/>
      <c r="B431" s="549" t="s">
        <v>681</v>
      </c>
    </row>
    <row r="432" spans="1:2">
      <c r="A432" s="60"/>
      <c r="B432" s="549" t="s">
        <v>682</v>
      </c>
    </row>
    <row r="433" spans="1:2">
      <c r="A433" s="60"/>
      <c r="B433" s="549" t="s">
        <v>683</v>
      </c>
    </row>
    <row r="434" spans="1:2">
      <c r="A434" s="60">
        <v>44389.828451736103</v>
      </c>
      <c r="B434" s="549" t="s">
        <v>684</v>
      </c>
    </row>
    <row r="435" spans="1:2">
      <c r="A435" s="60"/>
      <c r="B435" s="549" t="s">
        <v>686</v>
      </c>
    </row>
    <row r="436" spans="1:2" ht="30">
      <c r="A436" s="60">
        <v>44390.399459953704</v>
      </c>
      <c r="B436" s="549" t="s">
        <v>691</v>
      </c>
    </row>
    <row r="437" spans="1:2">
      <c r="A437" s="60"/>
      <c r="B437" s="549" t="s">
        <v>687</v>
      </c>
    </row>
    <row r="438" spans="1:2">
      <c r="A438" s="60"/>
      <c r="B438" s="549" t="s">
        <v>688</v>
      </c>
    </row>
    <row r="439" spans="1:2">
      <c r="A439" s="60"/>
      <c r="B439" s="549" t="s">
        <v>690</v>
      </c>
    </row>
    <row r="440" spans="1:2">
      <c r="A440" s="60"/>
      <c r="B440" s="549" t="s">
        <v>689</v>
      </c>
    </row>
    <row r="441" spans="1:2">
      <c r="A441" s="60">
        <v>44391.441843865701</v>
      </c>
      <c r="B441" s="549" t="s">
        <v>692</v>
      </c>
    </row>
    <row r="442" spans="1:2">
      <c r="A442" s="60"/>
      <c r="B442" s="549" t="s">
        <v>695</v>
      </c>
    </row>
    <row r="443" spans="1:2">
      <c r="A443" s="60"/>
      <c r="B443" s="549" t="s">
        <v>696</v>
      </c>
    </row>
    <row r="444" spans="1:2">
      <c r="A444" s="60">
        <v>44392.6351945602</v>
      </c>
      <c r="B444" s="549" t="s">
        <v>697</v>
      </c>
    </row>
    <row r="445" spans="1:2">
      <c r="A445" s="60"/>
      <c r="B445" s="549" t="s">
        <v>698</v>
      </c>
    </row>
    <row r="446" spans="1:2">
      <c r="A446" s="60"/>
      <c r="B446" s="549" t="s">
        <v>699</v>
      </c>
    </row>
    <row r="447" spans="1:2">
      <c r="A447" s="60"/>
      <c r="B447" s="549" t="s">
        <v>700</v>
      </c>
    </row>
    <row r="448" spans="1:2">
      <c r="A448" s="60"/>
      <c r="B448" s="549" t="s">
        <v>701</v>
      </c>
    </row>
    <row r="449" spans="1:2">
      <c r="A449" s="60"/>
      <c r="B449" s="549" t="s">
        <v>702</v>
      </c>
    </row>
    <row r="450" spans="1:2">
      <c r="A450" s="60">
        <v>44393.596008449102</v>
      </c>
      <c r="B450" s="549" t="s">
        <v>705</v>
      </c>
    </row>
    <row r="451" spans="1:2" ht="30">
      <c r="A451" s="60"/>
      <c r="B451" s="549" t="s">
        <v>706</v>
      </c>
    </row>
    <row r="452" spans="1:2">
      <c r="A452" s="60"/>
      <c r="B452" s="549" t="s">
        <v>707</v>
      </c>
    </row>
    <row r="453" spans="1:2">
      <c r="A453" s="60">
        <v>44394.344260300903</v>
      </c>
      <c r="B453" s="549" t="s">
        <v>708</v>
      </c>
    </row>
    <row r="454" spans="1:2">
      <c r="A454" s="60"/>
      <c r="B454" s="549" t="s">
        <v>709</v>
      </c>
    </row>
    <row r="455" spans="1:2">
      <c r="A455" s="60"/>
      <c r="B455" s="549" t="s">
        <v>710</v>
      </c>
    </row>
    <row r="456" spans="1:2">
      <c r="A456" s="60"/>
      <c r="B456" s="549" t="s">
        <v>711</v>
      </c>
    </row>
    <row r="457" spans="1:2">
      <c r="A457" s="60"/>
      <c r="B457" s="549" t="s">
        <v>712</v>
      </c>
    </row>
    <row r="458" spans="1:2">
      <c r="A458" s="60"/>
      <c r="B458" s="549" t="s">
        <v>713</v>
      </c>
    </row>
    <row r="459" spans="1:2">
      <c r="A459" s="60">
        <v>44396.432169791697</v>
      </c>
      <c r="B459" s="549" t="s">
        <v>714</v>
      </c>
    </row>
    <row r="460" spans="1:2">
      <c r="A460" s="60"/>
      <c r="B460" s="549" t="s">
        <v>715</v>
      </c>
    </row>
    <row r="461" spans="1:2">
      <c r="A461" s="60"/>
      <c r="B461" s="549" t="s">
        <v>716</v>
      </c>
    </row>
    <row r="462" spans="1:2">
      <c r="A462" s="60"/>
      <c r="B462" s="549" t="s">
        <v>717</v>
      </c>
    </row>
    <row r="463" spans="1:2">
      <c r="A463" s="60"/>
      <c r="B463" s="549" t="s">
        <v>720</v>
      </c>
    </row>
    <row r="464" spans="1:2">
      <c r="A464" s="60"/>
      <c r="B464" s="549" t="s">
        <v>721</v>
      </c>
    </row>
    <row r="465" spans="1:2">
      <c r="A465" s="60"/>
      <c r="B465" s="549" t="s">
        <v>722</v>
      </c>
    </row>
    <row r="466" spans="1:2">
      <c r="A466" s="60"/>
      <c r="B466" s="549" t="s">
        <v>723</v>
      </c>
    </row>
    <row r="467" spans="1:2">
      <c r="A467" s="60">
        <v>44397.760985416702</v>
      </c>
      <c r="B467" s="549" t="s">
        <v>724</v>
      </c>
    </row>
    <row r="468" spans="1:2">
      <c r="A468" s="60"/>
      <c r="B468" s="549" t="s">
        <v>725</v>
      </c>
    </row>
    <row r="469" spans="1:2">
      <c r="A469" s="60"/>
      <c r="B469" s="549" t="s">
        <v>727</v>
      </c>
    </row>
    <row r="470" spans="1:2">
      <c r="A470" s="60"/>
      <c r="B470" s="549" t="s">
        <v>728</v>
      </c>
    </row>
    <row r="471" spans="1:2">
      <c r="A471" s="60"/>
      <c r="B471" s="549" t="s">
        <v>730</v>
      </c>
    </row>
    <row r="472" spans="1:2">
      <c r="A472" s="60"/>
      <c r="B472" s="549" t="s">
        <v>729</v>
      </c>
    </row>
    <row r="473" spans="1:2">
      <c r="A473" s="60"/>
      <c r="B473" s="549" t="s">
        <v>731</v>
      </c>
    </row>
    <row r="474" spans="1:2">
      <c r="A474" s="60"/>
      <c r="B474" s="549" t="s">
        <v>1782</v>
      </c>
    </row>
    <row r="475" spans="1:2">
      <c r="A475" s="60"/>
      <c r="B475" s="549" t="s">
        <v>732</v>
      </c>
    </row>
    <row r="476" spans="1:2">
      <c r="A476" s="60"/>
      <c r="B476" s="549" t="s">
        <v>733</v>
      </c>
    </row>
    <row r="477" spans="1:2">
      <c r="A477" s="60"/>
      <c r="B477" s="549" t="s">
        <v>734</v>
      </c>
    </row>
    <row r="478" spans="1:2">
      <c r="A478" s="60"/>
      <c r="B478" s="549" t="s">
        <v>735</v>
      </c>
    </row>
    <row r="479" spans="1:2">
      <c r="A479" s="60"/>
      <c r="B479" s="549" t="s">
        <v>736</v>
      </c>
    </row>
    <row r="480" spans="1:2" ht="30">
      <c r="A480" s="60"/>
      <c r="B480" s="549" t="s">
        <v>737</v>
      </c>
    </row>
    <row r="481" spans="1:2">
      <c r="A481" s="60"/>
      <c r="B481" s="549" t="s">
        <v>738</v>
      </c>
    </row>
    <row r="482" spans="1:2">
      <c r="A482" s="60"/>
      <c r="B482" s="549" t="s">
        <v>739</v>
      </c>
    </row>
    <row r="483" spans="1:2">
      <c r="A483" s="60">
        <v>44400.683648495396</v>
      </c>
      <c r="B483" s="549" t="s">
        <v>740</v>
      </c>
    </row>
    <row r="484" spans="1:2">
      <c r="A484" s="60"/>
      <c r="B484" s="549" t="s">
        <v>741</v>
      </c>
    </row>
    <row r="485" spans="1:2">
      <c r="A485" s="60"/>
      <c r="B485" s="549" t="s">
        <v>742</v>
      </c>
    </row>
    <row r="486" spans="1:2">
      <c r="A486" s="60">
        <v>44402.489091782401</v>
      </c>
      <c r="B486" s="549" t="s">
        <v>744</v>
      </c>
    </row>
    <row r="487" spans="1:2">
      <c r="A487" s="60"/>
      <c r="B487" s="549" t="s">
        <v>746</v>
      </c>
    </row>
    <row r="488" spans="1:2">
      <c r="A488" s="60"/>
      <c r="B488" s="549" t="s">
        <v>748</v>
      </c>
    </row>
    <row r="489" spans="1:2">
      <c r="A489" s="60"/>
      <c r="B489" s="549" t="s">
        <v>749</v>
      </c>
    </row>
    <row r="490" spans="1:2">
      <c r="A490" s="60">
        <v>44403.537572337998</v>
      </c>
      <c r="B490" s="549" t="s">
        <v>750</v>
      </c>
    </row>
    <row r="491" spans="1:2">
      <c r="A491" s="60"/>
      <c r="B491" s="549" t="s">
        <v>751</v>
      </c>
    </row>
    <row r="492" spans="1:2">
      <c r="A492" s="60"/>
      <c r="B492" s="549" t="s">
        <v>1783</v>
      </c>
    </row>
    <row r="493" spans="1:2">
      <c r="A493" s="60"/>
      <c r="B493" s="549" t="s">
        <v>1784</v>
      </c>
    </row>
    <row r="494" spans="1:2">
      <c r="A494" s="60"/>
      <c r="B494" s="549" t="s">
        <v>1785</v>
      </c>
    </row>
    <row r="495" spans="1:2">
      <c r="A495" s="60"/>
      <c r="B495" s="549" t="s">
        <v>752</v>
      </c>
    </row>
    <row r="496" spans="1:2">
      <c r="A496" s="60"/>
      <c r="B496" s="549" t="s">
        <v>753</v>
      </c>
    </row>
    <row r="497" spans="1:2">
      <c r="A497" s="60">
        <v>44406.638095601898</v>
      </c>
      <c r="B497" s="549" t="s">
        <v>754</v>
      </c>
    </row>
    <row r="498" spans="1:2">
      <c r="A498" s="60"/>
      <c r="B498" s="549" t="s">
        <v>755</v>
      </c>
    </row>
    <row r="499" spans="1:2">
      <c r="A499" s="60"/>
      <c r="B499" s="549" t="s">
        <v>756</v>
      </c>
    </row>
    <row r="500" spans="1:2">
      <c r="A500" s="60"/>
      <c r="B500" s="549" t="s">
        <v>1802</v>
      </c>
    </row>
    <row r="501" spans="1:2">
      <c r="A501" s="60"/>
      <c r="B501" s="549" t="s">
        <v>757</v>
      </c>
    </row>
    <row r="502" spans="1:2">
      <c r="A502" s="60">
        <v>44408.754447337997</v>
      </c>
      <c r="B502" s="549" t="s">
        <v>758</v>
      </c>
    </row>
    <row r="503" spans="1:2">
      <c r="A503" s="60"/>
      <c r="B503" s="549" t="s">
        <v>759</v>
      </c>
    </row>
    <row r="504" spans="1:2">
      <c r="A504" s="60"/>
      <c r="B504" s="549" t="s">
        <v>760</v>
      </c>
    </row>
    <row r="505" spans="1:2">
      <c r="A505" s="60"/>
      <c r="B505" s="549" t="s">
        <v>761</v>
      </c>
    </row>
    <row r="506" spans="1:2">
      <c r="A506" s="60"/>
      <c r="B506" s="549" t="s">
        <v>1803</v>
      </c>
    </row>
    <row r="507" spans="1:2">
      <c r="A507" s="60"/>
      <c r="B507" s="549" t="s">
        <v>1804</v>
      </c>
    </row>
    <row r="508" spans="1:2">
      <c r="A508" s="60"/>
      <c r="B508" s="549" t="s">
        <v>762</v>
      </c>
    </row>
    <row r="509" spans="1:2">
      <c r="A509" s="60">
        <v>44411.598780671302</v>
      </c>
      <c r="B509" s="549" t="s">
        <v>763</v>
      </c>
    </row>
    <row r="510" spans="1:2">
      <c r="A510" s="60"/>
      <c r="B510" s="549" t="s">
        <v>764</v>
      </c>
    </row>
    <row r="511" spans="1:2">
      <c r="A511" s="60"/>
      <c r="B511" s="549" t="s">
        <v>765</v>
      </c>
    </row>
    <row r="512" spans="1:2">
      <c r="A512" s="60">
        <v>44412.306777199097</v>
      </c>
      <c r="B512" s="549" t="s">
        <v>767</v>
      </c>
    </row>
    <row r="513" spans="1:2">
      <c r="A513" s="60"/>
      <c r="B513" s="549" t="s">
        <v>768</v>
      </c>
    </row>
    <row r="514" spans="1:2">
      <c r="A514" s="60"/>
      <c r="B514" s="549" t="s">
        <v>769</v>
      </c>
    </row>
    <row r="515" spans="1:2">
      <c r="A515" s="60">
        <v>44414.485728240703</v>
      </c>
      <c r="B515" s="549" t="s">
        <v>770</v>
      </c>
    </row>
    <row r="516" spans="1:2">
      <c r="A516" s="60"/>
      <c r="B516" s="549" t="s">
        <v>779</v>
      </c>
    </row>
    <row r="517" spans="1:2">
      <c r="A517" s="60"/>
      <c r="B517" s="549" t="s">
        <v>771</v>
      </c>
    </row>
    <row r="518" spans="1:2">
      <c r="A518" s="60"/>
      <c r="B518" s="549" t="s">
        <v>772</v>
      </c>
    </row>
    <row r="519" spans="1:2">
      <c r="A519" s="60"/>
      <c r="B519" s="549" t="s">
        <v>774</v>
      </c>
    </row>
    <row r="520" spans="1:2">
      <c r="A520" s="60"/>
      <c r="B520" s="549" t="s">
        <v>775</v>
      </c>
    </row>
    <row r="521" spans="1:2">
      <c r="A521" s="60"/>
      <c r="B521" s="549" t="s">
        <v>776</v>
      </c>
    </row>
    <row r="522" spans="1:2">
      <c r="A522" s="60">
        <v>44415.399330208304</v>
      </c>
      <c r="B522" s="549" t="s">
        <v>780</v>
      </c>
    </row>
    <row r="523" spans="1:2">
      <c r="A523" s="60"/>
      <c r="B523" s="549" t="s">
        <v>781</v>
      </c>
    </row>
    <row r="524" spans="1:2">
      <c r="A524" s="60"/>
      <c r="B524" s="549" t="s">
        <v>782</v>
      </c>
    </row>
    <row r="525" spans="1:2">
      <c r="A525" s="60"/>
      <c r="B525" s="549" t="s">
        <v>783</v>
      </c>
    </row>
    <row r="526" spans="1:2">
      <c r="A526" s="60"/>
      <c r="B526" s="549" t="s">
        <v>784</v>
      </c>
    </row>
    <row r="527" spans="1:2">
      <c r="A527" s="60"/>
      <c r="B527" s="549" t="s">
        <v>785</v>
      </c>
    </row>
    <row r="528" spans="1:2">
      <c r="A528" s="60"/>
      <c r="B528" s="549" t="s">
        <v>786</v>
      </c>
    </row>
    <row r="529" spans="1:2">
      <c r="A529" s="60"/>
      <c r="B529" s="549" t="s">
        <v>788</v>
      </c>
    </row>
    <row r="530" spans="1:2">
      <c r="A530" s="60"/>
      <c r="B530" s="549" t="s">
        <v>789</v>
      </c>
    </row>
    <row r="531" spans="1:2">
      <c r="A531" s="60"/>
      <c r="B531" s="549" t="s">
        <v>790</v>
      </c>
    </row>
    <row r="532" spans="1:2">
      <c r="A532" s="60"/>
      <c r="B532" s="549" t="s">
        <v>791</v>
      </c>
    </row>
    <row r="533" spans="1:2">
      <c r="A533" s="60">
        <v>44417.196603588003</v>
      </c>
      <c r="B533" s="549" t="s">
        <v>792</v>
      </c>
    </row>
    <row r="534" spans="1:2">
      <c r="A534" s="60"/>
      <c r="B534" s="549" t="s">
        <v>793</v>
      </c>
    </row>
    <row r="535" spans="1:2">
      <c r="A535" s="60"/>
      <c r="B535" s="549" t="s">
        <v>794</v>
      </c>
    </row>
    <row r="536" spans="1:2" ht="30">
      <c r="A536" s="60"/>
      <c r="B536" s="549" t="s">
        <v>795</v>
      </c>
    </row>
    <row r="537" spans="1:2">
      <c r="A537" s="60"/>
      <c r="B537" s="549" t="s">
        <v>796</v>
      </c>
    </row>
    <row r="538" spans="1:2">
      <c r="A538" s="60"/>
      <c r="B538" s="549" t="s">
        <v>800</v>
      </c>
    </row>
    <row r="539" spans="1:2">
      <c r="A539" s="60">
        <v>44578.832814120397</v>
      </c>
      <c r="B539" s="549" t="s">
        <v>808</v>
      </c>
    </row>
    <row r="540" spans="1:2">
      <c r="A540" s="60">
        <v>44585.5426770833</v>
      </c>
      <c r="B540" s="549" t="s">
        <v>854</v>
      </c>
    </row>
    <row r="541" spans="1:2">
      <c r="A541" s="60">
        <v>44586.280075000002</v>
      </c>
      <c r="B541" s="549" t="s">
        <v>858</v>
      </c>
    </row>
    <row r="542" spans="1:2">
      <c r="A542" s="60">
        <v>44586.656645023097</v>
      </c>
      <c r="B542" s="549" t="s">
        <v>862</v>
      </c>
    </row>
    <row r="543" spans="1:2" ht="30">
      <c r="A543" s="60">
        <v>44587.275448726898</v>
      </c>
      <c r="B543" s="549" t="s">
        <v>880</v>
      </c>
    </row>
    <row r="544" spans="1:2">
      <c r="A544" s="60">
        <v>44587.795490625002</v>
      </c>
      <c r="B544" s="549" t="s">
        <v>882</v>
      </c>
    </row>
    <row r="545" spans="1:2">
      <c r="A545" s="60"/>
      <c r="B545" s="549" t="s">
        <v>883</v>
      </c>
    </row>
    <row r="546" spans="1:2">
      <c r="A546" s="60">
        <v>44588.788017708299</v>
      </c>
      <c r="B546" s="549" t="s">
        <v>909</v>
      </c>
    </row>
    <row r="547" spans="1:2">
      <c r="A547" s="60"/>
      <c r="B547" s="549" t="s">
        <v>919</v>
      </c>
    </row>
    <row r="548" spans="1:2">
      <c r="A548" s="60"/>
      <c r="B548" s="549" t="s">
        <v>918</v>
      </c>
    </row>
    <row r="549" spans="1:2">
      <c r="A549" s="60"/>
      <c r="B549" s="549" t="s">
        <v>1805</v>
      </c>
    </row>
    <row r="550" spans="1:2">
      <c r="A550" s="60"/>
      <c r="B550" s="549" t="s">
        <v>950</v>
      </c>
    </row>
    <row r="551" spans="1:2">
      <c r="A551" s="60"/>
      <c r="B551" s="549" t="s">
        <v>951</v>
      </c>
    </row>
    <row r="552" spans="1:2">
      <c r="A552" s="60"/>
      <c r="B552" s="549" t="s">
        <v>952</v>
      </c>
    </row>
    <row r="553" spans="1:2" ht="30">
      <c r="A553" s="60"/>
      <c r="B553" s="549" t="s">
        <v>953</v>
      </c>
    </row>
    <row r="554" spans="1:2">
      <c r="A554" s="60"/>
      <c r="B554" s="549" t="s">
        <v>954</v>
      </c>
    </row>
    <row r="555" spans="1:2">
      <c r="A555" s="60"/>
      <c r="B555" s="549" t="s">
        <v>955</v>
      </c>
    </row>
    <row r="556" spans="1:2">
      <c r="A556" s="60"/>
      <c r="B556" s="549" t="s">
        <v>958</v>
      </c>
    </row>
    <row r="557" spans="1:2">
      <c r="A557" s="60"/>
      <c r="B557" s="549" t="s">
        <v>966</v>
      </c>
    </row>
    <row r="558" spans="1:2">
      <c r="A558" s="60"/>
      <c r="B558" s="549" t="s">
        <v>967</v>
      </c>
    </row>
    <row r="559" spans="1:2">
      <c r="A559" s="60"/>
      <c r="B559" s="549" t="s">
        <v>968</v>
      </c>
    </row>
    <row r="560" spans="1:2">
      <c r="A560" s="60"/>
      <c r="B560" s="549" t="s">
        <v>976</v>
      </c>
    </row>
    <row r="561" spans="1:2">
      <c r="A561" s="60"/>
      <c r="B561" s="549" t="s">
        <v>977</v>
      </c>
    </row>
    <row r="562" spans="1:2">
      <c r="A562" s="60"/>
      <c r="B562" s="549" t="s">
        <v>978</v>
      </c>
    </row>
    <row r="563" spans="1:2">
      <c r="A563" s="60"/>
      <c r="B563" s="549" t="s">
        <v>979</v>
      </c>
    </row>
    <row r="564" spans="1:2">
      <c r="A564" s="60"/>
      <c r="B564" s="549" t="s">
        <v>980</v>
      </c>
    </row>
    <row r="565" spans="1:2">
      <c r="A565" s="60"/>
      <c r="B565" s="549" t="s">
        <v>981</v>
      </c>
    </row>
    <row r="566" spans="1:2">
      <c r="A566" s="60">
        <v>44597.555416666597</v>
      </c>
      <c r="B566" s="549" t="s">
        <v>984</v>
      </c>
    </row>
    <row r="567" spans="1:2">
      <c r="A567" s="60">
        <v>44602.7170197917</v>
      </c>
      <c r="B567" s="549" t="s">
        <v>986</v>
      </c>
    </row>
    <row r="568" spans="1:2">
      <c r="A568" s="60"/>
      <c r="B568" s="549" t="s">
        <v>987</v>
      </c>
    </row>
    <row r="569" spans="1:2">
      <c r="A569" s="60"/>
      <c r="B569" s="549" t="s">
        <v>988</v>
      </c>
    </row>
    <row r="570" spans="1:2">
      <c r="A570" s="60"/>
      <c r="B570" s="549" t="s">
        <v>989</v>
      </c>
    </row>
    <row r="571" spans="1:2">
      <c r="A571" s="60"/>
      <c r="B571" s="549" t="s">
        <v>992</v>
      </c>
    </row>
    <row r="572" spans="1:2">
      <c r="A572" s="60"/>
      <c r="B572" s="549" t="s">
        <v>993</v>
      </c>
    </row>
    <row r="573" spans="1:2">
      <c r="A573" s="60">
        <v>44614.404053935199</v>
      </c>
      <c r="B573" s="549" t="s">
        <v>994</v>
      </c>
    </row>
    <row r="574" spans="1:2">
      <c r="A574" s="60"/>
      <c r="B574" s="549" t="s">
        <v>995</v>
      </c>
    </row>
    <row r="575" spans="1:2">
      <c r="A575" s="60"/>
      <c r="B575" s="549" t="s">
        <v>997</v>
      </c>
    </row>
    <row r="576" spans="1:2">
      <c r="A576" s="60"/>
      <c r="B576" s="549" t="s">
        <v>998</v>
      </c>
    </row>
    <row r="577" spans="1:2">
      <c r="A577" s="60"/>
      <c r="B577" s="549" t="s">
        <v>999</v>
      </c>
    </row>
    <row r="578" spans="1:2">
      <c r="A578" s="60"/>
      <c r="B578" s="549" t="s">
        <v>1001</v>
      </c>
    </row>
    <row r="579" spans="1:2">
      <c r="A579" s="60">
        <v>44615.590889930601</v>
      </c>
      <c r="B579" s="549" t="s">
        <v>1002</v>
      </c>
    </row>
    <row r="580" spans="1:2">
      <c r="A580" s="60">
        <v>44616.283217592601</v>
      </c>
      <c r="B580" s="549" t="s">
        <v>1004</v>
      </c>
    </row>
    <row r="581" spans="1:2">
      <c r="A581" s="60"/>
      <c r="B581" s="549" t="s">
        <v>1005</v>
      </c>
    </row>
    <row r="582" spans="1:2">
      <c r="A582" s="60"/>
      <c r="B582" s="549" t="s">
        <v>1006</v>
      </c>
    </row>
    <row r="583" spans="1:2" ht="30">
      <c r="A583" s="60"/>
      <c r="B583" s="549" t="s">
        <v>1007</v>
      </c>
    </row>
    <row r="584" spans="1:2">
      <c r="A584" s="60">
        <v>44618.651001041697</v>
      </c>
      <c r="B584" s="549" t="s">
        <v>1008</v>
      </c>
    </row>
    <row r="585" spans="1:2">
      <c r="A585" s="60"/>
      <c r="B585" s="549" t="s">
        <v>1009</v>
      </c>
    </row>
    <row r="586" spans="1:2">
      <c r="A586" s="60">
        <v>44619.920509606498</v>
      </c>
      <c r="B586" s="549" t="s">
        <v>1010</v>
      </c>
    </row>
    <row r="587" spans="1:2">
      <c r="A587" s="60"/>
      <c r="B587" s="549" t="s">
        <v>1011</v>
      </c>
    </row>
    <row r="588" spans="1:2">
      <c r="A588" s="60"/>
      <c r="B588" s="549" t="s">
        <v>1012</v>
      </c>
    </row>
    <row r="589" spans="1:2">
      <c r="A589" s="60"/>
      <c r="B589" s="549" t="s">
        <v>1013</v>
      </c>
    </row>
    <row r="590" spans="1:2">
      <c r="A590" s="60"/>
      <c r="B590" s="549" t="s">
        <v>1014</v>
      </c>
    </row>
    <row r="591" spans="1:2" ht="30">
      <c r="A591" s="60"/>
      <c r="B591" s="549" t="s">
        <v>1015</v>
      </c>
    </row>
    <row r="592" spans="1:2">
      <c r="A592" s="60"/>
      <c r="B592" s="549" t="s">
        <v>1016</v>
      </c>
    </row>
    <row r="593" spans="1:2">
      <c r="A593" s="60"/>
      <c r="B593" s="549" t="s">
        <v>1017</v>
      </c>
    </row>
    <row r="594" spans="1:2">
      <c r="A594" s="60"/>
      <c r="B594" s="549" t="s">
        <v>1018</v>
      </c>
    </row>
    <row r="595" spans="1:2">
      <c r="A595" s="60"/>
      <c r="B595" s="549" t="s">
        <v>1019</v>
      </c>
    </row>
    <row r="596" spans="1:2">
      <c r="A596" s="60"/>
      <c r="B596" s="549" t="s">
        <v>1020</v>
      </c>
    </row>
    <row r="597" spans="1:2">
      <c r="A597" s="60"/>
      <c r="B597" s="549" t="s">
        <v>1021</v>
      </c>
    </row>
    <row r="598" spans="1:2">
      <c r="A598" s="60"/>
      <c r="B598" s="549" t="s">
        <v>1023</v>
      </c>
    </row>
    <row r="599" spans="1:2" ht="30">
      <c r="A599" s="60"/>
      <c r="B599" s="549" t="s">
        <v>1024</v>
      </c>
    </row>
    <row r="600" spans="1:2">
      <c r="A600" s="60">
        <v>44630.964798379602</v>
      </c>
      <c r="B600" s="549" t="s">
        <v>1028</v>
      </c>
    </row>
    <row r="601" spans="1:2">
      <c r="A601" s="60">
        <v>44633.425590161998</v>
      </c>
      <c r="B601" s="549" t="s">
        <v>1031</v>
      </c>
    </row>
    <row r="602" spans="1:2">
      <c r="A602" s="60"/>
      <c r="B602" s="549" t="s">
        <v>1029</v>
      </c>
    </row>
    <row r="603" spans="1:2">
      <c r="A603" s="60"/>
      <c r="B603" s="549" t="s">
        <v>1030</v>
      </c>
    </row>
    <row r="604" spans="1:2">
      <c r="A604" s="60"/>
      <c r="B604" s="549" t="s">
        <v>1032</v>
      </c>
    </row>
    <row r="605" spans="1:2">
      <c r="A605" s="60"/>
      <c r="B605" s="549" t="s">
        <v>1035</v>
      </c>
    </row>
    <row r="606" spans="1:2">
      <c r="A606" s="60"/>
      <c r="B606" s="549" t="s">
        <v>1038</v>
      </c>
    </row>
    <row r="607" spans="1:2" ht="30">
      <c r="A607" s="60">
        <v>44637.781481134298</v>
      </c>
      <c r="B607" s="549" t="s">
        <v>1042</v>
      </c>
    </row>
    <row r="608" spans="1:2">
      <c r="A608" s="60">
        <v>44638.499925578697</v>
      </c>
      <c r="B608" s="549" t="s">
        <v>1058</v>
      </c>
    </row>
    <row r="609" spans="1:2">
      <c r="A609" s="60"/>
      <c r="B609" s="549" t="s">
        <v>1059</v>
      </c>
    </row>
    <row r="610" spans="1:2">
      <c r="A610" s="60"/>
      <c r="B610" s="549" t="s">
        <v>1060</v>
      </c>
    </row>
    <row r="611" spans="1:2">
      <c r="A611" s="60"/>
      <c r="B611" s="549" t="s">
        <v>1066</v>
      </c>
    </row>
    <row r="612" spans="1:2">
      <c r="A612" s="60"/>
      <c r="B612" s="549" t="s">
        <v>1063</v>
      </c>
    </row>
    <row r="613" spans="1:2">
      <c r="A613" s="60"/>
      <c r="B613" s="549" t="s">
        <v>1064</v>
      </c>
    </row>
    <row r="614" spans="1:2">
      <c r="A614" s="60"/>
      <c r="B614" s="549" t="s">
        <v>1065</v>
      </c>
    </row>
    <row r="615" spans="1:2">
      <c r="A615" s="60"/>
      <c r="B615" s="549" t="s">
        <v>1067</v>
      </c>
    </row>
    <row r="616" spans="1:2">
      <c r="A616" s="60"/>
      <c r="B616" s="549" t="s">
        <v>1068</v>
      </c>
    </row>
    <row r="617" spans="1:2">
      <c r="A617" s="60"/>
      <c r="B617" s="549" t="s">
        <v>1069</v>
      </c>
    </row>
    <row r="618" spans="1:2">
      <c r="A618" s="60"/>
      <c r="B618" s="549" t="s">
        <v>1073</v>
      </c>
    </row>
    <row r="619" spans="1:2">
      <c r="A619" s="60"/>
      <c r="B619" s="549" t="s">
        <v>1074</v>
      </c>
    </row>
    <row r="620" spans="1:2">
      <c r="A620" s="60">
        <v>44645.404101620399</v>
      </c>
      <c r="B620" s="549" t="s">
        <v>1086</v>
      </c>
    </row>
    <row r="621" spans="1:2" ht="30">
      <c r="A621" s="60"/>
      <c r="B621" s="549" t="s">
        <v>1091</v>
      </c>
    </row>
    <row r="622" spans="1:2">
      <c r="A622" s="60"/>
      <c r="B622" s="549" t="s">
        <v>1092</v>
      </c>
    </row>
    <row r="623" spans="1:2" ht="30">
      <c r="A623" s="60"/>
      <c r="B623" s="549" t="s">
        <v>1093</v>
      </c>
    </row>
    <row r="624" spans="1:2">
      <c r="A624" s="60">
        <v>44646.453155555602</v>
      </c>
      <c r="B624" s="549" t="s">
        <v>1100</v>
      </c>
    </row>
    <row r="625" spans="1:2">
      <c r="A625" s="60"/>
      <c r="B625" s="549" t="s">
        <v>1109</v>
      </c>
    </row>
    <row r="626" spans="1:2">
      <c r="A626" s="60">
        <v>44647.337539699103</v>
      </c>
      <c r="B626" s="549" t="s">
        <v>1110</v>
      </c>
    </row>
    <row r="627" spans="1:2">
      <c r="A627" s="60"/>
      <c r="B627" s="549" t="s">
        <v>1111</v>
      </c>
    </row>
    <row r="628" spans="1:2">
      <c r="A628" s="60"/>
      <c r="B628" s="549" t="s">
        <v>1112</v>
      </c>
    </row>
    <row r="629" spans="1:2">
      <c r="A629" s="60"/>
      <c r="B629" s="549" t="s">
        <v>1113</v>
      </c>
    </row>
    <row r="630" spans="1:2">
      <c r="A630" s="60"/>
      <c r="B630" s="549" t="s">
        <v>1123</v>
      </c>
    </row>
    <row r="631" spans="1:2">
      <c r="A631" s="60"/>
      <c r="B631" s="549" t="s">
        <v>1124</v>
      </c>
    </row>
    <row r="632" spans="1:2">
      <c r="A632" s="60"/>
      <c r="B632" s="549" t="s">
        <v>1127</v>
      </c>
    </row>
    <row r="633" spans="1:2">
      <c r="A633" s="60"/>
      <c r="B633" s="549" t="s">
        <v>1128</v>
      </c>
    </row>
    <row r="634" spans="1:2">
      <c r="A634" s="60"/>
      <c r="B634" s="549" t="s">
        <v>1129</v>
      </c>
    </row>
    <row r="635" spans="1:2">
      <c r="A635" s="60"/>
      <c r="B635" s="549" t="s">
        <v>1130</v>
      </c>
    </row>
    <row r="636" spans="1:2">
      <c r="A636" s="60"/>
      <c r="B636" s="549" t="s">
        <v>1131</v>
      </c>
    </row>
    <row r="637" spans="1:2">
      <c r="A637" s="60">
        <v>44648.420485648101</v>
      </c>
      <c r="B637" s="549" t="s">
        <v>1132</v>
      </c>
    </row>
    <row r="638" spans="1:2">
      <c r="A638" s="60"/>
      <c r="B638" s="549" t="s">
        <v>1133</v>
      </c>
    </row>
    <row r="639" spans="1:2">
      <c r="A639" s="60"/>
      <c r="B639" s="549" t="s">
        <v>1135</v>
      </c>
    </row>
    <row r="640" spans="1:2">
      <c r="A640" s="60"/>
      <c r="B640" s="549" t="s">
        <v>1136</v>
      </c>
    </row>
    <row r="641" spans="1:2">
      <c r="A641" s="60"/>
      <c r="B641" s="549" t="s">
        <v>1144</v>
      </c>
    </row>
    <row r="642" spans="1:2">
      <c r="A642" s="60">
        <v>44651.913386689797</v>
      </c>
      <c r="B642" s="549" t="s">
        <v>1142</v>
      </c>
    </row>
    <row r="643" spans="1:2">
      <c r="A643" s="60"/>
      <c r="B643" s="549" t="s">
        <v>1145</v>
      </c>
    </row>
    <row r="644" spans="1:2" ht="30">
      <c r="A644" s="60"/>
      <c r="B644" s="549" t="s">
        <v>1146</v>
      </c>
    </row>
    <row r="645" spans="1:2">
      <c r="A645" s="60">
        <v>44655.703434490701</v>
      </c>
      <c r="B645" s="549" t="s">
        <v>1147</v>
      </c>
    </row>
    <row r="646" spans="1:2">
      <c r="A646" s="60">
        <v>44666.621734375003</v>
      </c>
      <c r="B646" s="549" t="s">
        <v>1149</v>
      </c>
    </row>
    <row r="647" spans="1:2">
      <c r="A647" s="60">
        <v>44682.384163773102</v>
      </c>
      <c r="B647" s="549" t="s">
        <v>1158</v>
      </c>
    </row>
    <row r="648" spans="1:2">
      <c r="A648" s="60">
        <v>44683.867431828701</v>
      </c>
      <c r="B648" s="549" t="s">
        <v>1162</v>
      </c>
    </row>
    <row r="649" spans="1:2">
      <c r="A649" s="60">
        <v>44686.339017129598</v>
      </c>
      <c r="B649" s="549" t="s">
        <v>1164</v>
      </c>
    </row>
    <row r="650" spans="1:2">
      <c r="A650" s="60"/>
      <c r="B650" s="549" t="s">
        <v>1165</v>
      </c>
    </row>
    <row r="651" spans="1:2">
      <c r="A651" s="60"/>
      <c r="B651" s="549" t="s">
        <v>1177</v>
      </c>
    </row>
    <row r="652" spans="1:2">
      <c r="A652" s="60">
        <v>44688.530631944399</v>
      </c>
      <c r="B652" s="549" t="s">
        <v>1180</v>
      </c>
    </row>
    <row r="653" spans="1:2">
      <c r="A653" s="60"/>
      <c r="B653" s="549" t="s">
        <v>1186</v>
      </c>
    </row>
    <row r="654" spans="1:2">
      <c r="A654" s="60"/>
      <c r="B654" s="549" t="s">
        <v>1187</v>
      </c>
    </row>
    <row r="655" spans="1:2">
      <c r="A655" s="60">
        <v>44695.293307175903</v>
      </c>
      <c r="B655" s="549" t="s">
        <v>1190</v>
      </c>
    </row>
    <row r="656" spans="1:2">
      <c r="A656" s="60"/>
      <c r="B656" s="549" t="s">
        <v>1191</v>
      </c>
    </row>
    <row r="657" spans="1:2">
      <c r="A657" s="60"/>
      <c r="B657" s="549" t="s">
        <v>1197</v>
      </c>
    </row>
    <row r="658" spans="1:2">
      <c r="A658" s="60"/>
      <c r="B658" s="549" t="s">
        <v>1198</v>
      </c>
    </row>
    <row r="659" spans="1:2">
      <c r="A659" s="60"/>
      <c r="B659" s="549" t="s">
        <v>1199</v>
      </c>
    </row>
    <row r="660" spans="1:2">
      <c r="A660" s="60"/>
      <c r="B660" s="549" t="s">
        <v>1201</v>
      </c>
    </row>
    <row r="661" spans="1:2">
      <c r="A661" s="60"/>
      <c r="B661" s="549" t="s">
        <v>1204</v>
      </c>
    </row>
    <row r="662" spans="1:2">
      <c r="A662" s="60"/>
      <c r="B662" s="549" t="s">
        <v>1205</v>
      </c>
    </row>
    <row r="663" spans="1:2">
      <c r="A663" s="60"/>
      <c r="B663" s="549" t="s">
        <v>1206</v>
      </c>
    </row>
    <row r="664" spans="1:2">
      <c r="A664" s="60"/>
      <c r="B664" s="549" t="s">
        <v>1207</v>
      </c>
    </row>
    <row r="665" spans="1:2">
      <c r="A665" s="60"/>
      <c r="B665" s="549" t="s">
        <v>1210</v>
      </c>
    </row>
    <row r="666" spans="1:2">
      <c r="A666" s="60"/>
      <c r="B666" s="549" t="s">
        <v>1212</v>
      </c>
    </row>
    <row r="667" spans="1:2">
      <c r="A667" s="60"/>
      <c r="B667" s="549" t="s">
        <v>1786</v>
      </c>
    </row>
    <row r="668" spans="1:2">
      <c r="A668" s="60"/>
      <c r="B668" s="549" t="s">
        <v>1217</v>
      </c>
    </row>
    <row r="669" spans="1:2">
      <c r="A669" s="60"/>
      <c r="B669" s="549" t="s">
        <v>1218</v>
      </c>
    </row>
    <row r="670" spans="1:2">
      <c r="A670" s="60"/>
      <c r="B670" s="549" t="s">
        <v>1220</v>
      </c>
    </row>
    <row r="671" spans="1:2">
      <c r="A671" s="60"/>
      <c r="B671" s="549" t="s">
        <v>1787</v>
      </c>
    </row>
    <row r="672" spans="1:2">
      <c r="A672" s="60"/>
      <c r="B672" s="549" t="s">
        <v>1229</v>
      </c>
    </row>
    <row r="673" spans="1:2">
      <c r="A673" s="60"/>
      <c r="B673" s="549" t="s">
        <v>1230</v>
      </c>
    </row>
    <row r="674" spans="1:2">
      <c r="A674" s="60"/>
      <c r="B674" s="549" t="s">
        <v>1233</v>
      </c>
    </row>
    <row r="675" spans="1:2">
      <c r="A675" s="60"/>
      <c r="B675" s="549" t="s">
        <v>1234</v>
      </c>
    </row>
    <row r="676" spans="1:2">
      <c r="A676" s="60"/>
      <c r="B676" s="549" t="s">
        <v>1806</v>
      </c>
    </row>
    <row r="677" spans="1:2">
      <c r="A677" s="60"/>
      <c r="B677" s="549" t="s">
        <v>1807</v>
      </c>
    </row>
    <row r="678" spans="1:2">
      <c r="A678" s="60"/>
      <c r="B678" s="549" t="s">
        <v>1808</v>
      </c>
    </row>
    <row r="679" spans="1:2">
      <c r="A679" s="60"/>
      <c r="B679" s="549" t="s">
        <v>1236</v>
      </c>
    </row>
    <row r="680" spans="1:2">
      <c r="A680" s="60"/>
      <c r="B680" s="549" t="s">
        <v>1809</v>
      </c>
    </row>
    <row r="681" spans="1:2">
      <c r="A681" s="60">
        <v>44702.3631739583</v>
      </c>
      <c r="B681" s="549" t="s">
        <v>1235</v>
      </c>
    </row>
    <row r="682" spans="1:2">
      <c r="A682" s="60"/>
      <c r="B682" s="549" t="s">
        <v>1237</v>
      </c>
    </row>
    <row r="683" spans="1:2">
      <c r="A683" s="60"/>
      <c r="B683" s="549" t="s">
        <v>1810</v>
      </c>
    </row>
    <row r="684" spans="1:2">
      <c r="A684" s="60"/>
      <c r="B684" s="549" t="s">
        <v>1238</v>
      </c>
    </row>
    <row r="685" spans="1:2">
      <c r="A685" s="60"/>
      <c r="B685" s="549" t="s">
        <v>1239</v>
      </c>
    </row>
    <row r="686" spans="1:2">
      <c r="A686" s="60"/>
      <c r="B686" s="549" t="s">
        <v>1240</v>
      </c>
    </row>
    <row r="687" spans="1:2">
      <c r="A687" s="60"/>
      <c r="B687" s="549" t="s">
        <v>1241</v>
      </c>
    </row>
    <row r="688" spans="1:2">
      <c r="A688" s="60"/>
      <c r="B688" s="549" t="s">
        <v>1242</v>
      </c>
    </row>
    <row r="689" spans="1:2">
      <c r="A689" s="60"/>
      <c r="B689" s="549" t="s">
        <v>1243</v>
      </c>
    </row>
    <row r="690" spans="1:2">
      <c r="A690" s="60">
        <v>44703.266848958301</v>
      </c>
      <c r="B690" s="549" t="s">
        <v>1245</v>
      </c>
    </row>
    <row r="691" spans="1:2">
      <c r="A691" s="60">
        <v>44703.624582291697</v>
      </c>
      <c r="B691" s="549" t="s">
        <v>1247</v>
      </c>
    </row>
    <row r="692" spans="1:2">
      <c r="A692" s="60"/>
      <c r="B692" s="549" t="s">
        <v>1248</v>
      </c>
    </row>
    <row r="693" spans="1:2">
      <c r="A693" s="60"/>
      <c r="B693" s="549" t="s">
        <v>1250</v>
      </c>
    </row>
    <row r="694" spans="1:2">
      <c r="A694" s="60">
        <v>44718.459594213004</v>
      </c>
      <c r="B694" s="549" t="s">
        <v>1788</v>
      </c>
    </row>
    <row r="695" spans="1:2">
      <c r="A695" s="60"/>
      <c r="B695" s="549" t="s">
        <v>1251</v>
      </c>
    </row>
    <row r="696" spans="1:2">
      <c r="A696" s="60"/>
      <c r="B696" s="549" t="s">
        <v>1252</v>
      </c>
    </row>
    <row r="697" spans="1:2">
      <c r="A697" s="60"/>
      <c r="B697" s="549" t="s">
        <v>1253</v>
      </c>
    </row>
    <row r="698" spans="1:2">
      <c r="A698" s="60"/>
      <c r="B698" s="549" t="s">
        <v>1254</v>
      </c>
    </row>
    <row r="699" spans="1:2">
      <c r="A699" s="60"/>
      <c r="B699" s="549" t="s">
        <v>1256</v>
      </c>
    </row>
    <row r="700" spans="1:2" ht="30">
      <c r="A700" s="60"/>
      <c r="B700" s="549" t="s">
        <v>1257</v>
      </c>
    </row>
    <row r="701" spans="1:2">
      <c r="A701" s="60"/>
      <c r="B701" s="549" t="s">
        <v>1266</v>
      </c>
    </row>
    <row r="702" spans="1:2">
      <c r="A702" s="60"/>
      <c r="B702" s="549" t="s">
        <v>1271</v>
      </c>
    </row>
    <row r="703" spans="1:2">
      <c r="A703" s="60">
        <v>44722.264768055597</v>
      </c>
      <c r="B703" s="549" t="s">
        <v>1277</v>
      </c>
    </row>
    <row r="704" spans="1:2">
      <c r="A704" s="60"/>
      <c r="B704" s="549" t="s">
        <v>1278</v>
      </c>
    </row>
    <row r="705" spans="1:2">
      <c r="A705" s="60">
        <v>44723.265874421297</v>
      </c>
      <c r="B705" s="549" t="s">
        <v>1279</v>
      </c>
    </row>
    <row r="706" spans="1:2">
      <c r="A706" s="60"/>
      <c r="B706" s="549" t="s">
        <v>1295</v>
      </c>
    </row>
    <row r="707" spans="1:2">
      <c r="A707" s="60"/>
      <c r="B707" s="549" t="s">
        <v>1296</v>
      </c>
    </row>
    <row r="708" spans="1:2">
      <c r="A708" s="60"/>
      <c r="B708" s="549" t="s">
        <v>1298</v>
      </c>
    </row>
    <row r="709" spans="1:2">
      <c r="A709" s="60"/>
      <c r="B709" s="549" t="s">
        <v>1300</v>
      </c>
    </row>
    <row r="710" spans="1:2">
      <c r="A710" s="60"/>
      <c r="B710" s="549" t="s">
        <v>1301</v>
      </c>
    </row>
    <row r="711" spans="1:2">
      <c r="A711" s="60"/>
      <c r="B711" s="549" t="s">
        <v>1302</v>
      </c>
    </row>
    <row r="712" spans="1:2">
      <c r="A712" s="60"/>
      <c r="B712" s="549" t="s">
        <v>1303</v>
      </c>
    </row>
    <row r="713" spans="1:2">
      <c r="A713" s="60"/>
      <c r="B713" s="549" t="s">
        <v>1304</v>
      </c>
    </row>
    <row r="714" spans="1:2">
      <c r="A714" s="60"/>
      <c r="B714" s="549" t="s">
        <v>1306</v>
      </c>
    </row>
    <row r="715" spans="1:2">
      <c r="A715" s="60"/>
      <c r="B715" s="549" t="s">
        <v>1308</v>
      </c>
    </row>
    <row r="716" spans="1:2">
      <c r="A716" s="60"/>
      <c r="B716" s="549" t="s">
        <v>1309</v>
      </c>
    </row>
    <row r="717" spans="1:2">
      <c r="A717" s="60"/>
      <c r="B717" s="549" t="s">
        <v>1310</v>
      </c>
    </row>
    <row r="718" spans="1:2">
      <c r="A718" s="60"/>
      <c r="B718" s="549" t="s">
        <v>1313</v>
      </c>
    </row>
    <row r="719" spans="1:2">
      <c r="A719" s="60"/>
      <c r="B719" s="549" t="s">
        <v>1317</v>
      </c>
    </row>
    <row r="720" spans="1:2">
      <c r="A720" s="60">
        <v>44734.428667013897</v>
      </c>
      <c r="B720" s="549" t="s">
        <v>1318</v>
      </c>
    </row>
    <row r="721" spans="1:2">
      <c r="A721" s="60"/>
      <c r="B721" s="549" t="s">
        <v>1319</v>
      </c>
    </row>
    <row r="722" spans="1:2">
      <c r="A722" s="60"/>
      <c r="B722" s="549" t="s">
        <v>1320</v>
      </c>
    </row>
    <row r="723" spans="1:2">
      <c r="A723" s="60"/>
      <c r="B723" s="549" t="s">
        <v>1322</v>
      </c>
    </row>
    <row r="724" spans="1:2">
      <c r="A724" s="60"/>
      <c r="B724" s="549" t="s">
        <v>1323</v>
      </c>
    </row>
    <row r="725" spans="1:2">
      <c r="A725" s="60"/>
      <c r="B725" s="549" t="s">
        <v>1324</v>
      </c>
    </row>
    <row r="726" spans="1:2">
      <c r="A726" s="60"/>
      <c r="B726" s="549" t="s">
        <v>1325</v>
      </c>
    </row>
    <row r="727" spans="1:2">
      <c r="A727" s="60"/>
      <c r="B727" s="549" t="s">
        <v>1326</v>
      </c>
    </row>
    <row r="728" spans="1:2">
      <c r="A728" s="60"/>
      <c r="B728" s="549" t="s">
        <v>1329</v>
      </c>
    </row>
    <row r="729" spans="1:2">
      <c r="A729" s="60"/>
      <c r="B729" s="549" t="s">
        <v>1331</v>
      </c>
    </row>
    <row r="730" spans="1:2">
      <c r="A730" s="60"/>
      <c r="B730" s="549" t="s">
        <v>1338</v>
      </c>
    </row>
    <row r="731" spans="1:2" ht="30">
      <c r="A731" s="60"/>
      <c r="B731" s="549" t="s">
        <v>1367</v>
      </c>
    </row>
    <row r="732" spans="1:2">
      <c r="A732" s="60"/>
      <c r="B732" s="549" t="s">
        <v>1368</v>
      </c>
    </row>
    <row r="733" spans="1:2">
      <c r="A733" s="60"/>
      <c r="B733" s="549" t="s">
        <v>1369</v>
      </c>
    </row>
    <row r="734" spans="1:2">
      <c r="A734" s="60"/>
      <c r="B734" s="549" t="s">
        <v>1370</v>
      </c>
    </row>
    <row r="735" spans="1:2">
      <c r="A735" s="60"/>
      <c r="B735" s="549" t="s">
        <v>1371</v>
      </c>
    </row>
    <row r="736" spans="1:2">
      <c r="A736" s="60"/>
      <c r="B736" s="549" t="s">
        <v>1372</v>
      </c>
    </row>
    <row r="737" spans="1:2">
      <c r="A737" s="60"/>
      <c r="B737" s="549" t="s">
        <v>1387</v>
      </c>
    </row>
    <row r="738" spans="1:2">
      <c r="A738" s="60"/>
      <c r="B738" s="549" t="s">
        <v>1373</v>
      </c>
    </row>
    <row r="739" spans="1:2">
      <c r="A739" s="60"/>
      <c r="B739" s="549" t="s">
        <v>1374</v>
      </c>
    </row>
    <row r="740" spans="1:2">
      <c r="A740" s="60"/>
      <c r="B740" s="549" t="s">
        <v>1379</v>
      </c>
    </row>
    <row r="741" spans="1:2">
      <c r="A741" s="60" t="s">
        <v>867</v>
      </c>
      <c r="B741" s="549" t="s">
        <v>1385</v>
      </c>
    </row>
    <row r="742" spans="1:2">
      <c r="A742" s="60">
        <v>44767.223640393502</v>
      </c>
      <c r="B742" s="549" t="s">
        <v>1386</v>
      </c>
    </row>
    <row r="743" spans="1:2">
      <c r="A743" s="60"/>
      <c r="B743" s="549" t="s">
        <v>1388</v>
      </c>
    </row>
    <row r="744" spans="1:2">
      <c r="A744" s="60">
        <v>44770.517847453702</v>
      </c>
      <c r="B744" s="549" t="s">
        <v>1389</v>
      </c>
    </row>
    <row r="745" spans="1:2">
      <c r="A745" s="60"/>
      <c r="B745" s="549" t="s">
        <v>1390</v>
      </c>
    </row>
    <row r="746" spans="1:2">
      <c r="A746" s="60"/>
      <c r="B746" s="549" t="s">
        <v>1391</v>
      </c>
    </row>
    <row r="747" spans="1:2">
      <c r="A747" s="60">
        <v>44823.350017129596</v>
      </c>
      <c r="B747" s="549" t="s">
        <v>1393</v>
      </c>
    </row>
    <row r="748" spans="1:2">
      <c r="A748" s="60"/>
      <c r="B748" s="549" t="s">
        <v>1394</v>
      </c>
    </row>
    <row r="749" spans="1:2">
      <c r="A749" s="60"/>
      <c r="B749" s="549" t="s">
        <v>1470</v>
      </c>
    </row>
    <row r="750" spans="1:2">
      <c r="A750" s="60"/>
      <c r="B750" s="549" t="s">
        <v>1471</v>
      </c>
    </row>
    <row r="751" spans="1:2">
      <c r="A751" s="60"/>
      <c r="B751" s="549" t="s">
        <v>1437</v>
      </c>
    </row>
    <row r="752" spans="1:2">
      <c r="A752" s="60"/>
      <c r="B752" s="549" t="s">
        <v>1461</v>
      </c>
    </row>
    <row r="753" spans="1:2">
      <c r="A753" s="60">
        <v>44831.614648842602</v>
      </c>
      <c r="B753" s="549" t="s">
        <v>1464</v>
      </c>
    </row>
    <row r="754" spans="1:2">
      <c r="A754" s="60"/>
      <c r="B754" s="549" t="s">
        <v>1469</v>
      </c>
    </row>
    <row r="755" spans="1:2">
      <c r="A755" s="60"/>
      <c r="B755" s="549" t="s">
        <v>1468</v>
      </c>
    </row>
    <row r="756" spans="1:2">
      <c r="A756" s="60"/>
      <c r="B756" s="549" t="s">
        <v>1472</v>
      </c>
    </row>
    <row r="757" spans="1:2">
      <c r="A757" s="60"/>
      <c r="B757" s="549" t="s">
        <v>1473</v>
      </c>
    </row>
    <row r="758" spans="1:2">
      <c r="A758" s="60"/>
      <c r="B758" s="549" t="s">
        <v>1474</v>
      </c>
    </row>
    <row r="759" spans="1:2">
      <c r="A759" s="60"/>
      <c r="B759" s="549" t="s">
        <v>1475</v>
      </c>
    </row>
    <row r="760" spans="1:2">
      <c r="A760" s="60">
        <v>44833.2881142361</v>
      </c>
      <c r="B760" s="549" t="s">
        <v>1478</v>
      </c>
    </row>
    <row r="761" spans="1:2">
      <c r="A761" s="60"/>
      <c r="B761" s="549" t="s">
        <v>1487</v>
      </c>
    </row>
    <row r="762" spans="1:2">
      <c r="A762" s="60"/>
      <c r="B762" s="549" t="s">
        <v>1488</v>
      </c>
    </row>
    <row r="763" spans="1:2">
      <c r="A763" s="60"/>
      <c r="B763" s="549" t="s">
        <v>1489</v>
      </c>
    </row>
    <row r="764" spans="1:2">
      <c r="A764" s="60"/>
      <c r="B764" s="549" t="s">
        <v>1490</v>
      </c>
    </row>
    <row r="765" spans="1:2">
      <c r="A765" s="60">
        <v>44834.928558796302</v>
      </c>
      <c r="B765" s="549" t="s">
        <v>1491</v>
      </c>
    </row>
    <row r="766" spans="1:2">
      <c r="A766" s="60"/>
      <c r="B766" s="549" t="s">
        <v>1492</v>
      </c>
    </row>
    <row r="767" spans="1:2">
      <c r="A767" s="60"/>
      <c r="B767" s="549" t="s">
        <v>1493</v>
      </c>
    </row>
    <row r="768" spans="1:2">
      <c r="A768" s="60"/>
      <c r="B768" s="549" t="s">
        <v>1494</v>
      </c>
    </row>
    <row r="769" spans="1:2">
      <c r="A769" s="60">
        <v>44836.551035995399</v>
      </c>
      <c r="B769" s="549" t="s">
        <v>1495</v>
      </c>
    </row>
    <row r="770" spans="1:2">
      <c r="A770" s="60">
        <v>44838.535451504598</v>
      </c>
      <c r="B770" s="549" t="s">
        <v>1496</v>
      </c>
    </row>
    <row r="771" spans="1:2">
      <c r="A771" s="60"/>
      <c r="B771" s="549" t="s">
        <v>1497</v>
      </c>
    </row>
    <row r="772" spans="1:2">
      <c r="A772" s="60"/>
      <c r="B772" s="549" t="s">
        <v>1789</v>
      </c>
    </row>
    <row r="773" spans="1:2">
      <c r="A773" s="60"/>
      <c r="B773" s="549" t="s">
        <v>1503</v>
      </c>
    </row>
    <row r="774" spans="1:2">
      <c r="A774" s="60"/>
      <c r="B774" s="549" t="s">
        <v>1790</v>
      </c>
    </row>
    <row r="775" spans="1:2">
      <c r="A775" s="60"/>
      <c r="B775" s="549" t="s">
        <v>1505</v>
      </c>
    </row>
    <row r="776" spans="1:2">
      <c r="A776" s="60"/>
      <c r="B776" s="549" t="s">
        <v>1506</v>
      </c>
    </row>
    <row r="777" spans="1:2">
      <c r="A777" s="60"/>
      <c r="B777" s="549" t="s">
        <v>1507</v>
      </c>
    </row>
    <row r="778" spans="1:2">
      <c r="A778" s="60"/>
      <c r="B778" s="549" t="s">
        <v>1508</v>
      </c>
    </row>
    <row r="779" spans="1:2">
      <c r="A779" s="60">
        <v>44840.297718634298</v>
      </c>
      <c r="B779" s="549" t="s">
        <v>1509</v>
      </c>
    </row>
    <row r="780" spans="1:2">
      <c r="A780" s="60"/>
      <c r="B780" s="549" t="s">
        <v>1510</v>
      </c>
    </row>
    <row r="781" spans="1:2">
      <c r="A781" s="60"/>
      <c r="B781" s="549" t="s">
        <v>1791</v>
      </c>
    </row>
    <row r="782" spans="1:2">
      <c r="A782" s="60">
        <v>44841.721172800899</v>
      </c>
      <c r="B782" s="549" t="s">
        <v>1811</v>
      </c>
    </row>
    <row r="783" spans="1:2">
      <c r="A783" s="60"/>
      <c r="B783" s="549" t="s">
        <v>1511</v>
      </c>
    </row>
    <row r="784" spans="1:2">
      <c r="A784" s="60"/>
      <c r="B784" s="549" t="s">
        <v>1792</v>
      </c>
    </row>
    <row r="785" spans="1:2">
      <c r="A785" s="60"/>
      <c r="B785" s="549" t="s">
        <v>1812</v>
      </c>
    </row>
    <row r="786" spans="1:2">
      <c r="A786" s="60">
        <v>44844.5121202546</v>
      </c>
      <c r="B786" s="549" t="s">
        <v>1512</v>
      </c>
    </row>
    <row r="787" spans="1:2">
      <c r="A787" s="60"/>
      <c r="B787" s="549" t="s">
        <v>1513</v>
      </c>
    </row>
    <row r="788" spans="1:2">
      <c r="A788" s="60"/>
      <c r="B788" s="549" t="s">
        <v>1515</v>
      </c>
    </row>
    <row r="789" spans="1:2">
      <c r="A789" s="60">
        <v>44844.813755092597</v>
      </c>
      <c r="B789" s="549" t="s">
        <v>1516</v>
      </c>
    </row>
    <row r="790" spans="1:2">
      <c r="A790" s="60">
        <v>44874.625613541699</v>
      </c>
      <c r="B790" s="549" t="s">
        <v>1793</v>
      </c>
    </row>
    <row r="791" spans="1:2">
      <c r="A791" s="60">
        <v>44886.6467738426</v>
      </c>
      <c r="B791" s="549" t="s">
        <v>1522</v>
      </c>
    </row>
    <row r="792" spans="1:2">
      <c r="A792" s="60">
        <v>44888.808182870373</v>
      </c>
      <c r="B792" s="549" t="s">
        <v>1531</v>
      </c>
    </row>
    <row r="793" spans="1:2">
      <c r="A793" s="60"/>
      <c r="B793" s="549" t="s">
        <v>1532</v>
      </c>
    </row>
    <row r="794" spans="1:2">
      <c r="A794" s="60">
        <v>44891.8080976852</v>
      </c>
      <c r="B794" s="549" t="s">
        <v>1540</v>
      </c>
    </row>
    <row r="795" spans="1:2">
      <c r="A795" s="60"/>
      <c r="B795" s="549" t="s">
        <v>1541</v>
      </c>
    </row>
    <row r="796" spans="1:2">
      <c r="A796" s="60"/>
      <c r="B796" s="549" t="s">
        <v>1542</v>
      </c>
    </row>
    <row r="797" spans="1:2">
      <c r="A797" s="60">
        <v>44999.702546990702</v>
      </c>
      <c r="B797" s="549" t="s">
        <v>1546</v>
      </c>
    </row>
    <row r="798" spans="1:2">
      <c r="A798" s="60">
        <v>45010.453414236101</v>
      </c>
      <c r="B798" s="549" t="s">
        <v>1550</v>
      </c>
    </row>
    <row r="799" spans="1:2">
      <c r="A799" s="60">
        <v>45069.737421180602</v>
      </c>
      <c r="B799" s="549" t="s">
        <v>1553</v>
      </c>
    </row>
    <row r="800" spans="1:2">
      <c r="A800" s="60">
        <v>45071.392263078698</v>
      </c>
      <c r="B800" s="549" t="s">
        <v>1574</v>
      </c>
    </row>
    <row r="801" spans="1:2">
      <c r="A801" s="60"/>
      <c r="B801" s="549" t="s">
        <v>1597</v>
      </c>
    </row>
    <row r="802" spans="1:2">
      <c r="A802" s="60"/>
      <c r="B802" s="549" t="s">
        <v>1624</v>
      </c>
    </row>
    <row r="803" spans="1:2">
      <c r="A803" s="60">
        <v>45072.921801273202</v>
      </c>
      <c r="B803" s="549" t="s">
        <v>1623</v>
      </c>
    </row>
    <row r="804" spans="1:2">
      <c r="A804" s="60">
        <v>45073.275755208299</v>
      </c>
      <c r="B804" s="549" t="s">
        <v>1625</v>
      </c>
    </row>
    <row r="805" spans="1:2">
      <c r="A805" s="60"/>
      <c r="B805" s="549" t="s">
        <v>1627</v>
      </c>
    </row>
    <row r="806" spans="1:2">
      <c r="A806" s="60"/>
      <c r="B806" s="549" t="s">
        <v>1637</v>
      </c>
    </row>
    <row r="807" spans="1:2">
      <c r="A807" s="60"/>
      <c r="B807" s="549" t="s">
        <v>1657</v>
      </c>
    </row>
    <row r="808" spans="1:2">
      <c r="A808" s="60"/>
      <c r="B808" s="549" t="s">
        <v>1660</v>
      </c>
    </row>
    <row r="809" spans="1:2">
      <c r="A809" s="60"/>
      <c r="B809" s="549" t="s">
        <v>1662</v>
      </c>
    </row>
    <row r="810" spans="1:2">
      <c r="A810" s="60"/>
      <c r="B810" s="549" t="s">
        <v>1663</v>
      </c>
    </row>
    <row r="811" spans="1:2" ht="30">
      <c r="A811" s="60">
        <v>45078.791273379597</v>
      </c>
      <c r="B811" s="549" t="s">
        <v>1706</v>
      </c>
    </row>
    <row r="812" spans="1:2">
      <c r="A812" s="60"/>
      <c r="B812" s="549" t="s">
        <v>1705</v>
      </c>
    </row>
    <row r="813" spans="1:2">
      <c r="A813" s="60"/>
      <c r="B813" s="549" t="s">
        <v>1794</v>
      </c>
    </row>
    <row r="814" spans="1:2">
      <c r="A814" s="60"/>
      <c r="B814" s="549" t="s">
        <v>1795</v>
      </c>
    </row>
    <row r="815" spans="1:2">
      <c r="A815" s="60">
        <v>45080.517026273097</v>
      </c>
      <c r="B815" s="549" t="s">
        <v>1708</v>
      </c>
    </row>
    <row r="816" spans="1:2">
      <c r="A816" s="60"/>
      <c r="B816" s="549" t="s">
        <v>1709</v>
      </c>
    </row>
    <row r="817" spans="1:2">
      <c r="A817" s="60"/>
      <c r="B817" s="549" t="s">
        <v>1710</v>
      </c>
    </row>
    <row r="818" spans="1:2">
      <c r="A818" s="60"/>
      <c r="B818" s="549" t="s">
        <v>1711</v>
      </c>
    </row>
    <row r="819" spans="1:2">
      <c r="A819" s="60">
        <v>45081.396817245397</v>
      </c>
      <c r="B819" s="549" t="s">
        <v>1712</v>
      </c>
    </row>
    <row r="820" spans="1:2">
      <c r="A820" s="60"/>
      <c r="B820" s="549" t="s">
        <v>1714</v>
      </c>
    </row>
    <row r="821" spans="1:2">
      <c r="A821" s="60"/>
      <c r="B821" s="549" t="s">
        <v>1715</v>
      </c>
    </row>
    <row r="822" spans="1:2">
      <c r="A822" s="60"/>
      <c r="B822" s="549" t="s">
        <v>1716</v>
      </c>
    </row>
    <row r="823" spans="1:2">
      <c r="A823" s="60">
        <v>45082.499787615699</v>
      </c>
      <c r="B823" s="549" t="s">
        <v>1717</v>
      </c>
    </row>
    <row r="824" spans="1:2">
      <c r="A824" s="60">
        <v>45083.433228819398</v>
      </c>
      <c r="B824" s="549" t="s">
        <v>1718</v>
      </c>
    </row>
    <row r="825" spans="1:2">
      <c r="A825" s="60"/>
      <c r="B825" s="549" t="s">
        <v>1719</v>
      </c>
    </row>
    <row r="826" spans="1:2">
      <c r="A826" s="60"/>
      <c r="B826" s="549" t="s">
        <v>1724</v>
      </c>
    </row>
    <row r="827" spans="1:2">
      <c r="A827" s="60"/>
      <c r="B827" s="549" t="s">
        <v>1720</v>
      </c>
    </row>
    <row r="828" spans="1:2">
      <c r="A828" s="60"/>
      <c r="B828" s="549" t="s">
        <v>1796</v>
      </c>
    </row>
    <row r="829" spans="1:2">
      <c r="A829" s="60">
        <v>45084.4831037037</v>
      </c>
      <c r="B829" s="549" t="s">
        <v>1721</v>
      </c>
    </row>
    <row r="830" spans="1:2">
      <c r="A830" s="60"/>
      <c r="B830" s="549" t="s">
        <v>1797</v>
      </c>
    </row>
    <row r="831" spans="1:2">
      <c r="A831" s="60">
        <v>45086.311297222201</v>
      </c>
      <c r="B831" s="549" t="s">
        <v>1722</v>
      </c>
    </row>
    <row r="832" spans="1:2">
      <c r="A832" s="60"/>
      <c r="B832" s="549" t="s">
        <v>1723</v>
      </c>
    </row>
    <row r="833" spans="1:2" ht="30">
      <c r="A833" s="60">
        <v>45087.385850810198</v>
      </c>
      <c r="B833" s="549" t="s">
        <v>1727</v>
      </c>
    </row>
    <row r="834" spans="1:2" ht="30">
      <c r="A834" s="60"/>
      <c r="B834" s="549" t="s">
        <v>1725</v>
      </c>
    </row>
    <row r="835" spans="1:2">
      <c r="A835" s="60"/>
      <c r="B835" s="553" t="s">
        <v>1774</v>
      </c>
    </row>
    <row r="836" spans="1:2">
      <c r="A836" s="60"/>
      <c r="B836" s="549" t="s">
        <v>1740</v>
      </c>
    </row>
    <row r="837" spans="1:2">
      <c r="A837" s="60">
        <v>45088.334774189803</v>
      </c>
      <c r="B837" s="549" t="s">
        <v>1729</v>
      </c>
    </row>
    <row r="838" spans="1:2">
      <c r="A838" s="60"/>
      <c r="B838" s="549" t="s">
        <v>1726</v>
      </c>
    </row>
    <row r="839" spans="1:2">
      <c r="A839" s="60"/>
      <c r="B839" s="549" t="s">
        <v>1730</v>
      </c>
    </row>
    <row r="840" spans="1:2">
      <c r="A840" s="60">
        <v>45090.898362731503</v>
      </c>
      <c r="B840" s="549" t="s">
        <v>1728</v>
      </c>
    </row>
    <row r="841" spans="1:2">
      <c r="A841" s="60"/>
      <c r="B841" s="549" t="s">
        <v>1731</v>
      </c>
    </row>
    <row r="842" spans="1:2">
      <c r="A842" s="60">
        <v>45091.306663888899</v>
      </c>
      <c r="B842" s="549" t="s">
        <v>1732</v>
      </c>
    </row>
    <row r="843" spans="1:2">
      <c r="A843" s="60"/>
      <c r="B843" s="549" t="s">
        <v>1734</v>
      </c>
    </row>
    <row r="844" spans="1:2">
      <c r="A844" s="60"/>
      <c r="B844" s="549" t="s">
        <v>1735</v>
      </c>
    </row>
    <row r="845" spans="1:2">
      <c r="A845" s="60">
        <v>45092.881522569398</v>
      </c>
      <c r="B845" s="549" t="s">
        <v>1736</v>
      </c>
    </row>
    <row r="846" spans="1:2">
      <c r="A846" s="60">
        <v>45098.464364699103</v>
      </c>
      <c r="B846" s="549" t="s">
        <v>1738</v>
      </c>
    </row>
    <row r="847" spans="1:2" ht="30">
      <c r="A847" s="60">
        <v>45099.812611805603</v>
      </c>
      <c r="B847" s="549" t="s">
        <v>1737</v>
      </c>
    </row>
    <row r="848" spans="1:2">
      <c r="A848" s="60"/>
      <c r="B848" s="549" t="s">
        <v>1739</v>
      </c>
    </row>
    <row r="849" spans="1:2" ht="30">
      <c r="A849" s="60"/>
      <c r="B849" s="549" t="s">
        <v>1798</v>
      </c>
    </row>
    <row r="850" spans="1:2">
      <c r="A850" s="60">
        <v>45100.342025231497</v>
      </c>
      <c r="B850" s="549" t="s">
        <v>1741</v>
      </c>
    </row>
    <row r="851" spans="1:2">
      <c r="A851" s="60">
        <v>45114.622334953703</v>
      </c>
      <c r="B851" s="549" t="s">
        <v>1742</v>
      </c>
    </row>
    <row r="852" spans="1:2">
      <c r="A852" s="60">
        <v>45120.589590625001</v>
      </c>
      <c r="B852" s="549" t="s">
        <v>1756</v>
      </c>
    </row>
    <row r="853" spans="1:2" ht="45">
      <c r="A853" s="60">
        <v>45120.803916782403</v>
      </c>
      <c r="B853" s="549" t="s">
        <v>1773</v>
      </c>
    </row>
    <row r="854" spans="1:2">
      <c r="A854" s="60"/>
      <c r="B854" s="549" t="s">
        <v>1762</v>
      </c>
    </row>
    <row r="855" spans="1:2">
      <c r="A855" s="60"/>
      <c r="B855" s="549" t="s">
        <v>1767</v>
      </c>
    </row>
    <row r="856" spans="1:2">
      <c r="A856" s="60"/>
      <c r="B856" s="549" t="s">
        <v>1768</v>
      </c>
    </row>
    <row r="857" spans="1:2">
      <c r="A857" s="60">
        <v>45123.317289120401</v>
      </c>
      <c r="B857" s="549" t="s">
        <v>1772</v>
      </c>
    </row>
    <row r="858" spans="1:2">
      <c r="A858" s="60"/>
      <c r="B858" s="549" t="s">
        <v>1771</v>
      </c>
    </row>
    <row r="859" spans="1:2" ht="45">
      <c r="A859" s="60">
        <v>45123.712809837998</v>
      </c>
      <c r="B859" s="549" t="s">
        <v>1770</v>
      </c>
    </row>
    <row r="860" spans="1:2">
      <c r="A860" s="60"/>
      <c r="B860" s="549" t="s">
        <v>1769</v>
      </c>
    </row>
    <row r="861" spans="1:2">
      <c r="A861" s="60">
        <v>45124.569358101799</v>
      </c>
      <c r="B861" s="6" t="s">
        <v>1775</v>
      </c>
    </row>
    <row r="862" spans="1:2">
      <c r="A862" s="60">
        <v>45126.7630130787</v>
      </c>
      <c r="B862" s="6" t="s">
        <v>1776</v>
      </c>
    </row>
    <row r="863" spans="1:2">
      <c r="A863" s="60"/>
      <c r="B863" s="6" t="s">
        <v>1777</v>
      </c>
    </row>
    <row r="864" spans="1:2">
      <c r="A864" s="60"/>
      <c r="B864" s="6" t="s">
        <v>1778</v>
      </c>
    </row>
    <row r="865" spans="1:2">
      <c r="A865" s="60"/>
      <c r="B865" s="6" t="s">
        <v>1779</v>
      </c>
    </row>
    <row r="866" spans="1:2">
      <c r="A866" s="60"/>
      <c r="B866" s="6" t="s">
        <v>1780</v>
      </c>
    </row>
    <row r="867" spans="1:2">
      <c r="A867" s="60"/>
      <c r="B867" s="6" t="s">
        <v>1813</v>
      </c>
    </row>
    <row r="868" spans="1:2">
      <c r="A868" s="60">
        <v>45130.319001273201</v>
      </c>
      <c r="B868" s="6" t="s">
        <v>1814</v>
      </c>
    </row>
    <row r="869" spans="1:2">
      <c r="A869" s="60"/>
      <c r="B869" s="6" t="s">
        <v>1815</v>
      </c>
    </row>
    <row r="870" spans="1:2">
      <c r="A870" s="60"/>
      <c r="B870" s="6" t="s">
        <v>1816</v>
      </c>
    </row>
    <row r="871" spans="1:2">
      <c r="A871" s="60"/>
      <c r="B871" s="6" t="s">
        <v>1817</v>
      </c>
    </row>
    <row r="872" spans="1:2">
      <c r="A872" s="60"/>
      <c r="B872" s="6" t="s">
        <v>1818</v>
      </c>
    </row>
    <row r="873" spans="1:2">
      <c r="A873" s="60">
        <v>45137.506537731497</v>
      </c>
      <c r="B873" s="6" t="s">
        <v>1819</v>
      </c>
    </row>
    <row r="874" spans="1:2">
      <c r="A874" s="60"/>
      <c r="B874" s="6" t="s">
        <v>1820</v>
      </c>
    </row>
    <row r="875" spans="1:2">
      <c r="A875" s="60"/>
      <c r="B875" s="6" t="s">
        <v>1821</v>
      </c>
    </row>
    <row r="876" spans="1:2">
      <c r="A876" s="60">
        <v>45153.715753703698</v>
      </c>
      <c r="B876" s="6" t="s">
        <v>1825</v>
      </c>
    </row>
    <row r="877" spans="1:2">
      <c r="A877" s="60">
        <v>45157.397011226902</v>
      </c>
      <c r="B877" s="6" t="s">
        <v>1826</v>
      </c>
    </row>
    <row r="878" spans="1:2">
      <c r="A878" s="60"/>
      <c r="B878" s="6" t="s">
        <v>1827</v>
      </c>
    </row>
    <row r="879" spans="1:2">
      <c r="A879" s="60"/>
      <c r="B879" s="6" t="s">
        <v>1834</v>
      </c>
    </row>
    <row r="880" spans="1:2">
      <c r="A880" s="60">
        <v>45158.304701273097</v>
      </c>
      <c r="B880" s="6" t="s">
        <v>1835</v>
      </c>
    </row>
    <row r="881" spans="1:2">
      <c r="A881" s="60"/>
      <c r="B881" s="6" t="s">
        <v>1836</v>
      </c>
    </row>
    <row r="882" spans="1:2">
      <c r="A882" s="60"/>
      <c r="B882" s="6" t="s">
        <v>1837</v>
      </c>
    </row>
    <row r="883" spans="1:2">
      <c r="A883" s="60">
        <v>45185.569915046297</v>
      </c>
      <c r="B883" s="6" t="s">
        <v>1841</v>
      </c>
    </row>
    <row r="884" spans="1:2">
      <c r="A884" s="60">
        <v>45213.910311458298</v>
      </c>
      <c r="B884" s="6" t="s">
        <v>1846</v>
      </c>
    </row>
    <row r="885" spans="1:2">
      <c r="A885" s="60"/>
      <c r="B885" s="6" t="s">
        <v>1851</v>
      </c>
    </row>
    <row r="886" spans="1:2">
      <c r="A886" s="60"/>
      <c r="B886" s="6" t="s">
        <v>1852</v>
      </c>
    </row>
    <row r="887" spans="1:2">
      <c r="A887" s="60"/>
      <c r="B887" s="6" t="s">
        <v>1853</v>
      </c>
    </row>
    <row r="888" spans="1:2">
      <c r="A888" s="60">
        <v>45253.620074074097</v>
      </c>
      <c r="B888" s="6" t="s">
        <v>1861</v>
      </c>
    </row>
    <row r="889" spans="1:2">
      <c r="A889" s="60">
        <v>45264.3189704861</v>
      </c>
      <c r="B889" s="6" t="s">
        <v>1864</v>
      </c>
    </row>
    <row r="890" spans="1:2" ht="30">
      <c r="A890" s="60">
        <v>45265.578445717598</v>
      </c>
      <c r="B890" s="6" t="s">
        <v>1868</v>
      </c>
    </row>
    <row r="891" spans="1:2">
      <c r="A891" s="60">
        <v>45266.352876851903</v>
      </c>
      <c r="B891" s="6" t="s">
        <v>1869</v>
      </c>
    </row>
    <row r="892" spans="1:2">
      <c r="A892" s="60">
        <v>45266.488732523103</v>
      </c>
      <c r="B892" s="6" t="s">
        <v>1870</v>
      </c>
    </row>
    <row r="893" spans="1:2">
      <c r="A893" s="60"/>
      <c r="B893" s="6" t="s">
        <v>1885</v>
      </c>
    </row>
    <row r="894" spans="1:2">
      <c r="A894" s="60"/>
      <c r="B894" s="6" t="s">
        <v>1886</v>
      </c>
    </row>
    <row r="895" spans="1:2">
      <c r="A895" s="60">
        <v>45273.717767824099</v>
      </c>
      <c r="B895" s="6" t="s">
        <v>1895</v>
      </c>
    </row>
    <row r="896" spans="1:2">
      <c r="A896" s="60">
        <v>45283.379961342602</v>
      </c>
      <c r="B896" s="6" t="s">
        <v>1915</v>
      </c>
    </row>
    <row r="897" spans="1:2">
      <c r="A897" s="60">
        <v>45297.403612499998</v>
      </c>
      <c r="B897" s="6" t="s">
        <v>1914</v>
      </c>
    </row>
    <row r="898" spans="1:2">
      <c r="A898" s="60">
        <v>45313.706506828697</v>
      </c>
      <c r="B898" s="6" t="s">
        <v>1917</v>
      </c>
    </row>
    <row r="899" spans="1:2">
      <c r="A899" s="60">
        <v>45317.703878703702</v>
      </c>
      <c r="B899" s="6" t="s">
        <v>1939</v>
      </c>
    </row>
    <row r="900" spans="1:2">
      <c r="A900" s="60"/>
      <c r="B900" s="6" t="s">
        <v>1940</v>
      </c>
    </row>
    <row r="901" spans="1:2">
      <c r="A901" s="60">
        <v>45318.663704050901</v>
      </c>
      <c r="B901" s="6" t="s">
        <v>1941</v>
      </c>
    </row>
    <row r="902" spans="1:2">
      <c r="A902" s="60"/>
      <c r="B902" s="6" t="s">
        <v>1950</v>
      </c>
    </row>
    <row r="903" spans="1:2">
      <c r="A903" s="60"/>
      <c r="B903" s="6" t="s">
        <v>1951</v>
      </c>
    </row>
    <row r="904" spans="1:2">
      <c r="A904" s="60"/>
      <c r="B904" s="6" t="s">
        <v>1952</v>
      </c>
    </row>
    <row r="905" spans="1:2">
      <c r="A905" s="60"/>
      <c r="B905" s="6" t="s">
        <v>1953</v>
      </c>
    </row>
    <row r="906" spans="1:2">
      <c r="A906" s="60">
        <v>45319.426361689802</v>
      </c>
      <c r="B906" s="6" t="s">
        <v>1954</v>
      </c>
    </row>
    <row r="907" spans="1:2">
      <c r="A907" s="60"/>
      <c r="B907" s="6" t="s">
        <v>1955</v>
      </c>
    </row>
    <row r="908" spans="1:2">
      <c r="A908" s="60"/>
      <c r="B908" s="6" t="s">
        <v>1964</v>
      </c>
    </row>
    <row r="909" spans="1:2">
      <c r="A909" s="60"/>
      <c r="B909" s="6" t="s">
        <v>1965</v>
      </c>
    </row>
    <row r="910" spans="1:2">
      <c r="A910" s="60"/>
      <c r="B910" s="6" t="s">
        <v>1966</v>
      </c>
    </row>
    <row r="911" spans="1:2">
      <c r="A911" s="60">
        <v>45319.806912963002</v>
      </c>
      <c r="B911" s="6" t="s">
        <v>1984</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46"/>
      <c r="B1000" s="547"/>
      <c r="C1000" s="548"/>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C16" sqref="B16:C16"/>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1987</v>
      </c>
      <c r="B5" s="12" t="b">
        <v>1</v>
      </c>
      <c r="C5" s="12" t="b">
        <v>1</v>
      </c>
      <c r="D5" s="12" t="b">
        <v>1</v>
      </c>
      <c r="E5" s="12" t="b">
        <v>1</v>
      </c>
      <c r="F5" s="12" t="b">
        <v>1</v>
      </c>
      <c r="G5" s="12" t="b">
        <v>1</v>
      </c>
      <c r="H5" s="12" t="b">
        <v>1</v>
      </c>
      <c r="I5" s="12" t="b">
        <v>1</v>
      </c>
      <c r="J5" s="12" t="b">
        <v>0</v>
      </c>
      <c r="K5" s="12" t="b">
        <v>1</v>
      </c>
      <c r="L5" s="12" t="b">
        <v>0</v>
      </c>
      <c r="M5" s="17" t="s">
        <v>425</v>
      </c>
    </row>
    <row r="6" spans="1:13">
      <c r="A6" s="15" t="s">
        <v>1908</v>
      </c>
      <c r="B6" s="12" t="b">
        <v>1</v>
      </c>
      <c r="C6" s="12" t="b">
        <v>1</v>
      </c>
      <c r="D6" s="12" t="b">
        <v>1</v>
      </c>
      <c r="E6" s="12" t="b">
        <v>0</v>
      </c>
      <c r="F6" s="12" t="b">
        <v>1</v>
      </c>
      <c r="G6" s="12" t="b">
        <v>0</v>
      </c>
      <c r="H6" s="12" t="b">
        <v>0</v>
      </c>
      <c r="I6" s="12" t="b">
        <v>0</v>
      </c>
      <c r="J6" s="12" t="b">
        <v>0</v>
      </c>
      <c r="K6" s="12" t="b">
        <v>0</v>
      </c>
      <c r="L6" s="12" t="b">
        <v>1</v>
      </c>
      <c r="M6" s="18" t="s">
        <v>1911</v>
      </c>
    </row>
    <row r="7" spans="1:13">
      <c r="A7" s="15" t="s">
        <v>1909</v>
      </c>
      <c r="B7" s="12" t="b">
        <v>1</v>
      </c>
      <c r="C7" s="12" t="b">
        <v>1</v>
      </c>
      <c r="D7" s="12" t="b">
        <v>1</v>
      </c>
      <c r="E7" s="12" t="b">
        <v>0</v>
      </c>
      <c r="F7" s="12" t="b">
        <v>1</v>
      </c>
      <c r="G7" s="12" t="b">
        <v>0</v>
      </c>
      <c r="H7" s="12" t="b">
        <v>0</v>
      </c>
      <c r="I7" s="12" t="b">
        <v>0</v>
      </c>
      <c r="J7" s="12" t="b">
        <v>0</v>
      </c>
      <c r="K7" s="12" t="b">
        <v>0</v>
      </c>
      <c r="L7" s="12" t="b">
        <v>1</v>
      </c>
      <c r="M7" s="18" t="s">
        <v>1912</v>
      </c>
    </row>
    <row r="8" spans="1:13">
      <c r="A8" s="15" t="s">
        <v>1910</v>
      </c>
      <c r="B8" s="12" t="b">
        <v>1</v>
      </c>
      <c r="C8" s="12" t="b">
        <v>1</v>
      </c>
      <c r="D8" s="12" t="b">
        <v>1</v>
      </c>
      <c r="E8" s="12" t="b">
        <v>0</v>
      </c>
      <c r="F8" s="12" t="b">
        <v>1</v>
      </c>
      <c r="G8" s="12" t="b">
        <v>0</v>
      </c>
      <c r="H8" s="12" t="b">
        <v>0</v>
      </c>
      <c r="I8" s="12" t="b">
        <v>0</v>
      </c>
      <c r="J8" s="12" t="b">
        <v>0</v>
      </c>
      <c r="K8" s="12" t="b">
        <v>0</v>
      </c>
      <c r="L8" s="12" t="b">
        <v>1</v>
      </c>
      <c r="M8" s="18" t="s">
        <v>1913</v>
      </c>
    </row>
    <row r="9" spans="1:13">
      <c r="A9" s="15" t="s">
        <v>1525</v>
      </c>
      <c r="B9" s="12" t="b">
        <v>1</v>
      </c>
      <c r="C9" s="12" t="b">
        <v>1</v>
      </c>
      <c r="D9" s="12" t="b">
        <v>1</v>
      </c>
      <c r="E9" s="12" t="b">
        <v>1</v>
      </c>
      <c r="F9" s="12" t="b">
        <v>1</v>
      </c>
      <c r="G9" s="12" t="b">
        <v>0</v>
      </c>
      <c r="H9" s="12" t="b">
        <v>0</v>
      </c>
      <c r="I9" s="12" t="b">
        <v>1</v>
      </c>
      <c r="J9" s="12" t="b">
        <v>0</v>
      </c>
      <c r="K9" s="12" t="b">
        <v>0</v>
      </c>
      <c r="L9" s="12" t="b">
        <v>0</v>
      </c>
      <c r="M9" s="17" t="s">
        <v>1526</v>
      </c>
    </row>
    <row r="10" spans="1:13">
      <c r="A10" s="15" t="s">
        <v>1527</v>
      </c>
      <c r="B10" s="12" t="b">
        <v>1</v>
      </c>
      <c r="C10" s="12" t="b">
        <v>1</v>
      </c>
      <c r="D10" s="12" t="b">
        <v>1</v>
      </c>
      <c r="E10" s="12" t="b">
        <v>1</v>
      </c>
      <c r="F10" s="12" t="b">
        <v>1</v>
      </c>
      <c r="G10" s="12" t="b">
        <v>0</v>
      </c>
      <c r="H10" s="12" t="b">
        <v>0</v>
      </c>
      <c r="I10" s="12" t="b">
        <v>1</v>
      </c>
      <c r="J10" s="12" t="b">
        <v>0</v>
      </c>
      <c r="K10" s="12" t="b">
        <v>0</v>
      </c>
      <c r="L10" s="12" t="b">
        <v>0</v>
      </c>
      <c r="M10" s="17" t="s">
        <v>1528</v>
      </c>
    </row>
    <row r="11" spans="1:13">
      <c r="A11" s="15" t="s">
        <v>1529</v>
      </c>
      <c r="B11" s="12" t="b">
        <v>1</v>
      </c>
      <c r="C11" s="12" t="b">
        <v>1</v>
      </c>
      <c r="D11" s="12" t="b">
        <v>1</v>
      </c>
      <c r="E11" s="12" t="b">
        <v>1</v>
      </c>
      <c r="F11" s="12" t="b">
        <v>1</v>
      </c>
      <c r="G11" s="12" t="b">
        <v>0</v>
      </c>
      <c r="H11" s="12" t="b">
        <v>0</v>
      </c>
      <c r="I11" s="12" t="b">
        <v>1</v>
      </c>
      <c r="J11" s="12" t="b">
        <v>0</v>
      </c>
      <c r="K11" s="12" t="b">
        <v>0</v>
      </c>
      <c r="L11" s="12" t="b">
        <v>0</v>
      </c>
      <c r="M11" s="17" t="s">
        <v>1530</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1269</v>
      </c>
      <c r="B13" s="12" t="b">
        <v>1</v>
      </c>
      <c r="C13" s="12" t="b">
        <v>1</v>
      </c>
      <c r="D13" s="12" t="b">
        <v>1</v>
      </c>
      <c r="E13" s="12" t="b">
        <v>1</v>
      </c>
      <c r="F13" s="12" t="b">
        <v>1</v>
      </c>
      <c r="G13" s="12" t="b">
        <v>0</v>
      </c>
      <c r="H13" s="12" t="b">
        <v>0</v>
      </c>
      <c r="I13" s="12" t="b">
        <v>1</v>
      </c>
      <c r="J13" s="12" t="b">
        <v>0</v>
      </c>
      <c r="K13" s="12" t="b">
        <v>0</v>
      </c>
      <c r="L13" s="12" t="b">
        <v>0</v>
      </c>
      <c r="M13" s="17" t="s">
        <v>1270</v>
      </c>
    </row>
    <row r="14" spans="1:13">
      <c r="A14" s="15" t="s">
        <v>1476</v>
      </c>
      <c r="B14" s="12" t="b">
        <v>1</v>
      </c>
      <c r="C14" s="12" t="b">
        <v>1</v>
      </c>
      <c r="D14" s="12" t="b">
        <v>1</v>
      </c>
      <c r="E14" s="12" t="b">
        <v>1</v>
      </c>
      <c r="F14" s="12" t="b">
        <v>1</v>
      </c>
      <c r="G14" s="12" t="b">
        <v>0</v>
      </c>
      <c r="H14" s="12" t="b">
        <v>0</v>
      </c>
      <c r="I14" s="12" t="b">
        <v>1</v>
      </c>
      <c r="J14" s="12" t="b">
        <v>0</v>
      </c>
      <c r="K14" s="12" t="b">
        <v>0</v>
      </c>
      <c r="L14" s="12" t="b">
        <v>0</v>
      </c>
      <c r="M14" s="17" t="s">
        <v>1477</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3" t="s">
        <v>1150</v>
      </c>
      <c r="B16" s="314" t="b">
        <v>1</v>
      </c>
      <c r="C16" s="314" t="b">
        <v>1</v>
      </c>
      <c r="D16" s="314" t="b">
        <v>0</v>
      </c>
      <c r="E16" s="314" t="b">
        <v>0</v>
      </c>
      <c r="F16" s="314" t="b">
        <v>0</v>
      </c>
      <c r="G16" s="314" t="b">
        <v>0</v>
      </c>
      <c r="H16" s="314" t="b">
        <v>0</v>
      </c>
      <c r="I16" s="314" t="b">
        <v>1</v>
      </c>
      <c r="J16" s="314" t="b">
        <v>0</v>
      </c>
      <c r="K16" s="314" t="b">
        <v>0</v>
      </c>
      <c r="L16" s="315" t="b">
        <v>0</v>
      </c>
      <c r="M16" s="18" t="s">
        <v>1151</v>
      </c>
    </row>
    <row r="17" spans="1:13">
      <c r="A17" s="15" t="s">
        <v>1988</v>
      </c>
      <c r="B17" s="12" t="b">
        <v>1</v>
      </c>
      <c r="C17" s="12" t="b">
        <v>1</v>
      </c>
      <c r="D17" s="12" t="b">
        <v>1</v>
      </c>
      <c r="E17" s="12" t="b">
        <v>1</v>
      </c>
      <c r="F17" s="12" t="b">
        <v>1</v>
      </c>
      <c r="G17" s="12" t="b">
        <v>1</v>
      </c>
      <c r="H17" s="12" t="b">
        <v>1</v>
      </c>
      <c r="I17" s="12" t="b">
        <v>1</v>
      </c>
      <c r="J17" s="12" t="b">
        <v>1</v>
      </c>
      <c r="K17" s="12" t="b">
        <v>1</v>
      </c>
      <c r="L17" s="12" t="b">
        <v>0</v>
      </c>
      <c r="M17" s="18"/>
    </row>
    <row r="18" spans="1:13">
      <c r="A18" s="15" t="s">
        <v>1859</v>
      </c>
      <c r="B18" s="12" t="b">
        <v>1</v>
      </c>
      <c r="C18" s="12" t="b">
        <v>1</v>
      </c>
      <c r="D18" s="12" t="b">
        <v>1</v>
      </c>
      <c r="E18" s="12" t="b">
        <v>1</v>
      </c>
      <c r="F18" s="12" t="b">
        <v>1</v>
      </c>
      <c r="G18" s="12" t="b">
        <v>1</v>
      </c>
      <c r="H18" s="12" t="b">
        <v>1</v>
      </c>
      <c r="I18" s="12" t="b">
        <v>1</v>
      </c>
      <c r="J18" s="12" t="b">
        <v>1</v>
      </c>
      <c r="K18" s="12" t="b">
        <v>1</v>
      </c>
      <c r="L18" s="12" t="b">
        <v>0</v>
      </c>
      <c r="M18" s="18" t="s">
        <v>1860</v>
      </c>
    </row>
    <row r="19" spans="1:13">
      <c r="A19" s="15" t="s">
        <v>1184</v>
      </c>
      <c r="B19" s="12" t="b">
        <v>1</v>
      </c>
      <c r="C19" s="12" t="b">
        <v>1</v>
      </c>
      <c r="D19" s="12" t="b">
        <v>1</v>
      </c>
      <c r="E19" s="12" t="b">
        <v>1</v>
      </c>
      <c r="F19" s="12" t="b">
        <v>1</v>
      </c>
      <c r="G19" s="12" t="b">
        <v>1</v>
      </c>
      <c r="H19" s="12" t="b">
        <v>1</v>
      </c>
      <c r="I19" s="12" t="b">
        <v>1</v>
      </c>
      <c r="J19" s="12" t="b">
        <v>1</v>
      </c>
      <c r="K19" s="12" t="b">
        <v>1</v>
      </c>
      <c r="L19" s="12" t="b">
        <v>0</v>
      </c>
      <c r="M19" s="18" t="s">
        <v>1185</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852</v>
      </c>
      <c r="B23" s="12" t="b">
        <v>1</v>
      </c>
      <c r="C23" s="12" t="b">
        <v>1</v>
      </c>
      <c r="D23" s="12" t="b">
        <v>1</v>
      </c>
      <c r="E23" s="12" t="b">
        <v>1</v>
      </c>
      <c r="F23" s="12" t="b">
        <v>1</v>
      </c>
      <c r="G23" s="12" t="b">
        <v>0</v>
      </c>
      <c r="H23" s="12" t="b">
        <v>0</v>
      </c>
      <c r="I23" s="12" t="b">
        <v>0</v>
      </c>
      <c r="J23" s="12" t="b">
        <v>0</v>
      </c>
      <c r="K23" s="12" t="b">
        <v>0</v>
      </c>
      <c r="L23" s="12" t="b">
        <v>0</v>
      </c>
      <c r="M23" s="18" t="s">
        <v>853</v>
      </c>
    </row>
    <row r="24" spans="1:13">
      <c r="A24" s="15" t="s">
        <v>798</v>
      </c>
      <c r="B24" s="12" t="b">
        <v>1</v>
      </c>
      <c r="C24" s="12" t="b">
        <v>1</v>
      </c>
      <c r="D24" s="12" t="b">
        <v>1</v>
      </c>
      <c r="E24" s="12" t="b">
        <v>0</v>
      </c>
      <c r="F24" s="12" t="b">
        <v>1</v>
      </c>
      <c r="G24" s="12" t="b">
        <v>0</v>
      </c>
      <c r="H24" s="12" t="b">
        <v>0</v>
      </c>
      <c r="I24" s="12" t="b">
        <v>0</v>
      </c>
      <c r="J24" s="12" t="b">
        <v>0</v>
      </c>
      <c r="K24" s="12" t="b">
        <v>0</v>
      </c>
      <c r="L24" s="12" t="b">
        <v>0</v>
      </c>
      <c r="M24" s="18" t="s">
        <v>855</v>
      </c>
    </row>
    <row r="25" spans="1:13">
      <c r="A25" s="15" t="s">
        <v>797</v>
      </c>
      <c r="B25" s="12" t="b">
        <v>1</v>
      </c>
      <c r="C25" s="12" t="b">
        <v>1</v>
      </c>
      <c r="D25" s="12" t="b">
        <v>1</v>
      </c>
      <c r="E25" s="12" t="b">
        <v>0</v>
      </c>
      <c r="F25" s="12" t="b">
        <v>1</v>
      </c>
      <c r="G25" s="12" t="b">
        <v>0</v>
      </c>
      <c r="H25" s="12" t="b">
        <v>0</v>
      </c>
      <c r="I25" s="12" t="b">
        <v>0</v>
      </c>
      <c r="J25" s="12" t="b">
        <v>0</v>
      </c>
      <c r="K25" s="12" t="b">
        <v>0</v>
      </c>
      <c r="L25" s="12" t="b">
        <v>0</v>
      </c>
      <c r="M25" s="18" t="s">
        <v>856</v>
      </c>
    </row>
    <row r="26" spans="1:13">
      <c r="A26" s="15" t="s">
        <v>799</v>
      </c>
      <c r="B26" s="12" t="b">
        <v>1</v>
      </c>
      <c r="C26" s="12" t="b">
        <v>1</v>
      </c>
      <c r="D26" s="12" t="b">
        <v>1</v>
      </c>
      <c r="E26" s="12" t="b">
        <v>0</v>
      </c>
      <c r="F26" s="12" t="b">
        <v>1</v>
      </c>
      <c r="G26" s="12" t="b">
        <v>1</v>
      </c>
      <c r="H26" s="12" t="b">
        <v>1</v>
      </c>
      <c r="I26" s="12" t="b">
        <v>0</v>
      </c>
      <c r="J26" s="12" t="b">
        <v>0</v>
      </c>
      <c r="K26" s="12" t="b">
        <v>0</v>
      </c>
      <c r="L26" s="12" t="b">
        <v>0</v>
      </c>
      <c r="M26" s="18" t="s">
        <v>857</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1449</v>
      </c>
      <c r="B30" s="12" t="b">
        <v>1</v>
      </c>
      <c r="C30" s="12" t="b">
        <v>1</v>
      </c>
      <c r="D30" s="12" t="b">
        <v>1</v>
      </c>
      <c r="E30" s="12" t="b">
        <v>1</v>
      </c>
      <c r="F30" s="12" t="b">
        <v>1</v>
      </c>
      <c r="G30" s="12" t="b">
        <v>1</v>
      </c>
      <c r="H30" s="12" t="b">
        <v>1</v>
      </c>
      <c r="I30" s="12" t="b">
        <v>0</v>
      </c>
      <c r="J30" s="12" t="b">
        <v>0</v>
      </c>
      <c r="K30" s="12" t="b">
        <v>0</v>
      </c>
      <c r="L30" s="12" t="b">
        <v>0</v>
      </c>
      <c r="M30" s="18" t="s">
        <v>1450</v>
      </c>
    </row>
    <row r="31" spans="1:13">
      <c r="A31" s="207" t="s">
        <v>964</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1875</v>
      </c>
      <c r="B36" s="12" t="b">
        <v>0</v>
      </c>
      <c r="C36" s="12" t="b">
        <v>0</v>
      </c>
      <c r="D36" s="12" t="b">
        <v>0</v>
      </c>
      <c r="E36" s="12" t="b">
        <v>0</v>
      </c>
      <c r="F36" s="12" t="b">
        <v>0</v>
      </c>
      <c r="G36" s="12" t="b">
        <v>0</v>
      </c>
      <c r="H36" s="12" t="b">
        <v>1</v>
      </c>
      <c r="I36" s="12" t="b">
        <v>0</v>
      </c>
      <c r="J36" s="12" t="b">
        <v>1</v>
      </c>
      <c r="K36" s="12" t="b">
        <v>0</v>
      </c>
      <c r="L36" s="12" t="b">
        <v>0</v>
      </c>
      <c r="M36" s="214" t="s">
        <v>1883</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1942</v>
      </c>
    </row>
    <row r="38" spans="1:13">
      <c r="A38" s="15" t="s">
        <v>1944</v>
      </c>
      <c r="B38" s="12" t="b">
        <v>0</v>
      </c>
      <c r="C38" s="12" t="b">
        <v>0</v>
      </c>
      <c r="D38" s="12" t="b">
        <v>0</v>
      </c>
      <c r="E38" s="12" t="b">
        <v>0</v>
      </c>
      <c r="F38" s="12" t="b">
        <v>0</v>
      </c>
      <c r="G38" s="12" t="b">
        <v>0</v>
      </c>
      <c r="H38" s="12" t="b">
        <v>1</v>
      </c>
      <c r="I38" s="12" t="b">
        <v>0</v>
      </c>
      <c r="J38" s="12" t="b">
        <v>1</v>
      </c>
      <c r="K38" s="12" t="b">
        <v>0</v>
      </c>
      <c r="L38" s="12" t="b">
        <v>0</v>
      </c>
      <c r="M38" s="214" t="s">
        <v>1946</v>
      </c>
    </row>
    <row r="39" spans="1:13">
      <c r="A39" s="15" t="s">
        <v>1948</v>
      </c>
      <c r="B39" s="12" t="b">
        <v>1</v>
      </c>
      <c r="C39" s="12" t="b">
        <v>1</v>
      </c>
      <c r="D39" s="12" t="b">
        <v>1</v>
      </c>
      <c r="E39" s="12" t="b">
        <v>0</v>
      </c>
      <c r="F39" s="12" t="b">
        <v>1</v>
      </c>
      <c r="G39" s="12" t="b">
        <v>0</v>
      </c>
      <c r="H39" s="12" t="b">
        <v>0</v>
      </c>
      <c r="I39" s="12" t="b">
        <v>0</v>
      </c>
      <c r="J39" s="12" t="b">
        <v>0</v>
      </c>
      <c r="K39" s="12" t="b">
        <v>0</v>
      </c>
      <c r="L39" s="12" t="b">
        <v>0</v>
      </c>
      <c r="M39" s="18" t="s">
        <v>1949</v>
      </c>
    </row>
    <row r="40" spans="1:13">
      <c r="A40" s="15" t="s">
        <v>1945</v>
      </c>
      <c r="B40" s="12" t="b">
        <v>0</v>
      </c>
      <c r="C40" s="12" t="b">
        <v>0</v>
      </c>
      <c r="D40" s="12" t="b">
        <v>0</v>
      </c>
      <c r="E40" s="12" t="b">
        <v>0</v>
      </c>
      <c r="F40" s="12" t="b">
        <v>0</v>
      </c>
      <c r="G40" s="12" t="b">
        <v>0</v>
      </c>
      <c r="H40" s="12" t="b">
        <v>1</v>
      </c>
      <c r="I40" s="12" t="b">
        <v>0</v>
      </c>
      <c r="J40" s="12" t="b">
        <v>1</v>
      </c>
      <c r="K40" s="12" t="b">
        <v>0</v>
      </c>
      <c r="L40" s="12" t="b">
        <v>0</v>
      </c>
      <c r="M40" s="214" t="s">
        <v>1947</v>
      </c>
    </row>
    <row r="41" spans="1:13">
      <c r="A41" s="15" t="s">
        <v>1956</v>
      </c>
      <c r="B41" s="12" t="b">
        <v>1</v>
      </c>
      <c r="C41" s="12" t="b">
        <v>1</v>
      </c>
      <c r="D41" s="12" t="b">
        <v>1</v>
      </c>
      <c r="E41" s="12" t="b">
        <v>0</v>
      </c>
      <c r="F41" s="12" t="b">
        <v>1</v>
      </c>
      <c r="G41" s="12" t="b">
        <v>0</v>
      </c>
      <c r="H41" s="12" t="b">
        <v>0</v>
      </c>
      <c r="I41" s="12" t="b">
        <v>0</v>
      </c>
      <c r="J41" s="12" t="b">
        <v>0</v>
      </c>
      <c r="K41" s="12" t="b">
        <v>0</v>
      </c>
      <c r="L41" s="12" t="b">
        <v>0</v>
      </c>
      <c r="M41" s="18" t="s">
        <v>1957</v>
      </c>
    </row>
    <row r="42" spans="1:13">
      <c r="A42" s="15" t="s">
        <v>1958</v>
      </c>
      <c r="B42" s="12" t="b">
        <v>0</v>
      </c>
      <c r="C42" s="12" t="b">
        <v>0</v>
      </c>
      <c r="D42" s="12" t="b">
        <v>0</v>
      </c>
      <c r="E42" s="12" t="b">
        <v>0</v>
      </c>
      <c r="F42" s="12" t="b">
        <v>0</v>
      </c>
      <c r="G42" s="12" t="b">
        <v>0</v>
      </c>
      <c r="H42" s="12" t="b">
        <v>1</v>
      </c>
      <c r="I42" s="12" t="b">
        <v>0</v>
      </c>
      <c r="J42" s="12" t="b">
        <v>1</v>
      </c>
      <c r="K42" s="12" t="b">
        <v>0</v>
      </c>
      <c r="L42" s="12" t="b">
        <v>0</v>
      </c>
      <c r="M42" s="214" t="s">
        <v>1959</v>
      </c>
    </row>
    <row r="43" spans="1:13">
      <c r="A43" s="15" t="s">
        <v>1960</v>
      </c>
      <c r="B43" s="12" t="b">
        <v>1</v>
      </c>
      <c r="C43" s="12" t="b">
        <v>1</v>
      </c>
      <c r="D43" s="12" t="b">
        <v>1</v>
      </c>
      <c r="E43" s="12" t="b">
        <v>0</v>
      </c>
      <c r="F43" s="12" t="b">
        <v>1</v>
      </c>
      <c r="G43" s="12" t="b">
        <v>0</v>
      </c>
      <c r="H43" s="12" t="b">
        <v>0</v>
      </c>
      <c r="I43" s="12" t="b">
        <v>0</v>
      </c>
      <c r="J43" s="12" t="b">
        <v>0</v>
      </c>
      <c r="K43" s="12" t="b">
        <v>0</v>
      </c>
      <c r="L43" s="12" t="b">
        <v>0</v>
      </c>
      <c r="M43" s="18" t="s">
        <v>1961</v>
      </c>
    </row>
    <row r="44" spans="1:13">
      <c r="A44" s="15" t="s">
        <v>1962</v>
      </c>
      <c r="B44" s="12" t="b">
        <v>0</v>
      </c>
      <c r="C44" s="12" t="b">
        <v>0</v>
      </c>
      <c r="D44" s="12" t="b">
        <v>0</v>
      </c>
      <c r="E44" s="12" t="b">
        <v>0</v>
      </c>
      <c r="F44" s="12" t="b">
        <v>0</v>
      </c>
      <c r="G44" s="12" t="b">
        <v>0</v>
      </c>
      <c r="H44" s="12" t="b">
        <v>1</v>
      </c>
      <c r="I44" s="12" t="b">
        <v>0</v>
      </c>
      <c r="J44" s="12" t="b">
        <v>1</v>
      </c>
      <c r="K44" s="12" t="b">
        <v>0</v>
      </c>
      <c r="L44" s="12" t="b">
        <v>0</v>
      </c>
      <c r="M44" s="214" t="s">
        <v>1963</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1943</v>
      </c>
    </row>
    <row r="46" spans="1:13">
      <c r="A46" s="72" t="s">
        <v>43</v>
      </c>
      <c r="B46" s="25" t="b">
        <v>0</v>
      </c>
      <c r="C46" s="25" t="b">
        <v>1</v>
      </c>
      <c r="D46" s="25" t="b">
        <v>1</v>
      </c>
      <c r="E46" s="25" t="b">
        <v>0</v>
      </c>
      <c r="F46" s="25" t="b">
        <v>0</v>
      </c>
      <c r="G46" s="25" t="b">
        <v>0</v>
      </c>
      <c r="H46" s="25" t="b">
        <v>0</v>
      </c>
      <c r="I46" s="25" t="b">
        <v>0</v>
      </c>
      <c r="J46" s="25" t="b">
        <v>0</v>
      </c>
      <c r="K46" s="582" t="b">
        <v>0</v>
      </c>
      <c r="L46" s="73" t="b">
        <v>0</v>
      </c>
      <c r="M46" s="24" t="s">
        <v>445</v>
      </c>
    </row>
    <row r="47" spans="1:13">
      <c r="A47" s="74" t="s">
        <v>1871</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83" t="b">
        <v>1</v>
      </c>
      <c r="L47" s="80" t="b">
        <v>0</v>
      </c>
      <c r="M47" s="24" t="s">
        <v>1884</v>
      </c>
    </row>
    <row r="48" spans="1:13">
      <c r="A48" s="74" t="s">
        <v>1748</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83" t="b">
        <v>1</v>
      </c>
      <c r="L48" s="80" t="b">
        <v>0</v>
      </c>
      <c r="M48" s="24" t="s">
        <v>1750</v>
      </c>
    </row>
    <row r="49" spans="1:13">
      <c r="A49" s="74" t="s">
        <v>1749</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83" t="b">
        <v>1</v>
      </c>
      <c r="L49" s="80" t="b">
        <v>0</v>
      </c>
      <c r="M49" s="24" t="s">
        <v>1751</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83" t="b">
        <v>0</v>
      </c>
      <c r="L50" s="80" t="b">
        <v>0</v>
      </c>
      <c r="M50" s="24" t="s">
        <v>427</v>
      </c>
    </row>
    <row r="51" spans="1:13">
      <c r="A51" s="74" t="s">
        <v>1872</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83" t="b">
        <v>0</v>
      </c>
      <c r="L51" s="80" t="b">
        <v>0</v>
      </c>
      <c r="M51" s="24" t="s">
        <v>1880</v>
      </c>
    </row>
    <row r="52" spans="1:13">
      <c r="A52" s="74" t="s">
        <v>1873</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83" t="b">
        <v>0</v>
      </c>
      <c r="L52" s="80" t="b">
        <v>0</v>
      </c>
      <c r="M52" s="24" t="s">
        <v>1881</v>
      </c>
    </row>
    <row r="53" spans="1:13">
      <c r="A53" s="74" t="s">
        <v>1752</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83" t="b">
        <v>1</v>
      </c>
      <c r="L53" s="80" t="b">
        <v>0</v>
      </c>
      <c r="M53" s="24" t="s">
        <v>1754</v>
      </c>
    </row>
    <row r="54" spans="1:13">
      <c r="A54" s="74" t="s">
        <v>1753</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83" t="b">
        <v>1</v>
      </c>
      <c r="L54" s="80" t="b">
        <v>0</v>
      </c>
      <c r="M54" s="24" t="s">
        <v>1755</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84" t="b">
        <v>0</v>
      </c>
      <c r="L55" s="81" t="b">
        <v>0</v>
      </c>
      <c r="M55" s="24" t="s">
        <v>428</v>
      </c>
    </row>
    <row r="56" spans="1:13">
      <c r="A56" s="74" t="s">
        <v>1874</v>
      </c>
      <c r="B56" s="69" t="b">
        <v>1</v>
      </c>
      <c r="C56" s="69" t="b">
        <v>1</v>
      </c>
      <c r="D56" s="69" t="b">
        <v>1</v>
      </c>
      <c r="E56" s="69" t="b">
        <v>1</v>
      </c>
      <c r="F56" s="69" t="b">
        <v>1</v>
      </c>
      <c r="G56" s="69" t="b">
        <v>1</v>
      </c>
      <c r="H56" s="69" t="b">
        <v>1</v>
      </c>
      <c r="I56" s="69" t="b">
        <v>1</v>
      </c>
      <c r="J56" s="69" t="b">
        <v>0</v>
      </c>
      <c r="K56" s="69" t="b">
        <v>0</v>
      </c>
      <c r="L56" s="604" t="b">
        <v>0</v>
      </c>
      <c r="M56" s="18" t="s">
        <v>1882</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82"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6" t="b">
        <v>0</v>
      </c>
      <c r="H71" s="206" t="b">
        <v>0</v>
      </c>
      <c r="I71" s="206" t="b">
        <v>0</v>
      </c>
      <c r="J71" s="206" t="b">
        <v>0</v>
      </c>
      <c r="K71" s="585"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1061</v>
      </c>
      <c r="B73" s="12" t="b">
        <v>1</v>
      </c>
      <c r="C73" s="12" t="b">
        <v>1</v>
      </c>
      <c r="D73" s="12" t="b">
        <v>1</v>
      </c>
      <c r="E73" s="12" t="b">
        <v>0</v>
      </c>
      <c r="F73" s="12" t="b">
        <v>1</v>
      </c>
      <c r="G73" s="12" t="b">
        <v>0</v>
      </c>
      <c r="H73" s="12" t="b">
        <v>0</v>
      </c>
      <c r="I73" s="12" t="b">
        <v>1</v>
      </c>
      <c r="J73" s="12" t="b">
        <v>0</v>
      </c>
      <c r="K73" s="12" t="b">
        <v>0</v>
      </c>
      <c r="L73" s="12" t="b">
        <v>0</v>
      </c>
      <c r="M73" s="18" t="s">
        <v>1062</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766</v>
      </c>
      <c r="B76" s="12" t="b">
        <v>1</v>
      </c>
      <c r="C76" s="12" t="b">
        <v>1</v>
      </c>
      <c r="D76" s="12" t="b">
        <v>1</v>
      </c>
      <c r="E76" s="12" t="b">
        <v>0</v>
      </c>
      <c r="F76" s="12" t="b">
        <v>1</v>
      </c>
      <c r="G76" s="12" t="b">
        <v>0</v>
      </c>
      <c r="H76" s="12" t="b">
        <v>0</v>
      </c>
      <c r="I76" s="12" t="b">
        <v>0</v>
      </c>
      <c r="J76" s="12" t="b">
        <v>0</v>
      </c>
      <c r="K76" s="12" t="b">
        <v>0</v>
      </c>
      <c r="L76" s="12" t="b">
        <v>0</v>
      </c>
      <c r="M76" s="18" t="s">
        <v>1211</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1543</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1544</v>
      </c>
      <c r="B90" s="12" t="b">
        <v>1</v>
      </c>
      <c r="C90" s="12" t="b">
        <v>1</v>
      </c>
      <c r="D90" s="12" t="b">
        <v>1</v>
      </c>
      <c r="E90" s="12" t="b">
        <v>0</v>
      </c>
      <c r="F90" s="12" t="b">
        <v>1</v>
      </c>
      <c r="G90" s="12" t="b">
        <v>0</v>
      </c>
      <c r="H90" s="12" t="b">
        <v>0</v>
      </c>
      <c r="I90" s="12" t="b">
        <v>0</v>
      </c>
      <c r="J90" s="12" t="b">
        <v>0</v>
      </c>
      <c r="K90" s="12" t="b">
        <v>0</v>
      </c>
      <c r="L90" s="12" t="b">
        <v>0</v>
      </c>
      <c r="M90" s="18" t="s">
        <v>1545</v>
      </c>
    </row>
  </sheetData>
  <autoFilter ref="A2:I90" xr:uid="{7A02DDC9-E0E8-48BF-8BE6-D6DD57F6C67D}"/>
  <conditionalFormatting sqref="B3:L90">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1157</v>
      </c>
      <c r="G2" s="29"/>
    </row>
    <row r="3" spans="1:130">
      <c r="B3" s="122" t="s">
        <v>1</v>
      </c>
      <c r="C3" s="123" t="s">
        <v>2</v>
      </c>
      <c r="D3" s="123"/>
      <c r="G3" s="498" t="s">
        <v>1576</v>
      </c>
      <c r="H3" s="220" t="s">
        <v>1</v>
      </c>
      <c r="I3" s="221" t="s">
        <v>2</v>
      </c>
      <c r="J3" s="221" t="s">
        <v>3</v>
      </c>
      <c r="K3" s="221" t="s">
        <v>4</v>
      </c>
    </row>
    <row r="4" spans="1:130">
      <c r="B4" s="124" t="s">
        <v>16</v>
      </c>
      <c r="C4" s="31"/>
      <c r="D4" s="125"/>
      <c r="G4" s="29"/>
      <c r="H4" s="124" t="s">
        <v>16</v>
      </c>
      <c r="I4" s="125"/>
      <c r="J4" s="125"/>
      <c r="K4" s="316" t="s">
        <v>1152</v>
      </c>
    </row>
    <row r="5" spans="1:130">
      <c r="B5" s="124" t="s">
        <v>16</v>
      </c>
      <c r="C5" s="126" t="s">
        <v>1168</v>
      </c>
      <c r="D5" s="126"/>
      <c r="E5" s="209"/>
      <c r="F5" s="209"/>
      <c r="G5" s="526"/>
      <c r="H5" s="124" t="s">
        <v>16</v>
      </c>
      <c r="I5" s="497" t="s">
        <v>1168</v>
      </c>
      <c r="J5" s="125"/>
      <c r="K5" s="316"/>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09"/>
      <c r="F6" s="209"/>
      <c r="G6" s="526"/>
      <c r="H6" s="21" t="s">
        <v>10</v>
      </c>
      <c r="I6" s="126" t="s">
        <v>648</v>
      </c>
      <c r="J6" s="125"/>
      <c r="K6" s="317"/>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4"/>
      <c r="E7" s="209"/>
      <c r="F7" s="209"/>
      <c r="G7" s="526"/>
      <c r="H7" s="21" t="s">
        <v>10</v>
      </c>
      <c r="I7" s="126" t="s">
        <v>22</v>
      </c>
      <c r="J7" s="125"/>
      <c r="K7" s="317"/>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1876</v>
      </c>
      <c r="D8" s="464"/>
      <c r="E8" s="209"/>
      <c r="F8" s="209"/>
      <c r="G8" s="526"/>
      <c r="H8" s="21" t="s">
        <v>10</v>
      </c>
      <c r="I8" s="126" t="s">
        <v>1876</v>
      </c>
      <c r="J8" s="125"/>
      <c r="K8" s="317"/>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09"/>
      <c r="F9" s="209"/>
      <c r="G9" s="526"/>
      <c r="H9" s="21" t="s">
        <v>10</v>
      </c>
      <c r="I9" s="126" t="s">
        <v>472</v>
      </c>
      <c r="J9" s="125"/>
      <c r="K9" s="317"/>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09"/>
      <c r="F10" s="209"/>
      <c r="G10" s="526"/>
      <c r="H10" s="21" t="s">
        <v>10</v>
      </c>
      <c r="I10" s="126" t="s">
        <v>188</v>
      </c>
      <c r="J10" s="125"/>
      <c r="K10" s="317"/>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1156</v>
      </c>
      <c r="D11" s="126"/>
      <c r="E11" s="209"/>
      <c r="F11" s="209"/>
      <c r="G11" s="526"/>
      <c r="H11" s="21" t="s">
        <v>10</v>
      </c>
      <c r="I11" s="126" t="s">
        <v>1156</v>
      </c>
      <c r="J11" s="125"/>
      <c r="K11" s="317"/>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1169</v>
      </c>
      <c r="D12" s="126"/>
      <c r="E12" s="209"/>
      <c r="F12" s="209"/>
      <c r="G12" s="526"/>
      <c r="H12" s="124" t="s">
        <v>16</v>
      </c>
      <c r="I12" s="323" t="s">
        <v>1169</v>
      </c>
      <c r="J12" s="125"/>
      <c r="K12" s="316"/>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09"/>
      <c r="F13" s="209"/>
      <c r="G13" s="526" t="s">
        <v>1626</v>
      </c>
      <c r="H13" s="21" t="s">
        <v>10</v>
      </c>
      <c r="I13" s="126" t="s">
        <v>21</v>
      </c>
      <c r="J13" s="125"/>
      <c r="K13" s="317"/>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09"/>
      <c r="F14" s="209"/>
      <c r="G14" s="526" t="s">
        <v>1626</v>
      </c>
      <c r="H14" s="21" t="s">
        <v>10</v>
      </c>
      <c r="I14" s="126" t="s">
        <v>1166</v>
      </c>
      <c r="J14" s="125"/>
      <c r="K14" s="317"/>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787</v>
      </c>
      <c r="D15" s="126"/>
      <c r="E15" s="209"/>
      <c r="F15" s="209"/>
      <c r="G15" s="526" t="s">
        <v>1626</v>
      </c>
      <c r="H15" s="21" t="s">
        <v>10</v>
      </c>
      <c r="I15" s="126" t="s">
        <v>1159</v>
      </c>
      <c r="J15" s="125"/>
      <c r="K15" s="317" t="s">
        <v>1160</v>
      </c>
      <c r="L15" s="317" t="s">
        <v>1161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1181</v>
      </c>
      <c r="D16" s="126"/>
      <c r="E16" s="209"/>
      <c r="F16" s="209"/>
      <c r="G16" s="526" t="s">
        <v>1626</v>
      </c>
      <c r="H16" s="21" t="s">
        <v>10</v>
      </c>
      <c r="I16" s="126" t="s">
        <v>685</v>
      </c>
      <c r="J16" s="125"/>
      <c r="K16" s="317"/>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09"/>
      <c r="F17" s="209"/>
      <c r="G17" s="526" t="s">
        <v>1598</v>
      </c>
      <c r="H17" s="21" t="s">
        <v>10</v>
      </c>
      <c r="I17" s="126" t="s">
        <v>787</v>
      </c>
      <c r="J17" s="125"/>
      <c r="K17" s="317"/>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1170</v>
      </c>
      <c r="D18" s="126"/>
      <c r="E18" s="209"/>
      <c r="F18" s="209"/>
      <c r="G18" s="526"/>
      <c r="H18" s="21" t="s">
        <v>10</v>
      </c>
      <c r="I18" s="126" t="s">
        <v>1181</v>
      </c>
      <c r="J18" s="125"/>
      <c r="K18" s="317"/>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09"/>
      <c r="F19" s="209"/>
      <c r="G19" s="526"/>
      <c r="H19" s="21" t="s">
        <v>10</v>
      </c>
      <c r="I19" s="126" t="s">
        <v>1182</v>
      </c>
      <c r="J19" s="125"/>
      <c r="K19" s="317"/>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09"/>
      <c r="F20" s="209"/>
      <c r="G20" s="526"/>
      <c r="H20" s="21" t="s">
        <v>10</v>
      </c>
      <c r="I20" s="126" t="s">
        <v>1183</v>
      </c>
      <c r="J20" s="125"/>
      <c r="K20" s="317"/>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09"/>
      <c r="F21" s="209"/>
      <c r="G21" s="526"/>
      <c r="H21" s="21" t="s">
        <v>10</v>
      </c>
      <c r="I21" s="126" t="s">
        <v>1426</v>
      </c>
      <c r="J21" s="125"/>
      <c r="K21" s="317"/>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09"/>
      <c r="F22" s="209"/>
      <c r="G22" s="526"/>
      <c r="H22" s="21" t="s">
        <v>10</v>
      </c>
      <c r="I22" s="126" t="s">
        <v>1427</v>
      </c>
      <c r="J22" s="125"/>
      <c r="K22" s="317"/>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09"/>
      <c r="F23" s="209"/>
      <c r="G23" s="526"/>
      <c r="H23" s="21" t="s">
        <v>10</v>
      </c>
      <c r="I23" s="126" t="s">
        <v>1428</v>
      </c>
      <c r="J23" s="125"/>
      <c r="K23" s="317"/>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09"/>
      <c r="F24" s="209"/>
      <c r="G24" s="526"/>
      <c r="H24" s="124" t="s">
        <v>16</v>
      </c>
      <c r="I24" s="323" t="s">
        <v>1600</v>
      </c>
      <c r="J24" s="125"/>
      <c r="K24" s="316"/>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09"/>
      <c r="F25" s="209"/>
      <c r="G25" s="526"/>
      <c r="H25" s="21" t="s">
        <v>10</v>
      </c>
      <c r="I25" s="126" t="s">
        <v>745</v>
      </c>
      <c r="J25" s="125"/>
      <c r="K25" s="317" t="s">
        <v>747</v>
      </c>
      <c r="L25" s="317" t="s">
        <v>1863</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1171</v>
      </c>
      <c r="D26" s="126"/>
      <c r="E26" s="209"/>
      <c r="F26" s="209"/>
      <c r="G26" s="526"/>
      <c r="H26" s="21" t="s">
        <v>10</v>
      </c>
      <c r="I26" s="126" t="s">
        <v>20</v>
      </c>
      <c r="J26" s="125"/>
      <c r="K26" s="317" t="s">
        <v>818</v>
      </c>
      <c r="L26" s="317" t="s">
        <v>374</v>
      </c>
      <c r="M26" s="317" t="s">
        <v>103</v>
      </c>
      <c r="N26" s="317" t="s">
        <v>747</v>
      </c>
      <c r="O26" s="317" t="s">
        <v>1863</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1311</v>
      </c>
      <c r="D27" s="126"/>
      <c r="E27" s="209"/>
      <c r="F27" s="209"/>
      <c r="G27" s="526"/>
      <c r="H27" s="21" t="s">
        <v>10</v>
      </c>
      <c r="I27" s="126" t="s">
        <v>19</v>
      </c>
      <c r="J27" s="125"/>
      <c r="K27" s="317" t="s">
        <v>376</v>
      </c>
      <c r="L27" s="317" t="s">
        <v>747</v>
      </c>
      <c r="M27" s="317" t="s">
        <v>1863</v>
      </c>
      <c r="N27" s="317" t="s">
        <v>375</v>
      </c>
      <c r="O27" s="317" t="s">
        <v>350</v>
      </c>
      <c r="P27" s="317"/>
      <c r="Q27" s="317"/>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1311</v>
      </c>
      <c r="D28" s="126"/>
      <c r="E28" s="209"/>
      <c r="F28" s="209"/>
      <c r="G28" s="526"/>
      <c r="H28" s="21" t="s">
        <v>10</v>
      </c>
      <c r="I28" s="126" t="s">
        <v>18</v>
      </c>
      <c r="J28" s="125"/>
      <c r="K28" s="317" t="s">
        <v>374</v>
      </c>
      <c r="L28" s="317" t="s">
        <v>747</v>
      </c>
      <c r="M28" s="317" t="s">
        <v>1863</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1311</v>
      </c>
      <c r="D29" s="126"/>
      <c r="E29" s="209"/>
      <c r="F29" s="209"/>
      <c r="G29" s="526"/>
      <c r="H29" s="21" t="s">
        <v>10</v>
      </c>
      <c r="I29" s="126" t="s">
        <v>13</v>
      </c>
      <c r="J29" s="125"/>
      <c r="K29" s="317"/>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09"/>
      <c r="F30" s="209"/>
      <c r="G30" s="526"/>
      <c r="H30" s="124" t="s">
        <v>16</v>
      </c>
      <c r="I30" s="323" t="s">
        <v>1599</v>
      </c>
      <c r="J30" s="125"/>
      <c r="K30" s="316"/>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1311</v>
      </c>
      <c r="D31" s="126"/>
      <c r="E31" s="209"/>
      <c r="F31" s="209"/>
      <c r="G31" s="526"/>
      <c r="H31" s="21" t="s">
        <v>10</v>
      </c>
      <c r="I31" s="126" t="s">
        <v>1916</v>
      </c>
      <c r="J31" s="125"/>
      <c r="K31" s="317"/>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1311</v>
      </c>
      <c r="D32" s="126"/>
      <c r="E32" s="209"/>
      <c r="F32" s="209"/>
      <c r="G32" s="526"/>
      <c r="H32" s="21" t="s">
        <v>10</v>
      </c>
      <c r="I32" s="126" t="s">
        <v>229</v>
      </c>
      <c r="J32" s="125"/>
      <c r="K32" s="317"/>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1311</v>
      </c>
      <c r="D33" s="126"/>
      <c r="E33" s="209"/>
      <c r="F33" s="209"/>
      <c r="G33" s="526"/>
      <c r="H33" s="21" t="s">
        <v>10</v>
      </c>
      <c r="I33" s="126" t="s">
        <v>1918</v>
      </c>
      <c r="J33" s="125"/>
      <c r="K33" s="317" t="s">
        <v>6</v>
      </c>
      <c r="L33" s="317" t="s">
        <v>7</v>
      </c>
      <c r="M33" s="317" t="s">
        <v>8</v>
      </c>
      <c r="N33" s="317" t="s">
        <v>163</v>
      </c>
      <c r="O33" s="317" t="s">
        <v>178</v>
      </c>
      <c r="P33" s="317" t="s">
        <v>238</v>
      </c>
      <c r="Q33" s="317" t="s">
        <v>240</v>
      </c>
      <c r="R33" s="317" t="s">
        <v>274</v>
      </c>
      <c r="S33" s="125" t="s">
        <v>1921</v>
      </c>
      <c r="T33" s="125" t="s">
        <v>1922</v>
      </c>
      <c r="U33" s="125" t="s">
        <v>1923</v>
      </c>
      <c r="V33" s="125" t="s">
        <v>1924</v>
      </c>
      <c r="W33" s="125" t="s">
        <v>1856</v>
      </c>
      <c r="X33" s="125" t="s">
        <v>1920</v>
      </c>
      <c r="Y33" s="125" t="s">
        <v>1925</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09"/>
      <c r="F34" s="209"/>
      <c r="G34" s="526"/>
      <c r="H34" s="124" t="s">
        <v>16</v>
      </c>
      <c r="I34" s="323" t="s">
        <v>1675</v>
      </c>
      <c r="J34" s="125"/>
      <c r="K34" s="316"/>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09"/>
      <c r="F35" s="209"/>
      <c r="G35" s="526"/>
      <c r="H35" s="21" t="s">
        <v>10</v>
      </c>
      <c r="I35" s="126" t="s">
        <v>802</v>
      </c>
      <c r="J35" s="125"/>
      <c r="K35" s="317"/>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09"/>
      <c r="F36" s="209"/>
      <c r="G36" s="526"/>
      <c r="H36" s="21" t="s">
        <v>10</v>
      </c>
      <c r="I36" s="126" t="s">
        <v>1429</v>
      </c>
      <c r="J36" s="125"/>
      <c r="K36" s="317"/>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09"/>
      <c r="F37" s="209"/>
      <c r="G37" s="526"/>
      <c r="H37" s="21" t="s">
        <v>10</v>
      </c>
      <c r="I37" s="126" t="s">
        <v>801</v>
      </c>
      <c r="J37" s="125"/>
      <c r="K37" s="317"/>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09"/>
      <c r="F38" s="209"/>
      <c r="G38" s="526"/>
      <c r="H38" s="21" t="s">
        <v>10</v>
      </c>
      <c r="I38" s="126" t="s">
        <v>1039</v>
      </c>
      <c r="J38" s="125"/>
      <c r="K38" s="317"/>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1176</v>
      </c>
      <c r="D39" s="126"/>
      <c r="E39" s="209"/>
      <c r="F39" s="209"/>
      <c r="G39" s="526"/>
      <c r="H39" s="21" t="s">
        <v>10</v>
      </c>
      <c r="I39" s="126" t="s">
        <v>1056</v>
      </c>
      <c r="J39" s="125"/>
      <c r="K39" s="317"/>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802</v>
      </c>
      <c r="D40" s="126"/>
      <c r="E40" s="209"/>
      <c r="F40" s="209"/>
      <c r="G40" s="526" t="s">
        <v>1579</v>
      </c>
      <c r="H40" s="21" t="s">
        <v>10</v>
      </c>
      <c r="I40" s="126" t="s">
        <v>523</v>
      </c>
      <c r="J40" s="127"/>
      <c r="K40" s="317" t="s">
        <v>1057</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09"/>
      <c r="F41" s="209"/>
      <c r="G41" s="526" t="s">
        <v>1099</v>
      </c>
      <c r="H41" s="21"/>
      <c r="I41" s="126"/>
      <c r="J41" s="127"/>
      <c r="K41" s="317"/>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1429</v>
      </c>
      <c r="D42" s="126"/>
      <c r="E42" s="209"/>
      <c r="F42" s="209"/>
      <c r="G42" s="526"/>
      <c r="H42" s="21" t="s">
        <v>10</v>
      </c>
      <c r="I42" s="126" t="s">
        <v>1041</v>
      </c>
      <c r="J42" s="125"/>
      <c r="K42" s="317"/>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801</v>
      </c>
      <c r="D43" s="126"/>
      <c r="E43" s="209"/>
      <c r="F43" s="209"/>
      <c r="G43" s="526"/>
      <c r="H43" s="21" t="s">
        <v>10</v>
      </c>
      <c r="I43" s="126" t="s">
        <v>1040</v>
      </c>
      <c r="J43" s="125"/>
      <c r="K43" s="317"/>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09"/>
      <c r="E44" s="209"/>
      <c r="F44" s="209"/>
      <c r="G44" s="526"/>
      <c r="H44" s="21" t="s">
        <v>10</v>
      </c>
      <c r="I44" s="126" t="s">
        <v>1479</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09"/>
      <c r="E45" s="209"/>
      <c r="F45" s="209"/>
      <c r="G45" s="526" t="s">
        <v>1577</v>
      </c>
      <c r="H45" s="21" t="s">
        <v>10</v>
      </c>
      <c r="I45" s="126" t="s">
        <v>1311</v>
      </c>
      <c r="J45" s="125"/>
      <c r="K45" s="317" t="s">
        <v>1382</v>
      </c>
      <c r="L45" s="31" t="s">
        <v>1383</v>
      </c>
      <c r="M45" s="31" t="s">
        <v>1384</v>
      </c>
      <c r="N45" s="31" t="s">
        <v>1314</v>
      </c>
      <c r="O45" s="31" t="s">
        <v>1315</v>
      </c>
      <c r="P45" s="31" t="s">
        <v>1316</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09"/>
      <c r="E46" s="209"/>
      <c r="F46" s="209"/>
      <c r="G46" s="526" t="s">
        <v>1578</v>
      </c>
      <c r="H46" s="21"/>
      <c r="I46" s="126"/>
      <c r="J46" s="125"/>
      <c r="K46" s="317"/>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09"/>
      <c r="E47" s="209"/>
      <c r="F47" s="209"/>
      <c r="G47" s="526"/>
      <c r="H47" s="21" t="s">
        <v>10</v>
      </c>
      <c r="I47" s="126" t="s">
        <v>1521</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09"/>
      <c r="E48" s="209"/>
      <c r="F48" s="209"/>
      <c r="G48" s="526"/>
      <c r="H48" s="21" t="s">
        <v>10</v>
      </c>
      <c r="I48" s="126" t="s">
        <v>1312</v>
      </c>
      <c r="J48" s="125"/>
      <c r="K48" s="317"/>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1259</v>
      </c>
      <c r="D49" s="209"/>
      <c r="E49" s="209"/>
      <c r="F49" s="209"/>
      <c r="G49" s="526"/>
      <c r="H49" s="21" t="s">
        <v>10</v>
      </c>
      <c r="I49" s="126" t="s">
        <v>230</v>
      </c>
      <c r="J49" s="125"/>
      <c r="K49" s="317" t="s">
        <v>6</v>
      </c>
      <c r="L49" s="317" t="s">
        <v>7</v>
      </c>
      <c r="M49" s="125" t="s">
        <v>8</v>
      </c>
      <c r="N49" s="125" t="s">
        <v>163</v>
      </c>
      <c r="O49" s="317"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1259</v>
      </c>
      <c r="D50" s="209"/>
      <c r="E50" s="209"/>
      <c r="F50" s="209"/>
      <c r="G50" s="526"/>
      <c r="H50" s="21" t="s">
        <v>10</v>
      </c>
      <c r="I50" s="126" t="s">
        <v>231</v>
      </c>
      <c r="J50" s="125"/>
      <c r="K50" s="317"/>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1259</v>
      </c>
      <c r="D51" s="209"/>
      <c r="E51" s="209"/>
      <c r="F51" s="209"/>
      <c r="G51" s="526"/>
      <c r="H51" s="21" t="s">
        <v>10</v>
      </c>
      <c r="I51" s="126" t="s">
        <v>232</v>
      </c>
      <c r="J51" s="125"/>
      <c r="K51" s="317"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1260</v>
      </c>
      <c r="D52" s="209"/>
      <c r="E52" s="209"/>
      <c r="F52" s="209"/>
      <c r="G52" s="526"/>
      <c r="H52" s="21" t="s">
        <v>10</v>
      </c>
      <c r="I52" s="126" t="s">
        <v>233</v>
      </c>
      <c r="J52" s="125"/>
      <c r="K52" s="317"/>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1260</v>
      </c>
      <c r="D53" s="209"/>
      <c r="E53" s="209"/>
      <c r="F53" s="209"/>
      <c r="G53" s="526"/>
      <c r="H53" s="21" t="s">
        <v>10</v>
      </c>
      <c r="I53" s="126" t="s">
        <v>328</v>
      </c>
      <c r="J53" s="125"/>
      <c r="K53" s="317"/>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1260</v>
      </c>
      <c r="D54" s="209"/>
      <c r="E54" s="209"/>
      <c r="F54" s="209"/>
      <c r="G54" s="526"/>
      <c r="H54" s="21" t="s">
        <v>10</v>
      </c>
      <c r="I54" s="126" t="s">
        <v>329</v>
      </c>
      <c r="J54" s="125"/>
      <c r="K54" s="317"/>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09"/>
      <c r="E55" s="209"/>
      <c r="F55" s="209"/>
      <c r="G55" s="526"/>
      <c r="H55" s="21" t="s">
        <v>10</v>
      </c>
      <c r="I55" s="126" t="s">
        <v>227</v>
      </c>
      <c r="J55" s="125"/>
      <c r="K55" s="317"/>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09"/>
      <c r="E56" s="209"/>
      <c r="F56" s="209"/>
      <c r="G56" s="526"/>
      <c r="H56" s="21" t="s">
        <v>10</v>
      </c>
      <c r="I56" s="126" t="s">
        <v>228</v>
      </c>
      <c r="J56" s="125"/>
      <c r="K56" s="317"/>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09"/>
      <c r="F57" s="209"/>
      <c r="G57" s="526"/>
      <c r="H57" s="21" t="s">
        <v>10</v>
      </c>
      <c r="I57" s="126" t="s">
        <v>30</v>
      </c>
      <c r="J57" s="125"/>
      <c r="K57" s="317" t="s">
        <v>6</v>
      </c>
      <c r="L57" s="317" t="s">
        <v>7</v>
      </c>
      <c r="M57" s="317" t="s">
        <v>8</v>
      </c>
      <c r="N57" s="317" t="s">
        <v>163</v>
      </c>
      <c r="O57" s="317" t="s">
        <v>178</v>
      </c>
      <c r="P57" s="317" t="s">
        <v>238</v>
      </c>
      <c r="Q57" s="317" t="s">
        <v>240</v>
      </c>
      <c r="R57" s="317"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09"/>
      <c r="E58" s="209"/>
      <c r="F58" s="209"/>
      <c r="G58" s="526"/>
      <c r="H58" s="21" t="s">
        <v>10</v>
      </c>
      <c r="I58" s="126" t="s">
        <v>32</v>
      </c>
      <c r="J58" s="125"/>
      <c r="K58" s="317" t="s">
        <v>6</v>
      </c>
      <c r="L58" s="317" t="s">
        <v>7</v>
      </c>
      <c r="M58" s="317" t="s">
        <v>8</v>
      </c>
      <c r="N58" s="317" t="s">
        <v>163</v>
      </c>
      <c r="O58" s="317" t="s">
        <v>178</v>
      </c>
      <c r="P58" s="317"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09"/>
      <c r="F59" s="209"/>
      <c r="G59" s="526"/>
      <c r="H59" s="21" t="s">
        <v>10</v>
      </c>
      <c r="I59" s="126" t="s">
        <v>1519</v>
      </c>
      <c r="J59" s="125"/>
      <c r="K59" s="317" t="s">
        <v>6</v>
      </c>
      <c r="L59" s="317" t="s">
        <v>7</v>
      </c>
      <c r="M59" s="317" t="s">
        <v>8</v>
      </c>
      <c r="N59" s="317" t="s">
        <v>163</v>
      </c>
      <c r="O59" s="317" t="s">
        <v>178</v>
      </c>
      <c r="P59" s="317" t="s">
        <v>238</v>
      </c>
      <c r="Q59" s="317" t="s">
        <v>240</v>
      </c>
      <c r="R59" s="317"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09"/>
      <c r="E60" s="209"/>
      <c r="F60" s="209"/>
      <c r="G60" s="526"/>
      <c r="H60" s="21" t="s">
        <v>10</v>
      </c>
      <c r="I60" s="126" t="s">
        <v>1520</v>
      </c>
      <c r="J60" s="125"/>
      <c r="K60" s="317" t="s">
        <v>6</v>
      </c>
      <c r="L60" s="317" t="s">
        <v>7</v>
      </c>
      <c r="M60" s="317" t="s">
        <v>8</v>
      </c>
      <c r="N60" s="317" t="s">
        <v>163</v>
      </c>
      <c r="O60" s="317" t="s">
        <v>178</v>
      </c>
      <c r="P60" s="317"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1039</v>
      </c>
      <c r="D61" s="126"/>
      <c r="E61" s="209"/>
      <c r="F61" s="209"/>
      <c r="G61" s="526"/>
      <c r="H61" s="21" t="s">
        <v>10</v>
      </c>
      <c r="I61" s="126" t="s">
        <v>1163</v>
      </c>
      <c r="J61" s="125"/>
      <c r="K61" s="317"/>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1056</v>
      </c>
      <c r="D62" s="126"/>
      <c r="E62" s="209"/>
      <c r="F62" s="209"/>
      <c r="G62" s="526"/>
      <c r="H62" s="21" t="s">
        <v>0</v>
      </c>
      <c r="I62" s="126" t="s">
        <v>361</v>
      </c>
      <c r="J62" s="127"/>
      <c r="K62" s="317"/>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09"/>
      <c r="F63" s="209"/>
      <c r="G63" s="526"/>
      <c r="H63" s="21" t="s">
        <v>0</v>
      </c>
      <c r="I63" s="126" t="s">
        <v>362</v>
      </c>
      <c r="J63" s="127"/>
      <c r="K63" s="317"/>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1312</v>
      </c>
      <c r="D64" s="209"/>
      <c r="E64" s="209"/>
      <c r="F64" s="209"/>
      <c r="G64" s="526"/>
      <c r="H64" s="124" t="s">
        <v>16</v>
      </c>
      <c r="I64" s="323" t="s">
        <v>1171</v>
      </c>
      <c r="J64" s="125"/>
      <c r="K64" s="316"/>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1041</v>
      </c>
      <c r="D65" s="126"/>
      <c r="E65" s="209"/>
      <c r="F65" s="209"/>
      <c r="G65" s="526"/>
      <c r="H65" s="21" t="s">
        <v>10</v>
      </c>
      <c r="I65" s="126" t="s">
        <v>1569</v>
      </c>
      <c r="J65" s="127"/>
      <c r="K65" s="317"/>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1041</v>
      </c>
      <c r="D66" s="126"/>
      <c r="E66" s="209"/>
      <c r="F66" s="209"/>
      <c r="G66" s="526"/>
      <c r="H66" s="21" t="s">
        <v>10</v>
      </c>
      <c r="I66" s="126" t="s">
        <v>1327</v>
      </c>
      <c r="J66" s="127"/>
      <c r="K66" s="317"/>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1040</v>
      </c>
      <c r="D67" s="126"/>
      <c r="E67" s="209"/>
      <c r="F67" s="209"/>
      <c r="G67" s="526"/>
      <c r="H67" s="21" t="s">
        <v>10</v>
      </c>
      <c r="I67" s="126" t="s">
        <v>1328</v>
      </c>
      <c r="J67" s="127"/>
      <c r="K67" s="317" t="s">
        <v>1160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1261</v>
      </c>
      <c r="D68" s="209"/>
      <c r="E68" s="209"/>
      <c r="F68" s="209"/>
      <c r="G68" s="526"/>
      <c r="H68" s="21" t="s">
        <v>10</v>
      </c>
      <c r="I68" s="126" t="s">
        <v>1141</v>
      </c>
      <c r="J68" s="125"/>
      <c r="K68" s="317"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1261</v>
      </c>
      <c r="D69" s="209"/>
      <c r="E69" s="209"/>
      <c r="F69" s="209"/>
      <c r="G69" s="526"/>
      <c r="H69" s="21" t="s">
        <v>10</v>
      </c>
      <c r="I69" s="126" t="s">
        <v>1179</v>
      </c>
      <c r="J69" s="125"/>
      <c r="K69" s="317"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1261</v>
      </c>
      <c r="D70" s="209"/>
      <c r="E70" s="209"/>
      <c r="F70" s="209"/>
      <c r="G70" s="526"/>
      <c r="H70" s="21" t="s">
        <v>10</v>
      </c>
      <c r="I70" s="126" t="s">
        <v>1259</v>
      </c>
      <c r="J70" s="125"/>
      <c r="K70" s="317" t="s">
        <v>6</v>
      </c>
      <c r="L70" s="317" t="s">
        <v>7</v>
      </c>
      <c r="M70" s="317"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1262</v>
      </c>
      <c r="D71" s="209"/>
      <c r="E71" s="209"/>
      <c r="F71" s="209"/>
      <c r="G71" s="526"/>
      <c r="H71" s="21" t="s">
        <v>10</v>
      </c>
      <c r="I71" s="126" t="s">
        <v>1260</v>
      </c>
      <c r="J71" s="125"/>
      <c r="K71" s="317" t="s">
        <v>6</v>
      </c>
      <c r="L71" s="317" t="s">
        <v>7</v>
      </c>
      <c r="M71" s="317"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1262</v>
      </c>
      <c r="D72" s="209"/>
      <c r="E72" s="209"/>
      <c r="F72" s="209"/>
      <c r="G72" s="526"/>
      <c r="H72" s="21" t="s">
        <v>10</v>
      </c>
      <c r="I72" s="126" t="s">
        <v>1261</v>
      </c>
      <c r="J72" s="125"/>
      <c r="K72" s="317" t="s">
        <v>6</v>
      </c>
      <c r="L72" s="317" t="s">
        <v>7</v>
      </c>
      <c r="M72" s="317"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1262</v>
      </c>
      <c r="D73" s="209"/>
      <c r="E73" s="209"/>
      <c r="F73" s="209"/>
      <c r="G73" s="526"/>
      <c r="H73" s="21" t="s">
        <v>10</v>
      </c>
      <c r="I73" s="126" t="s">
        <v>1262</v>
      </c>
      <c r="J73" s="125"/>
      <c r="K73" s="317" t="s">
        <v>6</v>
      </c>
      <c r="L73" s="317" t="s">
        <v>7</v>
      </c>
      <c r="M73" s="317"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09"/>
      <c r="E74" s="209"/>
      <c r="F74" s="209"/>
      <c r="G74" s="526"/>
      <c r="H74" s="21" t="s">
        <v>9</v>
      </c>
      <c r="I74" s="126" t="s">
        <v>524</v>
      </c>
      <c r="J74" s="127"/>
      <c r="K74" s="318"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09"/>
      <c r="E75" s="209"/>
      <c r="F75" s="209"/>
      <c r="G75" s="526" t="s">
        <v>1579</v>
      </c>
      <c r="H75" s="21" t="s">
        <v>9</v>
      </c>
      <c r="I75" s="126" t="s">
        <v>523</v>
      </c>
      <c r="J75" s="127"/>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c r="AK75" s="362"/>
      <c r="AL75" s="362"/>
      <c r="AM75" s="362"/>
      <c r="AN75" s="362"/>
      <c r="AO75" s="362"/>
      <c r="AP75" s="362"/>
      <c r="AQ75" s="362"/>
      <c r="AR75" s="362"/>
      <c r="AS75" s="362"/>
      <c r="AT75" s="362"/>
      <c r="AU75" s="362"/>
      <c r="AV75" s="362"/>
      <c r="AW75" s="362"/>
      <c r="AX75" s="362"/>
      <c r="AY75" s="362"/>
      <c r="AZ75" s="362"/>
      <c r="BA75" s="362"/>
      <c r="BB75" s="362"/>
      <c r="BC75" s="362"/>
      <c r="BD75" s="362"/>
      <c r="BE75" s="362"/>
      <c r="BF75" s="362"/>
      <c r="BG75" s="362"/>
      <c r="BH75" s="362"/>
      <c r="BI75" s="362"/>
      <c r="BJ75" s="362"/>
      <c r="BK75" s="362"/>
      <c r="BL75" s="362"/>
      <c r="BM75" s="362"/>
      <c r="BN75" s="362"/>
      <c r="BO75" s="362"/>
      <c r="BP75" s="362"/>
      <c r="BQ75" s="362"/>
      <c r="BR75" s="362"/>
      <c r="BS75" s="362"/>
      <c r="BT75" s="362"/>
      <c r="BU75" s="362"/>
      <c r="BV75" s="362"/>
      <c r="BW75" s="362"/>
      <c r="BX75" s="362"/>
      <c r="BY75" s="362"/>
      <c r="BZ75" s="362"/>
      <c r="CA75" s="362"/>
      <c r="CB75" s="362"/>
      <c r="CC75" s="363"/>
      <c r="CD75" s="363"/>
      <c r="CE75" s="363"/>
      <c r="CF75" s="363"/>
      <c r="CG75" s="363"/>
      <c r="CH75" s="363"/>
      <c r="CI75" s="363"/>
      <c r="CJ75" s="363"/>
      <c r="CK75" s="363"/>
      <c r="CL75" s="363"/>
      <c r="CM75" s="363"/>
      <c r="CN75" s="363"/>
      <c r="CO75" s="363"/>
      <c r="CP75" s="363"/>
      <c r="CQ75" s="363"/>
      <c r="CR75" s="363"/>
      <c r="CS75" s="363"/>
      <c r="CT75" s="363"/>
      <c r="CU75" s="363"/>
      <c r="CV75" s="363"/>
      <c r="CW75" s="363"/>
      <c r="CX75" s="363"/>
      <c r="CY75" s="363"/>
      <c r="CZ75" s="363"/>
      <c r="DA75" s="363"/>
      <c r="DB75" s="363"/>
      <c r="DC75" s="363"/>
      <c r="DD75" s="363"/>
      <c r="DE75" s="363"/>
      <c r="DF75" s="363"/>
      <c r="DG75" s="363"/>
      <c r="DH75" s="363"/>
      <c r="DI75" s="363"/>
      <c r="DJ75" s="363"/>
      <c r="DK75" s="363"/>
      <c r="DL75" s="363"/>
      <c r="DM75" s="363"/>
      <c r="DN75" s="363"/>
      <c r="DO75" s="363"/>
      <c r="DP75" s="363"/>
      <c r="DQ75" s="363"/>
      <c r="DR75" s="363"/>
      <c r="DS75" s="363"/>
      <c r="DT75" s="363"/>
      <c r="DU75" s="363"/>
      <c r="DV75" s="363"/>
      <c r="DW75" s="363"/>
      <c r="DX75" s="363"/>
      <c r="DY75" s="363"/>
      <c r="DZ75" s="363"/>
      <c r="EA75" s="320"/>
      <c r="EB75" s="320"/>
      <c r="EC75" s="320"/>
      <c r="ED75" s="320"/>
      <c r="EE75" s="320"/>
      <c r="EF75" s="320"/>
      <c r="EG75" s="320"/>
      <c r="EH75" s="320"/>
      <c r="EI75" s="320"/>
      <c r="EJ75" s="320"/>
      <c r="EK75" s="320"/>
      <c r="EL75" s="320"/>
      <c r="EM75" s="320"/>
      <c r="EN75" s="320"/>
      <c r="EO75" s="320"/>
      <c r="EP75" s="320"/>
      <c r="EQ75" s="320"/>
      <c r="ER75" s="320"/>
      <c r="ES75" s="320"/>
      <c r="ET75" s="320"/>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c r="HB75" s="321"/>
      <c r="HC75" s="321"/>
      <c r="HD75" s="321"/>
      <c r="HE75" s="321"/>
      <c r="HF75" s="321"/>
      <c r="HG75" s="321"/>
      <c r="HH75" s="321"/>
      <c r="HI75" s="321"/>
      <c r="HJ75" s="321"/>
      <c r="HK75" s="321"/>
      <c r="HL75" s="321"/>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c r="IM75" s="319"/>
      <c r="IN75" s="319"/>
      <c r="IO75" s="319"/>
      <c r="IP75" s="319"/>
      <c r="IQ75" s="319"/>
      <c r="IR75" s="319"/>
      <c r="IS75" s="319"/>
      <c r="IT75" s="319"/>
      <c r="IU75" s="319"/>
      <c r="IV75" s="319"/>
      <c r="IW75" s="319"/>
      <c r="IX75" s="319"/>
      <c r="IY75" s="319"/>
      <c r="IZ75" s="319"/>
      <c r="JA75" s="319"/>
      <c r="JB75" s="319"/>
      <c r="JC75" s="319"/>
      <c r="JD75" s="319"/>
      <c r="JE75" s="319"/>
      <c r="JF75" s="319"/>
      <c r="JG75" s="319"/>
      <c r="JH75" s="319"/>
      <c r="JI75" s="319"/>
      <c r="JJ75" s="319"/>
      <c r="JK75" s="319"/>
      <c r="JL75" s="319"/>
      <c r="JM75" s="319"/>
      <c r="JN75" s="319"/>
      <c r="JO75" s="319"/>
      <c r="JP75" s="319"/>
      <c r="JQ75" s="319"/>
      <c r="JR75" s="319"/>
      <c r="JS75" s="319"/>
      <c r="JT75" s="319"/>
      <c r="JU75" s="319"/>
      <c r="JV75" s="319"/>
      <c r="JW75" s="319"/>
      <c r="JX75" s="319"/>
      <c r="JY75" s="319"/>
      <c r="JZ75" s="319"/>
      <c r="KA75" s="319"/>
      <c r="KB75" s="319"/>
      <c r="KC75" s="319"/>
      <c r="KD75" s="319"/>
      <c r="KE75" s="320"/>
      <c r="KF75" s="320"/>
      <c r="KG75" s="320"/>
      <c r="KH75" s="320"/>
      <c r="KI75" s="320"/>
      <c r="KJ75" s="320"/>
      <c r="KK75" s="320"/>
      <c r="KL75" s="320"/>
      <c r="KM75" s="320"/>
      <c r="KN75" s="320"/>
      <c r="KO75" s="320"/>
      <c r="KP75" s="320"/>
      <c r="KQ75" s="320"/>
      <c r="KR75" s="320"/>
      <c r="KS75" s="320"/>
      <c r="KT75" s="320"/>
      <c r="KU75" s="320"/>
      <c r="KV75" s="320"/>
      <c r="KW75" s="320"/>
      <c r="KX75" s="320"/>
      <c r="KY75" s="320"/>
      <c r="KZ75" s="320"/>
      <c r="LA75" s="320"/>
      <c r="LB75" s="320"/>
      <c r="LC75" s="320"/>
      <c r="LD75" s="320"/>
      <c r="LE75" s="320"/>
      <c r="LF75" s="320"/>
      <c r="LG75" s="320"/>
      <c r="LH75" s="320"/>
      <c r="LI75" s="320"/>
      <c r="LJ75" s="320"/>
      <c r="LK75" s="320"/>
      <c r="LL75" s="320"/>
      <c r="LM75" s="320"/>
      <c r="LN75" s="320"/>
      <c r="LO75" s="320"/>
      <c r="LP75" s="320"/>
      <c r="LQ75" s="320"/>
      <c r="LR75" s="320"/>
      <c r="LS75" s="320"/>
      <c r="LT75" s="320"/>
      <c r="LU75" s="320"/>
      <c r="LV75" s="320"/>
      <c r="LW75" s="320"/>
      <c r="LX75" s="320"/>
      <c r="LY75" s="320"/>
      <c r="LZ75" s="320"/>
      <c r="MA75" s="320"/>
      <c r="MB75" s="320"/>
      <c r="MC75" s="320"/>
      <c r="MD75" s="320"/>
      <c r="ME75" s="320"/>
      <c r="MF75" s="320"/>
      <c r="MG75" s="320"/>
      <c r="MH75" s="320"/>
      <c r="MI75" s="320"/>
      <c r="MJ75" s="320"/>
      <c r="MK75" s="320"/>
      <c r="ML75" s="320"/>
      <c r="MM75" s="320"/>
      <c r="MN75" s="320"/>
      <c r="MO75" s="320"/>
      <c r="MP75" s="320"/>
      <c r="MQ75" s="320"/>
      <c r="MR75" s="320"/>
      <c r="MS75" s="320"/>
      <c r="MT75" s="320"/>
      <c r="MU75" s="320"/>
      <c r="MV75" s="320"/>
      <c r="MW75" s="321"/>
      <c r="MX75" s="321"/>
      <c r="MY75" s="321"/>
      <c r="MZ75" s="321"/>
      <c r="NA75" s="321"/>
      <c r="NB75" s="321"/>
      <c r="NC75" s="321"/>
      <c r="ND75" s="321"/>
      <c r="NE75" s="321"/>
      <c r="NF75" s="321"/>
      <c r="NG75" s="321"/>
      <c r="NH75" s="321"/>
      <c r="NI75" s="321"/>
      <c r="NJ75" s="321"/>
      <c r="NK75" s="321"/>
      <c r="NL75" s="321"/>
      <c r="NM75" s="321"/>
      <c r="NN75" s="321"/>
      <c r="NO75" s="321"/>
      <c r="NP75" s="321"/>
      <c r="NQ75" s="321"/>
      <c r="NR75" s="321"/>
      <c r="NS75" s="321"/>
      <c r="NT75" s="321"/>
      <c r="NU75" s="321"/>
      <c r="NV75" s="321"/>
      <c r="NW75" s="321"/>
      <c r="NX75" s="321"/>
      <c r="NY75" s="321"/>
      <c r="NZ75" s="321"/>
      <c r="OA75" s="321"/>
      <c r="OB75" s="321"/>
      <c r="OC75" s="321"/>
      <c r="OD75" s="321"/>
      <c r="OE75" s="321"/>
      <c r="OF75" s="321"/>
      <c r="OG75" s="321"/>
      <c r="OH75" s="321"/>
      <c r="OI75" s="321"/>
      <c r="OJ75" s="321"/>
      <c r="OK75" s="321"/>
      <c r="OL75" s="321"/>
      <c r="OM75" s="321"/>
      <c r="ON75" s="321"/>
      <c r="OO75" s="321"/>
      <c r="OP75" s="321"/>
      <c r="OQ75" s="321"/>
      <c r="OR75" s="321"/>
      <c r="OS75" s="321"/>
      <c r="OT75" s="321"/>
      <c r="OU75" s="321"/>
      <c r="OV75" s="321"/>
      <c r="OW75" s="321"/>
      <c r="OX75" s="321"/>
      <c r="OY75" s="321"/>
      <c r="OZ75" s="321"/>
      <c r="PA75" s="321"/>
      <c r="PB75" s="321"/>
      <c r="PC75" s="321"/>
      <c r="PD75" s="321"/>
      <c r="PE75" s="321"/>
      <c r="PF75" s="321"/>
      <c r="PG75" s="321"/>
      <c r="PH75" s="321"/>
      <c r="PI75" s="321"/>
      <c r="PJ75" s="321"/>
      <c r="PK75" s="321"/>
      <c r="PL75" s="321"/>
      <c r="PM75" s="321"/>
      <c r="PN75" s="321"/>
      <c r="PO75" s="322"/>
      <c r="PP75" s="322"/>
      <c r="PQ75" s="322"/>
      <c r="PR75" s="322"/>
      <c r="PS75" s="322"/>
      <c r="PT75" s="322"/>
      <c r="PU75" s="322"/>
      <c r="PV75" s="322"/>
      <c r="PW75" s="322"/>
      <c r="PX75" s="322"/>
      <c r="PY75" s="322"/>
      <c r="PZ75" s="322"/>
      <c r="QA75" s="322"/>
      <c r="QB75" s="322"/>
      <c r="QC75" s="322"/>
      <c r="QD75" s="322"/>
      <c r="QE75" s="322"/>
      <c r="QF75" s="322"/>
      <c r="QG75" s="322"/>
      <c r="QH75" s="322"/>
      <c r="QI75" s="322"/>
      <c r="QJ75" s="322"/>
      <c r="QK75" s="322"/>
      <c r="QL75" s="322"/>
      <c r="QM75" s="322"/>
      <c r="QN75" s="322"/>
      <c r="QO75" s="322"/>
      <c r="QP75" s="322"/>
      <c r="QQ75" s="322"/>
      <c r="QR75" s="322"/>
      <c r="QS75" s="322"/>
      <c r="QT75" s="322"/>
      <c r="QU75" s="322"/>
      <c r="QV75" s="322"/>
      <c r="QW75" s="322"/>
      <c r="QX75" s="322"/>
      <c r="QY75" s="322"/>
      <c r="QZ75" s="322"/>
      <c r="RA75" s="322"/>
      <c r="RB75" s="322"/>
      <c r="RC75" s="322"/>
      <c r="RD75" s="322"/>
      <c r="RE75" s="322"/>
      <c r="RF75" s="322"/>
      <c r="RG75" s="322"/>
      <c r="RH75" s="322"/>
      <c r="RI75" s="322"/>
      <c r="RJ75" s="322"/>
      <c r="RK75" s="322"/>
      <c r="RL75" s="322"/>
      <c r="RM75" s="322"/>
      <c r="RN75" s="322"/>
      <c r="RO75" s="322"/>
      <c r="RP75" s="322"/>
      <c r="RQ75" s="322"/>
      <c r="RR75" s="322"/>
      <c r="RS75" s="322"/>
      <c r="RT75" s="322"/>
      <c r="RU75" s="322"/>
      <c r="RV75" s="322"/>
    </row>
    <row r="76" spans="1:490" outlineLevel="1">
      <c r="A76" s="21">
        <f t="shared" si="1"/>
        <v>54</v>
      </c>
      <c r="B76" s="21" t="s">
        <v>10</v>
      </c>
      <c r="C76" s="126" t="s">
        <v>32</v>
      </c>
      <c r="D76" s="209"/>
      <c r="E76" s="209"/>
      <c r="F76" s="209"/>
      <c r="G76" s="526"/>
      <c r="H76" s="21" t="s">
        <v>9</v>
      </c>
      <c r="I76" s="126" t="s">
        <v>236</v>
      </c>
      <c r="J76" s="127"/>
      <c r="K76" s="317"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09"/>
      <c r="E77" s="209"/>
      <c r="F77" s="209"/>
      <c r="G77" s="526"/>
      <c r="H77" s="21" t="s">
        <v>9</v>
      </c>
      <c r="I77" s="126" t="s">
        <v>297</v>
      </c>
      <c r="J77" s="127"/>
      <c r="K77" s="317"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09"/>
      <c r="E78" s="209"/>
      <c r="F78" s="209"/>
      <c r="G78" s="526"/>
      <c r="H78" s="21" t="s">
        <v>9</v>
      </c>
      <c r="I78" s="126" t="s">
        <v>495</v>
      </c>
      <c r="J78" s="127"/>
      <c r="K78" s="317"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09"/>
      <c r="E79" s="209"/>
      <c r="F79" s="209"/>
      <c r="G79" s="526"/>
      <c r="H79" s="21" t="s">
        <v>9</v>
      </c>
      <c r="I79" s="126" t="s">
        <v>693</v>
      </c>
      <c r="J79" s="127"/>
      <c r="K79" s="317"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09"/>
      <c r="E80" s="209"/>
      <c r="F80" s="209"/>
      <c r="G80" s="526"/>
      <c r="H80" s="21" t="s">
        <v>10</v>
      </c>
      <c r="I80" s="126" t="s">
        <v>236</v>
      </c>
      <c r="J80" s="127"/>
      <c r="K80" s="317"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09"/>
      <c r="E81" s="209"/>
      <c r="F81" s="209"/>
      <c r="G81" s="526"/>
      <c r="H81" s="21" t="s">
        <v>10</v>
      </c>
      <c r="I81" s="126" t="s">
        <v>297</v>
      </c>
      <c r="J81" s="127"/>
      <c r="K81" s="317"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09"/>
      <c r="E82" s="209"/>
      <c r="F82" s="209"/>
      <c r="G82" s="526" t="s">
        <v>1580</v>
      </c>
      <c r="H82" s="21" t="s">
        <v>10</v>
      </c>
      <c r="I82" s="126" t="s">
        <v>849</v>
      </c>
      <c r="J82" s="127"/>
      <c r="K82" s="317" t="s">
        <v>850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09"/>
      <c r="E83" s="209"/>
      <c r="F83" s="209"/>
      <c r="G83" s="526"/>
      <c r="H83" s="21" t="s">
        <v>10</v>
      </c>
      <c r="I83" s="126" t="s">
        <v>851</v>
      </c>
      <c r="J83" s="127"/>
      <c r="K83" s="317" t="s">
        <v>850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09"/>
      <c r="E84" s="209"/>
      <c r="F84" s="209"/>
      <c r="G84" s="526"/>
      <c r="H84" s="21" t="s">
        <v>10</v>
      </c>
      <c r="I84" s="126" t="s">
        <v>495</v>
      </c>
      <c r="J84" s="127"/>
      <c r="K84" s="317" t="s">
        <v>605</v>
      </c>
      <c r="L84" s="317" t="s">
        <v>498</v>
      </c>
      <c r="M84" s="317" t="s">
        <v>499</v>
      </c>
      <c r="N84" s="317" t="s">
        <v>607</v>
      </c>
      <c r="O84" s="317" t="s">
        <v>608</v>
      </c>
      <c r="P84" s="317" t="s">
        <v>635</v>
      </c>
      <c r="Q84" s="317"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09"/>
      <c r="E85" s="209"/>
      <c r="F85" s="209"/>
      <c r="G85" s="526"/>
      <c r="H85" s="21" t="s">
        <v>10</v>
      </c>
      <c r="I85" s="126" t="s">
        <v>693</v>
      </c>
      <c r="J85" s="127"/>
      <c r="K85" s="317" t="s">
        <v>850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09"/>
      <c r="E86" s="209"/>
      <c r="F86" s="209"/>
      <c r="G86" s="526"/>
      <c r="H86" s="124" t="s">
        <v>16</v>
      </c>
      <c r="I86" s="323" t="s">
        <v>1172</v>
      </c>
      <c r="J86" s="125"/>
      <c r="K86" s="316"/>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09"/>
      <c r="E87" s="209"/>
      <c r="F87" s="209"/>
      <c r="G87" s="526" t="s">
        <v>1581</v>
      </c>
      <c r="H87" s="21" t="s">
        <v>10</v>
      </c>
      <c r="I87" s="126" t="s">
        <v>29</v>
      </c>
      <c r="J87" s="125"/>
      <c r="K87" s="317" t="s">
        <v>6</v>
      </c>
      <c r="L87" s="317" t="s">
        <v>7</v>
      </c>
      <c r="M87" s="317"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09"/>
      <c r="E88" s="209"/>
      <c r="F88" s="209"/>
      <c r="G88" s="526" t="s">
        <v>1581</v>
      </c>
      <c r="H88" s="21" t="s">
        <v>10</v>
      </c>
      <c r="I88" s="126" t="s">
        <v>15</v>
      </c>
      <c r="J88" s="125"/>
      <c r="K88" s="317" t="s">
        <v>6</v>
      </c>
      <c r="L88" s="317" t="s">
        <v>7</v>
      </c>
      <c r="M88" s="317" t="s">
        <v>8</v>
      </c>
      <c r="N88" s="317"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09"/>
      <c r="E89" s="209"/>
      <c r="F89" s="209"/>
      <c r="G89" s="526"/>
      <c r="H89" s="21" t="s">
        <v>9</v>
      </c>
      <c r="I89" s="126" t="s">
        <v>203</v>
      </c>
      <c r="J89" s="125"/>
      <c r="K89" s="317" t="s">
        <v>1160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09"/>
      <c r="E90" s="209"/>
      <c r="F90" s="209"/>
      <c r="G90" s="526"/>
      <c r="H90" s="21" t="s">
        <v>9</v>
      </c>
      <c r="I90" s="126" t="s">
        <v>1148</v>
      </c>
      <c r="J90" s="125"/>
      <c r="K90" s="317" t="s">
        <v>1160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09"/>
      <c r="E91" s="209"/>
      <c r="F91" s="209"/>
      <c r="G91" s="526" t="s">
        <v>1581</v>
      </c>
      <c r="H91" s="21" t="s">
        <v>10</v>
      </c>
      <c r="I91" s="126" t="s">
        <v>24</v>
      </c>
      <c r="J91" s="125"/>
      <c r="K91" s="317" t="s">
        <v>1160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09"/>
      <c r="E92" s="209"/>
      <c r="F92" s="209"/>
      <c r="G92" s="526"/>
      <c r="H92" s="21" t="s">
        <v>0</v>
      </c>
      <c r="I92" s="126" t="s">
        <v>1896</v>
      </c>
      <c r="J92" s="125"/>
      <c r="K92" s="317" t="s">
        <v>1160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09"/>
      <c r="E93" s="209"/>
      <c r="F93" s="209"/>
      <c r="G93" s="526" t="s">
        <v>1636</v>
      </c>
      <c r="H93" s="21" t="s">
        <v>0</v>
      </c>
      <c r="I93" s="126" t="s">
        <v>26</v>
      </c>
      <c r="J93" s="125"/>
      <c r="K93" s="317" t="s">
        <v>1160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09"/>
      <c r="E94" s="209"/>
      <c r="F94" s="209"/>
      <c r="G94" s="526" t="s">
        <v>1636</v>
      </c>
      <c r="H94" s="21" t="s">
        <v>9</v>
      </c>
      <c r="I94" s="126" t="s">
        <v>27</v>
      </c>
      <c r="J94" s="125"/>
      <c r="K94" s="317" t="s">
        <v>1160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09"/>
      <c r="E95" s="209"/>
      <c r="F95" s="209"/>
      <c r="G95" s="526"/>
      <c r="H95" s="21" t="s">
        <v>0</v>
      </c>
      <c r="I95" s="126" t="s">
        <v>1554</v>
      </c>
      <c r="J95" s="125"/>
      <c r="K95" s="317"/>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09"/>
      <c r="E96" s="209"/>
      <c r="F96" s="209"/>
      <c r="G96" s="526"/>
      <c r="H96" s="21" t="s">
        <v>0</v>
      </c>
      <c r="I96" s="126" t="s">
        <v>1926</v>
      </c>
      <c r="J96" s="125"/>
      <c r="K96" s="317"/>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09"/>
      <c r="E97" s="209"/>
      <c r="F97" s="209"/>
      <c r="G97" s="526" t="s">
        <v>1668</v>
      </c>
      <c r="H97" s="21" t="s">
        <v>0</v>
      </c>
      <c r="I97" s="126" t="s">
        <v>1555</v>
      </c>
      <c r="J97" s="125"/>
      <c r="K97" s="317"/>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09"/>
      <c r="E98" s="209"/>
      <c r="F98" s="209"/>
      <c r="G98" s="526"/>
      <c r="H98" s="21" t="s">
        <v>11</v>
      </c>
      <c r="I98" s="126" t="s">
        <v>1558</v>
      </c>
      <c r="J98" s="125"/>
      <c r="K98" s="317"/>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09"/>
      <c r="E99" s="209"/>
      <c r="F99" s="209"/>
      <c r="G99" s="526"/>
      <c r="H99" s="21" t="s">
        <v>0</v>
      </c>
      <c r="I99" s="126" t="s">
        <v>1556</v>
      </c>
      <c r="J99" s="125"/>
      <c r="K99" s="317"/>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09"/>
      <c r="E100" s="209"/>
      <c r="F100" s="209"/>
      <c r="G100" s="526"/>
      <c r="H100" s="21" t="s">
        <v>0</v>
      </c>
      <c r="I100" s="126" t="s">
        <v>1562</v>
      </c>
      <c r="J100" s="125"/>
      <c r="K100" s="317"/>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09"/>
      <c r="E101" s="209"/>
      <c r="F101" s="209"/>
      <c r="G101" s="526"/>
      <c r="H101" s="21" t="s">
        <v>0</v>
      </c>
      <c r="I101" s="126" t="s">
        <v>1557</v>
      </c>
      <c r="J101" s="125"/>
      <c r="K101" s="317"/>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09"/>
      <c r="E102" s="209"/>
      <c r="F102" s="209"/>
      <c r="G102" s="526"/>
      <c r="H102" s="21" t="s">
        <v>0</v>
      </c>
      <c r="I102" s="126" t="s">
        <v>1927</v>
      </c>
      <c r="J102" s="125"/>
      <c r="K102" s="317"/>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09"/>
      <c r="E103" s="209"/>
      <c r="F103" s="209"/>
      <c r="G103" s="526"/>
      <c r="H103" s="21" t="s">
        <v>0</v>
      </c>
      <c r="I103" s="126" t="s">
        <v>1563</v>
      </c>
      <c r="J103" s="125"/>
      <c r="K103" s="317"/>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09"/>
      <c r="E104" s="209"/>
      <c r="F104" s="209"/>
      <c r="G104" s="526"/>
      <c r="H104" s="21" t="s">
        <v>0</v>
      </c>
      <c r="I104" s="126" t="s">
        <v>1559</v>
      </c>
      <c r="J104" s="125"/>
      <c r="K104" s="317"/>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09"/>
      <c r="E105" s="209"/>
      <c r="F105" s="209"/>
      <c r="G105" s="526"/>
      <c r="H105" s="21" t="s">
        <v>0</v>
      </c>
      <c r="I105" s="126" t="s">
        <v>1564</v>
      </c>
      <c r="J105" s="125"/>
      <c r="K105" s="317"/>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09"/>
      <c r="E106" s="209"/>
      <c r="F106" s="209"/>
      <c r="G106" s="526"/>
      <c r="H106" s="21" t="s">
        <v>11</v>
      </c>
      <c r="I106" s="126" t="s">
        <v>1560</v>
      </c>
      <c r="J106" s="125"/>
      <c r="K106" s="317"/>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09"/>
      <c r="E107" s="209"/>
      <c r="F107" s="209"/>
      <c r="G107" s="526"/>
      <c r="H107" s="21" t="s">
        <v>11</v>
      </c>
      <c r="I107" s="126" t="s">
        <v>1565</v>
      </c>
      <c r="J107" s="125"/>
      <c r="K107" s="317"/>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09"/>
      <c r="E108" s="209"/>
      <c r="F108" s="209"/>
      <c r="G108" s="526"/>
      <c r="H108" s="21" t="s">
        <v>11</v>
      </c>
      <c r="I108" s="126" t="s">
        <v>1561</v>
      </c>
      <c r="J108" s="125"/>
      <c r="K108" s="317"/>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09"/>
      <c r="E109" s="209"/>
      <c r="F109" s="209"/>
      <c r="G109" s="526"/>
      <c r="H109" s="21" t="s">
        <v>11</v>
      </c>
      <c r="I109" s="126" t="s">
        <v>1566</v>
      </c>
      <c r="J109" s="125"/>
      <c r="K109" s="317"/>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09"/>
      <c r="E110" s="209"/>
      <c r="F110" s="209"/>
      <c r="G110" s="526" t="s">
        <v>1636</v>
      </c>
      <c r="H110" s="21" t="s">
        <v>9</v>
      </c>
      <c r="I110" s="126" t="s">
        <v>25</v>
      </c>
      <c r="J110" s="125"/>
      <c r="K110" s="317" t="s">
        <v>1451</v>
      </c>
      <c r="L110" s="317" t="s">
        <v>1452</v>
      </c>
      <c r="M110" s="317" t="s">
        <v>28</v>
      </c>
      <c r="N110" s="317" t="s">
        <v>88</v>
      </c>
      <c r="O110" s="317" t="s">
        <v>655</v>
      </c>
      <c r="P110" s="317" t="s">
        <v>654</v>
      </c>
      <c r="Q110" s="317" t="s">
        <v>1672</v>
      </c>
      <c r="R110" s="317" t="s">
        <v>1568</v>
      </c>
      <c r="S110" s="317" t="s">
        <v>656</v>
      </c>
      <c r="T110" s="317" t="s">
        <v>1567</v>
      </c>
      <c r="U110" s="31" t="s">
        <v>1763</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09"/>
      <c r="E111" s="209"/>
      <c r="F111" s="209"/>
      <c r="G111" s="526"/>
      <c r="H111" s="21" t="s">
        <v>1547</v>
      </c>
      <c r="I111" s="126" t="s">
        <v>1548</v>
      </c>
      <c r="J111" s="125"/>
      <c r="K111" s="317" t="s">
        <v>1549</v>
      </c>
      <c r="L111" s="317"/>
      <c r="M111" s="317"/>
      <c r="N111" s="317"/>
      <c r="O111" s="317"/>
      <c r="P111" s="317"/>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09"/>
      <c r="E112" s="209"/>
      <c r="F112" s="209"/>
      <c r="G112" s="526"/>
      <c r="H112" s="21" t="s">
        <v>9</v>
      </c>
      <c r="I112" s="126" t="s">
        <v>1887</v>
      </c>
      <c r="J112" s="125"/>
      <c r="K112" s="317" t="s">
        <v>1891</v>
      </c>
      <c r="L112" s="317" t="s">
        <v>1892</v>
      </c>
      <c r="M112" s="317" t="s">
        <v>1893</v>
      </c>
      <c r="N112" s="317"/>
      <c r="O112" s="317"/>
      <c r="P112" s="317"/>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09"/>
      <c r="E113" s="209"/>
      <c r="F113" s="209"/>
      <c r="G113" s="526"/>
      <c r="H113" s="21" t="s">
        <v>0</v>
      </c>
      <c r="I113" s="126" t="s">
        <v>1890</v>
      </c>
      <c r="J113" s="125"/>
      <c r="K113" s="317" t="s">
        <v>376</v>
      </c>
      <c r="L113" s="317"/>
      <c r="M113" s="317"/>
      <c r="N113" s="317"/>
      <c r="O113" s="317"/>
      <c r="P113" s="317"/>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09"/>
      <c r="E114" s="209"/>
      <c r="F114" s="209"/>
      <c r="G114" s="526"/>
      <c r="H114" s="21" t="s">
        <v>9</v>
      </c>
      <c r="I114" s="126" t="s">
        <v>1888</v>
      </c>
      <c r="J114" s="125"/>
      <c r="K114" s="317" t="s">
        <v>376</v>
      </c>
      <c r="L114" s="317"/>
      <c r="M114" s="317"/>
      <c r="N114" s="317"/>
      <c r="O114" s="317"/>
      <c r="P114" s="317"/>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09"/>
      <c r="E115" s="209"/>
      <c r="F115" s="209"/>
      <c r="G115" s="526"/>
      <c r="H115" s="21" t="s">
        <v>0</v>
      </c>
      <c r="I115" s="126" t="s">
        <v>1889</v>
      </c>
      <c r="J115" s="125"/>
      <c r="K115" s="317" t="s">
        <v>1894</v>
      </c>
      <c r="L115" s="317"/>
      <c r="M115" s="317"/>
      <c r="N115" s="317"/>
      <c r="O115" s="317"/>
      <c r="P115" s="317"/>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09"/>
      <c r="E116" s="209"/>
      <c r="F116" s="209"/>
      <c r="G116" s="526"/>
      <c r="H116" s="21" t="s">
        <v>9</v>
      </c>
      <c r="I116" s="126" t="s">
        <v>1453</v>
      </c>
      <c r="J116" s="127"/>
      <c r="K116" s="317" t="s">
        <v>1454</v>
      </c>
      <c r="L116" s="317" t="s">
        <v>1455</v>
      </c>
      <c r="M116" s="465" t="s">
        <v>1193</v>
      </c>
      <c r="N116" s="317" t="s">
        <v>1451</v>
      </c>
      <c r="O116" s="317" t="s">
        <v>1194</v>
      </c>
      <c r="P116" s="465" t="s">
        <v>1456</v>
      </c>
      <c r="Q116" s="317" t="s">
        <v>1457</v>
      </c>
      <c r="R116" s="317" t="s">
        <v>1458</v>
      </c>
      <c r="S116" s="465" t="s">
        <v>1459</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09"/>
      <c r="E117" s="209"/>
      <c r="F117" s="209"/>
      <c r="G117" s="526" t="s">
        <v>1636</v>
      </c>
      <c r="H117" s="21" t="s">
        <v>11</v>
      </c>
      <c r="I117" s="126" t="s">
        <v>1664</v>
      </c>
      <c r="J117" s="125"/>
      <c r="K117" s="317" t="s">
        <v>850</v>
      </c>
      <c r="L117" s="317" t="s">
        <v>1844</v>
      </c>
      <c r="M117" s="317" t="s">
        <v>1621</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09"/>
      <c r="E118" s="209"/>
      <c r="F118" s="209"/>
      <c r="G118" s="526"/>
      <c r="H118" s="21" t="s">
        <v>11</v>
      </c>
      <c r="I118" s="126" t="s">
        <v>195</v>
      </c>
      <c r="J118" s="125"/>
      <c r="K118" s="317"/>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09"/>
      <c r="E119" s="209"/>
      <c r="F119" s="209"/>
      <c r="G119" s="526"/>
      <c r="H119" s="21" t="s">
        <v>9</v>
      </c>
      <c r="I119" s="126" t="s">
        <v>195</v>
      </c>
      <c r="J119" s="125"/>
      <c r="K119" s="317"/>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09"/>
      <c r="E120" s="209"/>
      <c r="F120" s="209"/>
      <c r="G120" s="526"/>
      <c r="H120" s="21" t="s">
        <v>9</v>
      </c>
      <c r="I120" s="126" t="s">
        <v>1570</v>
      </c>
      <c r="J120" s="125"/>
      <c r="K120" s="317"/>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09"/>
      <c r="E121" s="209"/>
      <c r="F121" s="209"/>
      <c r="G121" s="526"/>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09"/>
      <c r="E122" s="209"/>
      <c r="F122" s="209"/>
      <c r="G122" s="526"/>
      <c r="H122" s="21" t="s">
        <v>0</v>
      </c>
      <c r="I122" s="126" t="s">
        <v>1498</v>
      </c>
      <c r="J122" s="127"/>
      <c r="K122" s="317" t="s">
        <v>818</v>
      </c>
      <c r="L122" s="317" t="s">
        <v>376</v>
      </c>
      <c r="M122" s="317" t="s">
        <v>996</v>
      </c>
      <c r="N122" s="317" t="s">
        <v>374</v>
      </c>
      <c r="O122" s="317" t="s">
        <v>598</v>
      </c>
      <c r="P122" s="317" t="s">
        <v>398</v>
      </c>
      <c r="Q122" s="209" t="s">
        <v>1057</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09"/>
      <c r="E123" s="209"/>
      <c r="F123" s="209"/>
      <c r="G123" s="526"/>
      <c r="H123" s="21" t="s">
        <v>9</v>
      </c>
      <c r="I123" s="126" t="s">
        <v>369</v>
      </c>
      <c r="J123" s="127"/>
      <c r="K123" s="317"/>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09"/>
      <c r="E124" s="209"/>
      <c r="F124" s="209"/>
      <c r="G124" s="526" t="s">
        <v>1582</v>
      </c>
      <c r="H124" s="21" t="s">
        <v>9</v>
      </c>
      <c r="I124" s="126" t="s">
        <v>397</v>
      </c>
      <c r="J124" s="127"/>
      <c r="K124" s="317" t="s">
        <v>818</v>
      </c>
      <c r="L124" s="317" t="s">
        <v>376</v>
      </c>
      <c r="M124" s="317" t="s">
        <v>996</v>
      </c>
      <c r="N124" s="317" t="s">
        <v>374</v>
      </c>
      <c r="O124" s="317" t="s">
        <v>598</v>
      </c>
      <c r="P124" s="317" t="s">
        <v>398</v>
      </c>
      <c r="Q124" s="209" t="s">
        <v>1057</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09"/>
      <c r="E125" s="209"/>
      <c r="F125" s="209"/>
      <c r="G125" s="526" t="s">
        <v>1583</v>
      </c>
      <c r="H125" s="21"/>
      <c r="I125" s="126"/>
      <c r="J125" s="127"/>
      <c r="K125" s="317"/>
      <c r="L125" s="317"/>
      <c r="M125" s="317"/>
      <c r="N125" s="317"/>
      <c r="O125" s="317"/>
      <c r="P125" s="317"/>
      <c r="Q125" s="209"/>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09"/>
      <c r="E126" s="209"/>
      <c r="F126" s="209"/>
      <c r="G126" s="526" t="s">
        <v>1584</v>
      </c>
      <c r="H126" s="21"/>
      <c r="I126" s="126"/>
      <c r="J126" s="127"/>
      <c r="K126" s="317"/>
      <c r="L126" s="317"/>
      <c r="M126" s="317"/>
      <c r="N126" s="317"/>
      <c r="O126" s="317"/>
      <c r="P126" s="317"/>
      <c r="Q126" s="209"/>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09"/>
      <c r="E127" s="209"/>
      <c r="F127" s="209"/>
      <c r="G127" s="526"/>
      <c r="H127" s="21" t="s">
        <v>9</v>
      </c>
      <c r="I127" s="126" t="s">
        <v>1551</v>
      </c>
      <c r="J127" s="127"/>
      <c r="K127" s="317" t="s">
        <v>1057</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09"/>
      <c r="E128" s="209"/>
      <c r="F128" s="209"/>
      <c r="G128" s="526"/>
      <c r="H128" s="21" t="s">
        <v>9</v>
      </c>
      <c r="I128" s="126" t="s">
        <v>1552</v>
      </c>
      <c r="J128" s="127"/>
      <c r="K128" s="317" t="s">
        <v>1057</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09"/>
      <c r="E129" s="209"/>
      <c r="F129" s="209"/>
      <c r="G129" s="526"/>
      <c r="H129" s="21" t="s">
        <v>9</v>
      </c>
      <c r="I129" s="126" t="s">
        <v>1622</v>
      </c>
      <c r="J129" s="127"/>
      <c r="K129" s="317" t="s">
        <v>1621</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09"/>
      <c r="E130" s="209"/>
      <c r="F130" s="209"/>
      <c r="G130" s="526"/>
      <c r="H130" s="21" t="s">
        <v>9</v>
      </c>
      <c r="I130" s="126" t="s">
        <v>1665</v>
      </c>
      <c r="J130" s="127"/>
      <c r="K130" s="317" t="s">
        <v>1621</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09"/>
      <c r="E131" s="209"/>
      <c r="F131" s="209"/>
      <c r="G131" s="526"/>
      <c r="H131" s="21" t="s">
        <v>9</v>
      </c>
      <c r="I131" s="126" t="s">
        <v>1208</v>
      </c>
      <c r="J131" s="127"/>
      <c r="K131" s="317"/>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09"/>
      <c r="E132" s="209"/>
      <c r="F132" s="209"/>
      <c r="G132" s="526"/>
      <c r="H132" s="124" t="s">
        <v>16</v>
      </c>
      <c r="I132" s="323" t="s">
        <v>1173</v>
      </c>
      <c r="J132" s="125"/>
      <c r="K132" s="316"/>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09"/>
      <c r="E133" s="209"/>
      <c r="F133" s="209"/>
      <c r="G133" s="526"/>
      <c r="H133" s="21" t="s">
        <v>10</v>
      </c>
      <c r="I133" s="126" t="s">
        <v>1572</v>
      </c>
      <c r="J133" s="125"/>
      <c r="K133" s="317"/>
      <c r="L133" s="317"/>
      <c r="M133" s="317"/>
      <c r="N133" s="317"/>
      <c r="O133" s="317"/>
      <c r="P133" s="317"/>
      <c r="Q133" s="317"/>
      <c r="R133" s="317"/>
      <c r="S133" s="317"/>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09"/>
      <c r="E134" s="209"/>
      <c r="F134" s="209"/>
      <c r="G134" s="526"/>
      <c r="H134" s="21" t="s">
        <v>10</v>
      </c>
      <c r="I134" s="126" t="s">
        <v>1573</v>
      </c>
      <c r="J134" s="125"/>
      <c r="K134" s="317"/>
      <c r="L134" s="317"/>
      <c r="M134" s="317"/>
      <c r="N134" s="317"/>
      <c r="O134" s="317"/>
      <c r="P134" s="317"/>
      <c r="Q134" s="317"/>
      <c r="R134" s="317"/>
      <c r="S134" s="317"/>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09"/>
      <c r="E135" s="209"/>
      <c r="F135" s="209"/>
      <c r="G135" s="526"/>
      <c r="H135" s="21" t="s">
        <v>10</v>
      </c>
      <c r="I135" s="126" t="s">
        <v>1854</v>
      </c>
      <c r="J135" s="125"/>
      <c r="K135" s="317"/>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09"/>
      <c r="E136" s="209"/>
      <c r="F136" s="209"/>
      <c r="G136" s="526"/>
      <c r="H136" s="21" t="s">
        <v>10</v>
      </c>
      <c r="I136" s="126" t="s">
        <v>1855</v>
      </c>
      <c r="J136" s="125"/>
      <c r="K136" s="317" t="s">
        <v>1856</v>
      </c>
      <c r="L136" s="317" t="s">
        <v>1858</v>
      </c>
      <c r="M136" s="317" t="s">
        <v>1857</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09"/>
      <c r="E137" s="209"/>
      <c r="F137" s="209"/>
      <c r="G137" s="526"/>
      <c r="H137" s="21" t="s">
        <v>10</v>
      </c>
      <c r="I137" s="126" t="s">
        <v>1862</v>
      </c>
      <c r="J137" s="125"/>
      <c r="K137" s="317"/>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09"/>
      <c r="E138" s="209"/>
      <c r="F138" s="209"/>
      <c r="G138" s="526"/>
      <c r="H138" s="21" t="s">
        <v>10</v>
      </c>
      <c r="I138" s="126" t="s">
        <v>1258</v>
      </c>
      <c r="J138" s="125"/>
      <c r="K138" s="317" t="s">
        <v>1160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09"/>
      <c r="E139" s="209"/>
      <c r="F139" s="209"/>
      <c r="G139" s="526"/>
      <c r="H139" s="21" t="s">
        <v>10</v>
      </c>
      <c r="I139" s="126" t="s">
        <v>1273</v>
      </c>
      <c r="J139" s="125"/>
      <c r="K139" s="317" t="s">
        <v>1160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09"/>
      <c r="E140" s="209"/>
      <c r="F140" s="209"/>
      <c r="G140" s="526"/>
      <c r="H140" s="21" t="s">
        <v>10</v>
      </c>
      <c r="I140" s="126" t="s">
        <v>277</v>
      </c>
      <c r="J140" s="127"/>
      <c r="K140" s="317"/>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09"/>
      <c r="E141" s="209"/>
      <c r="F141" s="209"/>
      <c r="G141" s="526"/>
      <c r="H141" s="21" t="s">
        <v>10</v>
      </c>
      <c r="I141" s="126" t="s">
        <v>1430</v>
      </c>
      <c r="J141" s="127"/>
      <c r="K141" s="317"/>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09"/>
      <c r="E142" s="209"/>
      <c r="F142" s="209"/>
      <c r="G142" s="526" t="s">
        <v>1580</v>
      </c>
      <c r="H142" s="21" t="s">
        <v>10</v>
      </c>
      <c r="I142" s="126" t="s">
        <v>14</v>
      </c>
      <c r="J142" s="125"/>
      <c r="K142" s="317" t="s">
        <v>6</v>
      </c>
      <c r="L142" s="317" t="s">
        <v>7</v>
      </c>
      <c r="M142" s="317"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09"/>
      <c r="E143" s="209"/>
      <c r="F143" s="209"/>
      <c r="G143" s="526"/>
      <c r="H143" s="21" t="s">
        <v>9</v>
      </c>
      <c r="I143" s="126" t="s">
        <v>911</v>
      </c>
      <c r="J143" s="127"/>
      <c r="K143" s="317" t="s">
        <v>910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09"/>
      <c r="E144" s="209"/>
      <c r="F144" s="209"/>
      <c r="G144" s="526"/>
      <c r="H144" s="21" t="s">
        <v>10</v>
      </c>
      <c r="I144" s="126" t="s">
        <v>17</v>
      </c>
      <c r="J144" s="125"/>
      <c r="K144" s="317" t="s">
        <v>818</v>
      </c>
      <c r="L144" s="317"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09"/>
      <c r="E145" s="209"/>
      <c r="F145" s="209"/>
      <c r="G145" s="526" t="s">
        <v>1583</v>
      </c>
      <c r="H145" s="21" t="s">
        <v>10</v>
      </c>
      <c r="I145" s="126" t="s">
        <v>703</v>
      </c>
      <c r="J145" s="125"/>
      <c r="K145" s="317" t="s">
        <v>6</v>
      </c>
      <c r="L145" s="317"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09"/>
      <c r="E146" s="209"/>
      <c r="F146" s="209"/>
      <c r="G146" s="526" t="s">
        <v>1583</v>
      </c>
      <c r="H146" s="21" t="s">
        <v>10</v>
      </c>
      <c r="I146" s="126" t="s">
        <v>805</v>
      </c>
      <c r="J146" s="125"/>
      <c r="K146" s="317" t="s">
        <v>6</v>
      </c>
      <c r="L146" s="317"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09"/>
      <c r="E147" s="209"/>
      <c r="F147" s="209"/>
      <c r="G147" s="526" t="s">
        <v>1583</v>
      </c>
      <c r="H147" s="21" t="s">
        <v>10</v>
      </c>
      <c r="I147" s="126" t="s">
        <v>921</v>
      </c>
      <c r="J147" s="125"/>
      <c r="K147" s="317" t="s">
        <v>6</v>
      </c>
      <c r="L147" s="317"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09"/>
      <c r="E148" s="209"/>
      <c r="F148" s="209"/>
      <c r="G148" s="526"/>
      <c r="H148" s="21" t="s">
        <v>10</v>
      </c>
      <c r="I148" s="126" t="s">
        <v>1517</v>
      </c>
      <c r="J148" s="125"/>
      <c r="K148" s="317" t="s">
        <v>6</v>
      </c>
      <c r="L148" s="317"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09"/>
      <c r="E149" s="209"/>
      <c r="F149" s="209"/>
      <c r="G149" s="526" t="s">
        <v>1583</v>
      </c>
      <c r="H149" s="21" t="s">
        <v>10</v>
      </c>
      <c r="I149" s="126" t="s">
        <v>353</v>
      </c>
      <c r="J149" s="125"/>
      <c r="K149" s="317"/>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09"/>
      <c r="E150" s="209"/>
      <c r="F150" s="209"/>
      <c r="G150" s="526" t="s">
        <v>1583</v>
      </c>
      <c r="H150" s="21" t="s">
        <v>10</v>
      </c>
      <c r="I150" s="126" t="s">
        <v>354</v>
      </c>
      <c r="J150" s="125"/>
      <c r="K150" s="317"/>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09"/>
      <c r="E151" s="209"/>
      <c r="F151" s="209"/>
      <c r="G151" s="526"/>
      <c r="H151" s="21" t="s">
        <v>10</v>
      </c>
      <c r="I151" s="126" t="s">
        <v>1842</v>
      </c>
      <c r="J151" s="125"/>
      <c r="K151" s="317"/>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09"/>
      <c r="E152" s="209"/>
      <c r="F152" s="209"/>
      <c r="G152" s="526"/>
      <c r="H152" s="21" t="s">
        <v>10</v>
      </c>
      <c r="I152" s="126" t="s">
        <v>803</v>
      </c>
      <c r="J152" s="125"/>
      <c r="K152" s="317"/>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09"/>
      <c r="E153" s="209"/>
      <c r="F153" s="209"/>
      <c r="G153" s="526"/>
      <c r="H153" s="21" t="s">
        <v>10</v>
      </c>
      <c r="I153" s="126" t="s">
        <v>1518</v>
      </c>
      <c r="J153" s="125"/>
      <c r="K153" s="317"/>
      <c r="L153" s="317"/>
      <c r="M153" s="317"/>
      <c r="N153" s="317"/>
      <c r="O153" s="317"/>
      <c r="P153" s="317"/>
      <c r="Q153" s="317"/>
      <c r="R153" s="317"/>
      <c r="S153" s="317"/>
      <c r="T153" s="317"/>
      <c r="U153" s="317"/>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09"/>
      <c r="E154" s="209"/>
      <c r="F154" s="209"/>
      <c r="G154" s="526"/>
      <c r="H154" s="21" t="s">
        <v>10</v>
      </c>
      <c r="I154" s="126" t="s">
        <v>860</v>
      </c>
      <c r="J154" s="125"/>
      <c r="K154" s="43" t="s">
        <v>1189</v>
      </c>
      <c r="L154" s="31" t="s">
        <v>1192</v>
      </c>
      <c r="M154" s="31" t="s">
        <v>1194</v>
      </c>
      <c r="N154" s="31" t="s">
        <v>1153</v>
      </c>
      <c r="O154" s="31" t="s">
        <v>1154</v>
      </c>
      <c r="P154" s="317"/>
      <c r="Q154" s="317"/>
      <c r="R154" s="317"/>
      <c r="S154" s="317"/>
      <c r="T154" s="317"/>
      <c r="U154" s="317"/>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09"/>
      <c r="E155" s="209"/>
      <c r="F155" s="209"/>
      <c r="G155" s="526"/>
      <c r="H155" s="21" t="s">
        <v>10</v>
      </c>
      <c r="I155" s="126" t="s">
        <v>804</v>
      </c>
      <c r="J155" s="125"/>
      <c r="K155" s="317"/>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09"/>
      <c r="E156" s="209"/>
      <c r="F156" s="209"/>
      <c r="G156" s="526"/>
      <c r="H156" s="21" t="s">
        <v>10</v>
      </c>
      <c r="I156" s="126" t="s">
        <v>1630</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09"/>
      <c r="E157" s="209"/>
      <c r="F157" s="209"/>
      <c r="G157" s="526"/>
      <c r="H157" s="21" t="s">
        <v>10</v>
      </c>
      <c r="I157" s="126" t="s">
        <v>861</v>
      </c>
      <c r="J157" s="125"/>
      <c r="K157" s="43" t="s">
        <v>1274</v>
      </c>
      <c r="L157" s="31" t="s">
        <v>1276</v>
      </c>
      <c r="M157" s="31" t="s">
        <v>1195</v>
      </c>
      <c r="N157" s="31" t="s">
        <v>1631</v>
      </c>
      <c r="O157" s="31" t="s">
        <v>1632</v>
      </c>
      <c r="P157" s="31" t="s">
        <v>1633</v>
      </c>
      <c r="Q157" s="31" t="s">
        <v>1275</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09"/>
      <c r="E158" s="209"/>
      <c r="F158" s="209"/>
      <c r="G158" s="526"/>
      <c r="H158" s="21" t="s">
        <v>10</v>
      </c>
      <c r="I158" s="126" t="s">
        <v>806</v>
      </c>
      <c r="J158" s="125"/>
      <c r="K158" s="317"/>
      <c r="L158" s="317"/>
      <c r="M158" s="317"/>
      <c r="N158" s="317"/>
      <c r="O158" s="317"/>
      <c r="P158" s="317"/>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09"/>
      <c r="E159" s="209"/>
      <c r="F159" s="209"/>
      <c r="G159" s="526" t="s">
        <v>1581</v>
      </c>
      <c r="H159" s="21" t="s">
        <v>10</v>
      </c>
      <c r="I159" s="126" t="s">
        <v>810</v>
      </c>
      <c r="J159" s="125"/>
      <c r="K159" s="317" t="s">
        <v>811</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09"/>
      <c r="E160" s="209"/>
      <c r="F160" s="209"/>
      <c r="G160" s="526"/>
      <c r="H160" s="21" t="s">
        <v>10</v>
      </c>
      <c r="I160" s="126" t="s">
        <v>807</v>
      </c>
      <c r="J160" s="125"/>
      <c r="K160" s="317"/>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09"/>
      <c r="E161" s="209"/>
      <c r="F161" s="209"/>
      <c r="G161" s="526" t="s">
        <v>1581</v>
      </c>
      <c r="H161" s="21" t="s">
        <v>10</v>
      </c>
      <c r="I161" s="126" t="s">
        <v>809</v>
      </c>
      <c r="J161" s="125"/>
      <c r="K161" s="317" t="s">
        <v>879</v>
      </c>
      <c r="L161" s="317" t="s">
        <v>973</v>
      </c>
      <c r="M161" s="317" t="s">
        <v>974</v>
      </c>
      <c r="N161" s="317" t="s">
        <v>975</v>
      </c>
      <c r="O161" s="317" t="s">
        <v>972</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09"/>
      <c r="E162" s="209"/>
      <c r="F162" s="209"/>
      <c r="G162" s="526"/>
      <c r="H162" s="21" t="s">
        <v>10</v>
      </c>
      <c r="I162" s="126" t="s">
        <v>385</v>
      </c>
      <c r="J162" s="125"/>
      <c r="K162" s="317"/>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09"/>
      <c r="E163" s="209"/>
      <c r="F163" s="209"/>
      <c r="G163" s="526"/>
      <c r="H163" s="21" t="s">
        <v>10</v>
      </c>
      <c r="I163" s="126" t="s">
        <v>1305</v>
      </c>
      <c r="J163" s="125"/>
      <c r="K163" s="317"/>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09"/>
      <c r="E164" s="209"/>
      <c r="F164" s="209"/>
      <c r="G164" s="526"/>
      <c r="H164" s="21" t="s">
        <v>10</v>
      </c>
      <c r="I164" s="126" t="s">
        <v>1265</v>
      </c>
      <c r="J164" s="125"/>
      <c r="K164" s="465" t="s">
        <v>879</v>
      </c>
      <c r="L164" s="317" t="s">
        <v>1267</v>
      </c>
      <c r="M164" s="317" t="s">
        <v>1268</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09"/>
      <c r="E165" s="209"/>
      <c r="F165" s="209"/>
      <c r="G165" s="526"/>
      <c r="H165" s="21" t="s">
        <v>10</v>
      </c>
      <c r="I165" s="126" t="s">
        <v>1462</v>
      </c>
      <c r="J165" s="127"/>
      <c r="K165" s="317"/>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09"/>
      <c r="E166" s="209"/>
      <c r="F166" s="209"/>
      <c r="G166" s="526"/>
      <c r="H166" s="21" t="s">
        <v>10</v>
      </c>
      <c r="I166" s="126" t="s">
        <v>302</v>
      </c>
      <c r="J166" s="125"/>
      <c r="K166" s="317" t="s">
        <v>343</v>
      </c>
      <c r="L166" s="317"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09"/>
      <c r="E167" s="209"/>
      <c r="F167" s="209"/>
      <c r="G167" s="526"/>
      <c r="H167" s="21" t="s">
        <v>10</v>
      </c>
      <c r="I167" s="126" t="s">
        <v>920</v>
      </c>
      <c r="J167" s="125"/>
      <c r="K167" s="317"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09"/>
      <c r="E168" s="209"/>
      <c r="F168" s="209"/>
      <c r="G168" s="526" t="s">
        <v>1581</v>
      </c>
      <c r="H168" s="21" t="s">
        <v>10</v>
      </c>
      <c r="I168" s="126" t="s">
        <v>386</v>
      </c>
      <c r="J168" s="127"/>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09"/>
      <c r="E169" s="209"/>
      <c r="F169" s="209"/>
      <c r="G169" s="526" t="s">
        <v>1581</v>
      </c>
      <c r="H169" s="21" t="s">
        <v>10</v>
      </c>
      <c r="I169" s="126" t="s">
        <v>344</v>
      </c>
      <c r="J169" s="127"/>
      <c r="K169" s="317"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09"/>
      <c r="E170" s="209"/>
      <c r="F170" s="209"/>
      <c r="G170" s="526" t="s">
        <v>1581</v>
      </c>
      <c r="H170" s="21" t="s">
        <v>10</v>
      </c>
      <c r="I170" s="126" t="s">
        <v>812</v>
      </c>
      <c r="J170" s="127"/>
      <c r="K170" s="317" t="s">
        <v>813</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09"/>
      <c r="E171" s="209"/>
      <c r="F171" s="209"/>
      <c r="G171" s="526" t="s">
        <v>1581</v>
      </c>
      <c r="H171" s="21" t="s">
        <v>10</v>
      </c>
      <c r="I171" s="126" t="s">
        <v>1033</v>
      </c>
      <c r="J171" s="127"/>
      <c r="K171" s="317"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09"/>
      <c r="E172" s="209"/>
      <c r="F172" s="209"/>
      <c r="G172" s="526" t="s">
        <v>1581</v>
      </c>
      <c r="H172" s="21" t="s">
        <v>10</v>
      </c>
      <c r="I172" s="126" t="s">
        <v>280</v>
      </c>
      <c r="J172" s="127"/>
      <c r="K172" s="317"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09"/>
      <c r="E173" s="209"/>
      <c r="F173" s="209"/>
      <c r="G173" s="526" t="s">
        <v>1581</v>
      </c>
      <c r="H173" s="21" t="s">
        <v>10</v>
      </c>
      <c r="I173" s="126" t="s">
        <v>281</v>
      </c>
      <c r="J173" s="127"/>
      <c r="K173" s="317"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09"/>
      <c r="E174" s="209"/>
      <c r="F174" s="209"/>
      <c r="G174" s="526"/>
      <c r="H174" s="21" t="s">
        <v>10</v>
      </c>
      <c r="I174" s="126" t="s">
        <v>884</v>
      </c>
      <c r="J174" s="127"/>
      <c r="K174" s="317"/>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09"/>
      <c r="E175" s="209"/>
      <c r="F175" s="209"/>
      <c r="G175" s="526"/>
      <c r="H175" s="21" t="s">
        <v>10</v>
      </c>
      <c r="I175" s="126" t="s">
        <v>881</v>
      </c>
      <c r="J175" s="127"/>
      <c r="K175" s="43" t="s">
        <v>1155</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09"/>
      <c r="E176" s="209"/>
      <c r="F176" s="209"/>
      <c r="G176" s="526" t="s">
        <v>1585</v>
      </c>
      <c r="H176" s="21" t="s">
        <v>0</v>
      </c>
      <c r="I176" s="126" t="s">
        <v>1209</v>
      </c>
      <c r="J176" s="127" t="s">
        <v>259</v>
      </c>
      <c r="K176" s="317"/>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09"/>
      <c r="E177" s="209"/>
      <c r="F177" s="209"/>
      <c r="G177" s="526"/>
      <c r="H177" s="124" t="s">
        <v>16</v>
      </c>
      <c r="I177" s="323" t="s">
        <v>1174</v>
      </c>
      <c r="J177" s="125"/>
      <c r="K177" s="316"/>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09"/>
      <c r="E178" s="209"/>
      <c r="F178" s="209"/>
      <c r="G178" s="526" t="s">
        <v>1586</v>
      </c>
      <c r="H178" s="21" t="s">
        <v>10</v>
      </c>
      <c r="I178" s="126" t="s">
        <v>1406</v>
      </c>
      <c r="J178" s="125"/>
      <c r="K178" s="316"/>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09"/>
      <c r="E179" s="209"/>
      <c r="F179" s="209"/>
      <c r="G179" s="526" t="s">
        <v>1587</v>
      </c>
      <c r="H179" s="21" t="s">
        <v>10</v>
      </c>
      <c r="I179" s="126" t="s">
        <v>1407</v>
      </c>
      <c r="J179" s="125"/>
      <c r="K179" s="316"/>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09"/>
      <c r="E180" s="209"/>
      <c r="F180" s="209"/>
      <c r="G180" s="526"/>
      <c r="H180" s="21" t="s">
        <v>0</v>
      </c>
      <c r="I180" s="126" t="s">
        <v>205</v>
      </c>
      <c r="J180" s="125"/>
      <c r="K180" s="317"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09"/>
      <c r="E181" s="209"/>
      <c r="F181" s="209"/>
      <c r="G181" s="526"/>
      <c r="H181" s="21" t="s">
        <v>9</v>
      </c>
      <c r="I181" s="126" t="s">
        <v>205</v>
      </c>
      <c r="J181" s="125"/>
      <c r="K181" s="317"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09"/>
      <c r="E182" s="209"/>
      <c r="F182" s="209"/>
      <c r="G182" s="526"/>
      <c r="H182" s="21" t="s">
        <v>0</v>
      </c>
      <c r="I182" s="126" t="s">
        <v>576</v>
      </c>
      <c r="J182" s="125"/>
      <c r="K182" s="317"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09"/>
      <c r="E183" s="209"/>
      <c r="F183" s="209"/>
      <c r="G183" s="526"/>
      <c r="H183" s="21" t="s">
        <v>0</v>
      </c>
      <c r="I183" s="126" t="s">
        <v>204</v>
      </c>
      <c r="J183" s="125"/>
      <c r="K183" s="317"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09"/>
      <c r="E184" s="209"/>
      <c r="F184" s="209"/>
      <c r="G184" s="526"/>
      <c r="H184" s="21" t="s">
        <v>9</v>
      </c>
      <c r="I184" s="126" t="s">
        <v>204</v>
      </c>
      <c r="J184" s="125"/>
      <c r="K184" s="317"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09"/>
      <c r="E185" s="209"/>
      <c r="F185" s="209"/>
      <c r="G185" s="526"/>
      <c r="H185" s="21" t="s">
        <v>10</v>
      </c>
      <c r="I185" s="126" t="s">
        <v>71</v>
      </c>
      <c r="J185" s="125"/>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09"/>
      <c r="E186" s="209"/>
      <c r="F186" s="209"/>
      <c r="G186" s="526"/>
      <c r="H186" s="21" t="s">
        <v>10</v>
      </c>
      <c r="I186" s="126" t="s">
        <v>110</v>
      </c>
      <c r="J186" s="125"/>
      <c r="K186" s="317"/>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09"/>
      <c r="E187" s="209"/>
      <c r="F187" s="209"/>
      <c r="G187" s="526"/>
      <c r="H187" s="21" t="s">
        <v>10</v>
      </c>
      <c r="I187" s="126" t="s">
        <v>72</v>
      </c>
      <c r="J187" s="125"/>
      <c r="K187" s="317"/>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09"/>
      <c r="E188" s="209"/>
      <c r="F188" s="209"/>
      <c r="G188" s="526"/>
      <c r="H188" s="21" t="s">
        <v>10</v>
      </c>
      <c r="I188" s="126" t="s">
        <v>358</v>
      </c>
      <c r="J188" s="125"/>
      <c r="K188" s="317"/>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09"/>
      <c r="E189" s="209"/>
      <c r="F189" s="209"/>
      <c r="G189" s="526" t="s">
        <v>1588</v>
      </c>
      <c r="H189" s="21" t="s">
        <v>0</v>
      </c>
      <c r="I189" s="126" t="s">
        <v>819</v>
      </c>
      <c r="J189" s="127"/>
      <c r="K189" s="317"/>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09"/>
      <c r="E190" s="209"/>
      <c r="F190" s="209"/>
      <c r="G190" s="526" t="s">
        <v>1589</v>
      </c>
      <c r="H190" s="21" t="s">
        <v>0</v>
      </c>
      <c r="I190" s="126" t="s">
        <v>1661</v>
      </c>
      <c r="J190" s="127"/>
      <c r="K190" s="317" t="s">
        <v>1160</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09"/>
      <c r="E191" s="209"/>
      <c r="F191" s="209"/>
      <c r="G191" s="526" t="s">
        <v>1590</v>
      </c>
      <c r="H191" s="21" t="s">
        <v>0</v>
      </c>
      <c r="I191" s="126" t="s">
        <v>1431</v>
      </c>
      <c r="J191" s="127"/>
      <c r="K191" s="317" t="s">
        <v>1160</v>
      </c>
      <c r="L191" s="317" t="s">
        <v>1432</v>
      </c>
      <c r="M191" s="209" t="s">
        <v>1433</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09"/>
      <c r="E192" s="209"/>
      <c r="F192" s="209"/>
      <c r="G192" s="526"/>
      <c r="H192" s="21" t="s">
        <v>0</v>
      </c>
      <c r="I192" s="126" t="s">
        <v>641</v>
      </c>
      <c r="J192" s="125"/>
      <c r="K192" s="317"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09"/>
      <c r="E193" s="209"/>
      <c r="F193" s="209"/>
      <c r="G193" s="526"/>
      <c r="H193" s="124" t="s">
        <v>16</v>
      </c>
      <c r="I193" s="323" t="s">
        <v>1175</v>
      </c>
      <c r="J193" s="125"/>
      <c r="K193" s="316"/>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09"/>
      <c r="E194" s="209"/>
      <c r="F194" s="209"/>
      <c r="G194" s="526"/>
      <c r="H194" s="21" t="s">
        <v>10</v>
      </c>
      <c r="I194" s="126" t="s">
        <v>1294</v>
      </c>
      <c r="J194" s="125"/>
      <c r="K194" s="317"/>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09"/>
      <c r="E195" s="209"/>
      <c r="F195" s="209"/>
      <c r="G195" s="526"/>
      <c r="H195" s="21" t="s">
        <v>10</v>
      </c>
      <c r="I195" s="126" t="s">
        <v>1264</v>
      </c>
      <c r="J195" s="125"/>
      <c r="K195" s="317"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09"/>
      <c r="E196" s="209"/>
      <c r="F196" s="209"/>
      <c r="G196" s="526"/>
      <c r="H196" s="21" t="s">
        <v>10</v>
      </c>
      <c r="I196" s="126" t="s">
        <v>1255</v>
      </c>
      <c r="J196" s="125"/>
      <c r="K196" s="317"/>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09"/>
      <c r="E197" s="209"/>
      <c r="F197" s="209"/>
      <c r="G197" s="526"/>
      <c r="H197" s="21" t="s">
        <v>0</v>
      </c>
      <c r="I197" s="126" t="s">
        <v>355</v>
      </c>
      <c r="J197" s="125"/>
      <c r="K197" s="317"/>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09"/>
      <c r="E198" s="209"/>
      <c r="F198" s="209"/>
      <c r="G198" s="526" t="s">
        <v>1596</v>
      </c>
      <c r="H198" s="21" t="s">
        <v>0</v>
      </c>
      <c r="I198" s="126" t="s">
        <v>1434</v>
      </c>
      <c r="J198" s="127" t="s">
        <v>259</v>
      </c>
      <c r="K198" s="317"/>
      <c r="L198" s="317"/>
      <c r="M198" s="317"/>
      <c r="N198" s="317"/>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09"/>
      <c r="E199" s="209"/>
      <c r="F199" s="209"/>
      <c r="G199" s="526"/>
      <c r="H199" s="21" t="s">
        <v>0</v>
      </c>
      <c r="I199" s="126" t="s">
        <v>1533</v>
      </c>
      <c r="J199" s="127" t="s">
        <v>259</v>
      </c>
      <c r="K199" s="317" t="s">
        <v>1448</v>
      </c>
      <c r="L199" s="317" t="s">
        <v>1534</v>
      </c>
      <c r="M199" s="317" t="s">
        <v>1535</v>
      </c>
      <c r="N199" s="317" t="s">
        <v>1536</v>
      </c>
      <c r="O199" s="31" t="s">
        <v>1537</v>
      </c>
      <c r="P199" s="31" t="s">
        <v>1538</v>
      </c>
      <c r="Q199" s="31" t="s">
        <v>1539</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09"/>
      <c r="E200" s="209"/>
      <c r="F200" s="209"/>
      <c r="G200" s="526"/>
      <c r="H200" s="21" t="s">
        <v>0</v>
      </c>
      <c r="I200" s="126" t="s">
        <v>1634</v>
      </c>
      <c r="J200" s="127" t="s">
        <v>259</v>
      </c>
      <c r="K200" s="317" t="s">
        <v>6</v>
      </c>
      <c r="L200" s="317" t="s">
        <v>7</v>
      </c>
      <c r="M200" s="317" t="s">
        <v>8</v>
      </c>
      <c r="N200" s="317"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09"/>
      <c r="E201" s="209"/>
      <c r="F201" s="209"/>
      <c r="G201" s="526"/>
      <c r="H201" s="21" t="s">
        <v>0</v>
      </c>
      <c r="I201" s="126" t="s">
        <v>773</v>
      </c>
      <c r="J201" s="127" t="s">
        <v>259</v>
      </c>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09"/>
      <c r="E202" s="209"/>
      <c r="F202" s="209"/>
      <c r="G202" s="526"/>
      <c r="H202" s="21" t="s">
        <v>0</v>
      </c>
      <c r="I202" s="126" t="s">
        <v>1272</v>
      </c>
      <c r="J202" s="127"/>
      <c r="K202" s="317"/>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09"/>
      <c r="E203" s="209"/>
      <c r="F203" s="209"/>
      <c r="G203" s="526" t="s">
        <v>1594</v>
      </c>
      <c r="H203" s="21" t="s">
        <v>0</v>
      </c>
      <c r="I203" s="126" t="s">
        <v>1410</v>
      </c>
      <c r="J203" s="127"/>
      <c r="K203" s="317"/>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09"/>
      <c r="E204" s="209"/>
      <c r="F204" s="209"/>
      <c r="G204" s="526" t="s">
        <v>1591</v>
      </c>
      <c r="H204" s="21" t="s">
        <v>10</v>
      </c>
      <c r="I204" s="126" t="s">
        <v>1405</v>
      </c>
      <c r="J204" s="127"/>
      <c r="K204" s="317"/>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09"/>
      <c r="E205" s="209"/>
      <c r="F205" s="209"/>
      <c r="G205" s="526" t="s">
        <v>1595</v>
      </c>
      <c r="H205" s="21" t="s">
        <v>10</v>
      </c>
      <c r="I205" s="126" t="s">
        <v>1571</v>
      </c>
      <c r="J205" s="125"/>
      <c r="K205" s="317"/>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09"/>
      <c r="E206" s="209"/>
      <c r="F206" s="209"/>
      <c r="G206" s="526"/>
      <c r="H206" s="21" t="s">
        <v>10</v>
      </c>
      <c r="I206" s="126" t="s">
        <v>1486</v>
      </c>
      <c r="J206" s="125"/>
      <c r="K206" s="317"/>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09"/>
      <c r="E207" s="209"/>
      <c r="F207" s="209"/>
      <c r="G207" s="526" t="s">
        <v>1592</v>
      </c>
      <c r="H207" s="21" t="s">
        <v>10</v>
      </c>
      <c r="I207" s="126" t="s">
        <v>1408</v>
      </c>
      <c r="J207" s="125"/>
      <c r="K207" s="317"/>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09"/>
      <c r="E208" s="209"/>
      <c r="F208" s="209"/>
      <c r="G208" s="526" t="s">
        <v>1593</v>
      </c>
      <c r="H208" s="21" t="s">
        <v>10</v>
      </c>
      <c r="I208" s="126" t="s">
        <v>1409</v>
      </c>
      <c r="J208" s="125"/>
      <c r="K208" s="317"/>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09"/>
      <c r="E209" s="209"/>
      <c r="F209" s="209"/>
      <c r="G209" s="526"/>
      <c r="H209" s="124" t="s">
        <v>16</v>
      </c>
      <c r="I209" s="323" t="s">
        <v>1879</v>
      </c>
      <c r="J209" s="125"/>
      <c r="K209" s="316"/>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09"/>
      <c r="E210" s="209"/>
      <c r="F210" s="209"/>
      <c r="G210" s="526"/>
      <c r="H210" s="21" t="s">
        <v>10</v>
      </c>
      <c r="I210" s="126" t="s">
        <v>1878</v>
      </c>
      <c r="J210" s="125"/>
      <c r="K210" s="317"/>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09"/>
      <c r="E211" s="209"/>
      <c r="F211" s="209"/>
      <c r="G211" s="526"/>
      <c r="H211" s="21" t="s">
        <v>0</v>
      </c>
      <c r="I211" s="126" t="s">
        <v>481</v>
      </c>
      <c r="J211" s="127"/>
      <c r="K211" s="317"/>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09"/>
      <c r="F212" s="209"/>
      <c r="G212" s="526"/>
      <c r="H212" s="124" t="s">
        <v>16</v>
      </c>
      <c r="I212" s="119" t="s">
        <v>184</v>
      </c>
      <c r="J212" s="93" t="s">
        <v>184</v>
      </c>
    </row>
    <row r="213" spans="1:130">
      <c r="A213" s="21">
        <f t="shared" si="3"/>
        <v>36</v>
      </c>
      <c r="B213" s="21" t="s">
        <v>9</v>
      </c>
      <c r="C213" s="126" t="s">
        <v>523</v>
      </c>
      <c r="D213" s="126"/>
      <c r="E213" s="209"/>
      <c r="F213" s="209"/>
      <c r="G213" s="209"/>
    </row>
    <row r="214" spans="1:130">
      <c r="A214" s="21">
        <f t="shared" si="3"/>
        <v>36</v>
      </c>
      <c r="B214" s="21" t="s">
        <v>9</v>
      </c>
      <c r="C214" s="126" t="s">
        <v>523</v>
      </c>
      <c r="D214" s="126"/>
      <c r="E214" s="209"/>
      <c r="F214" s="209"/>
      <c r="G214" s="209"/>
    </row>
    <row r="215" spans="1:130">
      <c r="A215" s="21">
        <f t="shared" si="3"/>
        <v>36</v>
      </c>
      <c r="B215" s="21" t="s">
        <v>9</v>
      </c>
      <c r="C215" s="126" t="s">
        <v>523</v>
      </c>
      <c r="D215" s="126"/>
      <c r="E215" s="209"/>
      <c r="F215" s="209"/>
      <c r="G215" s="209"/>
    </row>
    <row r="216" spans="1:130">
      <c r="A216" s="21">
        <f t="shared" si="3"/>
        <v>36</v>
      </c>
      <c r="B216" s="21" t="s">
        <v>9</v>
      </c>
      <c r="C216" s="126" t="s">
        <v>523</v>
      </c>
      <c r="D216" s="126"/>
      <c r="E216" s="209"/>
      <c r="F216" s="209"/>
      <c r="G216" s="209"/>
    </row>
    <row r="217" spans="1:130">
      <c r="A217" s="21">
        <f t="shared" si="3"/>
        <v>36</v>
      </c>
      <c r="B217" s="21" t="s">
        <v>9</v>
      </c>
      <c r="C217" s="126" t="s">
        <v>523</v>
      </c>
      <c r="D217" s="126"/>
      <c r="E217" s="209"/>
      <c r="F217" s="209"/>
      <c r="G217" s="209"/>
    </row>
    <row r="218" spans="1:130">
      <c r="A218" s="21">
        <f t="shared" si="3"/>
        <v>36</v>
      </c>
      <c r="B218" s="21" t="s">
        <v>9</v>
      </c>
      <c r="C218" s="126" t="s">
        <v>523</v>
      </c>
      <c r="D218" s="126"/>
      <c r="E218" s="209"/>
      <c r="F218" s="209"/>
      <c r="G218" s="209"/>
    </row>
    <row r="219" spans="1:130">
      <c r="A219" s="21">
        <f t="shared" si="3"/>
        <v>36</v>
      </c>
      <c r="B219" s="21" t="s">
        <v>9</v>
      </c>
      <c r="C219" s="126" t="s">
        <v>523</v>
      </c>
      <c r="D219" s="126"/>
      <c r="E219" s="209"/>
      <c r="F219" s="209"/>
      <c r="G219" s="209"/>
    </row>
    <row r="220" spans="1:130">
      <c r="A220" s="21">
        <f t="shared" si="3"/>
        <v>36</v>
      </c>
      <c r="B220" s="21" t="s">
        <v>9</v>
      </c>
      <c r="C220" s="126" t="s">
        <v>523</v>
      </c>
      <c r="D220" s="126"/>
      <c r="E220" s="209"/>
      <c r="F220" s="209"/>
      <c r="G220" s="209"/>
    </row>
    <row r="221" spans="1:130">
      <c r="A221" s="21">
        <f t="shared" si="3"/>
        <v>36</v>
      </c>
      <c r="B221" s="21" t="s">
        <v>9</v>
      </c>
      <c r="C221" s="126" t="s">
        <v>523</v>
      </c>
      <c r="D221" s="126"/>
      <c r="E221" s="209"/>
      <c r="F221" s="209"/>
      <c r="G221" s="209"/>
    </row>
    <row r="222" spans="1:130">
      <c r="A222" s="21">
        <f t="shared" si="3"/>
        <v>36</v>
      </c>
      <c r="B222" s="21" t="s">
        <v>9</v>
      </c>
      <c r="C222" s="126" t="s">
        <v>523</v>
      </c>
      <c r="D222" s="126"/>
      <c r="E222" s="209"/>
      <c r="F222" s="209"/>
      <c r="G222" s="209"/>
    </row>
    <row r="223" spans="1:130">
      <c r="A223" s="21">
        <f t="shared" si="3"/>
        <v>36</v>
      </c>
      <c r="B223" s="21" t="s">
        <v>9</v>
      </c>
      <c r="C223" s="126" t="s">
        <v>523</v>
      </c>
      <c r="D223" s="126"/>
      <c r="E223" s="209"/>
      <c r="F223" s="209"/>
      <c r="G223" s="209"/>
    </row>
    <row r="224" spans="1:130">
      <c r="A224" s="21">
        <f t="shared" si="3"/>
        <v>36</v>
      </c>
      <c r="B224" s="21" t="s">
        <v>9</v>
      </c>
      <c r="C224" s="126" t="s">
        <v>523</v>
      </c>
      <c r="D224" s="126"/>
      <c r="E224" s="209"/>
      <c r="F224" s="209"/>
      <c r="G224" s="209"/>
    </row>
    <row r="225" spans="1:7">
      <c r="A225" s="21">
        <f t="shared" si="3"/>
        <v>36</v>
      </c>
      <c r="B225" s="21" t="s">
        <v>9</v>
      </c>
      <c r="C225" s="126" t="s">
        <v>523</v>
      </c>
      <c r="D225" s="126"/>
      <c r="E225" s="209"/>
      <c r="F225" s="209"/>
      <c r="G225" s="209"/>
    </row>
    <row r="226" spans="1:7">
      <c r="A226" s="21">
        <f t="shared" si="3"/>
        <v>36</v>
      </c>
      <c r="B226" s="21" t="s">
        <v>9</v>
      </c>
      <c r="C226" s="126" t="s">
        <v>523</v>
      </c>
      <c r="D226" s="126"/>
      <c r="E226" s="209"/>
      <c r="F226" s="209"/>
      <c r="G226" s="209"/>
    </row>
    <row r="227" spans="1:7">
      <c r="A227" s="21">
        <f t="shared" si="3"/>
        <v>36</v>
      </c>
      <c r="B227" s="21" t="s">
        <v>9</v>
      </c>
      <c r="C227" s="126" t="s">
        <v>523</v>
      </c>
      <c r="D227" s="126"/>
      <c r="E227" s="209"/>
      <c r="F227" s="209"/>
      <c r="G227" s="209"/>
    </row>
    <row r="228" spans="1:7">
      <c r="A228" s="21">
        <f t="shared" si="3"/>
        <v>36</v>
      </c>
      <c r="B228" s="21" t="s">
        <v>9</v>
      </c>
      <c r="C228" s="126" t="s">
        <v>523</v>
      </c>
      <c r="D228" s="126"/>
      <c r="E228" s="209"/>
      <c r="F228" s="209"/>
      <c r="G228" s="209"/>
    </row>
    <row r="229" spans="1:7">
      <c r="A229" s="21">
        <f t="shared" si="3"/>
        <v>36</v>
      </c>
      <c r="B229" s="21" t="s">
        <v>9</v>
      </c>
      <c r="C229" s="126" t="s">
        <v>523</v>
      </c>
      <c r="D229" s="126"/>
      <c r="E229" s="209"/>
      <c r="F229" s="209"/>
      <c r="G229" s="209"/>
    </row>
    <row r="230" spans="1:7">
      <c r="A230" s="21">
        <f t="shared" si="3"/>
        <v>36</v>
      </c>
      <c r="B230" s="21" t="s">
        <v>9</v>
      </c>
      <c r="C230" s="126" t="s">
        <v>523</v>
      </c>
      <c r="D230" s="126"/>
      <c r="E230" s="209"/>
      <c r="F230" s="209"/>
      <c r="G230" s="209"/>
    </row>
    <row r="231" spans="1:7">
      <c r="A231" s="21">
        <f t="shared" si="3"/>
        <v>36</v>
      </c>
      <c r="B231" s="21" t="s">
        <v>9</v>
      </c>
      <c r="C231" s="126" t="s">
        <v>523</v>
      </c>
      <c r="D231" s="126"/>
      <c r="E231" s="209"/>
      <c r="F231" s="209"/>
      <c r="G231" s="209"/>
    </row>
    <row r="232" spans="1:7">
      <c r="A232" s="21">
        <f t="shared" si="3"/>
        <v>36</v>
      </c>
      <c r="B232" s="21" t="s">
        <v>9</v>
      </c>
      <c r="C232" s="126" t="s">
        <v>523</v>
      </c>
      <c r="D232" s="126"/>
      <c r="E232" s="209"/>
      <c r="F232" s="209"/>
      <c r="G232" s="209"/>
    </row>
    <row r="233" spans="1:7">
      <c r="A233" s="21">
        <f t="shared" si="3"/>
        <v>36</v>
      </c>
      <c r="B233" s="21" t="s">
        <v>9</v>
      </c>
      <c r="C233" s="126" t="s">
        <v>523</v>
      </c>
      <c r="D233" s="126"/>
      <c r="E233" s="209"/>
      <c r="F233" s="209"/>
      <c r="G233" s="209"/>
    </row>
    <row r="234" spans="1:7">
      <c r="A234" s="21">
        <f t="shared" si="3"/>
        <v>36</v>
      </c>
      <c r="B234" s="21" t="s">
        <v>9</v>
      </c>
      <c r="C234" s="126" t="s">
        <v>523</v>
      </c>
      <c r="D234" s="126"/>
      <c r="E234" s="209"/>
      <c r="F234" s="209"/>
      <c r="G234" s="209"/>
    </row>
    <row r="235" spans="1:7">
      <c r="A235" s="21">
        <f t="shared" si="3"/>
        <v>36</v>
      </c>
      <c r="B235" s="21" t="s">
        <v>9</v>
      </c>
      <c r="C235" s="126" t="s">
        <v>523</v>
      </c>
      <c r="D235" s="126"/>
      <c r="E235" s="209"/>
      <c r="F235" s="209"/>
      <c r="G235" s="209"/>
    </row>
    <row r="236" spans="1:7">
      <c r="A236" s="21">
        <f t="shared" si="3"/>
        <v>36</v>
      </c>
      <c r="B236" s="21" t="s">
        <v>9</v>
      </c>
      <c r="C236" s="126" t="s">
        <v>523</v>
      </c>
      <c r="D236" s="126"/>
      <c r="E236" s="209"/>
      <c r="F236" s="209"/>
      <c r="G236" s="209"/>
    </row>
    <row r="237" spans="1:7">
      <c r="A237" s="21">
        <f t="shared" si="3"/>
        <v>36</v>
      </c>
      <c r="B237" s="21" t="s">
        <v>9</v>
      </c>
      <c r="C237" s="126" t="s">
        <v>523</v>
      </c>
      <c r="D237" s="126"/>
      <c r="E237" s="209"/>
      <c r="F237" s="209"/>
      <c r="G237" s="209"/>
    </row>
    <row r="238" spans="1:7">
      <c r="A238" s="21">
        <f t="shared" si="3"/>
        <v>36</v>
      </c>
      <c r="B238" s="21" t="s">
        <v>9</v>
      </c>
      <c r="C238" s="126" t="s">
        <v>523</v>
      </c>
      <c r="D238" s="126"/>
      <c r="E238" s="209"/>
      <c r="F238" s="209"/>
      <c r="G238" s="209"/>
    </row>
    <row r="239" spans="1:7">
      <c r="A239" s="21">
        <f t="shared" si="3"/>
        <v>36</v>
      </c>
      <c r="B239" s="21" t="s">
        <v>9</v>
      </c>
      <c r="C239" s="126" t="s">
        <v>523</v>
      </c>
      <c r="D239" s="126"/>
      <c r="E239" s="209"/>
      <c r="F239" s="209"/>
      <c r="G239" s="209"/>
    </row>
    <row r="240" spans="1:7">
      <c r="A240" s="21">
        <f t="shared" si="3"/>
        <v>36</v>
      </c>
      <c r="B240" s="21" t="s">
        <v>9</v>
      </c>
      <c r="C240" s="126" t="s">
        <v>523</v>
      </c>
      <c r="D240" s="126"/>
      <c r="E240" s="209"/>
      <c r="F240" s="209"/>
      <c r="G240" s="209"/>
    </row>
    <row r="241" spans="1:7">
      <c r="A241" s="21">
        <f t="shared" si="3"/>
        <v>36</v>
      </c>
      <c r="B241" s="21" t="s">
        <v>9</v>
      </c>
      <c r="C241" s="126" t="s">
        <v>523</v>
      </c>
      <c r="D241" s="126"/>
      <c r="E241" s="209"/>
      <c r="F241" s="209"/>
      <c r="G241" s="209"/>
    </row>
    <row r="242" spans="1:7">
      <c r="A242" s="21">
        <f t="shared" ref="A242:A305" si="4">IF($C242="","blank",MATCH($C242,$I$5:$I$212,0))</f>
        <v>36</v>
      </c>
      <c r="B242" s="21" t="s">
        <v>9</v>
      </c>
      <c r="C242" s="126" t="s">
        <v>523</v>
      </c>
      <c r="D242" s="126"/>
      <c r="E242" s="209"/>
      <c r="F242" s="209"/>
      <c r="G242" s="209"/>
    </row>
    <row r="243" spans="1:7">
      <c r="A243" s="21">
        <f t="shared" si="4"/>
        <v>36</v>
      </c>
      <c r="B243" s="21" t="s">
        <v>9</v>
      </c>
      <c r="C243" s="126" t="s">
        <v>523</v>
      </c>
      <c r="D243" s="126"/>
      <c r="E243" s="209"/>
      <c r="F243" s="209"/>
      <c r="G243" s="209"/>
    </row>
    <row r="244" spans="1:7">
      <c r="A244" s="21">
        <f t="shared" si="4"/>
        <v>36</v>
      </c>
      <c r="B244" s="21" t="s">
        <v>9</v>
      </c>
      <c r="C244" s="126" t="s">
        <v>523</v>
      </c>
      <c r="D244" s="126"/>
      <c r="E244" s="209"/>
      <c r="F244" s="209"/>
      <c r="G244" s="209"/>
    </row>
    <row r="245" spans="1:7">
      <c r="A245" s="21">
        <f t="shared" si="4"/>
        <v>36</v>
      </c>
      <c r="B245" s="21" t="s">
        <v>9</v>
      </c>
      <c r="C245" s="126" t="s">
        <v>523</v>
      </c>
      <c r="D245" s="126"/>
      <c r="E245" s="209"/>
      <c r="F245" s="209"/>
      <c r="G245" s="209"/>
    </row>
    <row r="246" spans="1:7">
      <c r="A246" s="21">
        <f t="shared" si="4"/>
        <v>36</v>
      </c>
      <c r="B246" s="21" t="s">
        <v>9</v>
      </c>
      <c r="C246" s="126" t="s">
        <v>523</v>
      </c>
      <c r="D246" s="126"/>
      <c r="E246" s="209"/>
      <c r="F246" s="209"/>
      <c r="G246" s="209"/>
    </row>
    <row r="247" spans="1:7">
      <c r="A247" s="21">
        <f t="shared" si="4"/>
        <v>36</v>
      </c>
      <c r="B247" s="21" t="s">
        <v>9</v>
      </c>
      <c r="C247" s="126" t="s">
        <v>523</v>
      </c>
      <c r="D247" s="126"/>
      <c r="E247" s="209"/>
      <c r="F247" s="209"/>
      <c r="G247" s="209"/>
    </row>
    <row r="248" spans="1:7">
      <c r="A248" s="21">
        <f t="shared" si="4"/>
        <v>36</v>
      </c>
      <c r="B248" s="21" t="s">
        <v>9</v>
      </c>
      <c r="C248" s="126" t="s">
        <v>523</v>
      </c>
      <c r="D248" s="126"/>
      <c r="E248" s="209"/>
      <c r="F248" s="209"/>
      <c r="G248" s="209"/>
    </row>
    <row r="249" spans="1:7">
      <c r="A249" s="21">
        <f t="shared" si="4"/>
        <v>36</v>
      </c>
      <c r="B249" s="21" t="s">
        <v>9</v>
      </c>
      <c r="C249" s="126" t="s">
        <v>523</v>
      </c>
      <c r="D249" s="126"/>
      <c r="E249" s="209"/>
      <c r="F249" s="209"/>
      <c r="G249" s="209"/>
    </row>
    <row r="250" spans="1:7">
      <c r="A250" s="21">
        <f t="shared" si="4"/>
        <v>36</v>
      </c>
      <c r="B250" s="21" t="s">
        <v>9</v>
      </c>
      <c r="C250" s="126" t="s">
        <v>523</v>
      </c>
      <c r="D250" s="126"/>
      <c r="E250" s="209"/>
      <c r="F250" s="209"/>
      <c r="G250" s="209"/>
    </row>
    <row r="251" spans="1:7">
      <c r="A251" s="21">
        <f t="shared" si="4"/>
        <v>36</v>
      </c>
      <c r="B251" s="21" t="s">
        <v>9</v>
      </c>
      <c r="C251" s="126" t="s">
        <v>523</v>
      </c>
      <c r="D251" s="126"/>
      <c r="E251" s="209"/>
      <c r="F251" s="209"/>
      <c r="G251" s="209"/>
    </row>
    <row r="252" spans="1:7">
      <c r="A252" s="21">
        <f t="shared" si="4"/>
        <v>36</v>
      </c>
      <c r="B252" s="21" t="s">
        <v>9</v>
      </c>
      <c r="C252" s="126" t="s">
        <v>523</v>
      </c>
      <c r="D252" s="126"/>
      <c r="E252" s="209"/>
      <c r="F252" s="209"/>
      <c r="G252" s="209"/>
    </row>
    <row r="253" spans="1:7">
      <c r="A253" s="21">
        <f t="shared" si="4"/>
        <v>36</v>
      </c>
      <c r="B253" s="21" t="s">
        <v>9</v>
      </c>
      <c r="C253" s="126" t="s">
        <v>523</v>
      </c>
      <c r="D253" s="126"/>
      <c r="E253" s="209"/>
      <c r="F253" s="209"/>
      <c r="G253" s="209"/>
    </row>
    <row r="254" spans="1:7">
      <c r="A254" s="21">
        <f t="shared" si="4"/>
        <v>36</v>
      </c>
      <c r="B254" s="21" t="s">
        <v>9</v>
      </c>
      <c r="C254" s="126" t="s">
        <v>523</v>
      </c>
      <c r="D254" s="126"/>
      <c r="E254" s="209"/>
      <c r="F254" s="209"/>
      <c r="G254" s="209"/>
    </row>
    <row r="255" spans="1:7">
      <c r="A255" s="21">
        <f t="shared" si="4"/>
        <v>36</v>
      </c>
      <c r="B255" s="21" t="s">
        <v>9</v>
      </c>
      <c r="C255" s="126" t="s">
        <v>523</v>
      </c>
      <c r="D255" s="126"/>
      <c r="E255" s="209"/>
      <c r="F255" s="209"/>
      <c r="G255" s="209"/>
    </row>
    <row r="256" spans="1:7">
      <c r="A256" s="21">
        <f t="shared" si="4"/>
        <v>36</v>
      </c>
      <c r="B256" s="21" t="s">
        <v>9</v>
      </c>
      <c r="C256" s="126" t="s">
        <v>523</v>
      </c>
      <c r="D256" s="126"/>
      <c r="E256" s="209"/>
      <c r="F256" s="209"/>
      <c r="G256" s="209"/>
    </row>
    <row r="257" spans="1:7">
      <c r="A257" s="21">
        <f t="shared" si="4"/>
        <v>36</v>
      </c>
      <c r="B257" s="21" t="s">
        <v>9</v>
      </c>
      <c r="C257" s="126" t="s">
        <v>523</v>
      </c>
      <c r="D257" s="126"/>
      <c r="E257" s="209"/>
      <c r="F257" s="209"/>
      <c r="G257" s="209"/>
    </row>
    <row r="258" spans="1:7">
      <c r="A258" s="21">
        <f t="shared" si="4"/>
        <v>36</v>
      </c>
      <c r="B258" s="21" t="s">
        <v>9</v>
      </c>
      <c r="C258" s="126" t="s">
        <v>523</v>
      </c>
      <c r="D258" s="126"/>
      <c r="E258" s="209"/>
      <c r="F258" s="209"/>
      <c r="G258" s="209"/>
    </row>
    <row r="259" spans="1:7">
      <c r="A259" s="21">
        <f t="shared" si="4"/>
        <v>36</v>
      </c>
      <c r="B259" s="21" t="s">
        <v>9</v>
      </c>
      <c r="C259" s="126" t="s">
        <v>523</v>
      </c>
      <c r="D259" s="126"/>
      <c r="E259" s="209"/>
      <c r="F259" s="209"/>
      <c r="G259" s="209"/>
    </row>
    <row r="260" spans="1:7">
      <c r="A260" s="21">
        <f t="shared" si="4"/>
        <v>36</v>
      </c>
      <c r="B260" s="21" t="s">
        <v>9</v>
      </c>
      <c r="C260" s="126" t="s">
        <v>523</v>
      </c>
      <c r="D260" s="126"/>
      <c r="E260" s="209"/>
      <c r="F260" s="209"/>
      <c r="G260" s="209"/>
    </row>
    <row r="261" spans="1:7">
      <c r="A261" s="21">
        <f t="shared" si="4"/>
        <v>36</v>
      </c>
      <c r="B261" s="21" t="s">
        <v>9</v>
      </c>
      <c r="C261" s="126" t="s">
        <v>523</v>
      </c>
      <c r="D261" s="126"/>
      <c r="E261" s="209"/>
      <c r="F261" s="209"/>
      <c r="G261" s="209"/>
    </row>
    <row r="262" spans="1:7">
      <c r="A262" s="21">
        <f t="shared" si="4"/>
        <v>36</v>
      </c>
      <c r="B262" s="21" t="s">
        <v>9</v>
      </c>
      <c r="C262" s="126" t="s">
        <v>523</v>
      </c>
      <c r="D262" s="126"/>
      <c r="E262" s="209"/>
      <c r="F262" s="209"/>
      <c r="G262" s="209"/>
    </row>
    <row r="263" spans="1:7">
      <c r="A263" s="21">
        <f t="shared" si="4"/>
        <v>36</v>
      </c>
      <c r="B263" s="21" t="s">
        <v>9</v>
      </c>
      <c r="C263" s="126" t="s">
        <v>523</v>
      </c>
      <c r="D263" s="126"/>
      <c r="E263" s="209"/>
      <c r="F263" s="209"/>
      <c r="G263" s="209"/>
    </row>
    <row r="264" spans="1:7">
      <c r="A264" s="21">
        <f t="shared" si="4"/>
        <v>36</v>
      </c>
      <c r="B264" s="21" t="s">
        <v>9</v>
      </c>
      <c r="C264" s="126" t="s">
        <v>523</v>
      </c>
      <c r="D264" s="126"/>
      <c r="E264" s="209"/>
      <c r="F264" s="209"/>
      <c r="G264" s="209"/>
    </row>
    <row r="265" spans="1:7">
      <c r="A265" s="21">
        <f t="shared" si="4"/>
        <v>36</v>
      </c>
      <c r="B265" s="21" t="s">
        <v>9</v>
      </c>
      <c r="C265" s="126" t="s">
        <v>523</v>
      </c>
      <c r="D265" s="126"/>
      <c r="E265" s="209"/>
      <c r="F265" s="209"/>
      <c r="G265" s="209"/>
    </row>
    <row r="266" spans="1:7">
      <c r="A266" s="21">
        <f t="shared" si="4"/>
        <v>36</v>
      </c>
      <c r="B266" s="21" t="s">
        <v>9</v>
      </c>
      <c r="C266" s="126" t="s">
        <v>523</v>
      </c>
      <c r="D266" s="126"/>
      <c r="E266" s="209"/>
      <c r="F266" s="209"/>
      <c r="G266" s="209"/>
    </row>
    <row r="267" spans="1:7">
      <c r="A267" s="21">
        <f t="shared" si="4"/>
        <v>36</v>
      </c>
      <c r="B267" s="21" t="s">
        <v>9</v>
      </c>
      <c r="C267" s="126" t="s">
        <v>523</v>
      </c>
      <c r="D267" s="126"/>
      <c r="E267" s="209"/>
      <c r="F267" s="209"/>
      <c r="G267" s="209"/>
    </row>
    <row r="268" spans="1:7">
      <c r="A268" s="21">
        <f t="shared" si="4"/>
        <v>36</v>
      </c>
      <c r="B268" s="21" t="s">
        <v>9</v>
      </c>
      <c r="C268" s="126" t="s">
        <v>523</v>
      </c>
      <c r="D268" s="126"/>
      <c r="E268" s="209"/>
      <c r="F268" s="209"/>
      <c r="G268" s="209"/>
    </row>
    <row r="269" spans="1:7">
      <c r="A269" s="21">
        <f t="shared" si="4"/>
        <v>36</v>
      </c>
      <c r="B269" s="21" t="s">
        <v>9</v>
      </c>
      <c r="C269" s="126" t="s">
        <v>523</v>
      </c>
      <c r="D269" s="126"/>
      <c r="E269" s="209"/>
      <c r="F269" s="209"/>
      <c r="G269" s="209"/>
    </row>
    <row r="270" spans="1:7">
      <c r="A270" s="21">
        <f t="shared" si="4"/>
        <v>36</v>
      </c>
      <c r="B270" s="21" t="s">
        <v>9</v>
      </c>
      <c r="C270" s="126" t="s">
        <v>523</v>
      </c>
      <c r="D270" s="126"/>
      <c r="E270" s="209"/>
      <c r="F270" s="209"/>
      <c r="G270" s="209"/>
    </row>
    <row r="271" spans="1:7">
      <c r="A271" s="21">
        <f t="shared" si="4"/>
        <v>36</v>
      </c>
      <c r="B271" s="21" t="s">
        <v>9</v>
      </c>
      <c r="C271" s="126" t="s">
        <v>523</v>
      </c>
      <c r="D271" s="126"/>
      <c r="E271" s="209"/>
      <c r="F271" s="209"/>
      <c r="G271" s="209"/>
    </row>
    <row r="272" spans="1:7">
      <c r="A272" s="21">
        <f t="shared" si="4"/>
        <v>36</v>
      </c>
      <c r="B272" s="21" t="s">
        <v>9</v>
      </c>
      <c r="C272" s="126" t="s">
        <v>523</v>
      </c>
      <c r="D272" s="126"/>
      <c r="E272" s="209"/>
      <c r="F272" s="209"/>
      <c r="G272" s="209"/>
    </row>
    <row r="273" spans="1:7">
      <c r="A273" s="21">
        <f t="shared" si="4"/>
        <v>36</v>
      </c>
      <c r="B273" s="21" t="s">
        <v>9</v>
      </c>
      <c r="C273" s="126" t="s">
        <v>523</v>
      </c>
      <c r="D273" s="126"/>
      <c r="E273" s="209"/>
      <c r="F273" s="209"/>
      <c r="G273" s="209"/>
    </row>
    <row r="274" spans="1:7">
      <c r="A274" s="21">
        <f t="shared" si="4"/>
        <v>36</v>
      </c>
      <c r="B274" s="21" t="s">
        <v>9</v>
      </c>
      <c r="C274" s="126" t="s">
        <v>523</v>
      </c>
      <c r="D274" s="126"/>
      <c r="E274" s="209"/>
      <c r="F274" s="209"/>
      <c r="G274" s="209"/>
    </row>
    <row r="275" spans="1:7">
      <c r="A275" s="21">
        <f t="shared" si="4"/>
        <v>36</v>
      </c>
      <c r="B275" s="21" t="s">
        <v>9</v>
      </c>
      <c r="C275" s="126" t="s">
        <v>523</v>
      </c>
      <c r="D275" s="126"/>
      <c r="E275" s="209"/>
      <c r="F275" s="209"/>
      <c r="G275" s="209"/>
    </row>
    <row r="276" spans="1:7">
      <c r="A276" s="21">
        <f t="shared" si="4"/>
        <v>36</v>
      </c>
      <c r="B276" s="21" t="s">
        <v>9</v>
      </c>
      <c r="C276" s="126" t="s">
        <v>523</v>
      </c>
      <c r="D276" s="126"/>
      <c r="E276" s="209"/>
      <c r="F276" s="209"/>
      <c r="G276" s="209"/>
    </row>
    <row r="277" spans="1:7">
      <c r="A277" s="21">
        <f t="shared" si="4"/>
        <v>36</v>
      </c>
      <c r="B277" s="21" t="s">
        <v>9</v>
      </c>
      <c r="C277" s="126" t="s">
        <v>523</v>
      </c>
      <c r="D277" s="126"/>
      <c r="E277" s="209"/>
      <c r="F277" s="209"/>
      <c r="G277" s="209"/>
    </row>
    <row r="278" spans="1:7">
      <c r="A278" s="21">
        <f t="shared" si="4"/>
        <v>36</v>
      </c>
      <c r="B278" s="21" t="s">
        <v>9</v>
      </c>
      <c r="C278" s="126" t="s">
        <v>523</v>
      </c>
      <c r="D278" s="126"/>
      <c r="E278" s="209"/>
      <c r="F278" s="209"/>
      <c r="G278" s="209"/>
    </row>
    <row r="279" spans="1:7">
      <c r="A279" s="21">
        <f t="shared" si="4"/>
        <v>36</v>
      </c>
      <c r="B279" s="21" t="s">
        <v>9</v>
      </c>
      <c r="C279" s="126" t="s">
        <v>523</v>
      </c>
      <c r="D279" s="126"/>
      <c r="E279" s="209"/>
      <c r="F279" s="209"/>
      <c r="G279" s="209"/>
    </row>
    <row r="280" spans="1:7">
      <c r="A280" s="21">
        <f t="shared" si="4"/>
        <v>36</v>
      </c>
      <c r="B280" s="21" t="s">
        <v>9</v>
      </c>
      <c r="C280" s="126" t="s">
        <v>523</v>
      </c>
      <c r="D280" s="126"/>
      <c r="E280" s="209"/>
      <c r="F280" s="209"/>
      <c r="G280" s="209"/>
    </row>
    <row r="281" spans="1:7">
      <c r="A281" s="21">
        <f t="shared" si="4"/>
        <v>36</v>
      </c>
      <c r="B281" s="21" t="s">
        <v>9</v>
      </c>
      <c r="C281" s="126" t="s">
        <v>523</v>
      </c>
      <c r="D281" s="126"/>
      <c r="E281" s="209"/>
      <c r="F281" s="209"/>
      <c r="G281" s="209"/>
    </row>
    <row r="282" spans="1:7">
      <c r="A282" s="21">
        <f t="shared" si="4"/>
        <v>36</v>
      </c>
      <c r="B282" s="21" t="s">
        <v>9</v>
      </c>
      <c r="C282" s="126" t="s">
        <v>523</v>
      </c>
      <c r="D282" s="126"/>
      <c r="E282" s="209"/>
      <c r="F282" s="209"/>
      <c r="G282" s="209"/>
    </row>
    <row r="283" spans="1:7">
      <c r="A283" s="21">
        <f t="shared" si="4"/>
        <v>36</v>
      </c>
      <c r="B283" s="21" t="s">
        <v>9</v>
      </c>
      <c r="C283" s="126" t="s">
        <v>523</v>
      </c>
      <c r="D283" s="126"/>
      <c r="E283" s="209"/>
      <c r="F283" s="209"/>
      <c r="G283" s="209"/>
    </row>
    <row r="284" spans="1:7">
      <c r="A284" s="21">
        <f t="shared" si="4"/>
        <v>36</v>
      </c>
      <c r="B284" s="21" t="s">
        <v>9</v>
      </c>
      <c r="C284" s="126" t="s">
        <v>523</v>
      </c>
      <c r="D284" s="126"/>
      <c r="E284" s="209"/>
      <c r="F284" s="209"/>
      <c r="G284" s="209"/>
    </row>
    <row r="285" spans="1:7">
      <c r="A285" s="21">
        <f t="shared" si="4"/>
        <v>36</v>
      </c>
      <c r="B285" s="21" t="s">
        <v>9</v>
      </c>
      <c r="C285" s="126" t="s">
        <v>523</v>
      </c>
      <c r="D285" s="126"/>
      <c r="E285" s="209"/>
      <c r="F285" s="209"/>
      <c r="G285" s="209"/>
    </row>
    <row r="286" spans="1:7">
      <c r="A286" s="21">
        <f t="shared" si="4"/>
        <v>36</v>
      </c>
      <c r="B286" s="21" t="s">
        <v>9</v>
      </c>
      <c r="C286" s="126" t="s">
        <v>523</v>
      </c>
      <c r="D286" s="126"/>
      <c r="E286" s="209"/>
      <c r="F286" s="209"/>
      <c r="G286" s="209"/>
    </row>
    <row r="287" spans="1:7">
      <c r="A287" s="21">
        <f t="shared" si="4"/>
        <v>36</v>
      </c>
      <c r="B287" s="21" t="s">
        <v>9</v>
      </c>
      <c r="C287" s="126" t="s">
        <v>523</v>
      </c>
      <c r="D287" s="126"/>
      <c r="E287" s="209"/>
      <c r="F287" s="209"/>
      <c r="G287" s="209"/>
    </row>
    <row r="288" spans="1:7">
      <c r="A288" s="21">
        <f t="shared" si="4"/>
        <v>36</v>
      </c>
      <c r="B288" s="21" t="s">
        <v>9</v>
      </c>
      <c r="C288" s="126" t="s">
        <v>523</v>
      </c>
      <c r="D288" s="126"/>
      <c r="E288" s="209"/>
      <c r="F288" s="209"/>
      <c r="G288" s="209"/>
    </row>
    <row r="289" spans="1:7">
      <c r="A289" s="21">
        <f t="shared" si="4"/>
        <v>36</v>
      </c>
      <c r="B289" s="21" t="s">
        <v>9</v>
      </c>
      <c r="C289" s="126" t="s">
        <v>523</v>
      </c>
      <c r="D289" s="126"/>
      <c r="E289" s="209"/>
      <c r="F289" s="209"/>
      <c r="G289" s="209"/>
    </row>
    <row r="290" spans="1:7">
      <c r="A290" s="21">
        <f t="shared" si="4"/>
        <v>36</v>
      </c>
      <c r="B290" s="21" t="s">
        <v>9</v>
      </c>
      <c r="C290" s="126" t="s">
        <v>523</v>
      </c>
      <c r="D290" s="126"/>
      <c r="E290" s="209"/>
      <c r="F290" s="209"/>
      <c r="G290" s="209"/>
    </row>
    <row r="291" spans="1:7">
      <c r="A291" s="21">
        <f t="shared" si="4"/>
        <v>36</v>
      </c>
      <c r="B291" s="21" t="s">
        <v>9</v>
      </c>
      <c r="C291" s="126" t="s">
        <v>523</v>
      </c>
      <c r="D291" s="126"/>
      <c r="E291" s="209"/>
      <c r="F291" s="209"/>
      <c r="G291" s="209"/>
    </row>
    <row r="292" spans="1:7">
      <c r="A292" s="21">
        <f t="shared" si="4"/>
        <v>36</v>
      </c>
      <c r="B292" s="21" t="s">
        <v>9</v>
      </c>
      <c r="C292" s="126" t="s">
        <v>523</v>
      </c>
      <c r="D292" s="126"/>
      <c r="E292" s="209"/>
      <c r="F292" s="209"/>
      <c r="G292" s="209"/>
    </row>
    <row r="293" spans="1:7">
      <c r="A293" s="21">
        <f t="shared" si="4"/>
        <v>36</v>
      </c>
      <c r="B293" s="21" t="s">
        <v>9</v>
      </c>
      <c r="C293" s="126" t="s">
        <v>523</v>
      </c>
      <c r="D293" s="126"/>
      <c r="E293" s="209"/>
      <c r="F293" s="209"/>
      <c r="G293" s="209"/>
    </row>
    <row r="294" spans="1:7">
      <c r="A294" s="21">
        <f t="shared" si="4"/>
        <v>36</v>
      </c>
      <c r="B294" s="21" t="s">
        <v>9</v>
      </c>
      <c r="C294" s="126" t="s">
        <v>523</v>
      </c>
      <c r="D294" s="126"/>
      <c r="E294" s="209"/>
      <c r="F294" s="209"/>
      <c r="G294" s="209"/>
    </row>
    <row r="295" spans="1:7">
      <c r="A295" s="21">
        <f t="shared" si="4"/>
        <v>36</v>
      </c>
      <c r="B295" s="21" t="s">
        <v>9</v>
      </c>
      <c r="C295" s="126" t="s">
        <v>523</v>
      </c>
      <c r="D295" s="126"/>
      <c r="E295" s="209"/>
      <c r="F295" s="209"/>
      <c r="G295" s="209"/>
    </row>
    <row r="296" spans="1:7">
      <c r="A296" s="21">
        <f t="shared" si="4"/>
        <v>36</v>
      </c>
      <c r="B296" s="21" t="s">
        <v>9</v>
      </c>
      <c r="C296" s="126" t="s">
        <v>523</v>
      </c>
      <c r="D296" s="126"/>
      <c r="E296" s="209"/>
      <c r="F296" s="209"/>
      <c r="G296" s="209"/>
    </row>
    <row r="297" spans="1:7">
      <c r="A297" s="21">
        <f t="shared" si="4"/>
        <v>36</v>
      </c>
      <c r="B297" s="21" t="s">
        <v>9</v>
      </c>
      <c r="C297" s="126" t="s">
        <v>523</v>
      </c>
      <c r="D297" s="126"/>
      <c r="E297" s="209"/>
      <c r="F297" s="209"/>
      <c r="G297" s="209"/>
    </row>
    <row r="298" spans="1:7">
      <c r="A298" s="21">
        <f t="shared" si="4"/>
        <v>36</v>
      </c>
      <c r="B298" s="21" t="s">
        <v>9</v>
      </c>
      <c r="C298" s="126" t="s">
        <v>523</v>
      </c>
      <c r="D298" s="126"/>
      <c r="E298" s="209"/>
      <c r="F298" s="209"/>
      <c r="G298" s="209"/>
    </row>
    <row r="299" spans="1:7">
      <c r="A299" s="21">
        <f t="shared" si="4"/>
        <v>36</v>
      </c>
      <c r="B299" s="21" t="s">
        <v>9</v>
      </c>
      <c r="C299" s="126" t="s">
        <v>523</v>
      </c>
      <c r="D299" s="126"/>
      <c r="E299" s="209"/>
      <c r="F299" s="209"/>
      <c r="G299" s="209"/>
    </row>
    <row r="300" spans="1:7">
      <c r="A300" s="21">
        <f t="shared" si="4"/>
        <v>36</v>
      </c>
      <c r="B300" s="21" t="s">
        <v>9</v>
      </c>
      <c r="C300" s="126" t="s">
        <v>523</v>
      </c>
      <c r="D300" s="126"/>
      <c r="E300" s="209"/>
      <c r="F300" s="209"/>
      <c r="G300" s="209"/>
    </row>
    <row r="301" spans="1:7">
      <c r="A301" s="21">
        <f t="shared" si="4"/>
        <v>36</v>
      </c>
      <c r="B301" s="21" t="s">
        <v>9</v>
      </c>
      <c r="C301" s="126" t="s">
        <v>523</v>
      </c>
      <c r="D301" s="126"/>
      <c r="E301" s="209"/>
      <c r="F301" s="209"/>
      <c r="G301" s="209"/>
    </row>
    <row r="302" spans="1:7">
      <c r="A302" s="21">
        <f t="shared" si="4"/>
        <v>36</v>
      </c>
      <c r="B302" s="21" t="s">
        <v>9</v>
      </c>
      <c r="C302" s="126" t="s">
        <v>523</v>
      </c>
      <c r="D302" s="126"/>
      <c r="E302" s="209"/>
      <c r="F302" s="209"/>
      <c r="G302" s="209"/>
    </row>
    <row r="303" spans="1:7">
      <c r="A303" s="21">
        <f t="shared" si="4"/>
        <v>36</v>
      </c>
      <c r="B303" s="21" t="s">
        <v>9</v>
      </c>
      <c r="C303" s="126" t="s">
        <v>523</v>
      </c>
      <c r="D303" s="126"/>
      <c r="E303" s="209"/>
      <c r="F303" s="209"/>
      <c r="G303" s="209"/>
    </row>
    <row r="304" spans="1:7">
      <c r="A304" s="21">
        <f t="shared" si="4"/>
        <v>36</v>
      </c>
      <c r="B304" s="21" t="s">
        <v>9</v>
      </c>
      <c r="C304" s="126" t="s">
        <v>523</v>
      </c>
      <c r="D304" s="126"/>
      <c r="E304" s="209"/>
      <c r="F304" s="209"/>
      <c r="G304" s="209"/>
    </row>
    <row r="305" spans="1:7">
      <c r="A305" s="21">
        <f t="shared" si="4"/>
        <v>36</v>
      </c>
      <c r="B305" s="21" t="s">
        <v>9</v>
      </c>
      <c r="C305" s="126" t="s">
        <v>523</v>
      </c>
      <c r="D305" s="126"/>
      <c r="E305" s="209"/>
      <c r="F305" s="209"/>
      <c r="G305" s="209"/>
    </row>
    <row r="306" spans="1:7">
      <c r="A306" s="21">
        <f t="shared" ref="A306:A369" si="5">IF($C306="","blank",MATCH($C306,$I$5:$I$212,0))</f>
        <v>36</v>
      </c>
      <c r="B306" s="21" t="s">
        <v>9</v>
      </c>
      <c r="C306" s="126" t="s">
        <v>523</v>
      </c>
      <c r="D306" s="126"/>
      <c r="E306" s="209"/>
      <c r="F306" s="209"/>
      <c r="G306" s="209"/>
    </row>
    <row r="307" spans="1:7">
      <c r="A307" s="21">
        <f t="shared" si="5"/>
        <v>36</v>
      </c>
      <c r="B307" s="21" t="s">
        <v>9</v>
      </c>
      <c r="C307" s="126" t="s">
        <v>523</v>
      </c>
      <c r="D307" s="126"/>
      <c r="E307" s="209"/>
      <c r="F307" s="209"/>
      <c r="G307" s="209"/>
    </row>
    <row r="308" spans="1:7">
      <c r="A308" s="21">
        <f t="shared" si="5"/>
        <v>36</v>
      </c>
      <c r="B308" s="21" t="s">
        <v>9</v>
      </c>
      <c r="C308" s="126" t="s">
        <v>523</v>
      </c>
      <c r="D308" s="126"/>
      <c r="E308" s="209"/>
      <c r="F308" s="209"/>
      <c r="G308" s="209"/>
    </row>
    <row r="309" spans="1:7">
      <c r="A309" s="21">
        <f t="shared" si="5"/>
        <v>36</v>
      </c>
      <c r="B309" s="21" t="s">
        <v>9</v>
      </c>
      <c r="C309" s="126" t="s">
        <v>523</v>
      </c>
      <c r="D309" s="126"/>
      <c r="E309" s="209"/>
      <c r="F309" s="209"/>
      <c r="G309" s="209"/>
    </row>
    <row r="310" spans="1:7">
      <c r="A310" s="21">
        <f t="shared" si="5"/>
        <v>36</v>
      </c>
      <c r="B310" s="21" t="s">
        <v>9</v>
      </c>
      <c r="C310" s="126" t="s">
        <v>523</v>
      </c>
      <c r="D310" s="126"/>
      <c r="E310" s="209"/>
      <c r="F310" s="209"/>
      <c r="G310" s="209"/>
    </row>
    <row r="311" spans="1:7">
      <c r="A311" s="21">
        <f t="shared" si="5"/>
        <v>36</v>
      </c>
      <c r="B311" s="21" t="s">
        <v>9</v>
      </c>
      <c r="C311" s="126" t="s">
        <v>523</v>
      </c>
      <c r="D311" s="126"/>
      <c r="E311" s="209"/>
      <c r="F311" s="209"/>
      <c r="G311" s="209"/>
    </row>
    <row r="312" spans="1:7">
      <c r="A312" s="21">
        <f t="shared" si="5"/>
        <v>36</v>
      </c>
      <c r="B312" s="21" t="s">
        <v>9</v>
      </c>
      <c r="C312" s="126" t="s">
        <v>523</v>
      </c>
      <c r="D312" s="126"/>
      <c r="E312" s="209"/>
      <c r="F312" s="209"/>
      <c r="G312" s="209"/>
    </row>
    <row r="313" spans="1:7">
      <c r="A313" s="21">
        <f t="shared" si="5"/>
        <v>36</v>
      </c>
      <c r="B313" s="21" t="s">
        <v>9</v>
      </c>
      <c r="C313" s="126" t="s">
        <v>523</v>
      </c>
      <c r="D313" s="126"/>
      <c r="E313" s="209"/>
      <c r="F313" s="209"/>
      <c r="G313" s="209"/>
    </row>
    <row r="314" spans="1:7">
      <c r="A314" s="21">
        <f t="shared" si="5"/>
        <v>36</v>
      </c>
      <c r="B314" s="21" t="s">
        <v>9</v>
      </c>
      <c r="C314" s="126" t="s">
        <v>523</v>
      </c>
      <c r="D314" s="126"/>
      <c r="E314" s="209"/>
      <c r="F314" s="209"/>
      <c r="G314" s="209"/>
    </row>
    <row r="315" spans="1:7">
      <c r="A315" s="21">
        <f t="shared" si="5"/>
        <v>36</v>
      </c>
      <c r="B315" s="21" t="s">
        <v>9</v>
      </c>
      <c r="C315" s="126" t="s">
        <v>523</v>
      </c>
      <c r="D315" s="126"/>
      <c r="E315" s="209"/>
      <c r="F315" s="209"/>
      <c r="G315" s="209"/>
    </row>
    <row r="316" spans="1:7">
      <c r="A316" s="21">
        <f t="shared" si="5"/>
        <v>36</v>
      </c>
      <c r="B316" s="21" t="s">
        <v>9</v>
      </c>
      <c r="C316" s="126" t="s">
        <v>523</v>
      </c>
      <c r="D316" s="126"/>
      <c r="E316" s="209"/>
      <c r="F316" s="209"/>
      <c r="G316" s="209"/>
    </row>
    <row r="317" spans="1:7">
      <c r="A317" s="21">
        <f t="shared" si="5"/>
        <v>36</v>
      </c>
      <c r="B317" s="21" t="s">
        <v>9</v>
      </c>
      <c r="C317" s="126" t="s">
        <v>523</v>
      </c>
      <c r="D317" s="126"/>
      <c r="E317" s="209"/>
      <c r="F317" s="209"/>
      <c r="G317" s="209"/>
    </row>
    <row r="318" spans="1:7">
      <c r="A318" s="21">
        <f t="shared" si="5"/>
        <v>36</v>
      </c>
      <c r="B318" s="21" t="s">
        <v>9</v>
      </c>
      <c r="C318" s="126" t="s">
        <v>523</v>
      </c>
      <c r="D318" s="126"/>
      <c r="E318" s="209"/>
      <c r="F318" s="209"/>
      <c r="G318" s="209"/>
    </row>
    <row r="319" spans="1:7">
      <c r="A319" s="21">
        <f t="shared" si="5"/>
        <v>36</v>
      </c>
      <c r="B319" s="21" t="s">
        <v>9</v>
      </c>
      <c r="C319" s="126" t="s">
        <v>523</v>
      </c>
      <c r="D319" s="126"/>
      <c r="E319" s="209"/>
      <c r="F319" s="209"/>
      <c r="G319" s="209"/>
    </row>
    <row r="320" spans="1:7">
      <c r="A320" s="21">
        <f t="shared" si="5"/>
        <v>36</v>
      </c>
      <c r="B320" s="21" t="s">
        <v>9</v>
      </c>
      <c r="C320" s="126" t="s">
        <v>523</v>
      </c>
      <c r="D320" s="126"/>
      <c r="E320" s="209"/>
      <c r="F320" s="209"/>
      <c r="G320" s="209"/>
    </row>
    <row r="321" spans="1:7">
      <c r="A321" s="21">
        <f t="shared" si="5"/>
        <v>36</v>
      </c>
      <c r="B321" s="21" t="s">
        <v>9</v>
      </c>
      <c r="C321" s="126" t="s">
        <v>523</v>
      </c>
      <c r="D321" s="126"/>
      <c r="E321" s="209"/>
      <c r="F321" s="209"/>
      <c r="G321" s="209"/>
    </row>
    <row r="322" spans="1:7">
      <c r="A322" s="21">
        <f t="shared" si="5"/>
        <v>36</v>
      </c>
      <c r="B322" s="21" t="s">
        <v>9</v>
      </c>
      <c r="C322" s="126" t="s">
        <v>523</v>
      </c>
      <c r="D322" s="126"/>
      <c r="E322" s="209"/>
      <c r="F322" s="209"/>
      <c r="G322" s="209"/>
    </row>
    <row r="323" spans="1:7">
      <c r="A323" s="21">
        <f t="shared" si="5"/>
        <v>36</v>
      </c>
      <c r="B323" s="21" t="s">
        <v>9</v>
      </c>
      <c r="C323" s="126" t="s">
        <v>523</v>
      </c>
      <c r="D323" s="126"/>
      <c r="E323" s="209"/>
      <c r="F323" s="209"/>
      <c r="G323" s="209"/>
    </row>
    <row r="324" spans="1:7">
      <c r="A324" s="21">
        <f t="shared" si="5"/>
        <v>36</v>
      </c>
      <c r="B324" s="21" t="s">
        <v>9</v>
      </c>
      <c r="C324" s="126" t="s">
        <v>523</v>
      </c>
      <c r="D324" s="126"/>
      <c r="E324" s="209"/>
      <c r="F324" s="209"/>
      <c r="G324" s="209"/>
    </row>
    <row r="325" spans="1:7">
      <c r="A325" s="21">
        <f t="shared" si="5"/>
        <v>36</v>
      </c>
      <c r="B325" s="21" t="s">
        <v>9</v>
      </c>
      <c r="C325" s="126" t="s">
        <v>523</v>
      </c>
      <c r="D325" s="126"/>
      <c r="E325" s="209"/>
      <c r="F325" s="209"/>
      <c r="G325" s="209"/>
    </row>
    <row r="326" spans="1:7">
      <c r="A326" s="21">
        <f t="shared" si="5"/>
        <v>36</v>
      </c>
      <c r="B326" s="21" t="s">
        <v>9</v>
      </c>
      <c r="C326" s="126" t="s">
        <v>523</v>
      </c>
      <c r="D326" s="126"/>
      <c r="E326" s="209"/>
      <c r="F326" s="209"/>
      <c r="G326" s="209"/>
    </row>
    <row r="327" spans="1:7">
      <c r="A327" s="21">
        <f t="shared" si="5"/>
        <v>36</v>
      </c>
      <c r="B327" s="21" t="s">
        <v>9</v>
      </c>
      <c r="C327" s="126" t="s">
        <v>523</v>
      </c>
      <c r="D327" s="126"/>
      <c r="E327" s="209"/>
      <c r="F327" s="209"/>
      <c r="G327" s="209"/>
    </row>
    <row r="328" spans="1:7">
      <c r="A328" s="21">
        <f t="shared" si="5"/>
        <v>36</v>
      </c>
      <c r="B328" s="21" t="s">
        <v>9</v>
      </c>
      <c r="C328" s="126" t="s">
        <v>523</v>
      </c>
      <c r="D328" s="126"/>
      <c r="E328" s="209"/>
      <c r="F328" s="209"/>
      <c r="G328" s="209"/>
    </row>
    <row r="329" spans="1:7">
      <c r="A329" s="21">
        <f t="shared" si="5"/>
        <v>36</v>
      </c>
      <c r="B329" s="21" t="s">
        <v>9</v>
      </c>
      <c r="C329" s="126" t="s">
        <v>523</v>
      </c>
      <c r="D329" s="126"/>
      <c r="E329" s="209"/>
      <c r="F329" s="209"/>
      <c r="G329" s="209"/>
    </row>
    <row r="330" spans="1:7">
      <c r="A330" s="21">
        <f t="shared" si="5"/>
        <v>36</v>
      </c>
      <c r="B330" s="21" t="s">
        <v>9</v>
      </c>
      <c r="C330" s="126" t="s">
        <v>523</v>
      </c>
      <c r="D330" s="126"/>
      <c r="E330" s="209"/>
      <c r="F330" s="209"/>
      <c r="G330" s="209"/>
    </row>
    <row r="331" spans="1:7">
      <c r="A331" s="21">
        <f t="shared" si="5"/>
        <v>36</v>
      </c>
      <c r="B331" s="21" t="s">
        <v>9</v>
      </c>
      <c r="C331" s="126" t="s">
        <v>523</v>
      </c>
      <c r="D331" s="126"/>
      <c r="E331" s="209"/>
      <c r="F331" s="209"/>
      <c r="G331" s="209"/>
    </row>
    <row r="332" spans="1:7">
      <c r="A332" s="21">
        <f t="shared" si="5"/>
        <v>36</v>
      </c>
      <c r="B332" s="21" t="s">
        <v>9</v>
      </c>
      <c r="C332" s="126" t="s">
        <v>523</v>
      </c>
      <c r="D332" s="126"/>
      <c r="E332" s="209"/>
      <c r="F332" s="209"/>
      <c r="G332" s="209"/>
    </row>
    <row r="333" spans="1:7">
      <c r="A333" s="21">
        <f t="shared" si="5"/>
        <v>36</v>
      </c>
      <c r="B333" s="21" t="s">
        <v>9</v>
      </c>
      <c r="C333" s="126" t="s">
        <v>523</v>
      </c>
      <c r="D333" s="126"/>
      <c r="E333" s="209"/>
      <c r="F333" s="209"/>
      <c r="G333" s="209"/>
    </row>
    <row r="334" spans="1:7">
      <c r="A334" s="21">
        <f t="shared" si="5"/>
        <v>36</v>
      </c>
      <c r="B334" s="21" t="s">
        <v>9</v>
      </c>
      <c r="C334" s="126" t="s">
        <v>523</v>
      </c>
      <c r="D334" s="126"/>
      <c r="E334" s="209"/>
      <c r="F334" s="209"/>
      <c r="G334" s="209"/>
    </row>
    <row r="335" spans="1:7">
      <c r="A335" s="21">
        <f t="shared" si="5"/>
        <v>36</v>
      </c>
      <c r="B335" s="21" t="s">
        <v>9</v>
      </c>
      <c r="C335" s="126" t="s">
        <v>523</v>
      </c>
      <c r="D335" s="126"/>
      <c r="E335" s="209"/>
      <c r="F335" s="209"/>
      <c r="G335" s="209"/>
    </row>
    <row r="336" spans="1:7">
      <c r="A336" s="21">
        <f t="shared" si="5"/>
        <v>36</v>
      </c>
      <c r="B336" s="21" t="s">
        <v>9</v>
      </c>
      <c r="C336" s="126" t="s">
        <v>523</v>
      </c>
      <c r="D336" s="126"/>
      <c r="E336" s="209"/>
      <c r="F336" s="209"/>
      <c r="G336" s="209"/>
    </row>
    <row r="337" spans="1:7">
      <c r="A337" s="21">
        <f t="shared" si="5"/>
        <v>36</v>
      </c>
      <c r="B337" s="21" t="s">
        <v>9</v>
      </c>
      <c r="C337" s="126" t="s">
        <v>523</v>
      </c>
      <c r="D337" s="126"/>
      <c r="E337" s="209"/>
      <c r="F337" s="209"/>
      <c r="G337" s="209"/>
    </row>
    <row r="338" spans="1:7">
      <c r="A338" s="21">
        <f t="shared" si="5"/>
        <v>36</v>
      </c>
      <c r="B338" s="21" t="s">
        <v>9</v>
      </c>
      <c r="C338" s="126" t="s">
        <v>523</v>
      </c>
      <c r="D338" s="126"/>
      <c r="E338" s="209"/>
      <c r="F338" s="209"/>
      <c r="G338" s="209"/>
    </row>
    <row r="339" spans="1:7">
      <c r="A339" s="21">
        <f t="shared" si="5"/>
        <v>36</v>
      </c>
      <c r="B339" s="21" t="s">
        <v>9</v>
      </c>
      <c r="C339" s="126" t="s">
        <v>523</v>
      </c>
      <c r="D339" s="126"/>
      <c r="E339" s="209"/>
      <c r="F339" s="209"/>
      <c r="G339" s="209"/>
    </row>
    <row r="340" spans="1:7">
      <c r="A340" s="21">
        <f t="shared" si="5"/>
        <v>36</v>
      </c>
      <c r="B340" s="21" t="s">
        <v>9</v>
      </c>
      <c r="C340" s="126" t="s">
        <v>523</v>
      </c>
      <c r="D340" s="126"/>
      <c r="E340" s="209"/>
      <c r="F340" s="209"/>
      <c r="G340" s="209"/>
    </row>
    <row r="341" spans="1:7">
      <c r="A341" s="21">
        <f t="shared" si="5"/>
        <v>36</v>
      </c>
      <c r="B341" s="21" t="s">
        <v>9</v>
      </c>
      <c r="C341" s="126" t="s">
        <v>523</v>
      </c>
      <c r="D341" s="126"/>
      <c r="E341" s="209"/>
      <c r="F341" s="209"/>
      <c r="G341" s="209"/>
    </row>
    <row r="342" spans="1:7">
      <c r="A342" s="21">
        <f t="shared" si="5"/>
        <v>36</v>
      </c>
      <c r="B342" s="21" t="s">
        <v>9</v>
      </c>
      <c r="C342" s="126" t="s">
        <v>523</v>
      </c>
      <c r="D342" s="126"/>
      <c r="E342" s="209"/>
      <c r="F342" s="209"/>
      <c r="G342" s="209"/>
    </row>
    <row r="343" spans="1:7">
      <c r="A343" s="21">
        <f t="shared" si="5"/>
        <v>36</v>
      </c>
      <c r="B343" s="21" t="s">
        <v>9</v>
      </c>
      <c r="C343" s="126" t="s">
        <v>523</v>
      </c>
      <c r="D343" s="126"/>
      <c r="E343" s="209"/>
      <c r="F343" s="209"/>
      <c r="G343" s="209"/>
    </row>
    <row r="344" spans="1:7">
      <c r="A344" s="21">
        <f t="shared" si="5"/>
        <v>36</v>
      </c>
      <c r="B344" s="21" t="s">
        <v>9</v>
      </c>
      <c r="C344" s="126" t="s">
        <v>523</v>
      </c>
      <c r="D344" s="126"/>
      <c r="E344" s="209"/>
      <c r="F344" s="209"/>
      <c r="G344" s="209"/>
    </row>
    <row r="345" spans="1:7">
      <c r="A345" s="21">
        <f t="shared" si="5"/>
        <v>36</v>
      </c>
      <c r="B345" s="21" t="s">
        <v>9</v>
      </c>
      <c r="C345" s="126" t="s">
        <v>523</v>
      </c>
      <c r="D345" s="126"/>
      <c r="E345" s="209"/>
      <c r="F345" s="209"/>
      <c r="G345" s="209"/>
    </row>
    <row r="346" spans="1:7">
      <c r="A346" s="21">
        <f t="shared" si="5"/>
        <v>36</v>
      </c>
      <c r="B346" s="21" t="s">
        <v>9</v>
      </c>
      <c r="C346" s="126" t="s">
        <v>523</v>
      </c>
      <c r="D346" s="126"/>
      <c r="E346" s="209"/>
      <c r="F346" s="209"/>
      <c r="G346" s="209"/>
    </row>
    <row r="347" spans="1:7">
      <c r="A347" s="21">
        <f t="shared" si="5"/>
        <v>36</v>
      </c>
      <c r="B347" s="21" t="s">
        <v>9</v>
      </c>
      <c r="C347" s="126" t="s">
        <v>523</v>
      </c>
      <c r="D347" s="126"/>
      <c r="E347" s="209"/>
      <c r="F347" s="209"/>
      <c r="G347" s="209"/>
    </row>
    <row r="348" spans="1:7">
      <c r="A348" s="21">
        <f t="shared" si="5"/>
        <v>36</v>
      </c>
      <c r="B348" s="21" t="s">
        <v>9</v>
      </c>
      <c r="C348" s="126" t="s">
        <v>523</v>
      </c>
      <c r="D348" s="126"/>
      <c r="E348" s="209"/>
      <c r="F348" s="209"/>
      <c r="G348" s="209"/>
    </row>
    <row r="349" spans="1:7">
      <c r="A349" s="21">
        <f t="shared" si="5"/>
        <v>36</v>
      </c>
      <c r="B349" s="21" t="s">
        <v>9</v>
      </c>
      <c r="C349" s="126" t="s">
        <v>523</v>
      </c>
      <c r="D349" s="126"/>
      <c r="E349" s="209"/>
      <c r="F349" s="209"/>
      <c r="G349" s="209"/>
    </row>
    <row r="350" spans="1:7">
      <c r="A350" s="21">
        <f t="shared" si="5"/>
        <v>36</v>
      </c>
      <c r="B350" s="21" t="s">
        <v>9</v>
      </c>
      <c r="C350" s="126" t="s">
        <v>523</v>
      </c>
      <c r="D350" s="126"/>
      <c r="E350" s="209"/>
      <c r="F350" s="209"/>
      <c r="G350" s="209"/>
    </row>
    <row r="351" spans="1:7">
      <c r="A351" s="21">
        <f t="shared" si="5"/>
        <v>36</v>
      </c>
      <c r="B351" s="21" t="s">
        <v>9</v>
      </c>
      <c r="C351" s="126" t="s">
        <v>523</v>
      </c>
      <c r="D351" s="126"/>
      <c r="E351" s="209"/>
      <c r="F351" s="209"/>
      <c r="G351" s="209"/>
    </row>
    <row r="352" spans="1:7">
      <c r="A352" s="21">
        <f t="shared" si="5"/>
        <v>36</v>
      </c>
      <c r="B352" s="21" t="s">
        <v>9</v>
      </c>
      <c r="C352" s="126" t="s">
        <v>523</v>
      </c>
      <c r="D352" s="126"/>
      <c r="E352" s="209"/>
      <c r="F352" s="209"/>
      <c r="G352" s="209"/>
    </row>
    <row r="353" spans="1:7">
      <c r="A353" s="21">
        <f t="shared" si="5"/>
        <v>36</v>
      </c>
      <c r="B353" s="21" t="s">
        <v>9</v>
      </c>
      <c r="C353" s="126" t="s">
        <v>523</v>
      </c>
      <c r="D353" s="126"/>
      <c r="E353" s="209"/>
      <c r="F353" s="209"/>
      <c r="G353" s="209"/>
    </row>
    <row r="354" spans="1:7">
      <c r="A354" s="21">
        <f t="shared" si="5"/>
        <v>36</v>
      </c>
      <c r="B354" s="21" t="s">
        <v>9</v>
      </c>
      <c r="C354" s="126" t="s">
        <v>523</v>
      </c>
      <c r="D354" s="126"/>
      <c r="E354" s="209"/>
      <c r="F354" s="209"/>
      <c r="G354" s="209"/>
    </row>
    <row r="355" spans="1:7">
      <c r="A355" s="21">
        <f t="shared" si="5"/>
        <v>36</v>
      </c>
      <c r="B355" s="21" t="s">
        <v>9</v>
      </c>
      <c r="C355" s="126" t="s">
        <v>523</v>
      </c>
      <c r="D355" s="126"/>
      <c r="E355" s="209"/>
      <c r="F355" s="209"/>
      <c r="G355" s="209"/>
    </row>
    <row r="356" spans="1:7">
      <c r="A356" s="21">
        <f t="shared" si="5"/>
        <v>36</v>
      </c>
      <c r="B356" s="21" t="s">
        <v>9</v>
      </c>
      <c r="C356" s="126" t="s">
        <v>523</v>
      </c>
      <c r="D356" s="126"/>
      <c r="E356" s="209"/>
      <c r="F356" s="209"/>
      <c r="G356" s="209"/>
    </row>
    <row r="357" spans="1:7">
      <c r="A357" s="21">
        <f t="shared" si="5"/>
        <v>36</v>
      </c>
      <c r="B357" s="21" t="s">
        <v>9</v>
      </c>
      <c r="C357" s="126" t="s">
        <v>523</v>
      </c>
      <c r="D357" s="126"/>
      <c r="E357" s="209"/>
      <c r="F357" s="209"/>
      <c r="G357" s="209"/>
    </row>
    <row r="358" spans="1:7">
      <c r="A358" s="21">
        <f t="shared" si="5"/>
        <v>36</v>
      </c>
      <c r="B358" s="21" t="s">
        <v>9</v>
      </c>
      <c r="C358" s="126" t="s">
        <v>523</v>
      </c>
      <c r="D358" s="126"/>
      <c r="E358" s="209"/>
      <c r="F358" s="209"/>
      <c r="G358" s="209"/>
    </row>
    <row r="359" spans="1:7">
      <c r="A359" s="21">
        <f t="shared" si="5"/>
        <v>36</v>
      </c>
      <c r="B359" s="21" t="s">
        <v>9</v>
      </c>
      <c r="C359" s="126" t="s">
        <v>523</v>
      </c>
      <c r="D359" s="126"/>
      <c r="E359" s="209"/>
      <c r="F359" s="209"/>
      <c r="G359" s="209"/>
    </row>
    <row r="360" spans="1:7">
      <c r="A360" s="21">
        <f t="shared" si="5"/>
        <v>36</v>
      </c>
      <c r="B360" s="21" t="s">
        <v>9</v>
      </c>
      <c r="C360" s="126" t="s">
        <v>523</v>
      </c>
      <c r="D360" s="126"/>
      <c r="E360" s="209"/>
      <c r="F360" s="209"/>
      <c r="G360" s="209"/>
    </row>
    <row r="361" spans="1:7">
      <c r="A361" s="21">
        <f t="shared" si="5"/>
        <v>36</v>
      </c>
      <c r="B361" s="21" t="s">
        <v>9</v>
      </c>
      <c r="C361" s="126" t="s">
        <v>523</v>
      </c>
      <c r="D361" s="126"/>
      <c r="E361" s="209"/>
      <c r="F361" s="209"/>
      <c r="G361" s="209"/>
    </row>
    <row r="362" spans="1:7">
      <c r="A362" s="21">
        <f t="shared" si="5"/>
        <v>36</v>
      </c>
      <c r="B362" s="21" t="s">
        <v>9</v>
      </c>
      <c r="C362" s="126" t="s">
        <v>523</v>
      </c>
      <c r="D362" s="126"/>
      <c r="E362" s="209"/>
      <c r="F362" s="209"/>
      <c r="G362" s="209"/>
    </row>
    <row r="363" spans="1:7">
      <c r="A363" s="21">
        <f t="shared" si="5"/>
        <v>36</v>
      </c>
      <c r="B363" s="21" t="s">
        <v>9</v>
      </c>
      <c r="C363" s="126" t="s">
        <v>523</v>
      </c>
      <c r="D363" s="126"/>
      <c r="E363" s="209"/>
      <c r="F363" s="209"/>
      <c r="G363" s="209"/>
    </row>
    <row r="364" spans="1:7">
      <c r="A364" s="21">
        <f t="shared" si="5"/>
        <v>36</v>
      </c>
      <c r="B364" s="21" t="s">
        <v>9</v>
      </c>
      <c r="C364" s="126" t="s">
        <v>523</v>
      </c>
      <c r="D364" s="126"/>
      <c r="E364" s="209"/>
      <c r="F364" s="209"/>
      <c r="G364" s="209"/>
    </row>
    <row r="365" spans="1:7">
      <c r="A365" s="21">
        <f t="shared" si="5"/>
        <v>36</v>
      </c>
      <c r="B365" s="21" t="s">
        <v>9</v>
      </c>
      <c r="C365" s="126" t="s">
        <v>523</v>
      </c>
      <c r="D365" s="126"/>
      <c r="E365" s="209"/>
      <c r="F365" s="209"/>
      <c r="G365" s="209"/>
    </row>
    <row r="366" spans="1:7">
      <c r="A366" s="21">
        <f t="shared" si="5"/>
        <v>36</v>
      </c>
      <c r="B366" s="21" t="s">
        <v>9</v>
      </c>
      <c r="C366" s="126" t="s">
        <v>523</v>
      </c>
      <c r="D366" s="126"/>
      <c r="E366" s="209"/>
      <c r="F366" s="209"/>
      <c r="G366" s="209"/>
    </row>
    <row r="367" spans="1:7">
      <c r="A367" s="21">
        <f t="shared" si="5"/>
        <v>36</v>
      </c>
      <c r="B367" s="21" t="s">
        <v>9</v>
      </c>
      <c r="C367" s="126" t="s">
        <v>523</v>
      </c>
      <c r="D367" s="126"/>
      <c r="E367" s="209"/>
      <c r="F367" s="209"/>
      <c r="G367" s="209"/>
    </row>
    <row r="368" spans="1:7">
      <c r="A368" s="21">
        <f t="shared" si="5"/>
        <v>36</v>
      </c>
      <c r="B368" s="21" t="s">
        <v>9</v>
      </c>
      <c r="C368" s="126" t="s">
        <v>523</v>
      </c>
      <c r="D368" s="126"/>
      <c r="E368" s="209"/>
      <c r="F368" s="209"/>
      <c r="G368" s="209"/>
    </row>
    <row r="369" spans="1:7">
      <c r="A369" s="21">
        <f t="shared" si="5"/>
        <v>36</v>
      </c>
      <c r="B369" s="21" t="s">
        <v>9</v>
      </c>
      <c r="C369" s="126" t="s">
        <v>523</v>
      </c>
      <c r="D369" s="126"/>
      <c r="E369" s="209"/>
      <c r="F369" s="209"/>
      <c r="G369" s="209"/>
    </row>
    <row r="370" spans="1:7">
      <c r="A370" s="21">
        <f t="shared" ref="A370:A433" si="6">IF($C370="","blank",MATCH($C370,$I$5:$I$212,0))</f>
        <v>36</v>
      </c>
      <c r="B370" s="21" t="s">
        <v>9</v>
      </c>
      <c r="C370" s="126" t="s">
        <v>523</v>
      </c>
      <c r="D370" s="126"/>
      <c r="E370" s="209"/>
      <c r="F370" s="209"/>
      <c r="G370" s="209"/>
    </row>
    <row r="371" spans="1:7">
      <c r="A371" s="21">
        <f t="shared" si="6"/>
        <v>36</v>
      </c>
      <c r="B371" s="21" t="s">
        <v>9</v>
      </c>
      <c r="C371" s="126" t="s">
        <v>523</v>
      </c>
      <c r="D371" s="126"/>
      <c r="E371" s="209"/>
      <c r="F371" s="209"/>
      <c r="G371" s="209"/>
    </row>
    <row r="372" spans="1:7">
      <c r="A372" s="21">
        <f t="shared" si="6"/>
        <v>36</v>
      </c>
      <c r="B372" s="21" t="s">
        <v>9</v>
      </c>
      <c r="C372" s="126" t="s">
        <v>523</v>
      </c>
      <c r="D372" s="126"/>
      <c r="E372" s="209"/>
      <c r="F372" s="209"/>
      <c r="G372" s="209"/>
    </row>
    <row r="373" spans="1:7">
      <c r="A373" s="21">
        <f t="shared" si="6"/>
        <v>36</v>
      </c>
      <c r="B373" s="21" t="s">
        <v>9</v>
      </c>
      <c r="C373" s="126" t="s">
        <v>523</v>
      </c>
      <c r="D373" s="126"/>
      <c r="E373" s="209"/>
      <c r="F373" s="209"/>
      <c r="G373" s="209"/>
    </row>
    <row r="374" spans="1:7">
      <c r="A374" s="21">
        <f t="shared" si="6"/>
        <v>36</v>
      </c>
      <c r="B374" s="21" t="s">
        <v>9</v>
      </c>
      <c r="C374" s="126" t="s">
        <v>523</v>
      </c>
      <c r="D374" s="126"/>
      <c r="E374" s="209"/>
      <c r="F374" s="209"/>
      <c r="G374" s="209"/>
    </row>
    <row r="375" spans="1:7">
      <c r="A375" s="21">
        <f t="shared" si="6"/>
        <v>36</v>
      </c>
      <c r="B375" s="21" t="s">
        <v>9</v>
      </c>
      <c r="C375" s="126" t="s">
        <v>523</v>
      </c>
      <c r="D375" s="126"/>
      <c r="E375" s="209"/>
      <c r="F375" s="209"/>
      <c r="G375" s="209"/>
    </row>
    <row r="376" spans="1:7">
      <c r="A376" s="21">
        <f t="shared" si="6"/>
        <v>36</v>
      </c>
      <c r="B376" s="21" t="s">
        <v>9</v>
      </c>
      <c r="C376" s="126" t="s">
        <v>523</v>
      </c>
      <c r="D376" s="126"/>
      <c r="E376" s="209"/>
      <c r="F376" s="209"/>
      <c r="G376" s="209"/>
    </row>
    <row r="377" spans="1:7">
      <c r="A377" s="21">
        <f t="shared" si="6"/>
        <v>36</v>
      </c>
      <c r="B377" s="21" t="s">
        <v>9</v>
      </c>
      <c r="C377" s="126" t="s">
        <v>523</v>
      </c>
      <c r="D377" s="126"/>
      <c r="E377" s="209"/>
      <c r="F377" s="209"/>
      <c r="G377" s="209"/>
    </row>
    <row r="378" spans="1:7">
      <c r="A378" s="21">
        <f t="shared" si="6"/>
        <v>36</v>
      </c>
      <c r="B378" s="21" t="s">
        <v>9</v>
      </c>
      <c r="C378" s="126" t="s">
        <v>523</v>
      </c>
      <c r="D378" s="126"/>
      <c r="E378" s="209"/>
      <c r="F378" s="209"/>
      <c r="G378" s="209"/>
    </row>
    <row r="379" spans="1:7">
      <c r="A379" s="21">
        <f t="shared" si="6"/>
        <v>36</v>
      </c>
      <c r="B379" s="21" t="s">
        <v>9</v>
      </c>
      <c r="C379" s="126" t="s">
        <v>523</v>
      </c>
      <c r="D379" s="126"/>
      <c r="E379" s="209"/>
      <c r="F379" s="209"/>
      <c r="G379" s="209"/>
    </row>
    <row r="380" spans="1:7">
      <c r="A380" s="21">
        <f t="shared" si="6"/>
        <v>36</v>
      </c>
      <c r="B380" s="21" t="s">
        <v>9</v>
      </c>
      <c r="C380" s="126" t="s">
        <v>523</v>
      </c>
      <c r="D380" s="126"/>
      <c r="E380" s="209"/>
      <c r="F380" s="209"/>
      <c r="G380" s="209"/>
    </row>
    <row r="381" spans="1:7">
      <c r="A381" s="21">
        <f t="shared" si="6"/>
        <v>36</v>
      </c>
      <c r="B381" s="21" t="s">
        <v>9</v>
      </c>
      <c r="C381" s="126" t="s">
        <v>523</v>
      </c>
      <c r="D381" s="126"/>
      <c r="E381" s="209"/>
      <c r="F381" s="209"/>
      <c r="G381" s="209"/>
    </row>
    <row r="382" spans="1:7">
      <c r="A382" s="21">
        <f t="shared" si="6"/>
        <v>36</v>
      </c>
      <c r="B382" s="21" t="s">
        <v>9</v>
      </c>
      <c r="C382" s="126" t="s">
        <v>523</v>
      </c>
      <c r="D382" s="126"/>
      <c r="E382" s="209"/>
      <c r="F382" s="209"/>
      <c r="G382" s="209"/>
    </row>
    <row r="383" spans="1:7">
      <c r="A383" s="21">
        <f t="shared" si="6"/>
        <v>36</v>
      </c>
      <c r="B383" s="21" t="s">
        <v>9</v>
      </c>
      <c r="C383" s="126" t="s">
        <v>523</v>
      </c>
      <c r="D383" s="126"/>
      <c r="E383" s="209"/>
      <c r="F383" s="209"/>
      <c r="G383" s="209"/>
    </row>
    <row r="384" spans="1:7">
      <c r="A384" s="21">
        <f t="shared" si="6"/>
        <v>36</v>
      </c>
      <c r="B384" s="21" t="s">
        <v>9</v>
      </c>
      <c r="C384" s="126" t="s">
        <v>523</v>
      </c>
      <c r="D384" s="126"/>
      <c r="E384" s="209"/>
      <c r="F384" s="209"/>
      <c r="G384" s="209"/>
    </row>
    <row r="385" spans="1:7">
      <c r="A385" s="21">
        <f t="shared" si="6"/>
        <v>36</v>
      </c>
      <c r="B385" s="21" t="s">
        <v>9</v>
      </c>
      <c r="C385" s="126" t="s">
        <v>523</v>
      </c>
      <c r="D385" s="126"/>
      <c r="E385" s="209"/>
      <c r="F385" s="209"/>
      <c r="G385" s="209"/>
    </row>
    <row r="386" spans="1:7">
      <c r="A386" s="21">
        <f t="shared" si="6"/>
        <v>36</v>
      </c>
      <c r="B386" s="21" t="s">
        <v>9</v>
      </c>
      <c r="C386" s="126" t="s">
        <v>523</v>
      </c>
      <c r="D386" s="126"/>
      <c r="E386" s="209"/>
      <c r="F386" s="209"/>
      <c r="G386" s="209"/>
    </row>
    <row r="387" spans="1:7">
      <c r="A387" s="21">
        <f t="shared" si="6"/>
        <v>36</v>
      </c>
      <c r="B387" s="21" t="s">
        <v>9</v>
      </c>
      <c r="C387" s="126" t="s">
        <v>523</v>
      </c>
      <c r="D387" s="126"/>
      <c r="E387" s="209"/>
      <c r="F387" s="209"/>
      <c r="G387" s="209"/>
    </row>
    <row r="388" spans="1:7">
      <c r="A388" s="21">
        <f t="shared" si="6"/>
        <v>36</v>
      </c>
      <c r="B388" s="21" t="s">
        <v>9</v>
      </c>
      <c r="C388" s="126" t="s">
        <v>523</v>
      </c>
      <c r="D388" s="126"/>
      <c r="E388" s="209"/>
      <c r="F388" s="209"/>
      <c r="G388" s="209"/>
    </row>
    <row r="389" spans="1:7">
      <c r="A389" s="21">
        <f t="shared" si="6"/>
        <v>36</v>
      </c>
      <c r="B389" s="21" t="s">
        <v>9</v>
      </c>
      <c r="C389" s="126" t="s">
        <v>523</v>
      </c>
      <c r="D389" s="126"/>
      <c r="E389" s="209"/>
      <c r="F389" s="209"/>
      <c r="G389" s="209"/>
    </row>
    <row r="390" spans="1:7">
      <c r="A390" s="21">
        <f t="shared" si="6"/>
        <v>36</v>
      </c>
      <c r="B390" s="21" t="s">
        <v>9</v>
      </c>
      <c r="C390" s="126" t="s">
        <v>523</v>
      </c>
      <c r="D390" s="126"/>
      <c r="E390" s="209"/>
      <c r="F390" s="209"/>
      <c r="G390" s="209"/>
    </row>
    <row r="391" spans="1:7">
      <c r="A391" s="21">
        <f t="shared" si="6"/>
        <v>36</v>
      </c>
      <c r="B391" s="21" t="s">
        <v>9</v>
      </c>
      <c r="C391" s="126" t="s">
        <v>523</v>
      </c>
      <c r="D391" s="126"/>
      <c r="E391" s="209"/>
      <c r="F391" s="209"/>
      <c r="G391" s="209"/>
    </row>
    <row r="392" spans="1:7">
      <c r="A392" s="21">
        <f t="shared" si="6"/>
        <v>36</v>
      </c>
      <c r="B392" s="21" t="s">
        <v>9</v>
      </c>
      <c r="C392" s="126" t="s">
        <v>523</v>
      </c>
      <c r="D392" s="126"/>
      <c r="E392" s="209"/>
      <c r="F392" s="209"/>
      <c r="G392" s="209"/>
    </row>
    <row r="393" spans="1:7">
      <c r="A393" s="21">
        <f t="shared" si="6"/>
        <v>36</v>
      </c>
      <c r="B393" s="21" t="s">
        <v>9</v>
      </c>
      <c r="C393" s="126" t="s">
        <v>523</v>
      </c>
      <c r="D393" s="126"/>
      <c r="E393" s="209"/>
      <c r="F393" s="209"/>
      <c r="G393" s="209"/>
    </row>
    <row r="394" spans="1:7">
      <c r="A394" s="21">
        <f t="shared" si="6"/>
        <v>36</v>
      </c>
      <c r="B394" s="21" t="s">
        <v>9</v>
      </c>
      <c r="C394" s="126" t="s">
        <v>523</v>
      </c>
      <c r="D394" s="126"/>
      <c r="E394" s="209"/>
      <c r="F394" s="209"/>
      <c r="G394" s="209"/>
    </row>
    <row r="395" spans="1:7">
      <c r="A395" s="21">
        <f t="shared" si="6"/>
        <v>36</v>
      </c>
      <c r="B395" s="21" t="s">
        <v>9</v>
      </c>
      <c r="C395" s="126" t="s">
        <v>523</v>
      </c>
      <c r="D395" s="126"/>
      <c r="E395" s="209"/>
      <c r="F395" s="209"/>
      <c r="G395" s="209"/>
    </row>
    <row r="396" spans="1:7">
      <c r="A396" s="21">
        <f t="shared" si="6"/>
        <v>36</v>
      </c>
      <c r="B396" s="21" t="s">
        <v>9</v>
      </c>
      <c r="C396" s="126" t="s">
        <v>523</v>
      </c>
      <c r="D396" s="126"/>
      <c r="E396" s="209"/>
      <c r="F396" s="209"/>
      <c r="G396" s="209"/>
    </row>
    <row r="397" spans="1:7">
      <c r="A397" s="21">
        <f t="shared" si="6"/>
        <v>36</v>
      </c>
      <c r="B397" s="21" t="s">
        <v>9</v>
      </c>
      <c r="C397" s="126" t="s">
        <v>523</v>
      </c>
      <c r="D397" s="126"/>
      <c r="E397" s="209"/>
      <c r="F397" s="209"/>
      <c r="G397" s="209"/>
    </row>
    <row r="398" spans="1:7">
      <c r="A398" s="21">
        <f t="shared" si="6"/>
        <v>36</v>
      </c>
      <c r="B398" s="21" t="s">
        <v>9</v>
      </c>
      <c r="C398" s="126" t="s">
        <v>523</v>
      </c>
      <c r="D398" s="126"/>
      <c r="E398" s="209"/>
      <c r="F398" s="209"/>
      <c r="G398" s="209"/>
    </row>
    <row r="399" spans="1:7">
      <c r="A399" s="21">
        <f t="shared" si="6"/>
        <v>36</v>
      </c>
      <c r="B399" s="21" t="s">
        <v>9</v>
      </c>
      <c r="C399" s="126" t="s">
        <v>523</v>
      </c>
      <c r="D399" s="126"/>
      <c r="E399" s="209"/>
      <c r="F399" s="209"/>
      <c r="G399" s="209"/>
    </row>
    <row r="400" spans="1:7">
      <c r="A400" s="21">
        <f t="shared" si="6"/>
        <v>36</v>
      </c>
      <c r="B400" s="21" t="s">
        <v>9</v>
      </c>
      <c r="C400" s="126" t="s">
        <v>523</v>
      </c>
      <c r="D400" s="126"/>
      <c r="E400" s="209"/>
      <c r="F400" s="209"/>
      <c r="G400" s="209"/>
    </row>
    <row r="401" spans="1:7">
      <c r="A401" s="21">
        <f t="shared" si="6"/>
        <v>36</v>
      </c>
      <c r="B401" s="21" t="s">
        <v>9</v>
      </c>
      <c r="C401" s="126" t="s">
        <v>523</v>
      </c>
      <c r="D401" s="126"/>
      <c r="E401" s="209"/>
      <c r="F401" s="209"/>
      <c r="G401" s="209"/>
    </row>
    <row r="402" spans="1:7">
      <c r="A402" s="21">
        <f t="shared" si="6"/>
        <v>36</v>
      </c>
      <c r="B402" s="21" t="s">
        <v>9</v>
      </c>
      <c r="C402" s="126" t="s">
        <v>523</v>
      </c>
      <c r="D402" s="126"/>
      <c r="E402" s="209"/>
      <c r="F402" s="209"/>
      <c r="G402" s="209"/>
    </row>
    <row r="403" spans="1:7">
      <c r="A403" s="21">
        <f t="shared" si="6"/>
        <v>36</v>
      </c>
      <c r="B403" s="21" t="s">
        <v>9</v>
      </c>
      <c r="C403" s="126" t="s">
        <v>523</v>
      </c>
      <c r="D403" s="126"/>
      <c r="E403" s="209"/>
      <c r="F403" s="209"/>
      <c r="G403" s="209"/>
    </row>
    <row r="404" spans="1:7">
      <c r="A404" s="21">
        <f t="shared" si="6"/>
        <v>36</v>
      </c>
      <c r="B404" s="21" t="s">
        <v>9</v>
      </c>
      <c r="C404" s="126" t="s">
        <v>523</v>
      </c>
      <c r="D404" s="126"/>
      <c r="E404" s="209"/>
      <c r="F404" s="209"/>
      <c r="G404" s="209"/>
    </row>
    <row r="405" spans="1:7">
      <c r="A405" s="21">
        <f t="shared" si="6"/>
        <v>36</v>
      </c>
      <c r="B405" s="21" t="s">
        <v>9</v>
      </c>
      <c r="C405" s="126" t="s">
        <v>523</v>
      </c>
      <c r="D405" s="126"/>
      <c r="E405" s="209"/>
      <c r="F405" s="209"/>
      <c r="G405" s="209"/>
    </row>
    <row r="406" spans="1:7">
      <c r="A406" s="21">
        <f t="shared" si="6"/>
        <v>36</v>
      </c>
      <c r="B406" s="21" t="s">
        <v>9</v>
      </c>
      <c r="C406" s="126" t="s">
        <v>523</v>
      </c>
      <c r="D406" s="126"/>
      <c r="E406" s="209"/>
      <c r="F406" s="209"/>
      <c r="G406" s="209"/>
    </row>
    <row r="407" spans="1:7">
      <c r="A407" s="21">
        <f t="shared" si="6"/>
        <v>36</v>
      </c>
      <c r="B407" s="21" t="s">
        <v>9</v>
      </c>
      <c r="C407" s="126" t="s">
        <v>523</v>
      </c>
      <c r="D407" s="126"/>
      <c r="E407" s="209"/>
      <c r="F407" s="209"/>
      <c r="G407" s="209"/>
    </row>
    <row r="408" spans="1:7">
      <c r="A408" s="21">
        <f t="shared" si="6"/>
        <v>36</v>
      </c>
      <c r="B408" s="21" t="s">
        <v>9</v>
      </c>
      <c r="C408" s="126" t="s">
        <v>523</v>
      </c>
      <c r="D408" s="126"/>
      <c r="E408" s="209"/>
      <c r="F408" s="209"/>
      <c r="G408" s="209"/>
    </row>
    <row r="409" spans="1:7">
      <c r="A409" s="21">
        <f t="shared" si="6"/>
        <v>36</v>
      </c>
      <c r="B409" s="21" t="s">
        <v>9</v>
      </c>
      <c r="C409" s="126" t="s">
        <v>523</v>
      </c>
      <c r="D409" s="126"/>
      <c r="E409" s="209"/>
      <c r="F409" s="209"/>
      <c r="G409" s="209"/>
    </row>
    <row r="410" spans="1:7">
      <c r="A410" s="21">
        <f t="shared" si="6"/>
        <v>36</v>
      </c>
      <c r="B410" s="21" t="s">
        <v>9</v>
      </c>
      <c r="C410" s="126" t="s">
        <v>523</v>
      </c>
      <c r="D410" s="126"/>
      <c r="E410" s="209"/>
      <c r="F410" s="209"/>
      <c r="G410" s="209"/>
    </row>
    <row r="411" spans="1:7">
      <c r="A411" s="21">
        <f t="shared" si="6"/>
        <v>36</v>
      </c>
      <c r="B411" s="21" t="s">
        <v>9</v>
      </c>
      <c r="C411" s="126" t="s">
        <v>523</v>
      </c>
      <c r="D411" s="126"/>
      <c r="E411" s="209"/>
      <c r="F411" s="209"/>
      <c r="G411" s="209"/>
    </row>
    <row r="412" spans="1:7">
      <c r="A412" s="21">
        <f t="shared" si="6"/>
        <v>36</v>
      </c>
      <c r="B412" s="21" t="s">
        <v>9</v>
      </c>
      <c r="C412" s="126" t="s">
        <v>523</v>
      </c>
      <c r="D412" s="126"/>
      <c r="E412" s="209"/>
      <c r="F412" s="209"/>
      <c r="G412" s="209"/>
    </row>
    <row r="413" spans="1:7">
      <c r="A413" s="21">
        <f t="shared" si="6"/>
        <v>36</v>
      </c>
      <c r="B413" s="21" t="s">
        <v>9</v>
      </c>
      <c r="C413" s="126" t="s">
        <v>523</v>
      </c>
      <c r="D413" s="126"/>
      <c r="E413" s="209"/>
      <c r="F413" s="209"/>
      <c r="G413" s="209"/>
    </row>
    <row r="414" spans="1:7">
      <c r="A414" s="21">
        <f t="shared" si="6"/>
        <v>36</v>
      </c>
      <c r="B414" s="21" t="s">
        <v>9</v>
      </c>
      <c r="C414" s="126" t="s">
        <v>523</v>
      </c>
      <c r="D414" s="126"/>
      <c r="E414" s="209"/>
      <c r="F414" s="209"/>
      <c r="G414" s="209"/>
    </row>
    <row r="415" spans="1:7">
      <c r="A415" s="21">
        <f t="shared" si="6"/>
        <v>36</v>
      </c>
      <c r="B415" s="21" t="s">
        <v>9</v>
      </c>
      <c r="C415" s="126" t="s">
        <v>523</v>
      </c>
      <c r="D415" s="126"/>
      <c r="E415" s="209"/>
      <c r="F415" s="209"/>
      <c r="G415" s="209"/>
    </row>
    <row r="416" spans="1:7">
      <c r="A416" s="21">
        <f t="shared" si="6"/>
        <v>36</v>
      </c>
      <c r="B416" s="21" t="s">
        <v>9</v>
      </c>
      <c r="C416" s="126" t="s">
        <v>523</v>
      </c>
      <c r="D416" s="126"/>
      <c r="E416" s="209"/>
      <c r="F416" s="209"/>
      <c r="G416" s="209"/>
    </row>
    <row r="417" spans="1:7">
      <c r="A417" s="21">
        <f t="shared" si="6"/>
        <v>36</v>
      </c>
      <c r="B417" s="21" t="s">
        <v>9</v>
      </c>
      <c r="C417" s="126" t="s">
        <v>523</v>
      </c>
      <c r="D417" s="126"/>
      <c r="E417" s="209"/>
      <c r="F417" s="209"/>
      <c r="G417" s="209"/>
    </row>
    <row r="418" spans="1:7">
      <c r="A418" s="21">
        <f t="shared" si="6"/>
        <v>36</v>
      </c>
      <c r="B418" s="21" t="s">
        <v>9</v>
      </c>
      <c r="C418" s="126" t="s">
        <v>523</v>
      </c>
      <c r="D418" s="126"/>
      <c r="E418" s="209"/>
      <c r="F418" s="209"/>
      <c r="G418" s="209"/>
    </row>
    <row r="419" spans="1:7">
      <c r="A419" s="21">
        <f t="shared" si="6"/>
        <v>36</v>
      </c>
      <c r="B419" s="21" t="s">
        <v>9</v>
      </c>
      <c r="C419" s="126" t="s">
        <v>523</v>
      </c>
      <c r="D419" s="126"/>
      <c r="E419" s="209"/>
      <c r="F419" s="209"/>
      <c r="G419" s="209"/>
    </row>
    <row r="420" spans="1:7">
      <c r="A420" s="21">
        <f t="shared" si="6"/>
        <v>36</v>
      </c>
      <c r="B420" s="21" t="s">
        <v>9</v>
      </c>
      <c r="C420" s="126" t="s">
        <v>523</v>
      </c>
      <c r="D420" s="126"/>
      <c r="E420" s="209"/>
      <c r="F420" s="209"/>
      <c r="G420" s="209"/>
    </row>
    <row r="421" spans="1:7">
      <c r="A421" s="21">
        <f t="shared" si="6"/>
        <v>36</v>
      </c>
      <c r="B421" s="21" t="s">
        <v>9</v>
      </c>
      <c r="C421" s="126" t="s">
        <v>523</v>
      </c>
      <c r="D421" s="126"/>
      <c r="E421" s="209"/>
      <c r="F421" s="209"/>
      <c r="G421" s="209"/>
    </row>
    <row r="422" spans="1:7">
      <c r="A422" s="21">
        <f t="shared" si="6"/>
        <v>36</v>
      </c>
      <c r="B422" s="21" t="s">
        <v>9</v>
      </c>
      <c r="C422" s="126" t="s">
        <v>523</v>
      </c>
      <c r="D422" s="126"/>
      <c r="E422" s="209"/>
      <c r="F422" s="209"/>
      <c r="G422" s="209"/>
    </row>
    <row r="423" spans="1:7">
      <c r="A423" s="21">
        <f t="shared" si="6"/>
        <v>36</v>
      </c>
      <c r="B423" s="21" t="s">
        <v>9</v>
      </c>
      <c r="C423" s="126" t="s">
        <v>523</v>
      </c>
      <c r="D423" s="126"/>
      <c r="E423" s="209"/>
      <c r="F423" s="209"/>
      <c r="G423" s="209"/>
    </row>
    <row r="424" spans="1:7">
      <c r="A424" s="21">
        <f t="shared" si="6"/>
        <v>36</v>
      </c>
      <c r="B424" s="21" t="s">
        <v>9</v>
      </c>
      <c r="C424" s="126" t="s">
        <v>523</v>
      </c>
      <c r="D424" s="126"/>
      <c r="E424" s="209"/>
      <c r="F424" s="209"/>
      <c r="G424" s="209"/>
    </row>
    <row r="425" spans="1:7">
      <c r="A425" s="21">
        <f t="shared" si="6"/>
        <v>36</v>
      </c>
      <c r="B425" s="21" t="s">
        <v>9</v>
      </c>
      <c r="C425" s="126" t="s">
        <v>523</v>
      </c>
      <c r="D425" s="126"/>
      <c r="E425" s="209"/>
      <c r="F425" s="209"/>
      <c r="G425" s="209"/>
    </row>
    <row r="426" spans="1:7">
      <c r="A426" s="21">
        <f t="shared" si="6"/>
        <v>36</v>
      </c>
      <c r="B426" s="21" t="s">
        <v>9</v>
      </c>
      <c r="C426" s="126" t="s">
        <v>523</v>
      </c>
      <c r="D426" s="126"/>
      <c r="E426" s="209"/>
      <c r="F426" s="209"/>
      <c r="G426" s="209"/>
    </row>
    <row r="427" spans="1:7">
      <c r="A427" s="21">
        <f t="shared" si="6"/>
        <v>36</v>
      </c>
      <c r="B427" s="21" t="s">
        <v>9</v>
      </c>
      <c r="C427" s="126" t="s">
        <v>523</v>
      </c>
      <c r="D427" s="126"/>
      <c r="E427" s="209"/>
      <c r="F427" s="209"/>
      <c r="G427" s="209"/>
    </row>
    <row r="428" spans="1:7">
      <c r="A428" s="21">
        <f t="shared" si="6"/>
        <v>36</v>
      </c>
      <c r="B428" s="21" t="s">
        <v>9</v>
      </c>
      <c r="C428" s="126" t="s">
        <v>523</v>
      </c>
      <c r="D428" s="126"/>
      <c r="E428" s="209"/>
      <c r="F428" s="209"/>
      <c r="G428" s="209"/>
    </row>
    <row r="429" spans="1:7">
      <c r="A429" s="21">
        <f t="shared" si="6"/>
        <v>36</v>
      </c>
      <c r="B429" s="21" t="s">
        <v>9</v>
      </c>
      <c r="C429" s="126" t="s">
        <v>523</v>
      </c>
      <c r="D429" s="126"/>
      <c r="E429" s="209"/>
      <c r="F429" s="209"/>
      <c r="G429" s="209"/>
    </row>
    <row r="430" spans="1:7">
      <c r="A430" s="21">
        <f t="shared" si="6"/>
        <v>36</v>
      </c>
      <c r="B430" s="21" t="s">
        <v>9</v>
      </c>
      <c r="C430" s="126" t="s">
        <v>523</v>
      </c>
      <c r="D430" s="126"/>
      <c r="E430" s="209"/>
      <c r="F430" s="209"/>
      <c r="G430" s="209"/>
    </row>
    <row r="431" spans="1:7">
      <c r="A431" s="21">
        <f t="shared" si="6"/>
        <v>36</v>
      </c>
      <c r="B431" s="21" t="s">
        <v>9</v>
      </c>
      <c r="C431" s="126" t="s">
        <v>523</v>
      </c>
      <c r="D431" s="126"/>
      <c r="E431" s="209"/>
      <c r="F431" s="209"/>
      <c r="G431" s="209"/>
    </row>
    <row r="432" spans="1:7">
      <c r="A432" s="21">
        <f t="shared" si="6"/>
        <v>36</v>
      </c>
      <c r="B432" s="21" t="s">
        <v>9</v>
      </c>
      <c r="C432" s="126" t="s">
        <v>523</v>
      </c>
      <c r="D432" s="126"/>
      <c r="E432" s="209"/>
      <c r="F432" s="209"/>
      <c r="G432" s="209"/>
    </row>
    <row r="433" spans="1:7">
      <c r="A433" s="21">
        <f t="shared" si="6"/>
        <v>36</v>
      </c>
      <c r="B433" s="21" t="s">
        <v>9</v>
      </c>
      <c r="C433" s="126" t="s">
        <v>523</v>
      </c>
      <c r="D433" s="126"/>
      <c r="E433" s="209"/>
      <c r="F433" s="209"/>
      <c r="G433" s="209"/>
    </row>
    <row r="434" spans="1:7">
      <c r="A434" s="21">
        <f t="shared" ref="A434:A497" si="7">IF($C434="","blank",MATCH($C434,$I$5:$I$212,0))</f>
        <v>36</v>
      </c>
      <c r="B434" s="21" t="s">
        <v>9</v>
      </c>
      <c r="C434" s="126" t="s">
        <v>523</v>
      </c>
      <c r="D434" s="126"/>
      <c r="E434" s="209"/>
      <c r="F434" s="209"/>
      <c r="G434" s="209"/>
    </row>
    <row r="435" spans="1:7">
      <c r="A435" s="21">
        <f t="shared" si="7"/>
        <v>36</v>
      </c>
      <c r="B435" s="21" t="s">
        <v>9</v>
      </c>
      <c r="C435" s="126" t="s">
        <v>523</v>
      </c>
      <c r="D435" s="126"/>
      <c r="E435" s="209"/>
      <c r="F435" s="209"/>
      <c r="G435" s="209"/>
    </row>
    <row r="436" spans="1:7">
      <c r="A436" s="21">
        <f t="shared" si="7"/>
        <v>36</v>
      </c>
      <c r="B436" s="21" t="s">
        <v>9</v>
      </c>
      <c r="C436" s="126" t="s">
        <v>523</v>
      </c>
      <c r="D436" s="126"/>
      <c r="E436" s="209"/>
      <c r="F436" s="209"/>
      <c r="G436" s="209"/>
    </row>
    <row r="437" spans="1:7">
      <c r="A437" s="21">
        <f t="shared" si="7"/>
        <v>36</v>
      </c>
      <c r="B437" s="21" t="s">
        <v>9</v>
      </c>
      <c r="C437" s="126" t="s">
        <v>523</v>
      </c>
      <c r="D437" s="126"/>
      <c r="E437" s="209"/>
      <c r="F437" s="209"/>
      <c r="G437" s="209"/>
    </row>
    <row r="438" spans="1:7">
      <c r="A438" s="21">
        <f t="shared" si="7"/>
        <v>36</v>
      </c>
      <c r="B438" s="21" t="s">
        <v>9</v>
      </c>
      <c r="C438" s="126" t="s">
        <v>523</v>
      </c>
      <c r="D438" s="126"/>
      <c r="E438" s="209"/>
      <c r="F438" s="209"/>
      <c r="G438" s="209"/>
    </row>
    <row r="439" spans="1:7">
      <c r="A439" s="21">
        <f t="shared" si="7"/>
        <v>36</v>
      </c>
      <c r="B439" s="21" t="s">
        <v>9</v>
      </c>
      <c r="C439" s="126" t="s">
        <v>523</v>
      </c>
      <c r="D439" s="126"/>
      <c r="E439" s="209"/>
      <c r="F439" s="209"/>
      <c r="G439" s="209"/>
    </row>
    <row r="440" spans="1:7">
      <c r="A440" s="21">
        <f t="shared" si="7"/>
        <v>36</v>
      </c>
      <c r="B440" s="21" t="s">
        <v>9</v>
      </c>
      <c r="C440" s="126" t="s">
        <v>523</v>
      </c>
      <c r="D440" s="126"/>
      <c r="E440" s="209"/>
      <c r="F440" s="209"/>
      <c r="G440" s="209"/>
    </row>
    <row r="441" spans="1:7">
      <c r="A441" s="21">
        <f t="shared" si="7"/>
        <v>36</v>
      </c>
      <c r="B441" s="21" t="s">
        <v>9</v>
      </c>
      <c r="C441" s="126" t="s">
        <v>523</v>
      </c>
      <c r="D441" s="126"/>
      <c r="E441" s="209"/>
      <c r="F441" s="209"/>
      <c r="G441" s="209"/>
    </row>
    <row r="442" spans="1:7">
      <c r="A442" s="21">
        <f t="shared" si="7"/>
        <v>36</v>
      </c>
      <c r="B442" s="21" t="s">
        <v>9</v>
      </c>
      <c r="C442" s="126" t="s">
        <v>523</v>
      </c>
      <c r="D442" s="126"/>
      <c r="E442" s="209"/>
      <c r="F442" s="209"/>
      <c r="G442" s="209"/>
    </row>
    <row r="443" spans="1:7">
      <c r="A443" s="21">
        <f t="shared" si="7"/>
        <v>36</v>
      </c>
      <c r="B443" s="21" t="s">
        <v>9</v>
      </c>
      <c r="C443" s="126" t="s">
        <v>523</v>
      </c>
      <c r="D443" s="126"/>
      <c r="E443" s="209"/>
      <c r="F443" s="209"/>
      <c r="G443" s="209"/>
    </row>
    <row r="444" spans="1:7">
      <c r="A444" s="21">
        <f t="shared" si="7"/>
        <v>36</v>
      </c>
      <c r="B444" s="21" t="s">
        <v>9</v>
      </c>
      <c r="C444" s="126" t="s">
        <v>523</v>
      </c>
      <c r="D444" s="126"/>
      <c r="E444" s="209"/>
      <c r="F444" s="209"/>
      <c r="G444" s="209"/>
    </row>
    <row r="445" spans="1:7">
      <c r="A445" s="21">
        <f t="shared" si="7"/>
        <v>36</v>
      </c>
      <c r="B445" s="21" t="s">
        <v>9</v>
      </c>
      <c r="C445" s="126" t="s">
        <v>523</v>
      </c>
      <c r="D445" s="126"/>
      <c r="E445" s="209"/>
      <c r="F445" s="209"/>
      <c r="G445" s="209"/>
    </row>
    <row r="446" spans="1:7">
      <c r="A446" s="21">
        <f t="shared" si="7"/>
        <v>36</v>
      </c>
      <c r="B446" s="21" t="s">
        <v>9</v>
      </c>
      <c r="C446" s="126" t="s">
        <v>523</v>
      </c>
      <c r="D446" s="126"/>
      <c r="E446" s="209"/>
      <c r="F446" s="209"/>
      <c r="G446" s="209"/>
    </row>
    <row r="447" spans="1:7">
      <c r="A447" s="21">
        <f t="shared" si="7"/>
        <v>36</v>
      </c>
      <c r="B447" s="21" t="s">
        <v>9</v>
      </c>
      <c r="C447" s="126" t="s">
        <v>523</v>
      </c>
      <c r="D447" s="126"/>
      <c r="E447" s="209"/>
      <c r="F447" s="209"/>
      <c r="G447" s="209"/>
    </row>
    <row r="448" spans="1:7">
      <c r="A448" s="21">
        <f t="shared" si="7"/>
        <v>36</v>
      </c>
      <c r="B448" s="21" t="s">
        <v>9</v>
      </c>
      <c r="C448" s="126" t="s">
        <v>523</v>
      </c>
      <c r="D448" s="126"/>
      <c r="E448" s="209"/>
      <c r="F448" s="209"/>
      <c r="G448" s="209"/>
    </row>
    <row r="449" spans="1:7">
      <c r="A449" s="21">
        <f t="shared" si="7"/>
        <v>78</v>
      </c>
      <c r="B449" s="21" t="s">
        <v>10</v>
      </c>
      <c r="C449" s="126" t="s">
        <v>849</v>
      </c>
      <c r="D449" s="126"/>
      <c r="E449" s="209"/>
      <c r="F449" s="209"/>
      <c r="G449" s="209"/>
    </row>
    <row r="450" spans="1:7">
      <c r="A450" s="21">
        <f t="shared" si="7"/>
        <v>82</v>
      </c>
      <c r="B450" s="21" t="s">
        <v>16</v>
      </c>
      <c r="C450" s="126" t="s">
        <v>1172</v>
      </c>
      <c r="D450" s="126"/>
      <c r="E450" s="209"/>
      <c r="F450" s="209"/>
      <c r="G450" s="209"/>
    </row>
    <row r="451" spans="1:7">
      <c r="A451" s="21">
        <f t="shared" si="7"/>
        <v>83</v>
      </c>
      <c r="B451" s="21" t="s">
        <v>10</v>
      </c>
      <c r="C451" s="126" t="s">
        <v>29</v>
      </c>
      <c r="D451" s="126"/>
      <c r="E451" s="209"/>
      <c r="F451" s="209"/>
      <c r="G451" s="209"/>
    </row>
    <row r="452" spans="1:7">
      <c r="A452" s="21">
        <f t="shared" si="7"/>
        <v>84</v>
      </c>
      <c r="B452" s="21" t="s">
        <v>10</v>
      </c>
      <c r="C452" s="126" t="s">
        <v>15</v>
      </c>
      <c r="D452" s="126"/>
      <c r="E452" s="209"/>
      <c r="F452" s="209"/>
      <c r="G452" s="209"/>
    </row>
    <row r="453" spans="1:7">
      <c r="A453" s="21">
        <f t="shared" si="7"/>
        <v>87</v>
      </c>
      <c r="B453" s="21" t="s">
        <v>10</v>
      </c>
      <c r="C453" s="126" t="s">
        <v>24</v>
      </c>
      <c r="D453" s="126"/>
      <c r="E453" s="209"/>
      <c r="F453" s="209"/>
      <c r="G453" s="209"/>
    </row>
    <row r="454" spans="1:7">
      <c r="A454" s="21">
        <f t="shared" si="7"/>
        <v>112</v>
      </c>
      <c r="B454" s="21" t="s">
        <v>9</v>
      </c>
      <c r="C454" s="126" t="s">
        <v>1453</v>
      </c>
      <c r="D454" s="126"/>
      <c r="E454" s="209"/>
      <c r="F454" s="209"/>
      <c r="G454" s="209"/>
    </row>
    <row r="455" spans="1:7">
      <c r="A455" s="21">
        <f t="shared" si="7"/>
        <v>112</v>
      </c>
      <c r="B455" s="21" t="s">
        <v>9</v>
      </c>
      <c r="C455" s="126" t="s">
        <v>1453</v>
      </c>
      <c r="D455" s="126"/>
      <c r="E455" s="209"/>
      <c r="F455" s="209"/>
      <c r="G455" s="209"/>
    </row>
    <row r="456" spans="1:7">
      <c r="A456" s="21">
        <f t="shared" si="7"/>
        <v>112</v>
      </c>
      <c r="B456" s="21" t="s">
        <v>9</v>
      </c>
      <c r="C456" s="126" t="s">
        <v>1453</v>
      </c>
      <c r="D456" s="126"/>
      <c r="E456" s="209"/>
      <c r="F456" s="209"/>
      <c r="G456" s="209"/>
    </row>
    <row r="457" spans="1:7">
      <c r="A457" s="21">
        <f t="shared" si="7"/>
        <v>112</v>
      </c>
      <c r="B457" s="21" t="s">
        <v>9</v>
      </c>
      <c r="C457" s="126" t="s">
        <v>1453</v>
      </c>
      <c r="D457" s="126"/>
      <c r="E457" s="209"/>
      <c r="F457" s="209"/>
      <c r="G457" s="209"/>
    </row>
    <row r="458" spans="1:7">
      <c r="A458" s="21">
        <f t="shared" si="7"/>
        <v>112</v>
      </c>
      <c r="B458" s="21" t="s">
        <v>9</v>
      </c>
      <c r="C458" s="126" t="s">
        <v>1453</v>
      </c>
      <c r="D458" s="126"/>
      <c r="E458" s="209"/>
      <c r="F458" s="209"/>
      <c r="G458" s="209"/>
    </row>
    <row r="459" spans="1:7">
      <c r="A459" s="21">
        <f t="shared" si="7"/>
        <v>112</v>
      </c>
      <c r="B459" s="21" t="s">
        <v>9</v>
      </c>
      <c r="C459" s="126" t="s">
        <v>1453</v>
      </c>
      <c r="D459" s="126"/>
      <c r="E459" s="209"/>
      <c r="F459" s="209"/>
      <c r="G459" s="209"/>
    </row>
    <row r="460" spans="1:7">
      <c r="A460" s="21">
        <f t="shared" si="7"/>
        <v>112</v>
      </c>
      <c r="B460" s="21" t="s">
        <v>9</v>
      </c>
      <c r="C460" s="126" t="s">
        <v>1453</v>
      </c>
      <c r="D460" s="126"/>
      <c r="E460" s="209"/>
      <c r="F460" s="209"/>
      <c r="G460" s="209"/>
    </row>
    <row r="461" spans="1:7">
      <c r="A461" s="21">
        <f t="shared" si="7"/>
        <v>112</v>
      </c>
      <c r="B461" s="21" t="s">
        <v>9</v>
      </c>
      <c r="C461" s="126" t="s">
        <v>1453</v>
      </c>
      <c r="D461" s="126"/>
      <c r="E461" s="209"/>
      <c r="F461" s="209"/>
      <c r="G461" s="209"/>
    </row>
    <row r="462" spans="1:7">
      <c r="A462" s="21">
        <f t="shared" si="7"/>
        <v>112</v>
      </c>
      <c r="B462" s="21" t="s">
        <v>9</v>
      </c>
      <c r="C462" s="126" t="s">
        <v>1453</v>
      </c>
      <c r="D462" s="126"/>
      <c r="E462" s="209"/>
      <c r="F462" s="209"/>
      <c r="G462" s="209"/>
    </row>
    <row r="463" spans="1:7">
      <c r="A463" s="21">
        <f t="shared" si="7"/>
        <v>120</v>
      </c>
      <c r="B463" s="21" t="s">
        <v>9</v>
      </c>
      <c r="C463" s="126" t="s">
        <v>397</v>
      </c>
      <c r="D463" s="126"/>
      <c r="E463" s="209"/>
      <c r="F463" s="209"/>
      <c r="G463" s="209"/>
    </row>
    <row r="464" spans="1:7">
      <c r="A464" s="21">
        <f t="shared" si="7"/>
        <v>120</v>
      </c>
      <c r="B464" s="21" t="s">
        <v>9</v>
      </c>
      <c r="C464" s="126" t="s">
        <v>397</v>
      </c>
      <c r="D464" s="126"/>
      <c r="E464" s="209"/>
      <c r="F464" s="209"/>
      <c r="G464" s="209"/>
    </row>
    <row r="465" spans="1:7">
      <c r="A465" s="21">
        <f t="shared" si="7"/>
        <v>120</v>
      </c>
      <c r="B465" s="21" t="s">
        <v>9</v>
      </c>
      <c r="C465" s="126" t="s">
        <v>397</v>
      </c>
      <c r="D465" s="126"/>
      <c r="E465" s="209"/>
      <c r="F465" s="209"/>
      <c r="G465" s="209"/>
    </row>
    <row r="466" spans="1:7">
      <c r="A466" s="21">
        <f t="shared" si="7"/>
        <v>120</v>
      </c>
      <c r="B466" s="21" t="s">
        <v>9</v>
      </c>
      <c r="C466" s="126" t="s">
        <v>397</v>
      </c>
      <c r="D466" s="126"/>
      <c r="E466" s="209"/>
      <c r="F466" s="209"/>
      <c r="G466" s="209"/>
    </row>
    <row r="467" spans="1:7">
      <c r="A467" s="21">
        <f t="shared" si="7"/>
        <v>120</v>
      </c>
      <c r="B467" s="21" t="s">
        <v>9</v>
      </c>
      <c r="C467" s="126" t="s">
        <v>397</v>
      </c>
      <c r="D467" s="126"/>
      <c r="E467" s="209"/>
      <c r="F467" s="209"/>
      <c r="G467" s="209"/>
    </row>
    <row r="468" spans="1:7">
      <c r="A468" s="21">
        <f t="shared" si="7"/>
        <v>120</v>
      </c>
      <c r="B468" s="21" t="s">
        <v>9</v>
      </c>
      <c r="C468" s="126" t="s">
        <v>397</v>
      </c>
      <c r="D468" s="126"/>
      <c r="E468" s="209"/>
      <c r="F468" s="209"/>
      <c r="G468" s="209"/>
    </row>
    <row r="469" spans="1:7">
      <c r="A469" s="21">
        <f t="shared" si="7"/>
        <v>120</v>
      </c>
      <c r="B469" s="21" t="s">
        <v>9</v>
      </c>
      <c r="C469" s="126" t="s">
        <v>397</v>
      </c>
      <c r="D469" s="126"/>
      <c r="E469" s="209"/>
      <c r="F469" s="209"/>
      <c r="G469" s="209"/>
    </row>
    <row r="470" spans="1:7">
      <c r="A470" s="21">
        <f t="shared" si="7"/>
        <v>120</v>
      </c>
      <c r="B470" s="21" t="s">
        <v>9</v>
      </c>
      <c r="C470" s="126" t="s">
        <v>397</v>
      </c>
      <c r="D470" s="126"/>
      <c r="E470" s="209"/>
      <c r="F470" s="209"/>
      <c r="G470" s="209"/>
    </row>
    <row r="471" spans="1:7">
      <c r="A471" s="21">
        <f t="shared" si="7"/>
        <v>123</v>
      </c>
      <c r="B471" s="21" t="s">
        <v>9</v>
      </c>
      <c r="C471" s="126" t="s">
        <v>1551</v>
      </c>
      <c r="D471" s="126"/>
      <c r="E471" s="209"/>
      <c r="F471" s="209"/>
      <c r="G471" s="209"/>
    </row>
    <row r="472" spans="1:7">
      <c r="A472" s="21">
        <f t="shared" si="7"/>
        <v>124</v>
      </c>
      <c r="B472" s="21" t="s">
        <v>9</v>
      </c>
      <c r="C472" s="126" t="s">
        <v>1552</v>
      </c>
      <c r="D472" s="126"/>
      <c r="E472" s="209"/>
      <c r="F472" s="209"/>
      <c r="G472" s="209"/>
    </row>
    <row r="473" spans="1:7">
      <c r="A473" s="21">
        <f t="shared" si="7"/>
        <v>128</v>
      </c>
      <c r="B473" s="21" t="s">
        <v>16</v>
      </c>
      <c r="C473" s="126" t="s">
        <v>1188</v>
      </c>
      <c r="D473" s="126"/>
      <c r="E473" s="209"/>
      <c r="F473" s="209"/>
      <c r="G473" s="209"/>
    </row>
    <row r="474" spans="1:7">
      <c r="A474" s="21">
        <f t="shared" si="7"/>
        <v>138</v>
      </c>
      <c r="B474" s="21" t="s">
        <v>10</v>
      </c>
      <c r="C474" s="126" t="s">
        <v>14</v>
      </c>
      <c r="D474" s="126"/>
      <c r="E474" s="209"/>
      <c r="F474" s="209"/>
      <c r="G474" s="209"/>
    </row>
    <row r="475" spans="1:7">
      <c r="A475" s="21">
        <f t="shared" si="7"/>
        <v>138</v>
      </c>
      <c r="B475" s="21" t="s">
        <v>10</v>
      </c>
      <c r="C475" s="126" t="s">
        <v>14</v>
      </c>
      <c r="D475" s="126"/>
      <c r="E475" s="209"/>
      <c r="F475" s="209"/>
      <c r="G475" s="209"/>
    </row>
    <row r="476" spans="1:7">
      <c r="A476" s="21">
        <f t="shared" si="7"/>
        <v>138</v>
      </c>
      <c r="B476" s="21" t="s">
        <v>10</v>
      </c>
      <c r="C476" s="126" t="s">
        <v>14</v>
      </c>
      <c r="D476" s="126"/>
      <c r="E476" s="209"/>
      <c r="F476" s="209"/>
      <c r="G476" s="209"/>
    </row>
    <row r="477" spans="1:7">
      <c r="A477" s="21">
        <f t="shared" si="7"/>
        <v>139</v>
      </c>
      <c r="B477" s="21" t="s">
        <v>9</v>
      </c>
      <c r="C477" s="126" t="s">
        <v>911</v>
      </c>
      <c r="D477" s="126"/>
      <c r="E477" s="209"/>
      <c r="F477" s="209"/>
      <c r="G477" s="209"/>
    </row>
    <row r="478" spans="1:7">
      <c r="A478" s="21">
        <f t="shared" si="7"/>
        <v>140</v>
      </c>
      <c r="B478" s="21" t="s">
        <v>10</v>
      </c>
      <c r="C478" s="126" t="s">
        <v>17</v>
      </c>
      <c r="D478" s="126"/>
      <c r="E478" s="209"/>
      <c r="F478" s="209"/>
      <c r="G478" s="209"/>
    </row>
    <row r="479" spans="1:7">
      <c r="A479" s="21">
        <f t="shared" si="7"/>
        <v>140</v>
      </c>
      <c r="B479" s="21" t="s">
        <v>10</v>
      </c>
      <c r="C479" s="126" t="s">
        <v>17</v>
      </c>
      <c r="D479" s="126"/>
      <c r="E479" s="209"/>
      <c r="F479" s="209"/>
      <c r="G479" s="209"/>
    </row>
    <row r="480" spans="1:7">
      <c r="A480" s="21">
        <f t="shared" si="7"/>
        <v>141</v>
      </c>
      <c r="B480" s="21" t="s">
        <v>10</v>
      </c>
      <c r="C480" s="126" t="s">
        <v>703</v>
      </c>
      <c r="D480" s="126"/>
      <c r="E480" s="209"/>
      <c r="F480" s="209"/>
      <c r="G480" s="209"/>
    </row>
    <row r="481" spans="1:7">
      <c r="A481" s="21">
        <f t="shared" si="7"/>
        <v>142</v>
      </c>
      <c r="B481" s="21" t="s">
        <v>10</v>
      </c>
      <c r="C481" s="126" t="s">
        <v>805</v>
      </c>
      <c r="D481" s="126"/>
      <c r="E481" s="209"/>
      <c r="F481" s="209"/>
      <c r="G481" s="209"/>
    </row>
    <row r="482" spans="1:7">
      <c r="A482" s="21">
        <f t="shared" si="7"/>
        <v>141</v>
      </c>
      <c r="B482" s="21" t="s">
        <v>10</v>
      </c>
      <c r="C482" s="126" t="s">
        <v>703</v>
      </c>
      <c r="D482" s="126"/>
      <c r="E482" s="209"/>
      <c r="F482" s="209"/>
      <c r="G482" s="209"/>
    </row>
    <row r="483" spans="1:7">
      <c r="A483" s="21">
        <f t="shared" si="7"/>
        <v>142</v>
      </c>
      <c r="B483" s="21" t="s">
        <v>10</v>
      </c>
      <c r="C483" s="126" t="s">
        <v>805</v>
      </c>
      <c r="D483" s="126"/>
      <c r="E483" s="209"/>
      <c r="F483" s="209"/>
      <c r="G483" s="209"/>
    </row>
    <row r="484" spans="1:7">
      <c r="A484" s="21">
        <f t="shared" si="7"/>
        <v>143</v>
      </c>
      <c r="B484" s="21" t="s">
        <v>10</v>
      </c>
      <c r="C484" s="126" t="s">
        <v>921</v>
      </c>
      <c r="D484" s="126"/>
      <c r="E484" s="209"/>
      <c r="F484" s="209"/>
      <c r="G484" s="209"/>
    </row>
    <row r="485" spans="1:7">
      <c r="A485" s="21">
        <f t="shared" si="7"/>
        <v>143</v>
      </c>
      <c r="B485" s="21" t="s">
        <v>10</v>
      </c>
      <c r="C485" s="126" t="s">
        <v>921</v>
      </c>
      <c r="D485" s="126"/>
      <c r="E485" s="209"/>
      <c r="F485" s="209"/>
      <c r="G485" s="209"/>
    </row>
    <row r="486" spans="1:7">
      <c r="A486" s="21">
        <f t="shared" si="7"/>
        <v>145</v>
      </c>
      <c r="B486" s="21" t="s">
        <v>10</v>
      </c>
      <c r="C486" s="126" t="s">
        <v>353</v>
      </c>
      <c r="D486" s="126"/>
      <c r="E486" s="209"/>
      <c r="F486" s="209"/>
      <c r="G486" s="209"/>
    </row>
    <row r="487" spans="1:7">
      <c r="A487" s="21">
        <f t="shared" si="7"/>
        <v>148</v>
      </c>
      <c r="B487" s="21" t="s">
        <v>10</v>
      </c>
      <c r="C487" s="126" t="s">
        <v>803</v>
      </c>
      <c r="D487" s="126"/>
      <c r="E487" s="209"/>
      <c r="F487" s="209"/>
      <c r="G487" s="209"/>
    </row>
    <row r="488" spans="1:7">
      <c r="A488" s="21">
        <f t="shared" si="7"/>
        <v>150</v>
      </c>
      <c r="B488" s="21" t="s">
        <v>10</v>
      </c>
      <c r="C488" s="126" t="s">
        <v>860</v>
      </c>
      <c r="D488" s="126"/>
      <c r="E488" s="209"/>
      <c r="F488" s="209"/>
      <c r="G488" s="209"/>
    </row>
    <row r="489" spans="1:7">
      <c r="A489" s="21">
        <f t="shared" si="7"/>
        <v>150</v>
      </c>
      <c r="B489" s="21" t="s">
        <v>10</v>
      </c>
      <c r="C489" s="126" t="s">
        <v>860</v>
      </c>
      <c r="D489" s="126"/>
      <c r="E489" s="209"/>
      <c r="F489" s="209"/>
      <c r="G489" s="209"/>
    </row>
    <row r="490" spans="1:7">
      <c r="A490" s="21">
        <f t="shared" si="7"/>
        <v>150</v>
      </c>
      <c r="B490" s="21" t="s">
        <v>10</v>
      </c>
      <c r="C490" s="126" t="s">
        <v>860</v>
      </c>
      <c r="D490" s="126"/>
      <c r="E490" s="209"/>
      <c r="F490" s="209"/>
      <c r="G490" s="209"/>
    </row>
    <row r="491" spans="1:7">
      <c r="A491" s="21">
        <f t="shared" si="7"/>
        <v>150</v>
      </c>
      <c r="B491" s="21" t="s">
        <v>10</v>
      </c>
      <c r="C491" s="126" t="s">
        <v>860</v>
      </c>
      <c r="D491" s="126"/>
      <c r="E491" s="209"/>
      <c r="F491" s="209"/>
      <c r="G491" s="209"/>
    </row>
    <row r="492" spans="1:7">
      <c r="A492" s="21">
        <f t="shared" si="7"/>
        <v>150</v>
      </c>
      <c r="B492" s="21" t="s">
        <v>10</v>
      </c>
      <c r="C492" s="126" t="s">
        <v>860</v>
      </c>
      <c r="D492" s="126"/>
      <c r="E492" s="209"/>
      <c r="F492" s="209"/>
      <c r="G492" s="209"/>
    </row>
    <row r="493" spans="1:7">
      <c r="A493" s="21">
        <f t="shared" si="7"/>
        <v>150</v>
      </c>
      <c r="B493" s="21" t="s">
        <v>10</v>
      </c>
      <c r="C493" s="126" t="s">
        <v>860</v>
      </c>
      <c r="D493" s="126"/>
      <c r="E493" s="209"/>
      <c r="F493" s="209"/>
      <c r="G493" s="209"/>
    </row>
    <row r="494" spans="1:7">
      <c r="A494" s="21">
        <f t="shared" si="7"/>
        <v>150</v>
      </c>
      <c r="B494" s="21" t="s">
        <v>10</v>
      </c>
      <c r="C494" s="126" t="s">
        <v>860</v>
      </c>
      <c r="D494" s="126"/>
      <c r="E494" s="209"/>
      <c r="F494" s="209"/>
      <c r="G494" s="209"/>
    </row>
    <row r="495" spans="1:7">
      <c r="A495" s="21">
        <f t="shared" si="7"/>
        <v>150</v>
      </c>
      <c r="B495" s="21" t="s">
        <v>10</v>
      </c>
      <c r="C495" s="126" t="s">
        <v>860</v>
      </c>
      <c r="D495" s="126"/>
      <c r="E495" s="209"/>
      <c r="F495" s="209"/>
      <c r="G495" s="209"/>
    </row>
    <row r="496" spans="1:7">
      <c r="A496" s="21">
        <f t="shared" si="7"/>
        <v>150</v>
      </c>
      <c r="B496" s="21" t="s">
        <v>10</v>
      </c>
      <c r="C496" s="126" t="s">
        <v>860</v>
      </c>
      <c r="D496" s="126"/>
      <c r="E496" s="209"/>
      <c r="F496" s="209"/>
      <c r="G496" s="209"/>
    </row>
    <row r="497" spans="1:7">
      <c r="A497" s="21">
        <f t="shared" si="7"/>
        <v>150</v>
      </c>
      <c r="B497" s="21" t="s">
        <v>10</v>
      </c>
      <c r="C497" s="126" t="s">
        <v>860</v>
      </c>
      <c r="D497" s="126"/>
      <c r="E497" s="209"/>
      <c r="F497" s="209"/>
      <c r="G497" s="209"/>
    </row>
    <row r="498" spans="1:7">
      <c r="A498" s="21">
        <f t="shared" ref="A498:A561" si="8">IF($C498="","blank",MATCH($C498,$I$5:$I$212,0))</f>
        <v>150</v>
      </c>
      <c r="B498" s="21" t="s">
        <v>10</v>
      </c>
      <c r="C498" s="126" t="s">
        <v>860</v>
      </c>
      <c r="D498" s="126"/>
      <c r="E498" s="209"/>
      <c r="F498" s="209"/>
      <c r="G498" s="209"/>
    </row>
    <row r="499" spans="1:7">
      <c r="A499" s="21">
        <f t="shared" si="8"/>
        <v>150</v>
      </c>
      <c r="B499" s="21" t="s">
        <v>10</v>
      </c>
      <c r="C499" s="126" t="s">
        <v>860</v>
      </c>
      <c r="D499" s="126"/>
      <c r="E499" s="209"/>
      <c r="F499" s="209"/>
      <c r="G499" s="209"/>
    </row>
    <row r="500" spans="1:7">
      <c r="A500" s="21">
        <f t="shared" si="8"/>
        <v>150</v>
      </c>
      <c r="B500" s="21" t="s">
        <v>10</v>
      </c>
      <c r="C500" s="126" t="s">
        <v>860</v>
      </c>
      <c r="D500" s="126"/>
      <c r="E500" s="209"/>
      <c r="F500" s="209"/>
      <c r="G500" s="209"/>
    </row>
    <row r="501" spans="1:7">
      <c r="A501" s="21">
        <f t="shared" si="8"/>
        <v>150</v>
      </c>
      <c r="B501" s="21" t="s">
        <v>10</v>
      </c>
      <c r="C501" s="126" t="s">
        <v>860</v>
      </c>
      <c r="D501" s="126"/>
      <c r="E501" s="209"/>
      <c r="F501" s="209"/>
      <c r="G501" s="209"/>
    </row>
    <row r="502" spans="1:7">
      <c r="A502" s="21">
        <f t="shared" si="8"/>
        <v>150</v>
      </c>
      <c r="B502" s="21" t="s">
        <v>10</v>
      </c>
      <c r="C502" s="126" t="s">
        <v>860</v>
      </c>
      <c r="D502" s="126"/>
      <c r="E502" s="209"/>
      <c r="F502" s="209"/>
      <c r="G502" s="209"/>
    </row>
    <row r="503" spans="1:7">
      <c r="A503" s="21">
        <f t="shared" si="8"/>
        <v>150</v>
      </c>
      <c r="B503" s="21" t="s">
        <v>10</v>
      </c>
      <c r="C503" s="126" t="s">
        <v>860</v>
      </c>
      <c r="D503" s="126"/>
      <c r="E503" s="209"/>
      <c r="F503" s="209"/>
      <c r="G503" s="209"/>
    </row>
    <row r="504" spans="1:7">
      <c r="A504" s="21">
        <f t="shared" si="8"/>
        <v>150</v>
      </c>
      <c r="B504" s="21" t="s">
        <v>10</v>
      </c>
      <c r="C504" s="126" t="s">
        <v>860</v>
      </c>
      <c r="D504" s="126"/>
      <c r="E504" s="209"/>
      <c r="F504" s="209"/>
      <c r="G504" s="209"/>
    </row>
    <row r="505" spans="1:7">
      <c r="A505" s="21">
        <f t="shared" si="8"/>
        <v>150</v>
      </c>
      <c r="B505" s="21" t="s">
        <v>10</v>
      </c>
      <c r="C505" s="126" t="s">
        <v>860</v>
      </c>
      <c r="D505" s="126"/>
      <c r="E505" s="209"/>
      <c r="F505" s="209"/>
      <c r="G505" s="209"/>
    </row>
    <row r="506" spans="1:7">
      <c r="A506" s="21">
        <f t="shared" si="8"/>
        <v>150</v>
      </c>
      <c r="B506" s="21" t="s">
        <v>10</v>
      </c>
      <c r="C506" s="126" t="s">
        <v>860</v>
      </c>
      <c r="D506" s="126"/>
      <c r="E506" s="209"/>
      <c r="F506" s="209"/>
      <c r="G506" s="209"/>
    </row>
    <row r="507" spans="1:7">
      <c r="A507" s="21">
        <f t="shared" si="8"/>
        <v>150</v>
      </c>
      <c r="B507" s="21" t="s">
        <v>10</v>
      </c>
      <c r="C507" s="126" t="s">
        <v>860</v>
      </c>
      <c r="D507" s="126"/>
      <c r="E507" s="209"/>
      <c r="F507" s="209"/>
      <c r="G507" s="209"/>
    </row>
    <row r="508" spans="1:7">
      <c r="A508" s="21">
        <f t="shared" si="8"/>
        <v>150</v>
      </c>
      <c r="B508" s="21" t="s">
        <v>10</v>
      </c>
      <c r="C508" s="126" t="s">
        <v>860</v>
      </c>
      <c r="D508" s="126"/>
      <c r="E508" s="209"/>
      <c r="F508" s="209"/>
      <c r="G508" s="209"/>
    </row>
    <row r="509" spans="1:7">
      <c r="A509" s="21">
        <f t="shared" si="8"/>
        <v>150</v>
      </c>
      <c r="B509" s="21" t="s">
        <v>10</v>
      </c>
      <c r="C509" s="126" t="s">
        <v>860</v>
      </c>
      <c r="D509" s="126"/>
      <c r="E509" s="209"/>
      <c r="F509" s="209"/>
      <c r="G509" s="209"/>
    </row>
    <row r="510" spans="1:7">
      <c r="A510" s="21">
        <f t="shared" si="8"/>
        <v>151</v>
      </c>
      <c r="B510" s="21" t="s">
        <v>10</v>
      </c>
      <c r="C510" s="126" t="s">
        <v>804</v>
      </c>
      <c r="D510" s="126"/>
      <c r="E510" s="209"/>
      <c r="F510" s="209"/>
      <c r="G510" s="209"/>
    </row>
    <row r="511" spans="1:7">
      <c r="A511" s="21">
        <f t="shared" si="8"/>
        <v>153</v>
      </c>
      <c r="B511" s="21" t="s">
        <v>10</v>
      </c>
      <c r="C511" s="126" t="s">
        <v>861</v>
      </c>
      <c r="D511" s="126"/>
      <c r="E511" s="209"/>
      <c r="F511" s="209"/>
      <c r="G511" s="209"/>
    </row>
    <row r="512" spans="1:7">
      <c r="A512" s="21">
        <f t="shared" si="8"/>
        <v>153</v>
      </c>
      <c r="B512" s="21" t="s">
        <v>10</v>
      </c>
      <c r="C512" s="126" t="s">
        <v>861</v>
      </c>
      <c r="D512" s="126"/>
      <c r="E512" s="209"/>
      <c r="F512" s="209"/>
      <c r="G512" s="209"/>
    </row>
    <row r="513" spans="1:7">
      <c r="A513" s="21">
        <f t="shared" si="8"/>
        <v>153</v>
      </c>
      <c r="B513" s="21" t="s">
        <v>10</v>
      </c>
      <c r="C513" s="126" t="s">
        <v>861</v>
      </c>
      <c r="D513" s="126"/>
      <c r="E513" s="209"/>
      <c r="F513" s="209"/>
      <c r="G513" s="209"/>
    </row>
    <row r="514" spans="1:7">
      <c r="A514" s="21">
        <f t="shared" si="8"/>
        <v>153</v>
      </c>
      <c r="B514" s="21" t="s">
        <v>10</v>
      </c>
      <c r="C514" s="126" t="s">
        <v>861</v>
      </c>
      <c r="D514" s="126"/>
      <c r="E514" s="209"/>
      <c r="F514" s="209"/>
      <c r="G514" s="209"/>
    </row>
    <row r="515" spans="1:7">
      <c r="A515" s="21">
        <f t="shared" si="8"/>
        <v>153</v>
      </c>
      <c r="B515" s="21" t="s">
        <v>10</v>
      </c>
      <c r="C515" s="126" t="s">
        <v>861</v>
      </c>
      <c r="D515" s="126"/>
      <c r="E515" s="209"/>
      <c r="F515" s="209"/>
      <c r="G515" s="209"/>
    </row>
    <row r="516" spans="1:7">
      <c r="A516" s="21">
        <f t="shared" si="8"/>
        <v>153</v>
      </c>
      <c r="B516" s="21" t="s">
        <v>10</v>
      </c>
      <c r="C516" s="126" t="s">
        <v>861</v>
      </c>
      <c r="D516" s="126"/>
      <c r="E516" s="209"/>
      <c r="F516" s="209"/>
      <c r="G516" s="209"/>
    </row>
    <row r="517" spans="1:7">
      <c r="A517" s="21">
        <f t="shared" si="8"/>
        <v>153</v>
      </c>
      <c r="B517" s="21" t="s">
        <v>10</v>
      </c>
      <c r="C517" s="126" t="s">
        <v>861</v>
      </c>
      <c r="D517" s="126"/>
      <c r="E517" s="209"/>
      <c r="F517" s="209"/>
      <c r="G517" s="209"/>
    </row>
    <row r="518" spans="1:7">
      <c r="A518" s="21">
        <f t="shared" si="8"/>
        <v>153</v>
      </c>
      <c r="B518" s="21" t="s">
        <v>10</v>
      </c>
      <c r="C518" s="126" t="s">
        <v>861</v>
      </c>
      <c r="D518" s="126"/>
      <c r="E518" s="209"/>
      <c r="F518" s="209"/>
      <c r="G518" s="209"/>
    </row>
    <row r="519" spans="1:7">
      <c r="A519" s="21">
        <f t="shared" si="8"/>
        <v>153</v>
      </c>
      <c r="B519" s="21" t="s">
        <v>10</v>
      </c>
      <c r="C519" s="126" t="s">
        <v>861</v>
      </c>
      <c r="D519" s="126"/>
      <c r="E519" s="209"/>
      <c r="F519" s="209"/>
      <c r="G519" s="209"/>
    </row>
    <row r="520" spans="1:7">
      <c r="A520" s="21">
        <f t="shared" si="8"/>
        <v>153</v>
      </c>
      <c r="B520" s="21" t="s">
        <v>10</v>
      </c>
      <c r="C520" s="126" t="s">
        <v>861</v>
      </c>
      <c r="D520" s="126"/>
      <c r="E520" s="209"/>
      <c r="F520" s="209"/>
      <c r="G520" s="209"/>
    </row>
    <row r="521" spans="1:7">
      <c r="A521" s="21">
        <f t="shared" si="8"/>
        <v>153</v>
      </c>
      <c r="B521" s="21" t="s">
        <v>10</v>
      </c>
      <c r="C521" s="126" t="s">
        <v>861</v>
      </c>
      <c r="D521" s="126"/>
      <c r="E521" s="209"/>
      <c r="F521" s="209"/>
      <c r="G521" s="209"/>
    </row>
    <row r="522" spans="1:7">
      <c r="A522" s="21">
        <f t="shared" si="8"/>
        <v>153</v>
      </c>
      <c r="B522" s="21" t="s">
        <v>10</v>
      </c>
      <c r="C522" s="126" t="s">
        <v>861</v>
      </c>
      <c r="D522" s="126"/>
      <c r="E522" s="209"/>
      <c r="F522" s="209"/>
      <c r="G522" s="209"/>
    </row>
    <row r="523" spans="1:7">
      <c r="A523" s="21">
        <f t="shared" si="8"/>
        <v>153</v>
      </c>
      <c r="B523" s="21" t="s">
        <v>10</v>
      </c>
      <c r="C523" s="126" t="s">
        <v>861</v>
      </c>
      <c r="D523" s="126"/>
      <c r="E523" s="209"/>
      <c r="F523" s="209"/>
      <c r="G523" s="209"/>
    </row>
    <row r="524" spans="1:7">
      <c r="A524" s="21">
        <f t="shared" si="8"/>
        <v>153</v>
      </c>
      <c r="B524" s="21" t="s">
        <v>10</v>
      </c>
      <c r="C524" s="126" t="s">
        <v>861</v>
      </c>
      <c r="D524" s="126"/>
      <c r="E524" s="209"/>
      <c r="F524" s="209"/>
      <c r="G524" s="209"/>
    </row>
    <row r="525" spans="1:7">
      <c r="A525" s="21">
        <f t="shared" si="8"/>
        <v>153</v>
      </c>
      <c r="B525" s="21" t="s">
        <v>10</v>
      </c>
      <c r="C525" s="126" t="s">
        <v>861</v>
      </c>
      <c r="D525" s="126"/>
      <c r="E525" s="209"/>
      <c r="F525" s="209"/>
      <c r="G525" s="209"/>
    </row>
    <row r="526" spans="1:7">
      <c r="A526" s="21">
        <f t="shared" si="8"/>
        <v>153</v>
      </c>
      <c r="B526" s="21" t="s">
        <v>10</v>
      </c>
      <c r="C526" s="126" t="s">
        <v>861</v>
      </c>
      <c r="D526" s="126"/>
      <c r="E526" s="209"/>
      <c r="F526" s="209"/>
      <c r="G526" s="209"/>
    </row>
    <row r="527" spans="1:7">
      <c r="A527" s="21">
        <f t="shared" si="8"/>
        <v>153</v>
      </c>
      <c r="B527" s="21" t="s">
        <v>10</v>
      </c>
      <c r="C527" s="126" t="s">
        <v>861</v>
      </c>
      <c r="D527" s="126"/>
      <c r="E527" s="209"/>
      <c r="F527" s="209"/>
      <c r="G527" s="209"/>
    </row>
    <row r="528" spans="1:7">
      <c r="A528" s="21">
        <f t="shared" si="8"/>
        <v>153</v>
      </c>
      <c r="B528" s="21" t="s">
        <v>10</v>
      </c>
      <c r="C528" s="126" t="s">
        <v>861</v>
      </c>
      <c r="D528" s="126"/>
      <c r="E528" s="209"/>
      <c r="F528" s="209"/>
      <c r="G528" s="209"/>
    </row>
    <row r="529" spans="1:7">
      <c r="A529" s="21">
        <f t="shared" si="8"/>
        <v>153</v>
      </c>
      <c r="B529" s="21" t="s">
        <v>10</v>
      </c>
      <c r="C529" s="126" t="s">
        <v>861</v>
      </c>
      <c r="D529" s="126"/>
      <c r="E529" s="209"/>
      <c r="F529" s="209"/>
      <c r="G529" s="209"/>
    </row>
    <row r="530" spans="1:7">
      <c r="A530" s="21">
        <f t="shared" si="8"/>
        <v>153</v>
      </c>
      <c r="B530" s="21" t="s">
        <v>10</v>
      </c>
      <c r="C530" s="126" t="s">
        <v>861</v>
      </c>
      <c r="D530" s="126"/>
      <c r="E530" s="209"/>
      <c r="F530" s="209"/>
      <c r="G530" s="209"/>
    </row>
    <row r="531" spans="1:7">
      <c r="A531" s="21">
        <f t="shared" si="8"/>
        <v>153</v>
      </c>
      <c r="B531" s="21" t="s">
        <v>10</v>
      </c>
      <c r="C531" s="126" t="s">
        <v>861</v>
      </c>
      <c r="D531" s="126"/>
      <c r="E531" s="209"/>
      <c r="F531" s="209"/>
      <c r="G531" s="209"/>
    </row>
    <row r="532" spans="1:7">
      <c r="A532" s="21">
        <f t="shared" si="8"/>
        <v>154</v>
      </c>
      <c r="B532" s="21" t="s">
        <v>10</v>
      </c>
      <c r="C532" s="126" t="s">
        <v>806</v>
      </c>
      <c r="D532" s="126"/>
      <c r="E532" s="209"/>
      <c r="F532" s="209"/>
      <c r="G532" s="209"/>
    </row>
    <row r="533" spans="1:7">
      <c r="A533" s="21">
        <f t="shared" si="8"/>
        <v>155</v>
      </c>
      <c r="B533" s="21" t="s">
        <v>10</v>
      </c>
      <c r="C533" s="126" t="s">
        <v>810</v>
      </c>
      <c r="D533" s="126"/>
      <c r="E533" s="209"/>
      <c r="F533" s="209"/>
      <c r="G533" s="209"/>
    </row>
    <row r="534" spans="1:7">
      <c r="A534" s="21">
        <f t="shared" si="8"/>
        <v>155</v>
      </c>
      <c r="B534" s="21" t="s">
        <v>10</v>
      </c>
      <c r="C534" s="126" t="s">
        <v>810</v>
      </c>
      <c r="D534" s="126"/>
      <c r="E534" s="209"/>
      <c r="F534" s="209"/>
      <c r="G534" s="209"/>
    </row>
    <row r="535" spans="1:7">
      <c r="A535" s="21">
        <f t="shared" si="8"/>
        <v>156</v>
      </c>
      <c r="B535" s="21" t="s">
        <v>10</v>
      </c>
      <c r="C535" s="126" t="s">
        <v>807</v>
      </c>
      <c r="D535" s="126"/>
      <c r="E535" s="209"/>
      <c r="F535" s="209"/>
      <c r="G535" s="209"/>
    </row>
    <row r="536" spans="1:7">
      <c r="A536" s="21">
        <f t="shared" si="8"/>
        <v>157</v>
      </c>
      <c r="B536" s="21" t="s">
        <v>10</v>
      </c>
      <c r="C536" s="126" t="s">
        <v>809</v>
      </c>
      <c r="D536" s="126"/>
      <c r="E536" s="209"/>
      <c r="F536" s="209"/>
      <c r="G536" s="209"/>
    </row>
    <row r="537" spans="1:7">
      <c r="A537" s="21">
        <f t="shared" si="8"/>
        <v>157</v>
      </c>
      <c r="B537" s="21" t="s">
        <v>10</v>
      </c>
      <c r="C537" s="126" t="s">
        <v>809</v>
      </c>
      <c r="D537" s="126"/>
      <c r="E537" s="209"/>
      <c r="F537" s="209"/>
      <c r="G537" s="209"/>
    </row>
    <row r="538" spans="1:7">
      <c r="A538" s="21">
        <f t="shared" si="8"/>
        <v>157</v>
      </c>
      <c r="B538" s="21" t="s">
        <v>10</v>
      </c>
      <c r="C538" s="126" t="s">
        <v>809</v>
      </c>
      <c r="D538" s="126"/>
      <c r="E538" s="209"/>
      <c r="F538" s="209"/>
      <c r="G538" s="209"/>
    </row>
    <row r="539" spans="1:7">
      <c r="A539" s="21">
        <f t="shared" si="8"/>
        <v>157</v>
      </c>
      <c r="B539" s="21" t="s">
        <v>10</v>
      </c>
      <c r="C539" s="126" t="s">
        <v>809</v>
      </c>
      <c r="D539" s="126"/>
      <c r="E539" s="209"/>
      <c r="F539" s="209"/>
      <c r="G539" s="209"/>
    </row>
    <row r="540" spans="1:7">
      <c r="A540" s="21">
        <f t="shared" si="8"/>
        <v>159</v>
      </c>
      <c r="B540" s="21" t="s">
        <v>10</v>
      </c>
      <c r="C540" s="126" t="s">
        <v>1305</v>
      </c>
      <c r="D540" s="126"/>
      <c r="E540" s="209"/>
      <c r="F540" s="209"/>
      <c r="G540" s="209"/>
    </row>
    <row r="541" spans="1:7">
      <c r="A541" s="21">
        <f t="shared" si="8"/>
        <v>160</v>
      </c>
      <c r="B541" s="21" t="s">
        <v>10</v>
      </c>
      <c r="C541" s="126" t="s">
        <v>1265</v>
      </c>
      <c r="D541" s="126"/>
      <c r="E541" s="209"/>
      <c r="F541" s="209"/>
      <c r="G541" s="209"/>
    </row>
    <row r="542" spans="1:7">
      <c r="A542" s="21">
        <f t="shared" si="8"/>
        <v>160</v>
      </c>
      <c r="B542" s="21" t="s">
        <v>10</v>
      </c>
      <c r="C542" s="126" t="s">
        <v>1265</v>
      </c>
      <c r="D542" s="126"/>
      <c r="E542" s="209"/>
      <c r="F542" s="209"/>
      <c r="G542" s="209"/>
    </row>
    <row r="543" spans="1:7">
      <c r="A543" s="21">
        <f t="shared" si="8"/>
        <v>161</v>
      </c>
      <c r="B543" s="21" t="s">
        <v>10</v>
      </c>
      <c r="C543" s="126" t="s">
        <v>1462</v>
      </c>
      <c r="D543" s="126"/>
      <c r="E543" s="209"/>
      <c r="F543" s="209"/>
      <c r="G543" s="209"/>
    </row>
    <row r="544" spans="1:7">
      <c r="A544" s="21">
        <f t="shared" si="8"/>
        <v>162</v>
      </c>
      <c r="B544" s="21" t="s">
        <v>10</v>
      </c>
      <c r="C544" s="126" t="s">
        <v>302</v>
      </c>
      <c r="D544" s="126"/>
      <c r="E544" s="209"/>
      <c r="F544" s="209"/>
      <c r="G544" s="209"/>
    </row>
    <row r="545" spans="1:7">
      <c r="A545" s="21">
        <f t="shared" si="8"/>
        <v>162</v>
      </c>
      <c r="B545" s="21" t="s">
        <v>10</v>
      </c>
      <c r="C545" s="126" t="s">
        <v>302</v>
      </c>
      <c r="D545" s="126"/>
      <c r="E545" s="209"/>
      <c r="F545" s="209"/>
      <c r="G545" s="209"/>
    </row>
    <row r="546" spans="1:7">
      <c r="A546" s="21">
        <f t="shared" si="8"/>
        <v>163</v>
      </c>
      <c r="B546" s="21" t="s">
        <v>10</v>
      </c>
      <c r="C546" s="126" t="s">
        <v>920</v>
      </c>
      <c r="D546" s="126"/>
      <c r="E546" s="209"/>
      <c r="F546" s="209"/>
      <c r="G546" s="209"/>
    </row>
    <row r="547" spans="1:7">
      <c r="A547" s="21">
        <f t="shared" si="8"/>
        <v>164</v>
      </c>
      <c r="B547" s="21" t="s">
        <v>10</v>
      </c>
      <c r="C547" s="126" t="s">
        <v>386</v>
      </c>
      <c r="D547" s="126"/>
      <c r="E547" s="209"/>
      <c r="F547" s="209"/>
      <c r="G547" s="209"/>
    </row>
    <row r="548" spans="1:7">
      <c r="A548" s="21">
        <f t="shared" si="8"/>
        <v>165</v>
      </c>
      <c r="B548" s="21" t="s">
        <v>10</v>
      </c>
      <c r="C548" s="126" t="s">
        <v>344</v>
      </c>
      <c r="D548" s="126"/>
      <c r="E548" s="209"/>
      <c r="F548" s="209"/>
      <c r="G548" s="209"/>
    </row>
    <row r="549" spans="1:7">
      <c r="A549" s="21">
        <f t="shared" si="8"/>
        <v>166</v>
      </c>
      <c r="B549" s="21" t="s">
        <v>10</v>
      </c>
      <c r="C549" s="126" t="s">
        <v>812</v>
      </c>
      <c r="D549" s="126"/>
      <c r="E549" s="209"/>
      <c r="F549" s="209"/>
      <c r="G549" s="209"/>
    </row>
    <row r="550" spans="1:7">
      <c r="A550" s="21">
        <f t="shared" si="8"/>
        <v>167</v>
      </c>
      <c r="B550" s="21" t="s">
        <v>10</v>
      </c>
      <c r="C550" s="126" t="s">
        <v>1033</v>
      </c>
      <c r="D550" s="126"/>
      <c r="E550" s="209"/>
      <c r="F550" s="209"/>
      <c r="G550" s="209"/>
    </row>
    <row r="551" spans="1:7">
      <c r="A551" s="21">
        <f t="shared" si="8"/>
        <v>168</v>
      </c>
      <c r="B551" s="21" t="s">
        <v>10</v>
      </c>
      <c r="C551" s="126" t="s">
        <v>280</v>
      </c>
      <c r="D551" s="126"/>
      <c r="E551" s="209"/>
      <c r="F551" s="209"/>
      <c r="G551" s="209"/>
    </row>
    <row r="552" spans="1:7">
      <c r="A552" s="21">
        <f t="shared" si="8"/>
        <v>169</v>
      </c>
      <c r="B552" s="21" t="s">
        <v>10</v>
      </c>
      <c r="C552" s="126" t="s">
        <v>281</v>
      </c>
      <c r="D552" s="126"/>
      <c r="E552" s="209"/>
      <c r="F552" s="209"/>
      <c r="G552" s="209"/>
    </row>
    <row r="553" spans="1:7">
      <c r="A553" s="21">
        <f t="shared" si="8"/>
        <v>170</v>
      </c>
      <c r="B553" s="21" t="s">
        <v>10</v>
      </c>
      <c r="C553" s="126" t="s">
        <v>884</v>
      </c>
      <c r="D553" s="126"/>
      <c r="E553" s="209"/>
      <c r="F553" s="209"/>
      <c r="G553" s="209"/>
    </row>
    <row r="554" spans="1:7">
      <c r="A554" s="21">
        <f t="shared" si="8"/>
        <v>171</v>
      </c>
      <c r="B554" s="21" t="s">
        <v>10</v>
      </c>
      <c r="C554" s="126" t="s">
        <v>881</v>
      </c>
      <c r="D554" s="126"/>
      <c r="E554" s="209"/>
      <c r="F554" s="209"/>
      <c r="G554" s="209"/>
    </row>
    <row r="555" spans="1:7">
      <c r="A555" s="21">
        <f t="shared" si="8"/>
        <v>171</v>
      </c>
      <c r="B555" s="21" t="s">
        <v>10</v>
      </c>
      <c r="C555" s="126" t="s">
        <v>881</v>
      </c>
      <c r="D555" s="126"/>
      <c r="E555" s="209"/>
      <c r="F555" s="209"/>
      <c r="G555" s="209"/>
    </row>
    <row r="556" spans="1:7">
      <c r="A556" s="21">
        <f t="shared" si="8"/>
        <v>171</v>
      </c>
      <c r="B556" s="21" t="s">
        <v>10</v>
      </c>
      <c r="C556" s="126" t="s">
        <v>881</v>
      </c>
      <c r="D556" s="126"/>
      <c r="E556" s="209"/>
      <c r="F556" s="209"/>
      <c r="G556" s="209"/>
    </row>
    <row r="557" spans="1:7">
      <c r="A557" s="21">
        <f t="shared" si="8"/>
        <v>171</v>
      </c>
      <c r="B557" s="21" t="s">
        <v>10</v>
      </c>
      <c r="C557" s="126" t="s">
        <v>881</v>
      </c>
      <c r="D557" s="126"/>
      <c r="E557" s="209"/>
      <c r="F557" s="209"/>
      <c r="G557" s="209"/>
    </row>
    <row r="558" spans="1:7">
      <c r="A558" s="21">
        <f t="shared" si="8"/>
        <v>171</v>
      </c>
      <c r="B558" s="21" t="s">
        <v>10</v>
      </c>
      <c r="C558" s="126" t="s">
        <v>881</v>
      </c>
      <c r="D558" s="126"/>
      <c r="E558" s="209"/>
      <c r="F558" s="209"/>
      <c r="G558" s="209"/>
    </row>
    <row r="559" spans="1:7">
      <c r="A559" s="21">
        <f t="shared" si="8"/>
        <v>171</v>
      </c>
      <c r="B559" s="21" t="s">
        <v>10</v>
      </c>
      <c r="C559" s="126" t="s">
        <v>881</v>
      </c>
      <c r="D559" s="126"/>
      <c r="E559" s="209"/>
      <c r="F559" s="209"/>
      <c r="G559" s="209"/>
    </row>
    <row r="560" spans="1:7">
      <c r="A560" s="21">
        <f t="shared" si="8"/>
        <v>171</v>
      </c>
      <c r="B560" s="21" t="s">
        <v>10</v>
      </c>
      <c r="C560" s="126" t="s">
        <v>881</v>
      </c>
      <c r="D560" s="126"/>
      <c r="E560" s="209"/>
      <c r="F560" s="209"/>
      <c r="G560" s="209"/>
    </row>
    <row r="561" spans="1:7">
      <c r="A561" s="21">
        <f t="shared" si="8"/>
        <v>171</v>
      </c>
      <c r="B561" s="21" t="s">
        <v>10</v>
      </c>
      <c r="C561" s="126" t="s">
        <v>881</v>
      </c>
      <c r="D561" s="126"/>
      <c r="E561" s="209"/>
      <c r="F561" s="209"/>
      <c r="G561" s="209"/>
    </row>
    <row r="562" spans="1:7">
      <c r="A562" s="21">
        <f t="shared" ref="A562:A625" si="9">IF($C562="","blank",MATCH($C562,$I$5:$I$212,0))</f>
        <v>171</v>
      </c>
      <c r="B562" s="21" t="s">
        <v>10</v>
      </c>
      <c r="C562" s="126" t="s">
        <v>881</v>
      </c>
      <c r="D562" s="126"/>
      <c r="E562" s="209"/>
      <c r="F562" s="209"/>
      <c r="G562" s="209"/>
    </row>
    <row r="563" spans="1:7">
      <c r="A563" s="21">
        <f t="shared" si="9"/>
        <v>171</v>
      </c>
      <c r="B563" s="21" t="s">
        <v>10</v>
      </c>
      <c r="C563" s="126" t="s">
        <v>881</v>
      </c>
      <c r="D563" s="126"/>
      <c r="E563" s="209"/>
      <c r="F563" s="209"/>
      <c r="G563" s="209"/>
    </row>
    <row r="564" spans="1:7">
      <c r="A564" s="21">
        <f t="shared" si="9"/>
        <v>171</v>
      </c>
      <c r="B564" s="21" t="s">
        <v>10</v>
      </c>
      <c r="C564" s="126" t="s">
        <v>881</v>
      </c>
      <c r="D564" s="126"/>
      <c r="E564" s="209"/>
      <c r="F564" s="209"/>
      <c r="G564" s="209"/>
    </row>
    <row r="565" spans="1:7">
      <c r="A565" s="21">
        <f t="shared" si="9"/>
        <v>171</v>
      </c>
      <c r="B565" s="21" t="s">
        <v>10</v>
      </c>
      <c r="C565" s="126" t="s">
        <v>881</v>
      </c>
      <c r="D565" s="126"/>
      <c r="E565" s="209"/>
      <c r="F565" s="209"/>
      <c r="G565" s="209"/>
    </row>
    <row r="566" spans="1:7">
      <c r="A566" s="21">
        <f t="shared" si="9"/>
        <v>171</v>
      </c>
      <c r="B566" s="21" t="s">
        <v>10</v>
      </c>
      <c r="C566" s="126" t="s">
        <v>881</v>
      </c>
      <c r="D566" s="126"/>
      <c r="E566" s="209"/>
      <c r="F566" s="209"/>
      <c r="G566" s="209"/>
    </row>
    <row r="567" spans="1:7">
      <c r="A567" s="21">
        <f t="shared" si="9"/>
        <v>171</v>
      </c>
      <c r="B567" s="21" t="s">
        <v>10</v>
      </c>
      <c r="C567" s="126" t="s">
        <v>881</v>
      </c>
      <c r="D567" s="126"/>
      <c r="E567" s="209"/>
      <c r="F567" s="209"/>
      <c r="G567" s="209"/>
    </row>
    <row r="568" spans="1:7">
      <c r="A568" s="21">
        <f t="shared" si="9"/>
        <v>171</v>
      </c>
      <c r="B568" s="21" t="s">
        <v>10</v>
      </c>
      <c r="C568" s="126" t="s">
        <v>881</v>
      </c>
      <c r="D568" s="126"/>
      <c r="E568" s="209"/>
      <c r="F568" s="209"/>
      <c r="G568" s="209"/>
    </row>
    <row r="569" spans="1:7">
      <c r="A569" s="21">
        <f t="shared" si="9"/>
        <v>171</v>
      </c>
      <c r="B569" s="21" t="s">
        <v>10</v>
      </c>
      <c r="C569" s="126" t="s">
        <v>881</v>
      </c>
      <c r="D569" s="126"/>
      <c r="E569" s="209"/>
      <c r="F569" s="209"/>
      <c r="G569" s="209"/>
    </row>
    <row r="570" spans="1:7">
      <c r="A570" s="21">
        <f t="shared" si="9"/>
        <v>171</v>
      </c>
      <c r="B570" s="21" t="s">
        <v>10</v>
      </c>
      <c r="C570" s="126" t="s">
        <v>881</v>
      </c>
      <c r="D570" s="126"/>
      <c r="E570" s="209"/>
      <c r="F570" s="209"/>
      <c r="G570" s="209"/>
    </row>
    <row r="571" spans="1:7">
      <c r="A571" s="21">
        <f t="shared" si="9"/>
        <v>171</v>
      </c>
      <c r="B571" s="21" t="s">
        <v>10</v>
      </c>
      <c r="C571" s="126" t="s">
        <v>881</v>
      </c>
      <c r="D571" s="126"/>
      <c r="E571" s="209"/>
      <c r="F571" s="209"/>
      <c r="G571" s="209"/>
    </row>
    <row r="572" spans="1:7">
      <c r="A572" s="21">
        <f t="shared" si="9"/>
        <v>171</v>
      </c>
      <c r="B572" s="21" t="s">
        <v>10</v>
      </c>
      <c r="C572" s="126" t="s">
        <v>881</v>
      </c>
      <c r="D572" s="126"/>
      <c r="E572" s="209"/>
      <c r="F572" s="209"/>
      <c r="G572" s="209"/>
    </row>
    <row r="573" spans="1:7">
      <c r="A573" s="21">
        <f t="shared" si="9"/>
        <v>171</v>
      </c>
      <c r="B573" s="21" t="s">
        <v>10</v>
      </c>
      <c r="C573" s="126" t="s">
        <v>881</v>
      </c>
      <c r="D573" s="126"/>
      <c r="E573" s="209"/>
      <c r="F573" s="209"/>
      <c r="G573" s="209"/>
    </row>
    <row r="574" spans="1:7">
      <c r="A574" s="21">
        <f t="shared" si="9"/>
        <v>171</v>
      </c>
      <c r="B574" s="21" t="s">
        <v>10</v>
      </c>
      <c r="C574" s="126" t="s">
        <v>881</v>
      </c>
      <c r="D574" s="126"/>
      <c r="E574" s="209"/>
      <c r="F574" s="209"/>
      <c r="G574" s="209"/>
    </row>
    <row r="575" spans="1:7">
      <c r="A575" s="21">
        <f t="shared" si="9"/>
        <v>171</v>
      </c>
      <c r="B575" s="21" t="s">
        <v>10</v>
      </c>
      <c r="C575" s="126" t="s">
        <v>881</v>
      </c>
      <c r="D575" s="126"/>
      <c r="E575" s="209"/>
      <c r="F575" s="209"/>
      <c r="G575" s="209"/>
    </row>
    <row r="576" spans="1:7">
      <c r="A576" s="21">
        <f t="shared" si="9"/>
        <v>171</v>
      </c>
      <c r="B576" s="21" t="s">
        <v>10</v>
      </c>
      <c r="C576" s="126" t="s">
        <v>881</v>
      </c>
      <c r="D576" s="126"/>
      <c r="E576" s="209"/>
      <c r="F576" s="209"/>
      <c r="G576" s="209"/>
    </row>
    <row r="577" spans="1:7">
      <c r="A577" s="21">
        <f t="shared" si="9"/>
        <v>171</v>
      </c>
      <c r="B577" s="21" t="s">
        <v>10</v>
      </c>
      <c r="C577" s="126" t="s">
        <v>881</v>
      </c>
      <c r="D577" s="126"/>
      <c r="E577" s="209"/>
      <c r="F577" s="209"/>
      <c r="G577" s="209"/>
    </row>
    <row r="578" spans="1:7">
      <c r="A578" s="21">
        <f t="shared" si="9"/>
        <v>171</v>
      </c>
      <c r="B578" s="21" t="s">
        <v>10</v>
      </c>
      <c r="C578" s="126" t="s">
        <v>881</v>
      </c>
      <c r="D578" s="126"/>
      <c r="E578" s="209"/>
      <c r="F578" s="209"/>
      <c r="G578" s="209"/>
    </row>
    <row r="579" spans="1:7">
      <c r="A579" s="21">
        <f t="shared" si="9"/>
        <v>171</v>
      </c>
      <c r="B579" s="21" t="s">
        <v>10</v>
      </c>
      <c r="C579" s="126" t="s">
        <v>881</v>
      </c>
      <c r="D579" s="126"/>
      <c r="E579" s="209"/>
      <c r="F579" s="209"/>
      <c r="G579" s="209"/>
    </row>
    <row r="580" spans="1:7">
      <c r="A580" s="21">
        <f t="shared" si="9"/>
        <v>171</v>
      </c>
      <c r="B580" s="21" t="s">
        <v>10</v>
      </c>
      <c r="C580" s="126" t="s">
        <v>881</v>
      </c>
      <c r="D580" s="126"/>
      <c r="E580" s="209"/>
      <c r="F580" s="209"/>
      <c r="G580" s="209"/>
    </row>
    <row r="581" spans="1:7">
      <c r="A581" s="21">
        <f t="shared" si="9"/>
        <v>171</v>
      </c>
      <c r="B581" s="21" t="s">
        <v>10</v>
      </c>
      <c r="C581" s="126" t="s">
        <v>881</v>
      </c>
      <c r="D581" s="126"/>
      <c r="E581" s="209"/>
      <c r="F581" s="209"/>
      <c r="G581" s="209"/>
    </row>
    <row r="582" spans="1:7">
      <c r="A582" s="21">
        <f t="shared" si="9"/>
        <v>171</v>
      </c>
      <c r="B582" s="21" t="s">
        <v>10</v>
      </c>
      <c r="C582" s="126" t="s">
        <v>881</v>
      </c>
      <c r="D582" s="126"/>
      <c r="E582" s="209"/>
      <c r="F582" s="209"/>
      <c r="G582" s="209"/>
    </row>
    <row r="583" spans="1:7">
      <c r="A583" s="21">
        <f t="shared" si="9"/>
        <v>171</v>
      </c>
      <c r="B583" s="21" t="s">
        <v>10</v>
      </c>
      <c r="C583" s="126" t="s">
        <v>881</v>
      </c>
      <c r="D583" s="126"/>
      <c r="E583" s="209"/>
      <c r="F583" s="209"/>
      <c r="G583" s="209"/>
    </row>
    <row r="584" spans="1:7">
      <c r="A584" s="21">
        <f t="shared" si="9"/>
        <v>171</v>
      </c>
      <c r="B584" s="21" t="s">
        <v>10</v>
      </c>
      <c r="C584" s="126" t="s">
        <v>881</v>
      </c>
      <c r="D584" s="126"/>
      <c r="E584" s="209"/>
      <c r="F584" s="209"/>
      <c r="G584" s="209"/>
    </row>
    <row r="585" spans="1:7">
      <c r="A585" s="21">
        <f t="shared" si="9"/>
        <v>171</v>
      </c>
      <c r="B585" s="21" t="s">
        <v>10</v>
      </c>
      <c r="C585" s="126" t="s">
        <v>881</v>
      </c>
      <c r="D585" s="126"/>
      <c r="E585" s="209"/>
      <c r="F585" s="209"/>
      <c r="G585" s="209"/>
    </row>
    <row r="586" spans="1:7">
      <c r="A586" s="21">
        <f t="shared" si="9"/>
        <v>171</v>
      </c>
      <c r="B586" s="21" t="s">
        <v>10</v>
      </c>
      <c r="C586" s="126" t="s">
        <v>881</v>
      </c>
      <c r="D586" s="126"/>
      <c r="E586" s="209"/>
      <c r="F586" s="209"/>
      <c r="G586" s="209"/>
    </row>
    <row r="587" spans="1:7">
      <c r="A587" s="21">
        <f t="shared" si="9"/>
        <v>171</v>
      </c>
      <c r="B587" s="21" t="s">
        <v>10</v>
      </c>
      <c r="C587" s="126" t="s">
        <v>881</v>
      </c>
      <c r="D587" s="126"/>
      <c r="E587" s="209"/>
      <c r="F587" s="209"/>
      <c r="G587" s="209"/>
    </row>
    <row r="588" spans="1:7">
      <c r="A588" s="21">
        <f t="shared" si="9"/>
        <v>171</v>
      </c>
      <c r="B588" s="21" t="s">
        <v>10</v>
      </c>
      <c r="C588" s="126" t="s">
        <v>881</v>
      </c>
      <c r="D588" s="126"/>
      <c r="E588" s="209"/>
      <c r="F588" s="209"/>
      <c r="G588" s="209"/>
    </row>
    <row r="589" spans="1:7">
      <c r="A589" s="21">
        <f t="shared" si="9"/>
        <v>171</v>
      </c>
      <c r="B589" s="21" t="s">
        <v>10</v>
      </c>
      <c r="C589" s="126" t="s">
        <v>881</v>
      </c>
      <c r="D589" s="126"/>
      <c r="E589" s="209"/>
      <c r="F589" s="209"/>
      <c r="G589" s="209"/>
    </row>
    <row r="590" spans="1:7">
      <c r="A590" s="21">
        <f t="shared" si="9"/>
        <v>171</v>
      </c>
      <c r="B590" s="21" t="s">
        <v>10</v>
      </c>
      <c r="C590" s="126" t="s">
        <v>881</v>
      </c>
      <c r="D590" s="126"/>
      <c r="E590" s="209"/>
      <c r="F590" s="209"/>
      <c r="G590" s="209"/>
    </row>
    <row r="591" spans="1:7">
      <c r="A591" s="21">
        <f t="shared" si="9"/>
        <v>171</v>
      </c>
      <c r="B591" s="21" t="s">
        <v>10</v>
      </c>
      <c r="C591" s="126" t="s">
        <v>881</v>
      </c>
      <c r="D591" s="126"/>
      <c r="E591" s="209"/>
      <c r="F591" s="209"/>
      <c r="G591" s="209"/>
    </row>
    <row r="592" spans="1:7">
      <c r="A592" s="21">
        <f t="shared" si="9"/>
        <v>171</v>
      </c>
      <c r="B592" s="21" t="s">
        <v>10</v>
      </c>
      <c r="C592" s="126" t="s">
        <v>881</v>
      </c>
      <c r="D592" s="126"/>
      <c r="E592" s="209"/>
      <c r="F592" s="209"/>
      <c r="G592" s="209"/>
    </row>
    <row r="593" spans="1:7">
      <c r="A593" s="21">
        <f t="shared" si="9"/>
        <v>171</v>
      </c>
      <c r="B593" s="21" t="s">
        <v>10</v>
      </c>
      <c r="C593" s="126" t="s">
        <v>881</v>
      </c>
      <c r="D593" s="126"/>
      <c r="E593" s="209"/>
      <c r="F593" s="209"/>
      <c r="G593" s="209"/>
    </row>
    <row r="594" spans="1:7">
      <c r="A594" s="21">
        <f t="shared" si="9"/>
        <v>171</v>
      </c>
      <c r="B594" s="21" t="s">
        <v>10</v>
      </c>
      <c r="C594" s="126" t="s">
        <v>881</v>
      </c>
      <c r="D594" s="126"/>
      <c r="E594" s="209"/>
      <c r="F594" s="209"/>
      <c r="G594" s="209"/>
    </row>
    <row r="595" spans="1:7">
      <c r="A595" s="21">
        <f t="shared" si="9"/>
        <v>171</v>
      </c>
      <c r="B595" s="21" t="s">
        <v>10</v>
      </c>
      <c r="C595" s="126" t="s">
        <v>881</v>
      </c>
      <c r="D595" s="126"/>
      <c r="E595" s="209"/>
      <c r="F595" s="209"/>
      <c r="G595" s="209"/>
    </row>
    <row r="596" spans="1:7">
      <c r="A596" s="21">
        <f t="shared" si="9"/>
        <v>171</v>
      </c>
      <c r="B596" s="21" t="s">
        <v>10</v>
      </c>
      <c r="C596" s="126" t="s">
        <v>881</v>
      </c>
      <c r="D596" s="126"/>
      <c r="E596" s="209"/>
      <c r="F596" s="209"/>
      <c r="G596" s="209"/>
    </row>
    <row r="597" spans="1:7">
      <c r="A597" s="21">
        <f t="shared" si="9"/>
        <v>171</v>
      </c>
      <c r="B597" s="21" t="s">
        <v>10</v>
      </c>
      <c r="C597" s="126" t="s">
        <v>881</v>
      </c>
      <c r="D597" s="126"/>
      <c r="E597" s="209"/>
      <c r="F597" s="209"/>
      <c r="G597" s="209"/>
    </row>
    <row r="598" spans="1:7">
      <c r="A598" s="21">
        <f t="shared" si="9"/>
        <v>171</v>
      </c>
      <c r="B598" s="21" t="s">
        <v>10</v>
      </c>
      <c r="C598" s="126" t="s">
        <v>881</v>
      </c>
      <c r="D598" s="126"/>
      <c r="E598" s="209"/>
      <c r="F598" s="209"/>
      <c r="G598" s="209"/>
    </row>
    <row r="599" spans="1:7">
      <c r="A599" s="21">
        <f t="shared" si="9"/>
        <v>171</v>
      </c>
      <c r="B599" s="21" t="s">
        <v>10</v>
      </c>
      <c r="C599" s="126" t="s">
        <v>881</v>
      </c>
      <c r="D599" s="126"/>
      <c r="E599" s="209"/>
      <c r="F599" s="209"/>
      <c r="G599" s="209"/>
    </row>
    <row r="600" spans="1:7">
      <c r="A600" s="21">
        <f t="shared" si="9"/>
        <v>171</v>
      </c>
      <c r="B600" s="21" t="s">
        <v>10</v>
      </c>
      <c r="C600" s="126" t="s">
        <v>881</v>
      </c>
      <c r="D600" s="126"/>
      <c r="E600" s="209"/>
      <c r="F600" s="209"/>
      <c r="G600" s="209"/>
    </row>
    <row r="601" spans="1:7">
      <c r="A601" s="21">
        <f t="shared" si="9"/>
        <v>171</v>
      </c>
      <c r="B601" s="21" t="s">
        <v>10</v>
      </c>
      <c r="C601" s="126" t="s">
        <v>881</v>
      </c>
      <c r="D601" s="126"/>
      <c r="E601" s="209"/>
      <c r="F601" s="209"/>
      <c r="G601" s="209"/>
    </row>
    <row r="602" spans="1:7">
      <c r="A602" s="21">
        <f t="shared" si="9"/>
        <v>171</v>
      </c>
      <c r="B602" s="21" t="s">
        <v>10</v>
      </c>
      <c r="C602" s="126" t="s">
        <v>881</v>
      </c>
      <c r="D602" s="126"/>
      <c r="E602" s="209"/>
      <c r="F602" s="209"/>
      <c r="G602" s="209"/>
    </row>
    <row r="603" spans="1:7">
      <c r="A603" s="21">
        <f t="shared" si="9"/>
        <v>171</v>
      </c>
      <c r="B603" s="21" t="s">
        <v>10</v>
      </c>
      <c r="C603" s="126" t="s">
        <v>881</v>
      </c>
      <c r="D603" s="126"/>
      <c r="E603" s="209"/>
      <c r="F603" s="209"/>
      <c r="G603" s="209"/>
    </row>
    <row r="604" spans="1:7">
      <c r="A604" s="21">
        <f t="shared" si="9"/>
        <v>171</v>
      </c>
      <c r="B604" s="21" t="s">
        <v>10</v>
      </c>
      <c r="C604" s="126" t="s">
        <v>881</v>
      </c>
      <c r="D604" s="126"/>
      <c r="E604" s="209"/>
      <c r="F604" s="209"/>
      <c r="G604" s="209"/>
    </row>
    <row r="605" spans="1:7">
      <c r="A605" s="21">
        <f t="shared" si="9"/>
        <v>171</v>
      </c>
      <c r="B605" s="21" t="s">
        <v>10</v>
      </c>
      <c r="C605" s="126" t="s">
        <v>881</v>
      </c>
      <c r="D605" s="126"/>
      <c r="E605" s="209"/>
      <c r="F605" s="209"/>
      <c r="G605" s="209"/>
    </row>
    <row r="606" spans="1:7">
      <c r="A606" s="21">
        <f t="shared" si="9"/>
        <v>171</v>
      </c>
      <c r="B606" s="21" t="s">
        <v>10</v>
      </c>
      <c r="C606" s="126" t="s">
        <v>881</v>
      </c>
      <c r="D606" s="126"/>
      <c r="E606" s="209"/>
      <c r="F606" s="209"/>
      <c r="G606" s="209"/>
    </row>
    <row r="607" spans="1:7">
      <c r="A607" s="21">
        <f t="shared" si="9"/>
        <v>171</v>
      </c>
      <c r="B607" s="21" t="s">
        <v>10</v>
      </c>
      <c r="C607" s="126" t="s">
        <v>881</v>
      </c>
      <c r="D607" s="126"/>
      <c r="E607" s="209"/>
      <c r="F607" s="209"/>
      <c r="G607" s="209"/>
    </row>
    <row r="608" spans="1:7">
      <c r="A608" s="21">
        <f t="shared" si="9"/>
        <v>171</v>
      </c>
      <c r="B608" s="21" t="s">
        <v>10</v>
      </c>
      <c r="C608" s="126" t="s">
        <v>881</v>
      </c>
      <c r="D608" s="126"/>
      <c r="E608" s="209"/>
      <c r="F608" s="209"/>
      <c r="G608" s="209"/>
    </row>
    <row r="609" spans="1:7">
      <c r="A609" s="21">
        <f t="shared" si="9"/>
        <v>171</v>
      </c>
      <c r="B609" s="21" t="s">
        <v>10</v>
      </c>
      <c r="C609" s="126" t="s">
        <v>881</v>
      </c>
      <c r="D609" s="126"/>
      <c r="E609" s="209"/>
      <c r="F609" s="209"/>
      <c r="G609" s="209"/>
    </row>
    <row r="610" spans="1:7">
      <c r="A610" s="21">
        <f t="shared" si="9"/>
        <v>171</v>
      </c>
      <c r="B610" s="21" t="s">
        <v>10</v>
      </c>
      <c r="C610" s="126" t="s">
        <v>881</v>
      </c>
      <c r="D610" s="126"/>
      <c r="E610" s="209"/>
      <c r="F610" s="209"/>
      <c r="G610" s="209"/>
    </row>
    <row r="611" spans="1:7">
      <c r="A611" s="21">
        <f t="shared" si="9"/>
        <v>171</v>
      </c>
      <c r="B611" s="21" t="s">
        <v>10</v>
      </c>
      <c r="C611" s="126" t="s">
        <v>881</v>
      </c>
      <c r="D611" s="126"/>
      <c r="E611" s="209"/>
      <c r="F611" s="209"/>
      <c r="G611" s="209"/>
    </row>
    <row r="612" spans="1:7">
      <c r="A612" s="21">
        <f t="shared" si="9"/>
        <v>171</v>
      </c>
      <c r="B612" s="21" t="s">
        <v>10</v>
      </c>
      <c r="C612" s="126" t="s">
        <v>881</v>
      </c>
      <c r="D612" s="126"/>
      <c r="E612" s="209"/>
      <c r="F612" s="209"/>
      <c r="G612" s="209"/>
    </row>
    <row r="613" spans="1:7">
      <c r="A613" s="21">
        <f t="shared" si="9"/>
        <v>171</v>
      </c>
      <c r="B613" s="21" t="s">
        <v>10</v>
      </c>
      <c r="C613" s="126" t="s">
        <v>881</v>
      </c>
      <c r="D613" s="126"/>
      <c r="E613" s="209"/>
      <c r="F613" s="209"/>
      <c r="G613" s="209"/>
    </row>
    <row r="614" spans="1:7">
      <c r="A614" s="21">
        <f t="shared" si="9"/>
        <v>171</v>
      </c>
      <c r="B614" s="21" t="s">
        <v>10</v>
      </c>
      <c r="C614" s="126" t="s">
        <v>881</v>
      </c>
      <c r="D614" s="126"/>
      <c r="E614" s="209"/>
      <c r="F614" s="209"/>
      <c r="G614" s="209"/>
    </row>
    <row r="615" spans="1:7">
      <c r="A615" s="21">
        <f t="shared" si="9"/>
        <v>171</v>
      </c>
      <c r="B615" s="21" t="s">
        <v>10</v>
      </c>
      <c r="C615" s="126" t="s">
        <v>881</v>
      </c>
      <c r="D615" s="126"/>
      <c r="E615" s="209"/>
      <c r="F615" s="209"/>
      <c r="G615" s="209"/>
    </row>
    <row r="616" spans="1:7">
      <c r="A616" s="21">
        <f t="shared" si="9"/>
        <v>171</v>
      </c>
      <c r="B616" s="21" t="s">
        <v>10</v>
      </c>
      <c r="C616" s="126" t="s">
        <v>881</v>
      </c>
      <c r="D616" s="126"/>
      <c r="E616" s="209"/>
      <c r="F616" s="209"/>
      <c r="G616" s="209"/>
    </row>
    <row r="617" spans="1:7">
      <c r="A617" s="21">
        <f t="shared" si="9"/>
        <v>171</v>
      </c>
      <c r="B617" s="21" t="s">
        <v>10</v>
      </c>
      <c r="C617" s="126" t="s">
        <v>881</v>
      </c>
      <c r="D617" s="126"/>
      <c r="E617" s="209"/>
      <c r="F617" s="209"/>
      <c r="G617" s="209"/>
    </row>
    <row r="618" spans="1:7">
      <c r="A618" s="21">
        <f t="shared" si="9"/>
        <v>171</v>
      </c>
      <c r="B618" s="21" t="s">
        <v>10</v>
      </c>
      <c r="C618" s="126" t="s">
        <v>881</v>
      </c>
      <c r="D618" s="126"/>
      <c r="E618" s="209"/>
      <c r="F618" s="209"/>
      <c r="G618" s="209"/>
    </row>
    <row r="619" spans="1:7">
      <c r="A619" s="21">
        <f t="shared" si="9"/>
        <v>171</v>
      </c>
      <c r="B619" s="21" t="s">
        <v>10</v>
      </c>
      <c r="C619" s="126" t="s">
        <v>881</v>
      </c>
      <c r="D619" s="126"/>
      <c r="E619" s="209"/>
      <c r="F619" s="209"/>
      <c r="G619" s="209"/>
    </row>
    <row r="620" spans="1:7">
      <c r="A620" s="21">
        <f t="shared" si="9"/>
        <v>171</v>
      </c>
      <c r="B620" s="21" t="s">
        <v>10</v>
      </c>
      <c r="C620" s="126" t="s">
        <v>881</v>
      </c>
      <c r="D620" s="126"/>
      <c r="E620" s="209"/>
      <c r="F620" s="209"/>
      <c r="G620" s="209"/>
    </row>
    <row r="621" spans="1:7">
      <c r="A621" s="21">
        <f t="shared" si="9"/>
        <v>171</v>
      </c>
      <c r="B621" s="21" t="s">
        <v>10</v>
      </c>
      <c r="C621" s="126" t="s">
        <v>881</v>
      </c>
      <c r="D621" s="126"/>
      <c r="E621" s="209"/>
      <c r="F621" s="209"/>
      <c r="G621" s="209"/>
    </row>
    <row r="622" spans="1:7">
      <c r="A622" s="21">
        <f t="shared" si="9"/>
        <v>171</v>
      </c>
      <c r="B622" s="21" t="s">
        <v>10</v>
      </c>
      <c r="C622" s="126" t="s">
        <v>881</v>
      </c>
      <c r="D622" s="126"/>
      <c r="E622" s="209"/>
      <c r="F622" s="209"/>
      <c r="G622" s="209"/>
    </row>
    <row r="623" spans="1:7">
      <c r="A623" s="21">
        <f t="shared" si="9"/>
        <v>171</v>
      </c>
      <c r="B623" s="21" t="s">
        <v>10</v>
      </c>
      <c r="C623" s="126" t="s">
        <v>881</v>
      </c>
      <c r="D623" s="126"/>
      <c r="E623" s="209"/>
      <c r="F623" s="209"/>
      <c r="G623" s="209"/>
    </row>
    <row r="624" spans="1:7">
      <c r="A624" s="21">
        <f t="shared" si="9"/>
        <v>171</v>
      </c>
      <c r="B624" s="21" t="s">
        <v>10</v>
      </c>
      <c r="C624" s="126" t="s">
        <v>881</v>
      </c>
      <c r="D624" s="126"/>
      <c r="E624" s="209"/>
      <c r="F624" s="209"/>
      <c r="G624" s="209"/>
    </row>
    <row r="625" spans="1:7">
      <c r="A625" s="21">
        <f t="shared" si="9"/>
        <v>171</v>
      </c>
      <c r="B625" s="21" t="s">
        <v>10</v>
      </c>
      <c r="C625" s="126" t="s">
        <v>881</v>
      </c>
      <c r="D625" s="126"/>
      <c r="E625" s="209"/>
      <c r="F625" s="209"/>
      <c r="G625" s="209"/>
    </row>
    <row r="626" spans="1:7">
      <c r="A626" s="21">
        <f t="shared" ref="A626:A689" si="10">IF($C626="","blank",MATCH($C626,$I$5:$I$212,0))</f>
        <v>171</v>
      </c>
      <c r="B626" s="21" t="s">
        <v>10</v>
      </c>
      <c r="C626" s="126" t="s">
        <v>881</v>
      </c>
      <c r="D626" s="126"/>
      <c r="E626" s="209"/>
      <c r="F626" s="209"/>
      <c r="G626" s="209"/>
    </row>
    <row r="627" spans="1:7">
      <c r="A627" s="21">
        <f t="shared" si="10"/>
        <v>171</v>
      </c>
      <c r="B627" s="21" t="s">
        <v>10</v>
      </c>
      <c r="C627" s="126" t="s">
        <v>881</v>
      </c>
      <c r="D627" s="126"/>
      <c r="E627" s="209"/>
      <c r="F627" s="209"/>
      <c r="G627" s="209"/>
    </row>
    <row r="628" spans="1:7">
      <c r="A628" s="21">
        <f t="shared" si="10"/>
        <v>171</v>
      </c>
      <c r="B628" s="21" t="s">
        <v>10</v>
      </c>
      <c r="C628" s="126" t="s">
        <v>881</v>
      </c>
      <c r="D628" s="126"/>
      <c r="E628" s="209"/>
      <c r="F628" s="209"/>
      <c r="G628" s="209"/>
    </row>
    <row r="629" spans="1:7">
      <c r="A629" s="21">
        <f t="shared" si="10"/>
        <v>171</v>
      </c>
      <c r="B629" s="21" t="s">
        <v>10</v>
      </c>
      <c r="C629" s="126" t="s">
        <v>881</v>
      </c>
      <c r="D629" s="126"/>
      <c r="E629" s="209"/>
      <c r="F629" s="209"/>
      <c r="G629" s="209"/>
    </row>
    <row r="630" spans="1:7">
      <c r="A630" s="21">
        <f t="shared" si="10"/>
        <v>171</v>
      </c>
      <c r="B630" s="21" t="s">
        <v>10</v>
      </c>
      <c r="C630" s="126" t="s">
        <v>881</v>
      </c>
      <c r="D630" s="126"/>
      <c r="E630" s="209"/>
      <c r="F630" s="209"/>
      <c r="G630" s="209"/>
    </row>
    <row r="631" spans="1:7">
      <c r="A631" s="21">
        <f t="shared" si="10"/>
        <v>171</v>
      </c>
      <c r="B631" s="21" t="s">
        <v>10</v>
      </c>
      <c r="C631" s="126" t="s">
        <v>881</v>
      </c>
      <c r="D631" s="126"/>
      <c r="E631" s="209"/>
      <c r="F631" s="209"/>
      <c r="G631" s="209"/>
    </row>
    <row r="632" spans="1:7">
      <c r="A632" s="21">
        <f t="shared" si="10"/>
        <v>171</v>
      </c>
      <c r="B632" s="21" t="s">
        <v>10</v>
      </c>
      <c r="C632" s="126" t="s">
        <v>881</v>
      </c>
      <c r="D632" s="126"/>
      <c r="E632" s="209"/>
      <c r="F632" s="209"/>
      <c r="G632" s="209"/>
    </row>
    <row r="633" spans="1:7">
      <c r="A633" s="21">
        <f t="shared" si="10"/>
        <v>171</v>
      </c>
      <c r="B633" s="21" t="s">
        <v>10</v>
      </c>
      <c r="C633" s="126" t="s">
        <v>881</v>
      </c>
      <c r="D633" s="126"/>
      <c r="E633" s="209"/>
      <c r="F633" s="209"/>
      <c r="G633" s="209"/>
    </row>
    <row r="634" spans="1:7">
      <c r="A634" s="21">
        <f t="shared" si="10"/>
        <v>171</v>
      </c>
      <c r="B634" s="21" t="s">
        <v>10</v>
      </c>
      <c r="C634" s="126" t="s">
        <v>881</v>
      </c>
      <c r="D634" s="126"/>
      <c r="E634" s="209"/>
      <c r="F634" s="209"/>
      <c r="G634" s="209"/>
    </row>
    <row r="635" spans="1:7">
      <c r="A635" s="21">
        <f t="shared" si="10"/>
        <v>171</v>
      </c>
      <c r="B635" s="21" t="s">
        <v>10</v>
      </c>
      <c r="C635" s="126" t="s">
        <v>881</v>
      </c>
      <c r="D635" s="126"/>
      <c r="E635" s="209"/>
      <c r="F635" s="209"/>
      <c r="G635" s="209"/>
    </row>
    <row r="636" spans="1:7">
      <c r="A636" s="21">
        <f t="shared" si="10"/>
        <v>171</v>
      </c>
      <c r="B636" s="21" t="s">
        <v>10</v>
      </c>
      <c r="C636" s="126" t="s">
        <v>881</v>
      </c>
      <c r="D636" s="126"/>
      <c r="E636" s="209"/>
      <c r="F636" s="209"/>
      <c r="G636" s="209"/>
    </row>
    <row r="637" spans="1:7">
      <c r="A637" s="21">
        <f t="shared" si="10"/>
        <v>171</v>
      </c>
      <c r="B637" s="21" t="s">
        <v>10</v>
      </c>
      <c r="C637" s="126" t="s">
        <v>881</v>
      </c>
      <c r="D637" s="126"/>
      <c r="E637" s="209"/>
      <c r="F637" s="209"/>
      <c r="G637" s="209"/>
    </row>
    <row r="638" spans="1:7">
      <c r="A638" s="21">
        <f t="shared" si="10"/>
        <v>171</v>
      </c>
      <c r="B638" s="21" t="s">
        <v>10</v>
      </c>
      <c r="C638" s="126" t="s">
        <v>881</v>
      </c>
      <c r="D638" s="126"/>
      <c r="E638" s="209"/>
      <c r="F638" s="209"/>
      <c r="G638" s="209"/>
    </row>
    <row r="639" spans="1:7">
      <c r="A639" s="21">
        <f t="shared" si="10"/>
        <v>171</v>
      </c>
      <c r="B639" s="21" t="s">
        <v>10</v>
      </c>
      <c r="C639" s="126" t="s">
        <v>881</v>
      </c>
      <c r="D639" s="126"/>
      <c r="E639" s="209"/>
      <c r="F639" s="209"/>
      <c r="G639" s="209"/>
    </row>
    <row r="640" spans="1:7">
      <c r="A640" s="21">
        <f t="shared" si="10"/>
        <v>171</v>
      </c>
      <c r="B640" s="21" t="s">
        <v>10</v>
      </c>
      <c r="C640" s="126" t="s">
        <v>881</v>
      </c>
      <c r="D640" s="126"/>
      <c r="E640" s="209"/>
      <c r="F640" s="209"/>
      <c r="G640" s="209"/>
    </row>
    <row r="641" spans="1:7">
      <c r="A641" s="21">
        <f t="shared" si="10"/>
        <v>171</v>
      </c>
      <c r="B641" s="21" t="s">
        <v>10</v>
      </c>
      <c r="C641" s="126" t="s">
        <v>881</v>
      </c>
      <c r="D641" s="126"/>
      <c r="E641" s="209"/>
      <c r="F641" s="209"/>
      <c r="G641" s="209"/>
    </row>
    <row r="642" spans="1:7">
      <c r="A642" s="21">
        <f t="shared" si="10"/>
        <v>171</v>
      </c>
      <c r="B642" s="21" t="s">
        <v>10</v>
      </c>
      <c r="C642" s="126" t="s">
        <v>881</v>
      </c>
      <c r="D642" s="126"/>
      <c r="E642" s="209"/>
      <c r="F642" s="209"/>
      <c r="G642" s="209"/>
    </row>
    <row r="643" spans="1:7">
      <c r="A643" s="21">
        <f t="shared" si="10"/>
        <v>171</v>
      </c>
      <c r="B643" s="21" t="s">
        <v>10</v>
      </c>
      <c r="C643" s="126" t="s">
        <v>881</v>
      </c>
      <c r="D643" s="126"/>
      <c r="E643" s="209"/>
      <c r="F643" s="209"/>
      <c r="G643" s="209"/>
    </row>
    <row r="644" spans="1:7">
      <c r="A644" s="21">
        <f t="shared" si="10"/>
        <v>171</v>
      </c>
      <c r="B644" s="21" t="s">
        <v>10</v>
      </c>
      <c r="C644" s="126" t="s">
        <v>881</v>
      </c>
      <c r="D644" s="126"/>
      <c r="E644" s="209"/>
      <c r="F644" s="209"/>
      <c r="G644" s="209"/>
    </row>
    <row r="645" spans="1:7">
      <c r="A645" s="21">
        <f t="shared" si="10"/>
        <v>171</v>
      </c>
      <c r="B645" s="21" t="s">
        <v>10</v>
      </c>
      <c r="C645" s="126" t="s">
        <v>881</v>
      </c>
      <c r="D645" s="126"/>
      <c r="E645" s="209"/>
      <c r="F645" s="209"/>
      <c r="G645" s="209"/>
    </row>
    <row r="646" spans="1:7">
      <c r="A646" s="21">
        <f t="shared" si="10"/>
        <v>171</v>
      </c>
      <c r="B646" s="21" t="s">
        <v>10</v>
      </c>
      <c r="C646" s="126" t="s">
        <v>881</v>
      </c>
      <c r="D646" s="126"/>
      <c r="E646" s="209"/>
      <c r="F646" s="209"/>
      <c r="G646" s="209"/>
    </row>
    <row r="647" spans="1:7">
      <c r="A647" s="21">
        <f t="shared" si="10"/>
        <v>171</v>
      </c>
      <c r="B647" s="21" t="s">
        <v>10</v>
      </c>
      <c r="C647" s="126" t="s">
        <v>881</v>
      </c>
      <c r="D647" s="126"/>
      <c r="E647" s="209"/>
      <c r="F647" s="209"/>
      <c r="G647" s="209"/>
    </row>
    <row r="648" spans="1:7">
      <c r="A648" s="21">
        <f t="shared" si="10"/>
        <v>171</v>
      </c>
      <c r="B648" s="21" t="s">
        <v>10</v>
      </c>
      <c r="C648" s="126" t="s">
        <v>881</v>
      </c>
      <c r="D648" s="126"/>
      <c r="E648" s="209"/>
      <c r="F648" s="209"/>
      <c r="G648" s="209"/>
    </row>
    <row r="649" spans="1:7">
      <c r="A649" s="21">
        <f t="shared" si="10"/>
        <v>171</v>
      </c>
      <c r="B649" s="21" t="s">
        <v>10</v>
      </c>
      <c r="C649" s="126" t="s">
        <v>881</v>
      </c>
      <c r="D649" s="126"/>
      <c r="E649" s="209"/>
      <c r="F649" s="209"/>
      <c r="G649" s="209"/>
    </row>
    <row r="650" spans="1:7">
      <c r="A650" s="21">
        <f t="shared" si="10"/>
        <v>171</v>
      </c>
      <c r="B650" s="21" t="s">
        <v>10</v>
      </c>
      <c r="C650" s="126" t="s">
        <v>881</v>
      </c>
      <c r="D650" s="126"/>
      <c r="E650" s="209"/>
      <c r="F650" s="209"/>
      <c r="G650" s="209"/>
    </row>
    <row r="651" spans="1:7">
      <c r="A651" s="21">
        <f t="shared" si="10"/>
        <v>171</v>
      </c>
      <c r="B651" s="21" t="s">
        <v>10</v>
      </c>
      <c r="C651" s="126" t="s">
        <v>881</v>
      </c>
      <c r="D651" s="126"/>
      <c r="E651" s="209"/>
      <c r="F651" s="209"/>
      <c r="G651" s="209"/>
    </row>
    <row r="652" spans="1:7">
      <c r="A652" s="21">
        <f t="shared" si="10"/>
        <v>171</v>
      </c>
      <c r="B652" s="21" t="s">
        <v>10</v>
      </c>
      <c r="C652" s="126" t="s">
        <v>881</v>
      </c>
      <c r="D652" s="126"/>
      <c r="E652" s="209"/>
      <c r="F652" s="209"/>
      <c r="G652" s="209"/>
    </row>
    <row r="653" spans="1:7">
      <c r="A653" s="21">
        <f t="shared" si="10"/>
        <v>171</v>
      </c>
      <c r="B653" s="21" t="s">
        <v>10</v>
      </c>
      <c r="C653" s="126" t="s">
        <v>881</v>
      </c>
      <c r="D653" s="126"/>
      <c r="E653" s="209"/>
      <c r="F653" s="209"/>
      <c r="G653" s="209"/>
    </row>
    <row r="654" spans="1:7">
      <c r="A654" s="21">
        <f t="shared" si="10"/>
        <v>171</v>
      </c>
      <c r="B654" s="21" t="s">
        <v>10</v>
      </c>
      <c r="C654" s="126" t="s">
        <v>881</v>
      </c>
      <c r="D654" s="126"/>
      <c r="E654" s="209"/>
      <c r="F654" s="209"/>
      <c r="G654" s="209"/>
    </row>
    <row r="655" spans="1:7">
      <c r="A655" s="21">
        <f t="shared" si="10"/>
        <v>171</v>
      </c>
      <c r="B655" s="21" t="s">
        <v>10</v>
      </c>
      <c r="C655" s="126" t="s">
        <v>881</v>
      </c>
      <c r="D655" s="126"/>
      <c r="E655" s="209"/>
      <c r="F655" s="209"/>
      <c r="G655" s="209"/>
    </row>
    <row r="656" spans="1:7">
      <c r="A656" s="21">
        <f t="shared" si="10"/>
        <v>171</v>
      </c>
      <c r="B656" s="21" t="s">
        <v>10</v>
      </c>
      <c r="C656" s="126" t="s">
        <v>881</v>
      </c>
      <c r="D656" s="126"/>
      <c r="E656" s="209"/>
      <c r="F656" s="209"/>
      <c r="G656" s="209"/>
    </row>
    <row r="657" spans="1:7">
      <c r="A657" s="21">
        <f t="shared" si="10"/>
        <v>171</v>
      </c>
      <c r="B657" s="21" t="s">
        <v>10</v>
      </c>
      <c r="C657" s="126" t="s">
        <v>881</v>
      </c>
      <c r="D657" s="126"/>
      <c r="E657" s="209"/>
      <c r="F657" s="209"/>
      <c r="G657" s="209"/>
    </row>
    <row r="658" spans="1:7">
      <c r="A658" s="21">
        <f t="shared" si="10"/>
        <v>171</v>
      </c>
      <c r="B658" s="21" t="s">
        <v>10</v>
      </c>
      <c r="C658" s="126" t="s">
        <v>881</v>
      </c>
      <c r="D658" s="126"/>
      <c r="E658" s="209"/>
      <c r="F658" s="209"/>
      <c r="G658" s="209"/>
    </row>
    <row r="659" spans="1:7">
      <c r="A659" s="21">
        <f t="shared" si="10"/>
        <v>171</v>
      </c>
      <c r="B659" s="21" t="s">
        <v>10</v>
      </c>
      <c r="C659" s="126" t="s">
        <v>881</v>
      </c>
      <c r="D659" s="126"/>
      <c r="E659" s="209"/>
      <c r="F659" s="209"/>
      <c r="G659" s="209"/>
    </row>
    <row r="660" spans="1:7">
      <c r="A660" s="21">
        <f t="shared" si="10"/>
        <v>171</v>
      </c>
      <c r="B660" s="21" t="s">
        <v>10</v>
      </c>
      <c r="C660" s="126" t="s">
        <v>881</v>
      </c>
      <c r="D660" s="126"/>
      <c r="E660" s="209"/>
      <c r="F660" s="209"/>
      <c r="G660" s="209"/>
    </row>
    <row r="661" spans="1:7">
      <c r="A661" s="21">
        <f t="shared" si="10"/>
        <v>171</v>
      </c>
      <c r="B661" s="21" t="s">
        <v>10</v>
      </c>
      <c r="C661" s="126" t="s">
        <v>881</v>
      </c>
      <c r="D661" s="126"/>
      <c r="E661" s="209"/>
      <c r="F661" s="209"/>
      <c r="G661" s="209"/>
    </row>
    <row r="662" spans="1:7">
      <c r="A662" s="21">
        <f t="shared" si="10"/>
        <v>171</v>
      </c>
      <c r="B662" s="21" t="s">
        <v>10</v>
      </c>
      <c r="C662" s="126" t="s">
        <v>881</v>
      </c>
      <c r="D662" s="126"/>
      <c r="E662" s="209"/>
      <c r="F662" s="209"/>
      <c r="G662" s="209"/>
    </row>
    <row r="663" spans="1:7">
      <c r="A663" s="21">
        <f t="shared" si="10"/>
        <v>171</v>
      </c>
      <c r="B663" s="21" t="s">
        <v>10</v>
      </c>
      <c r="C663" s="126" t="s">
        <v>881</v>
      </c>
      <c r="D663" s="126"/>
      <c r="E663" s="209"/>
      <c r="F663" s="209"/>
      <c r="G663" s="209"/>
    </row>
    <row r="664" spans="1:7">
      <c r="A664" s="21">
        <f t="shared" si="10"/>
        <v>171</v>
      </c>
      <c r="B664" s="21" t="s">
        <v>10</v>
      </c>
      <c r="C664" s="126" t="s">
        <v>881</v>
      </c>
      <c r="D664" s="126"/>
      <c r="E664" s="209"/>
      <c r="F664" s="209"/>
      <c r="G664" s="209"/>
    </row>
    <row r="665" spans="1:7">
      <c r="A665" s="21">
        <f t="shared" si="10"/>
        <v>171</v>
      </c>
      <c r="B665" s="21" t="s">
        <v>10</v>
      </c>
      <c r="C665" s="126" t="s">
        <v>881</v>
      </c>
      <c r="D665" s="126"/>
      <c r="E665" s="209"/>
      <c r="F665" s="209"/>
      <c r="G665" s="209"/>
    </row>
    <row r="666" spans="1:7">
      <c r="A666" s="21">
        <f t="shared" si="10"/>
        <v>171</v>
      </c>
      <c r="B666" s="21" t="s">
        <v>10</v>
      </c>
      <c r="C666" s="126" t="s">
        <v>881</v>
      </c>
      <c r="D666" s="126"/>
      <c r="E666" s="209"/>
      <c r="F666" s="209"/>
      <c r="G666" s="209"/>
    </row>
    <row r="667" spans="1:7">
      <c r="A667" s="21">
        <f t="shared" si="10"/>
        <v>171</v>
      </c>
      <c r="B667" s="21" t="s">
        <v>10</v>
      </c>
      <c r="C667" s="126" t="s">
        <v>881</v>
      </c>
      <c r="D667" s="126"/>
      <c r="E667" s="209"/>
      <c r="F667" s="209"/>
      <c r="G667" s="209"/>
    </row>
    <row r="668" spans="1:7">
      <c r="A668" s="21">
        <f t="shared" si="10"/>
        <v>171</v>
      </c>
      <c r="B668" s="21" t="s">
        <v>10</v>
      </c>
      <c r="C668" s="126" t="s">
        <v>881</v>
      </c>
      <c r="D668" s="126"/>
      <c r="E668" s="209"/>
      <c r="F668" s="209"/>
      <c r="G668" s="209"/>
    </row>
    <row r="669" spans="1:7">
      <c r="A669" s="21">
        <f t="shared" si="10"/>
        <v>171</v>
      </c>
      <c r="B669" s="21" t="s">
        <v>10</v>
      </c>
      <c r="C669" s="126" t="s">
        <v>881</v>
      </c>
      <c r="D669" s="126"/>
      <c r="E669" s="209"/>
      <c r="F669" s="209"/>
      <c r="G669" s="209"/>
    </row>
    <row r="670" spans="1:7">
      <c r="A670" s="21">
        <f t="shared" si="10"/>
        <v>171</v>
      </c>
      <c r="B670" s="21" t="s">
        <v>10</v>
      </c>
      <c r="C670" s="126" t="s">
        <v>881</v>
      </c>
      <c r="D670" s="126"/>
      <c r="E670" s="209"/>
      <c r="F670" s="209"/>
      <c r="G670" s="209"/>
    </row>
    <row r="671" spans="1:7">
      <c r="A671" s="21">
        <f t="shared" si="10"/>
        <v>171</v>
      </c>
      <c r="B671" s="21" t="s">
        <v>10</v>
      </c>
      <c r="C671" s="126" t="s">
        <v>881</v>
      </c>
      <c r="D671" s="126"/>
      <c r="E671" s="209"/>
      <c r="F671" s="209"/>
      <c r="G671" s="209"/>
    </row>
    <row r="672" spans="1:7">
      <c r="A672" s="21">
        <f t="shared" si="10"/>
        <v>171</v>
      </c>
      <c r="B672" s="21" t="s">
        <v>10</v>
      </c>
      <c r="C672" s="126" t="s">
        <v>881</v>
      </c>
      <c r="D672" s="126"/>
      <c r="E672" s="209"/>
      <c r="F672" s="209"/>
      <c r="G672" s="209"/>
    </row>
    <row r="673" spans="1:7">
      <c r="A673" s="21">
        <f t="shared" si="10"/>
        <v>171</v>
      </c>
      <c r="B673" s="21" t="s">
        <v>10</v>
      </c>
      <c r="C673" s="126" t="s">
        <v>881</v>
      </c>
      <c r="D673" s="126"/>
      <c r="E673" s="209"/>
      <c r="F673" s="209"/>
      <c r="G673" s="209"/>
    </row>
    <row r="674" spans="1:7">
      <c r="A674" s="21">
        <f t="shared" si="10"/>
        <v>172</v>
      </c>
      <c r="B674" s="21" t="s">
        <v>0</v>
      </c>
      <c r="C674" s="126" t="s">
        <v>1209</v>
      </c>
      <c r="D674" s="126"/>
      <c r="E674" s="209"/>
      <c r="F674" s="209"/>
      <c r="G674" s="209"/>
    </row>
    <row r="675" spans="1:7">
      <c r="A675" s="21">
        <f t="shared" si="10"/>
        <v>173</v>
      </c>
      <c r="B675" s="21" t="s">
        <v>16</v>
      </c>
      <c r="C675" s="126" t="s">
        <v>1174</v>
      </c>
      <c r="D675" s="126"/>
      <c r="E675" s="209"/>
      <c r="F675" s="209"/>
      <c r="G675" s="209"/>
    </row>
    <row r="676" spans="1:7">
      <c r="A676" s="21">
        <f t="shared" si="10"/>
        <v>174</v>
      </c>
      <c r="B676" s="21" t="s">
        <v>10</v>
      </c>
      <c r="C676" s="126" t="s">
        <v>1406</v>
      </c>
      <c r="D676" s="126"/>
      <c r="E676" s="209"/>
      <c r="F676" s="209"/>
      <c r="G676" s="209"/>
    </row>
    <row r="677" spans="1:7">
      <c r="A677" s="21">
        <f t="shared" si="10"/>
        <v>175</v>
      </c>
      <c r="B677" s="21" t="s">
        <v>10</v>
      </c>
      <c r="C677" s="126" t="s">
        <v>1407</v>
      </c>
      <c r="D677" s="126"/>
      <c r="E677" s="209"/>
      <c r="F677" s="209"/>
      <c r="G677" s="209"/>
    </row>
    <row r="678" spans="1:7">
      <c r="A678" s="21">
        <f t="shared" si="10"/>
        <v>181</v>
      </c>
      <c r="B678" s="21" t="s">
        <v>10</v>
      </c>
      <c r="C678" s="126" t="s">
        <v>71</v>
      </c>
      <c r="D678" s="126"/>
      <c r="E678" s="209"/>
      <c r="F678" s="209"/>
      <c r="G678" s="209"/>
    </row>
    <row r="679" spans="1:7">
      <c r="A679" s="21">
        <f t="shared" si="10"/>
        <v>182</v>
      </c>
      <c r="B679" s="21" t="s">
        <v>10</v>
      </c>
      <c r="C679" s="126" t="s">
        <v>110</v>
      </c>
      <c r="D679" s="126"/>
      <c r="E679" s="209"/>
      <c r="F679" s="209"/>
      <c r="G679" s="209"/>
    </row>
    <row r="680" spans="1:7">
      <c r="A680" s="21">
        <f t="shared" si="10"/>
        <v>183</v>
      </c>
      <c r="B680" s="21" t="s">
        <v>10</v>
      </c>
      <c r="C680" s="126" t="s">
        <v>72</v>
      </c>
      <c r="D680" s="126"/>
      <c r="E680" s="209"/>
      <c r="F680" s="209"/>
      <c r="G680" s="209"/>
    </row>
    <row r="681" spans="1:7">
      <c r="A681" s="21">
        <f t="shared" si="10"/>
        <v>184</v>
      </c>
      <c r="B681" s="21" t="s">
        <v>10</v>
      </c>
      <c r="C681" s="126" t="s">
        <v>358</v>
      </c>
      <c r="D681" s="126"/>
      <c r="E681" s="209"/>
      <c r="F681" s="209"/>
      <c r="G681" s="209"/>
    </row>
    <row r="682" spans="1:7">
      <c r="A682" s="21">
        <f t="shared" si="10"/>
        <v>185</v>
      </c>
      <c r="B682" s="21" t="s">
        <v>0</v>
      </c>
      <c r="C682" s="126" t="s">
        <v>819</v>
      </c>
      <c r="D682" s="126"/>
      <c r="E682" s="209"/>
      <c r="F682" s="209"/>
      <c r="G682" s="209"/>
    </row>
    <row r="683" spans="1:7">
      <c r="A683" s="21" t="e">
        <f t="shared" si="10"/>
        <v>#N/A</v>
      </c>
      <c r="B683" s="21" t="s">
        <v>0</v>
      </c>
      <c r="C683" s="126" t="s">
        <v>820</v>
      </c>
      <c r="D683" s="126"/>
      <c r="E683" s="209"/>
      <c r="F683" s="209"/>
      <c r="G683" s="209"/>
    </row>
    <row r="684" spans="1:7">
      <c r="A684" s="21" t="e">
        <f t="shared" si="10"/>
        <v>#N/A</v>
      </c>
      <c r="B684" s="21" t="s">
        <v>0</v>
      </c>
      <c r="C684" s="126" t="s">
        <v>821</v>
      </c>
      <c r="D684" s="126"/>
      <c r="E684" s="209"/>
      <c r="F684" s="209"/>
      <c r="G684" s="209"/>
    </row>
    <row r="685" spans="1:7">
      <c r="A685" s="21">
        <f t="shared" si="10"/>
        <v>189</v>
      </c>
      <c r="B685" s="21" t="s">
        <v>16</v>
      </c>
      <c r="C685" s="126" t="s">
        <v>1175</v>
      </c>
      <c r="D685" s="126"/>
      <c r="E685" s="209"/>
      <c r="F685" s="209"/>
      <c r="G685" s="209"/>
    </row>
    <row r="686" spans="1:7">
      <c r="A686" s="21">
        <f t="shared" si="10"/>
        <v>191</v>
      </c>
      <c r="B686" s="21" t="s">
        <v>10</v>
      </c>
      <c r="C686" s="126" t="s">
        <v>1264</v>
      </c>
      <c r="D686" s="126"/>
      <c r="E686" s="209"/>
      <c r="F686" s="209"/>
      <c r="G686" s="209"/>
    </row>
    <row r="687" spans="1:7">
      <c r="A687" s="21">
        <f t="shared" si="10"/>
        <v>192</v>
      </c>
      <c r="B687" s="21" t="s">
        <v>10</v>
      </c>
      <c r="C687" s="126" t="s">
        <v>1255</v>
      </c>
      <c r="D687" s="126"/>
      <c r="E687" s="209"/>
      <c r="F687" s="209"/>
      <c r="G687" s="209"/>
    </row>
    <row r="688" spans="1:7">
      <c r="A688" s="21">
        <f t="shared" si="10"/>
        <v>195</v>
      </c>
      <c r="B688" s="21" t="s">
        <v>0</v>
      </c>
      <c r="C688" s="126" t="s">
        <v>1533</v>
      </c>
      <c r="D688" s="126"/>
      <c r="E688" s="209"/>
      <c r="F688" s="209"/>
      <c r="G688" s="209"/>
    </row>
    <row r="689" spans="1:7">
      <c r="A689" s="21">
        <f t="shared" si="10"/>
        <v>195</v>
      </c>
      <c r="B689" s="21" t="s">
        <v>0</v>
      </c>
      <c r="C689" s="126" t="s">
        <v>1533</v>
      </c>
      <c r="D689" s="126"/>
      <c r="E689" s="209"/>
      <c r="F689" s="209"/>
      <c r="G689" s="209"/>
    </row>
    <row r="690" spans="1:7">
      <c r="A690" s="21">
        <f t="shared" ref="A690:A753" si="11">IF($C690="","blank",MATCH($C690,$I$5:$I$212,0))</f>
        <v>195</v>
      </c>
      <c r="B690" s="21" t="s">
        <v>0</v>
      </c>
      <c r="C690" s="126" t="s">
        <v>1533</v>
      </c>
      <c r="D690" s="126"/>
      <c r="E690" s="209"/>
      <c r="F690" s="209"/>
      <c r="G690" s="209"/>
    </row>
    <row r="691" spans="1:7">
      <c r="A691" s="21">
        <f t="shared" si="11"/>
        <v>195</v>
      </c>
      <c r="B691" s="21" t="s">
        <v>0</v>
      </c>
      <c r="C691" s="126" t="s">
        <v>1533</v>
      </c>
      <c r="D691" s="126"/>
      <c r="E691" s="209"/>
      <c r="F691" s="209"/>
      <c r="G691" s="209"/>
    </row>
    <row r="692" spans="1:7">
      <c r="A692" s="21">
        <f t="shared" si="11"/>
        <v>195</v>
      </c>
      <c r="B692" s="21" t="s">
        <v>0</v>
      </c>
      <c r="C692" s="126" t="s">
        <v>1533</v>
      </c>
      <c r="D692" s="126"/>
      <c r="E692" s="209"/>
      <c r="F692" s="209"/>
      <c r="G692" s="209"/>
    </row>
    <row r="693" spans="1:7">
      <c r="A693" s="21">
        <f t="shared" si="11"/>
        <v>195</v>
      </c>
      <c r="B693" s="21" t="s">
        <v>0</v>
      </c>
      <c r="C693" s="126" t="s">
        <v>1533</v>
      </c>
      <c r="D693" s="126"/>
      <c r="E693" s="209"/>
      <c r="F693" s="209"/>
      <c r="G693" s="209"/>
    </row>
    <row r="694" spans="1:7">
      <c r="A694" s="21">
        <f t="shared" si="11"/>
        <v>195</v>
      </c>
      <c r="B694" s="21" t="s">
        <v>0</v>
      </c>
      <c r="C694" s="126" t="s">
        <v>1533</v>
      </c>
      <c r="D694" s="126"/>
      <c r="E694" s="209"/>
      <c r="F694" s="209"/>
      <c r="G694" s="209"/>
    </row>
    <row r="695" spans="1:7">
      <c r="A695" s="21">
        <f t="shared" si="11"/>
        <v>197</v>
      </c>
      <c r="B695" s="21" t="s">
        <v>0</v>
      </c>
      <c r="C695" s="126" t="s">
        <v>773</v>
      </c>
      <c r="D695" s="126"/>
      <c r="E695" s="209"/>
      <c r="F695" s="209"/>
      <c r="G695" s="209"/>
    </row>
    <row r="696" spans="1:7">
      <c r="A696" s="21">
        <f t="shared" si="11"/>
        <v>200</v>
      </c>
      <c r="B696" s="21" t="s">
        <v>10</v>
      </c>
      <c r="C696" s="126" t="s">
        <v>1405</v>
      </c>
      <c r="D696" s="126"/>
      <c r="E696" s="209"/>
      <c r="F696" s="209"/>
      <c r="G696" s="209"/>
    </row>
    <row r="697" spans="1:7">
      <c r="A697" s="21" t="e">
        <f t="shared" si="11"/>
        <v>#N/A</v>
      </c>
      <c r="B697" s="21" t="s">
        <v>10</v>
      </c>
      <c r="C697" s="126" t="s">
        <v>1178</v>
      </c>
      <c r="D697" s="126"/>
      <c r="E697" s="209"/>
      <c r="F697" s="209"/>
      <c r="G697" s="209"/>
    </row>
    <row r="698" spans="1:7">
      <c r="A698" s="21" t="e">
        <f t="shared" si="11"/>
        <v>#N/A</v>
      </c>
      <c r="B698" s="21" t="s">
        <v>10</v>
      </c>
      <c r="C698" s="126" t="s">
        <v>1200</v>
      </c>
      <c r="D698" s="126"/>
      <c r="E698" s="209"/>
      <c r="F698" s="209"/>
      <c r="G698" s="209"/>
    </row>
    <row r="699" spans="1:7">
      <c r="A699" s="21">
        <f t="shared" si="11"/>
        <v>205</v>
      </c>
      <c r="B699" s="21" t="s">
        <v>16</v>
      </c>
      <c r="C699" s="126" t="s">
        <v>1879</v>
      </c>
      <c r="D699" s="126"/>
      <c r="E699" s="209"/>
      <c r="F699" s="209"/>
      <c r="G699" s="209"/>
    </row>
    <row r="700" spans="1:7">
      <c r="A700" s="21">
        <f t="shared" si="11"/>
        <v>206</v>
      </c>
      <c r="B700" s="21" t="s">
        <v>10</v>
      </c>
      <c r="C700" s="126" t="s">
        <v>1878</v>
      </c>
      <c r="D700" s="126"/>
      <c r="E700" s="209"/>
      <c r="F700" s="209"/>
      <c r="G700" s="209"/>
    </row>
    <row r="701" spans="1:7">
      <c r="A701" s="21">
        <f t="shared" si="11"/>
        <v>206</v>
      </c>
      <c r="B701" s="21" t="s">
        <v>10</v>
      </c>
      <c r="C701" s="126" t="s">
        <v>1878</v>
      </c>
      <c r="D701" s="126"/>
      <c r="E701" s="209"/>
      <c r="F701" s="209"/>
      <c r="G701" s="209"/>
    </row>
    <row r="702" spans="1:7">
      <c r="A702" s="21">
        <f t="shared" si="11"/>
        <v>206</v>
      </c>
      <c r="B702" s="21" t="s">
        <v>10</v>
      </c>
      <c r="C702" s="126" t="s">
        <v>1878</v>
      </c>
      <c r="D702" s="126"/>
      <c r="E702" s="209"/>
      <c r="F702" s="209"/>
      <c r="G702" s="209"/>
    </row>
    <row r="703" spans="1:7">
      <c r="A703" s="21">
        <f t="shared" si="11"/>
        <v>206</v>
      </c>
      <c r="B703" s="21" t="s">
        <v>10</v>
      </c>
      <c r="C703" s="126" t="s">
        <v>1878</v>
      </c>
      <c r="D703" s="126"/>
      <c r="E703" s="209"/>
      <c r="F703" s="209"/>
      <c r="G703" s="209"/>
    </row>
    <row r="704" spans="1:7">
      <c r="A704" s="21">
        <f t="shared" si="11"/>
        <v>206</v>
      </c>
      <c r="B704" s="21" t="s">
        <v>10</v>
      </c>
      <c r="C704" s="126" t="s">
        <v>1878</v>
      </c>
      <c r="D704" s="126"/>
      <c r="E704" s="209"/>
      <c r="F704" s="209"/>
      <c r="G704" s="209"/>
    </row>
    <row r="705" spans="1:7">
      <c r="A705" s="21">
        <f t="shared" si="11"/>
        <v>206</v>
      </c>
      <c r="B705" s="21" t="s">
        <v>10</v>
      </c>
      <c r="C705" s="126" t="s">
        <v>1878</v>
      </c>
      <c r="D705" s="126"/>
      <c r="E705" s="209"/>
      <c r="F705" s="209"/>
      <c r="G705" s="209"/>
    </row>
    <row r="706" spans="1:7">
      <c r="A706" s="21">
        <f t="shared" si="11"/>
        <v>206</v>
      </c>
      <c r="B706" s="21" t="s">
        <v>10</v>
      </c>
      <c r="C706" s="126" t="s">
        <v>1878</v>
      </c>
      <c r="D706" s="126"/>
      <c r="E706" s="209"/>
      <c r="F706" s="209"/>
      <c r="G706" s="209"/>
    </row>
    <row r="707" spans="1:7">
      <c r="A707" s="21">
        <f t="shared" si="11"/>
        <v>206</v>
      </c>
      <c r="B707" s="21" t="s">
        <v>10</v>
      </c>
      <c r="C707" s="126" t="s">
        <v>1878</v>
      </c>
      <c r="D707" s="126"/>
      <c r="E707" s="209"/>
      <c r="F707" s="209"/>
      <c r="G707" s="209"/>
    </row>
    <row r="708" spans="1:7">
      <c r="A708" s="21">
        <f t="shared" si="11"/>
        <v>206</v>
      </c>
      <c r="B708" s="21" t="s">
        <v>10</v>
      </c>
      <c r="C708" s="126" t="s">
        <v>1878</v>
      </c>
      <c r="D708" s="126"/>
      <c r="E708" s="209"/>
      <c r="F708" s="209"/>
      <c r="G708" s="209"/>
    </row>
    <row r="709" spans="1:7">
      <c r="A709" s="21">
        <f t="shared" si="11"/>
        <v>206</v>
      </c>
      <c r="B709" s="21" t="s">
        <v>10</v>
      </c>
      <c r="C709" s="126" t="s">
        <v>1878</v>
      </c>
      <c r="D709" s="126"/>
      <c r="E709" s="209"/>
      <c r="F709" s="209"/>
      <c r="G709" s="209"/>
    </row>
    <row r="710" spans="1:7">
      <c r="A710" s="21">
        <f t="shared" si="11"/>
        <v>206</v>
      </c>
      <c r="B710" s="21" t="s">
        <v>10</v>
      </c>
      <c r="C710" s="126" t="s">
        <v>1878</v>
      </c>
      <c r="D710" s="126"/>
      <c r="E710" s="209"/>
      <c r="F710" s="209"/>
      <c r="G710" s="209"/>
    </row>
    <row r="711" spans="1:7">
      <c r="A711" s="21">
        <f t="shared" si="11"/>
        <v>206</v>
      </c>
      <c r="B711" s="21" t="s">
        <v>10</v>
      </c>
      <c r="C711" s="126" t="s">
        <v>1878</v>
      </c>
      <c r="D711" s="126"/>
      <c r="E711" s="209"/>
      <c r="F711" s="209"/>
      <c r="G711" s="209"/>
    </row>
    <row r="712" spans="1:7">
      <c r="A712" s="21">
        <f t="shared" si="11"/>
        <v>206</v>
      </c>
      <c r="B712" s="21" t="s">
        <v>10</v>
      </c>
      <c r="C712" s="126" t="s">
        <v>1878</v>
      </c>
      <c r="D712" s="126"/>
      <c r="E712" s="209"/>
      <c r="F712" s="209"/>
      <c r="G712" s="209"/>
    </row>
    <row r="713" spans="1:7">
      <c r="A713" s="21">
        <f t="shared" si="11"/>
        <v>206</v>
      </c>
      <c r="B713" s="21" t="s">
        <v>10</v>
      </c>
      <c r="C713" s="126" t="s">
        <v>1878</v>
      </c>
      <c r="D713" s="126"/>
      <c r="E713" s="209"/>
      <c r="F713" s="209"/>
      <c r="G713" s="209"/>
    </row>
    <row r="714" spans="1:7">
      <c r="A714" s="21">
        <f t="shared" si="11"/>
        <v>206</v>
      </c>
      <c r="B714" s="21" t="s">
        <v>10</v>
      </c>
      <c r="C714" s="126" t="s">
        <v>1878</v>
      </c>
      <c r="D714" s="126"/>
      <c r="E714" s="209"/>
      <c r="F714" s="209"/>
      <c r="G714" s="209"/>
    </row>
    <row r="715" spans="1:7">
      <c r="A715" s="21">
        <f t="shared" si="11"/>
        <v>206</v>
      </c>
      <c r="B715" s="21" t="s">
        <v>10</v>
      </c>
      <c r="C715" s="126" t="s">
        <v>1878</v>
      </c>
      <c r="D715" s="126"/>
      <c r="E715" s="209"/>
      <c r="F715" s="209"/>
      <c r="G715" s="209"/>
    </row>
    <row r="716" spans="1:7">
      <c r="A716" s="21">
        <f t="shared" si="11"/>
        <v>206</v>
      </c>
      <c r="B716" s="21" t="s">
        <v>10</v>
      </c>
      <c r="C716" s="126" t="s">
        <v>1878</v>
      </c>
      <c r="D716" s="126"/>
      <c r="E716" s="209"/>
      <c r="F716" s="209"/>
      <c r="G716" s="209"/>
    </row>
    <row r="717" spans="1:7">
      <c r="A717" s="21">
        <f t="shared" si="11"/>
        <v>206</v>
      </c>
      <c r="B717" s="21" t="s">
        <v>10</v>
      </c>
      <c r="C717" s="126" t="s">
        <v>1878</v>
      </c>
      <c r="D717" s="126"/>
      <c r="E717" s="209"/>
      <c r="F717" s="209"/>
      <c r="G717" s="209"/>
    </row>
    <row r="718" spans="1:7">
      <c r="A718" s="21">
        <f t="shared" si="11"/>
        <v>206</v>
      </c>
      <c r="B718" s="21" t="s">
        <v>10</v>
      </c>
      <c r="C718" s="126" t="s">
        <v>1878</v>
      </c>
      <c r="D718" s="126"/>
      <c r="E718" s="209"/>
      <c r="F718" s="209"/>
      <c r="G718" s="209"/>
    </row>
    <row r="719" spans="1:7">
      <c r="A719" s="21">
        <f t="shared" si="11"/>
        <v>206</v>
      </c>
      <c r="B719" s="21" t="s">
        <v>10</v>
      </c>
      <c r="C719" s="126" t="s">
        <v>1878</v>
      </c>
      <c r="D719" s="126"/>
      <c r="E719" s="209"/>
      <c r="F719" s="209"/>
      <c r="G719" s="209"/>
    </row>
    <row r="720" spans="1:7">
      <c r="A720" s="21">
        <f t="shared" si="11"/>
        <v>206</v>
      </c>
      <c r="B720" s="21" t="s">
        <v>10</v>
      </c>
      <c r="C720" s="126" t="s">
        <v>1878</v>
      </c>
      <c r="D720" s="126"/>
      <c r="E720" s="209"/>
      <c r="F720" s="209"/>
      <c r="G720" s="209"/>
    </row>
    <row r="721" spans="1:7">
      <c r="A721" s="21">
        <f t="shared" si="11"/>
        <v>206</v>
      </c>
      <c r="B721" s="21" t="s">
        <v>10</v>
      </c>
      <c r="C721" s="126" t="s">
        <v>1878</v>
      </c>
      <c r="D721" s="126"/>
      <c r="E721" s="209"/>
      <c r="F721" s="209"/>
      <c r="G721" s="209"/>
    </row>
    <row r="722" spans="1:7">
      <c r="A722" s="21">
        <f t="shared" si="11"/>
        <v>206</v>
      </c>
      <c r="B722" s="21" t="s">
        <v>10</v>
      </c>
      <c r="C722" s="126" t="s">
        <v>1878</v>
      </c>
      <c r="D722" s="126"/>
      <c r="E722" s="209"/>
      <c r="F722" s="209"/>
      <c r="G722" s="209"/>
    </row>
    <row r="723" spans="1:7">
      <c r="A723" s="21">
        <f t="shared" si="11"/>
        <v>206</v>
      </c>
      <c r="B723" s="21" t="s">
        <v>10</v>
      </c>
      <c r="C723" s="126" t="s">
        <v>1878</v>
      </c>
      <c r="D723" s="126"/>
      <c r="E723" s="209"/>
      <c r="F723" s="209"/>
      <c r="G723" s="209"/>
    </row>
    <row r="724" spans="1:7">
      <c r="A724" s="21">
        <f t="shared" si="11"/>
        <v>206</v>
      </c>
      <c r="B724" s="21" t="s">
        <v>10</v>
      </c>
      <c r="C724" s="126" t="s">
        <v>1878</v>
      </c>
      <c r="D724" s="126"/>
      <c r="E724" s="209"/>
      <c r="F724" s="209"/>
      <c r="G724" s="209"/>
    </row>
    <row r="725" spans="1:7">
      <c r="A725" s="21">
        <f t="shared" si="11"/>
        <v>206</v>
      </c>
      <c r="B725" s="21" t="s">
        <v>10</v>
      </c>
      <c r="C725" s="126" t="s">
        <v>1878</v>
      </c>
      <c r="D725" s="126"/>
      <c r="E725" s="209"/>
      <c r="F725" s="209"/>
      <c r="G725" s="209"/>
    </row>
    <row r="726" spans="1:7">
      <c r="A726" s="21">
        <f t="shared" si="11"/>
        <v>206</v>
      </c>
      <c r="B726" s="21" t="s">
        <v>10</v>
      </c>
      <c r="C726" s="126" t="s">
        <v>1878</v>
      </c>
      <c r="D726" s="126"/>
      <c r="E726" s="209"/>
      <c r="F726" s="209"/>
      <c r="G726" s="209"/>
    </row>
    <row r="727" spans="1:7">
      <c r="A727" s="21">
        <f t="shared" si="11"/>
        <v>206</v>
      </c>
      <c r="B727" s="21" t="s">
        <v>10</v>
      </c>
      <c r="C727" s="126" t="s">
        <v>1878</v>
      </c>
      <c r="D727" s="126"/>
      <c r="E727" s="209"/>
      <c r="F727" s="209"/>
      <c r="G727" s="209"/>
    </row>
    <row r="728" spans="1:7">
      <c r="A728" s="21">
        <f t="shared" si="11"/>
        <v>206</v>
      </c>
      <c r="B728" s="21" t="s">
        <v>10</v>
      </c>
      <c r="C728" s="126" t="s">
        <v>1878</v>
      </c>
      <c r="D728" s="126"/>
      <c r="E728" s="209"/>
      <c r="F728" s="209"/>
      <c r="G728" s="209"/>
    </row>
    <row r="729" spans="1:7">
      <c r="A729" s="21">
        <f t="shared" si="11"/>
        <v>206</v>
      </c>
      <c r="B729" s="21" t="s">
        <v>10</v>
      </c>
      <c r="C729" s="126" t="s">
        <v>1878</v>
      </c>
      <c r="D729" s="126"/>
      <c r="E729" s="209"/>
      <c r="F729" s="209"/>
      <c r="G729" s="209"/>
    </row>
    <row r="730" spans="1:7">
      <c r="A730" s="21">
        <f t="shared" si="11"/>
        <v>206</v>
      </c>
      <c r="B730" s="21" t="s">
        <v>10</v>
      </c>
      <c r="C730" s="126" t="s">
        <v>1878</v>
      </c>
      <c r="D730" s="126"/>
      <c r="E730" s="209"/>
      <c r="F730" s="209"/>
      <c r="G730" s="209"/>
    </row>
    <row r="731" spans="1:7">
      <c r="A731" s="21">
        <f t="shared" si="11"/>
        <v>206</v>
      </c>
      <c r="B731" s="21" t="s">
        <v>10</v>
      </c>
      <c r="C731" s="126" t="s">
        <v>1878</v>
      </c>
      <c r="D731" s="126"/>
      <c r="E731" s="209"/>
      <c r="F731" s="209"/>
      <c r="G731" s="209"/>
    </row>
    <row r="732" spans="1:7">
      <c r="A732" s="21">
        <f t="shared" si="11"/>
        <v>206</v>
      </c>
      <c r="B732" s="21" t="s">
        <v>10</v>
      </c>
      <c r="C732" s="126" t="s">
        <v>1878</v>
      </c>
      <c r="D732" s="126"/>
      <c r="E732" s="209"/>
      <c r="F732" s="209"/>
      <c r="G732" s="209"/>
    </row>
    <row r="733" spans="1:7">
      <c r="A733" s="21">
        <f t="shared" si="11"/>
        <v>206</v>
      </c>
      <c r="B733" s="21" t="s">
        <v>10</v>
      </c>
      <c r="C733" s="126" t="s">
        <v>1878</v>
      </c>
      <c r="D733" s="126"/>
      <c r="E733" s="209"/>
      <c r="F733" s="209"/>
      <c r="G733" s="209"/>
    </row>
    <row r="734" spans="1:7">
      <c r="A734" s="21">
        <f t="shared" si="11"/>
        <v>206</v>
      </c>
      <c r="B734" s="21" t="s">
        <v>10</v>
      </c>
      <c r="C734" s="126" t="s">
        <v>1878</v>
      </c>
      <c r="D734" s="126"/>
      <c r="E734" s="209"/>
      <c r="F734" s="209"/>
      <c r="G734" s="209"/>
    </row>
    <row r="735" spans="1:7">
      <c r="A735" s="21">
        <f t="shared" si="11"/>
        <v>206</v>
      </c>
      <c r="B735" s="21" t="s">
        <v>10</v>
      </c>
      <c r="C735" s="126" t="s">
        <v>1878</v>
      </c>
      <c r="D735" s="126"/>
      <c r="E735" s="209"/>
      <c r="F735" s="209"/>
      <c r="G735" s="209"/>
    </row>
    <row r="736" spans="1:7">
      <c r="A736" s="21">
        <f t="shared" si="11"/>
        <v>206</v>
      </c>
      <c r="B736" s="21" t="s">
        <v>10</v>
      </c>
      <c r="C736" s="126" t="s">
        <v>1878</v>
      </c>
      <c r="D736" s="126"/>
      <c r="E736" s="209"/>
      <c r="F736" s="209"/>
      <c r="G736" s="209"/>
    </row>
    <row r="737" spans="1:7">
      <c r="A737" s="21">
        <f t="shared" si="11"/>
        <v>206</v>
      </c>
      <c r="B737" s="21" t="s">
        <v>10</v>
      </c>
      <c r="C737" s="126" t="s">
        <v>1878</v>
      </c>
      <c r="D737" s="126"/>
      <c r="E737" s="209"/>
      <c r="F737" s="209"/>
      <c r="G737" s="209"/>
    </row>
    <row r="738" spans="1:7">
      <c r="A738" s="21">
        <f t="shared" si="11"/>
        <v>206</v>
      </c>
      <c r="B738" s="21" t="s">
        <v>10</v>
      </c>
      <c r="C738" s="126" t="s">
        <v>1878</v>
      </c>
      <c r="D738" s="126"/>
      <c r="E738" s="209"/>
      <c r="F738" s="209"/>
      <c r="G738" s="209"/>
    </row>
    <row r="739" spans="1:7">
      <c r="A739" s="21">
        <f t="shared" si="11"/>
        <v>206</v>
      </c>
      <c r="B739" s="21" t="s">
        <v>10</v>
      </c>
      <c r="C739" s="126" t="s">
        <v>1878</v>
      </c>
      <c r="D739" s="126"/>
      <c r="E739" s="209"/>
      <c r="F739" s="209"/>
      <c r="G739" s="209"/>
    </row>
    <row r="740" spans="1:7">
      <c r="A740" s="21">
        <f t="shared" si="11"/>
        <v>206</v>
      </c>
      <c r="B740" s="21" t="s">
        <v>10</v>
      </c>
      <c r="C740" s="126" t="s">
        <v>1878</v>
      </c>
      <c r="D740" s="126"/>
      <c r="E740" s="209"/>
      <c r="F740" s="209"/>
      <c r="G740" s="209"/>
    </row>
    <row r="741" spans="1:7">
      <c r="A741" s="21">
        <f t="shared" si="11"/>
        <v>206</v>
      </c>
      <c r="B741" s="21" t="s">
        <v>10</v>
      </c>
      <c r="C741" s="126" t="s">
        <v>1878</v>
      </c>
      <c r="D741" s="126"/>
      <c r="E741" s="209"/>
      <c r="F741" s="209"/>
      <c r="G741" s="209"/>
    </row>
    <row r="742" spans="1:7">
      <c r="A742" s="21">
        <f t="shared" si="11"/>
        <v>206</v>
      </c>
      <c r="B742" s="21" t="s">
        <v>10</v>
      </c>
      <c r="C742" s="126" t="s">
        <v>1878</v>
      </c>
      <c r="D742" s="126"/>
      <c r="E742" s="209"/>
      <c r="F742" s="209"/>
      <c r="G742" s="209"/>
    </row>
    <row r="743" spans="1:7">
      <c r="A743" s="21">
        <f t="shared" si="11"/>
        <v>206</v>
      </c>
      <c r="B743" s="21" t="s">
        <v>10</v>
      </c>
      <c r="C743" s="126" t="s">
        <v>1878</v>
      </c>
      <c r="D743" s="126"/>
      <c r="E743" s="209"/>
      <c r="F743" s="209"/>
      <c r="G743" s="209"/>
    </row>
    <row r="744" spans="1:7">
      <c r="A744" s="21">
        <f t="shared" si="11"/>
        <v>206</v>
      </c>
      <c r="B744" s="21" t="s">
        <v>10</v>
      </c>
      <c r="C744" s="126" t="s">
        <v>1878</v>
      </c>
      <c r="D744" s="126"/>
      <c r="E744" s="209"/>
      <c r="F744" s="209"/>
      <c r="G744" s="209"/>
    </row>
    <row r="745" spans="1:7">
      <c r="A745" s="21">
        <f t="shared" si="11"/>
        <v>206</v>
      </c>
      <c r="B745" s="21" t="s">
        <v>10</v>
      </c>
      <c r="C745" s="126" t="s">
        <v>1878</v>
      </c>
      <c r="D745" s="126"/>
      <c r="E745" s="209"/>
      <c r="F745" s="209"/>
      <c r="G745" s="209"/>
    </row>
    <row r="746" spans="1:7">
      <c r="A746" s="21">
        <f t="shared" si="11"/>
        <v>206</v>
      </c>
      <c r="B746" s="21" t="s">
        <v>10</v>
      </c>
      <c r="C746" s="126" t="s">
        <v>1878</v>
      </c>
      <c r="D746" s="126"/>
      <c r="E746" s="209"/>
      <c r="F746" s="209"/>
      <c r="G746" s="209"/>
    </row>
    <row r="747" spans="1:7">
      <c r="A747" s="21">
        <f t="shared" si="11"/>
        <v>206</v>
      </c>
      <c r="B747" s="21" t="s">
        <v>10</v>
      </c>
      <c r="C747" s="126" t="s">
        <v>1878</v>
      </c>
      <c r="D747" s="126"/>
      <c r="E747" s="209"/>
      <c r="F747" s="209"/>
      <c r="G747" s="209"/>
    </row>
    <row r="748" spans="1:7">
      <c r="A748" s="21">
        <f t="shared" si="11"/>
        <v>206</v>
      </c>
      <c r="B748" s="21" t="s">
        <v>10</v>
      </c>
      <c r="C748" s="126" t="s">
        <v>1878</v>
      </c>
      <c r="D748" s="126"/>
      <c r="E748" s="209"/>
      <c r="F748" s="209"/>
      <c r="G748" s="209"/>
    </row>
    <row r="749" spans="1:7">
      <c r="A749" s="21">
        <f t="shared" si="11"/>
        <v>206</v>
      </c>
      <c r="B749" s="21" t="s">
        <v>10</v>
      </c>
      <c r="C749" s="126" t="s">
        <v>1878</v>
      </c>
      <c r="D749" s="126"/>
      <c r="E749" s="209"/>
      <c r="F749" s="209"/>
      <c r="G749" s="209"/>
    </row>
    <row r="750" spans="1:7">
      <c r="A750" s="21">
        <f t="shared" si="11"/>
        <v>206</v>
      </c>
      <c r="B750" s="21" t="s">
        <v>10</v>
      </c>
      <c r="C750" s="126" t="s">
        <v>1878</v>
      </c>
      <c r="D750" s="126"/>
      <c r="E750" s="209"/>
      <c r="F750" s="209"/>
      <c r="G750" s="209"/>
    </row>
    <row r="751" spans="1:7">
      <c r="A751" s="21">
        <f t="shared" si="11"/>
        <v>206</v>
      </c>
      <c r="B751" s="21" t="s">
        <v>10</v>
      </c>
      <c r="C751" s="126" t="s">
        <v>1878</v>
      </c>
      <c r="D751" s="126"/>
      <c r="E751" s="209"/>
      <c r="F751" s="209"/>
      <c r="G751" s="209"/>
    </row>
    <row r="752" spans="1:7">
      <c r="A752" s="21">
        <f t="shared" si="11"/>
        <v>206</v>
      </c>
      <c r="B752" s="21" t="s">
        <v>10</v>
      </c>
      <c r="C752" s="126" t="s">
        <v>1878</v>
      </c>
      <c r="D752" s="126"/>
      <c r="E752" s="209"/>
      <c r="F752" s="209"/>
      <c r="G752" s="209"/>
    </row>
    <row r="753" spans="1:7">
      <c r="A753" s="21">
        <f t="shared" si="11"/>
        <v>206</v>
      </c>
      <c r="B753" s="21" t="s">
        <v>10</v>
      </c>
      <c r="C753" s="126" t="s">
        <v>1878</v>
      </c>
      <c r="D753" s="126"/>
      <c r="E753" s="209"/>
      <c r="F753" s="209"/>
      <c r="G753" s="209"/>
    </row>
    <row r="754" spans="1:7">
      <c r="A754" s="21">
        <f t="shared" ref="A754:A790" si="12">IF($C754="","blank",MATCH($C754,$I$5:$I$212,0))</f>
        <v>206</v>
      </c>
      <c r="B754" s="21" t="s">
        <v>10</v>
      </c>
      <c r="C754" s="126" t="s">
        <v>1878</v>
      </c>
      <c r="D754" s="126"/>
      <c r="E754" s="209"/>
      <c r="F754" s="209"/>
      <c r="G754" s="209"/>
    </row>
    <row r="755" spans="1:7">
      <c r="A755" s="21">
        <f t="shared" si="12"/>
        <v>206</v>
      </c>
      <c r="B755" s="21" t="s">
        <v>10</v>
      </c>
      <c r="C755" s="126" t="s">
        <v>1878</v>
      </c>
      <c r="D755" s="126"/>
      <c r="E755" s="209"/>
      <c r="F755" s="209"/>
      <c r="G755" s="209"/>
    </row>
    <row r="756" spans="1:7">
      <c r="A756" s="21">
        <f t="shared" si="12"/>
        <v>206</v>
      </c>
      <c r="B756" s="21" t="s">
        <v>10</v>
      </c>
      <c r="C756" s="126" t="s">
        <v>1878</v>
      </c>
      <c r="D756" s="126"/>
      <c r="E756" s="209"/>
      <c r="F756" s="209"/>
      <c r="G756" s="209"/>
    </row>
    <row r="757" spans="1:7">
      <c r="A757" s="21">
        <f t="shared" si="12"/>
        <v>206</v>
      </c>
      <c r="B757" s="21" t="s">
        <v>10</v>
      </c>
      <c r="C757" s="126" t="s">
        <v>1878</v>
      </c>
      <c r="D757" s="126"/>
      <c r="E757" s="209"/>
      <c r="F757" s="209"/>
      <c r="G757" s="209"/>
    </row>
    <row r="758" spans="1:7">
      <c r="A758" s="21">
        <f t="shared" si="12"/>
        <v>206</v>
      </c>
      <c r="B758" s="21" t="s">
        <v>10</v>
      </c>
      <c r="C758" s="126" t="s">
        <v>1878</v>
      </c>
      <c r="D758" s="126"/>
      <c r="E758" s="209"/>
      <c r="F758" s="209"/>
      <c r="G758" s="209"/>
    </row>
    <row r="759" spans="1:7">
      <c r="A759" s="21">
        <f t="shared" si="12"/>
        <v>206</v>
      </c>
      <c r="B759" s="21" t="s">
        <v>10</v>
      </c>
      <c r="C759" s="126" t="s">
        <v>1878</v>
      </c>
      <c r="D759" s="126"/>
      <c r="E759" s="209"/>
      <c r="F759" s="209"/>
      <c r="G759" s="209"/>
    </row>
    <row r="760" spans="1:7">
      <c r="A760" s="21">
        <f t="shared" si="12"/>
        <v>206</v>
      </c>
      <c r="B760" s="21" t="s">
        <v>10</v>
      </c>
      <c r="C760" s="126" t="s">
        <v>1878</v>
      </c>
      <c r="D760" s="126"/>
      <c r="E760" s="209"/>
      <c r="F760" s="209"/>
      <c r="G760" s="209"/>
    </row>
    <row r="761" spans="1:7">
      <c r="A761" s="21">
        <f t="shared" si="12"/>
        <v>206</v>
      </c>
      <c r="B761" s="21" t="s">
        <v>10</v>
      </c>
      <c r="C761" s="126" t="s">
        <v>1878</v>
      </c>
      <c r="D761" s="126"/>
      <c r="E761" s="209"/>
      <c r="F761" s="209"/>
      <c r="G761" s="209"/>
    </row>
    <row r="762" spans="1:7">
      <c r="A762" s="21">
        <f t="shared" si="12"/>
        <v>206</v>
      </c>
      <c r="B762" s="21" t="s">
        <v>10</v>
      </c>
      <c r="C762" s="126" t="s">
        <v>1878</v>
      </c>
      <c r="D762" s="126"/>
      <c r="E762" s="209"/>
      <c r="F762" s="209"/>
      <c r="G762" s="209"/>
    </row>
    <row r="763" spans="1:7">
      <c r="A763" s="21">
        <f t="shared" si="12"/>
        <v>206</v>
      </c>
      <c r="B763" s="21" t="s">
        <v>10</v>
      </c>
      <c r="C763" s="126" t="s">
        <v>1878</v>
      </c>
      <c r="D763" s="126"/>
      <c r="E763" s="209"/>
      <c r="F763" s="209"/>
      <c r="G763" s="209"/>
    </row>
    <row r="764" spans="1:7">
      <c r="A764" s="21">
        <f t="shared" si="12"/>
        <v>206</v>
      </c>
      <c r="B764" s="21" t="s">
        <v>10</v>
      </c>
      <c r="C764" s="126" t="s">
        <v>1878</v>
      </c>
      <c r="D764" s="126"/>
      <c r="E764" s="209"/>
      <c r="F764" s="209"/>
      <c r="G764" s="209"/>
    </row>
    <row r="765" spans="1:7">
      <c r="A765" s="21">
        <f t="shared" si="12"/>
        <v>206</v>
      </c>
      <c r="B765" s="21" t="s">
        <v>10</v>
      </c>
      <c r="C765" s="126" t="s">
        <v>1878</v>
      </c>
      <c r="D765" s="126"/>
      <c r="E765" s="209"/>
      <c r="F765" s="209"/>
      <c r="G765" s="209"/>
    </row>
    <row r="766" spans="1:7">
      <c r="A766" s="21">
        <f t="shared" si="12"/>
        <v>206</v>
      </c>
      <c r="B766" s="21" t="s">
        <v>10</v>
      </c>
      <c r="C766" s="126" t="s">
        <v>1878</v>
      </c>
      <c r="D766" s="126"/>
      <c r="E766" s="209"/>
      <c r="F766" s="209"/>
      <c r="G766" s="209"/>
    </row>
    <row r="767" spans="1:7">
      <c r="A767" s="21">
        <f t="shared" si="12"/>
        <v>206</v>
      </c>
      <c r="B767" s="21" t="s">
        <v>10</v>
      </c>
      <c r="C767" s="126" t="s">
        <v>1878</v>
      </c>
      <c r="D767" s="126"/>
      <c r="E767" s="209"/>
      <c r="F767" s="209"/>
      <c r="G767" s="209"/>
    </row>
    <row r="768" spans="1:7">
      <c r="A768" s="21">
        <f t="shared" si="12"/>
        <v>206</v>
      </c>
      <c r="B768" s="21" t="s">
        <v>10</v>
      </c>
      <c r="C768" s="126" t="s">
        <v>1878</v>
      </c>
      <c r="D768" s="126"/>
      <c r="E768" s="209"/>
      <c r="F768" s="209"/>
      <c r="G768" s="209"/>
    </row>
    <row r="769" spans="1:7">
      <c r="A769" s="21">
        <f t="shared" si="12"/>
        <v>206</v>
      </c>
      <c r="B769" s="21" t="s">
        <v>10</v>
      </c>
      <c r="C769" s="126" t="s">
        <v>1878</v>
      </c>
      <c r="D769" s="126"/>
      <c r="E769" s="209"/>
      <c r="F769" s="209"/>
      <c r="G769" s="209"/>
    </row>
    <row r="770" spans="1:7">
      <c r="A770" s="21">
        <f t="shared" si="12"/>
        <v>206</v>
      </c>
      <c r="B770" s="21" t="s">
        <v>10</v>
      </c>
      <c r="C770" s="126" t="s">
        <v>1878</v>
      </c>
      <c r="D770" s="126"/>
      <c r="E770" s="209"/>
      <c r="F770" s="209"/>
      <c r="G770" s="209"/>
    </row>
    <row r="771" spans="1:7">
      <c r="A771" s="21">
        <f t="shared" si="12"/>
        <v>206</v>
      </c>
      <c r="B771" s="21" t="s">
        <v>10</v>
      </c>
      <c r="C771" s="126" t="s">
        <v>1878</v>
      </c>
      <c r="D771" s="126"/>
      <c r="E771" s="209"/>
      <c r="F771" s="209"/>
      <c r="G771" s="209"/>
    </row>
    <row r="772" spans="1:7">
      <c r="A772" s="21">
        <f t="shared" si="12"/>
        <v>206</v>
      </c>
      <c r="B772" s="21" t="s">
        <v>10</v>
      </c>
      <c r="C772" s="126" t="s">
        <v>1878</v>
      </c>
      <c r="D772" s="126"/>
      <c r="E772" s="209"/>
      <c r="F772" s="209"/>
      <c r="G772" s="209"/>
    </row>
    <row r="773" spans="1:7">
      <c r="A773" s="21">
        <f t="shared" si="12"/>
        <v>206</v>
      </c>
      <c r="B773" s="21" t="s">
        <v>10</v>
      </c>
      <c r="C773" s="126" t="s">
        <v>1878</v>
      </c>
      <c r="D773" s="126"/>
      <c r="E773" s="209"/>
      <c r="F773" s="209"/>
      <c r="G773" s="209"/>
    </row>
    <row r="774" spans="1:7">
      <c r="A774" s="21">
        <f t="shared" si="12"/>
        <v>206</v>
      </c>
      <c r="B774" s="21" t="s">
        <v>10</v>
      </c>
      <c r="C774" s="126" t="s">
        <v>1878</v>
      </c>
      <c r="D774" s="126"/>
      <c r="E774" s="209"/>
      <c r="F774" s="209"/>
      <c r="G774" s="209"/>
    </row>
    <row r="775" spans="1:7">
      <c r="A775" s="21">
        <f t="shared" si="12"/>
        <v>206</v>
      </c>
      <c r="B775" s="21" t="s">
        <v>10</v>
      </c>
      <c r="C775" s="126" t="s">
        <v>1878</v>
      </c>
      <c r="D775" s="126"/>
      <c r="E775" s="209"/>
      <c r="F775" s="209"/>
      <c r="G775" s="209"/>
    </row>
    <row r="776" spans="1:7">
      <c r="A776" s="21">
        <f t="shared" si="12"/>
        <v>206</v>
      </c>
      <c r="B776" s="21" t="s">
        <v>10</v>
      </c>
      <c r="C776" s="126" t="s">
        <v>1878</v>
      </c>
      <c r="D776" s="126"/>
      <c r="E776" s="209"/>
      <c r="F776" s="209"/>
      <c r="G776" s="209"/>
    </row>
    <row r="777" spans="1:7">
      <c r="A777" s="21">
        <f t="shared" si="12"/>
        <v>206</v>
      </c>
      <c r="B777" s="21" t="s">
        <v>10</v>
      </c>
      <c r="C777" s="126" t="s">
        <v>1878</v>
      </c>
      <c r="D777" s="126"/>
      <c r="E777" s="209"/>
      <c r="F777" s="209"/>
      <c r="G777" s="209"/>
    </row>
    <row r="778" spans="1:7">
      <c r="A778" s="21">
        <f t="shared" si="12"/>
        <v>206</v>
      </c>
      <c r="B778" s="21" t="s">
        <v>10</v>
      </c>
      <c r="C778" s="126" t="s">
        <v>1878</v>
      </c>
      <c r="D778" s="126"/>
      <c r="E778" s="209"/>
      <c r="F778" s="209"/>
      <c r="G778" s="209"/>
    </row>
    <row r="779" spans="1:7">
      <c r="A779" s="21">
        <f t="shared" si="12"/>
        <v>206</v>
      </c>
      <c r="B779" s="21" t="s">
        <v>10</v>
      </c>
      <c r="C779" s="126" t="s">
        <v>1878</v>
      </c>
      <c r="D779" s="126"/>
      <c r="E779" s="209"/>
      <c r="F779" s="209"/>
      <c r="G779" s="209"/>
    </row>
    <row r="780" spans="1:7">
      <c r="A780" s="21">
        <f t="shared" si="12"/>
        <v>206</v>
      </c>
      <c r="B780" s="21" t="s">
        <v>10</v>
      </c>
      <c r="C780" s="126" t="s">
        <v>1878</v>
      </c>
      <c r="D780" s="126"/>
      <c r="E780" s="209"/>
      <c r="F780" s="209"/>
      <c r="G780" s="209"/>
    </row>
    <row r="781" spans="1:7">
      <c r="A781" s="21">
        <f t="shared" si="12"/>
        <v>206</v>
      </c>
      <c r="B781" s="21" t="s">
        <v>10</v>
      </c>
      <c r="C781" s="126" t="s">
        <v>1878</v>
      </c>
      <c r="D781" s="126"/>
      <c r="E781" s="209"/>
      <c r="F781" s="209"/>
      <c r="G781" s="209"/>
    </row>
    <row r="782" spans="1:7">
      <c r="A782" s="21">
        <f t="shared" si="12"/>
        <v>206</v>
      </c>
      <c r="B782" s="21" t="s">
        <v>10</v>
      </c>
      <c r="C782" s="126" t="s">
        <v>1878</v>
      </c>
      <c r="D782" s="126"/>
      <c r="E782" s="209"/>
      <c r="F782" s="209"/>
      <c r="G782" s="209"/>
    </row>
    <row r="783" spans="1:7">
      <c r="A783" s="21">
        <f t="shared" si="12"/>
        <v>206</v>
      </c>
      <c r="B783" s="21" t="s">
        <v>10</v>
      </c>
      <c r="C783" s="126" t="s">
        <v>1878</v>
      </c>
      <c r="D783" s="126"/>
      <c r="E783" s="209"/>
      <c r="F783" s="209"/>
      <c r="G783" s="209"/>
    </row>
    <row r="784" spans="1:7">
      <c r="A784" s="21">
        <f t="shared" si="12"/>
        <v>206</v>
      </c>
      <c r="B784" s="21" t="s">
        <v>10</v>
      </c>
      <c r="C784" s="126" t="s">
        <v>1878</v>
      </c>
      <c r="D784" s="126"/>
      <c r="E784" s="209"/>
      <c r="F784" s="209"/>
      <c r="G784" s="209"/>
    </row>
    <row r="785" spans="1:7">
      <c r="A785" s="21">
        <f t="shared" si="12"/>
        <v>206</v>
      </c>
      <c r="B785" s="21" t="s">
        <v>10</v>
      </c>
      <c r="C785" s="126" t="s">
        <v>1878</v>
      </c>
      <c r="D785" s="126"/>
      <c r="E785" s="209"/>
      <c r="F785" s="209"/>
      <c r="G785" s="209"/>
    </row>
    <row r="786" spans="1:7">
      <c r="A786" s="21">
        <f t="shared" si="12"/>
        <v>206</v>
      </c>
      <c r="B786" s="21" t="s">
        <v>10</v>
      </c>
      <c r="C786" s="126" t="s">
        <v>1878</v>
      </c>
      <c r="D786" s="126"/>
      <c r="E786" s="209"/>
      <c r="F786" s="209"/>
      <c r="G786" s="209"/>
    </row>
    <row r="787" spans="1:7">
      <c r="A787" s="21">
        <f t="shared" si="12"/>
        <v>206</v>
      </c>
      <c r="B787" s="21" t="s">
        <v>10</v>
      </c>
      <c r="C787" s="126" t="s">
        <v>1878</v>
      </c>
      <c r="D787" s="126"/>
      <c r="E787" s="209"/>
      <c r="F787" s="209"/>
      <c r="G787" s="209"/>
    </row>
    <row r="788" spans="1:7">
      <c r="A788" s="21">
        <f t="shared" si="12"/>
        <v>206</v>
      </c>
      <c r="B788" s="21" t="s">
        <v>10</v>
      </c>
      <c r="C788" s="126" t="s">
        <v>1878</v>
      </c>
      <c r="D788" s="126"/>
      <c r="E788" s="209"/>
      <c r="F788" s="209"/>
      <c r="G788" s="209"/>
    </row>
    <row r="789" spans="1:7">
      <c r="A789" s="21">
        <f t="shared" si="12"/>
        <v>206</v>
      </c>
      <c r="B789" s="21" t="s">
        <v>10</v>
      </c>
      <c r="C789" s="126" t="s">
        <v>1878</v>
      </c>
      <c r="D789" s="126"/>
      <c r="E789" s="209"/>
      <c r="F789" s="209"/>
      <c r="G789" s="209"/>
    </row>
    <row r="790" spans="1:7">
      <c r="A790" s="21">
        <f t="shared" si="12"/>
        <v>207</v>
      </c>
      <c r="B790" s="21" t="s">
        <v>0</v>
      </c>
      <c r="C790" s="126" t="s">
        <v>481</v>
      </c>
      <c r="D790" s="126"/>
      <c r="E790" s="209"/>
      <c r="F790" s="209"/>
      <c r="G790" s="209"/>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81">
        <v>45264.519052893498</v>
      </c>
      <c r="B2" s="6" t="s">
        <v>1906</v>
      </c>
    </row>
    <row r="3" spans="1:2" ht="45">
      <c r="A3" s="581"/>
      <c r="B3" s="6" t="s">
        <v>1907</v>
      </c>
    </row>
    <row r="4" spans="1:2" ht="30">
      <c r="A4" s="581">
        <v>45297.289203703702</v>
      </c>
      <c r="B4" s="6" t="s">
        <v>1905</v>
      </c>
    </row>
    <row r="5" spans="1:2">
      <c r="A5" s="581"/>
      <c r="B5" s="6"/>
    </row>
    <row r="6" spans="1:2">
      <c r="A6" s="581"/>
      <c r="B6" s="6"/>
    </row>
    <row r="7" spans="1:2">
      <c r="A7" s="581"/>
      <c r="B7" s="6"/>
    </row>
    <row r="8" spans="1:2">
      <c r="A8" s="581"/>
      <c r="B8" s="6"/>
    </row>
    <row r="9" spans="1:2">
      <c r="A9" s="581"/>
      <c r="B9" s="6"/>
    </row>
    <row r="10" spans="1:2">
      <c r="A10" s="581"/>
      <c r="B10" s="6"/>
    </row>
    <row r="11" spans="1:2">
      <c r="A11" s="581"/>
      <c r="B11" s="6"/>
    </row>
    <row r="12" spans="1:2">
      <c r="A12" s="581"/>
      <c r="B12" s="6"/>
    </row>
    <row r="13" spans="1:2">
      <c r="A13" s="581"/>
      <c r="B13" s="6"/>
    </row>
    <row r="14" spans="1:2">
      <c r="A14" s="581"/>
      <c r="B14" s="6"/>
    </row>
    <row r="15" spans="1:2">
      <c r="A15" s="581"/>
      <c r="B15" s="6"/>
    </row>
    <row r="16" spans="1:2">
      <c r="A16" s="581"/>
      <c r="B16" s="6"/>
    </row>
    <row r="17" spans="1:2">
      <c r="A17" s="581"/>
      <c r="B17" s="6"/>
    </row>
    <row r="18" spans="1:2">
      <c r="A18" s="581"/>
      <c r="B18" s="6"/>
    </row>
    <row r="19" spans="1:2">
      <c r="A19" s="581"/>
      <c r="B19" s="6"/>
    </row>
    <row r="20" spans="1:2" ht="6.75" customHeight="1">
      <c r="A20" s="581"/>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93</vt:i4>
      </vt:variant>
    </vt:vector>
  </HeadingPairs>
  <TitlesOfParts>
    <vt:vector size="102" baseType="lpstr">
      <vt:lpstr>Experiment</vt:lpstr>
      <vt:lpstr>DataMaster</vt:lpstr>
      <vt:lpstr>DataAutumn</vt:lpstr>
      <vt:lpstr>DataWinter</vt:lpstr>
      <vt:lpstr>DataSpring</vt:lpstr>
      <vt:lpstr>Change log</vt:lpstr>
      <vt:lpstr>Run Report</vt:lpstr>
      <vt:lpstr>SA variables</vt:lpstr>
      <vt:lpstr>Ideas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i.z_prob</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2024-04-29T03:35:34Z</dcterms:modified>
</cp:coreProperties>
</file>