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4FA96414-E094-40FE-B0B3-F2A4334DE353}" xr6:coauthVersionLast="47" xr6:coauthVersionMax="47" xr10:uidLastSave="{00000000-0000-0000-0000-000000000000}"/>
  <bookViews>
    <workbookView xWindow="-28920" yWindow="-165" windowWidth="29040" windowHeight="15720" tabRatio="625" activeTab="9"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Emissions" sheetId="20" r:id="rId7"/>
    <sheet name="Sheep" sheetId="13"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 r:id="rId17"/>
  </externalReferences>
  <definedNames>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Parameters!$E$36:$AH$1519</definedName>
    <definedName name="_xlnm._FilterDatabase" localSheetId="9" hidden="1">PastParameters!$E$9:$Y$20</definedName>
    <definedName name="_xlnm._FilterDatabase" localSheetId="7" hidden="1">Sheep!$E$9:$AC$20</definedName>
    <definedName name="a_c2_c0t" localSheetId="4">CropResidue!$J$243:$AK$245</definedName>
    <definedName name="animal_age_t" localSheetId="4">CropResidue!$J$199:$AK$199</definedName>
    <definedName name="approx_hay_yield" localSheetId="10">'Mach General'!$B$9</definedName>
    <definedName name="cart_hay" localSheetId="1">Price!$B$34</definedName>
    <definedName name="casual_cost">Price!$B$80</definedName>
    <definedName name="casual_super">Price!$B$82</definedName>
    <definedName name="casual_workers_comp">Price!$B$84</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Price!$B$32</definedName>
    <definedName name="contract_harv_cost" localSheetId="1">Price!$A$8:$B$25</definedName>
    <definedName name="contract_harvest_rate" localSheetId="10">'Mach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Price!$B$42</definedName>
    <definedName name="fuel_adj_tractor" localSheetId="11">'Mach 1'!$B$40</definedName>
    <definedName name="fuel_adj_tractor" localSheetId="12">'Mach 2'!$B$41</definedName>
    <definedName name="fuel_adj_tractor" localSheetId="13">'Mach 3'!$B$40</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1">'Mach 1'!$B$79</definedName>
    <definedName name="harv_fuel_consumption" localSheetId="12">'Mach 2'!$B$80</definedName>
    <definedName name="harv_fuel_consumption" localSheetId="13">'Mach 3'!$B$79</definedName>
    <definedName name="harvest_maint" localSheetId="11">'Mach 1'!$A$102:$B$119</definedName>
    <definedName name="harvest_maint" localSheetId="12">'Mach 2'!$A$103:$B$120</definedName>
    <definedName name="harvest_maint" localSheetId="13">'Mach 3'!$A$102:$B$119</definedName>
    <definedName name="harvest_rate" localSheetId="11">'Mach 1'!$A$83:$B$100</definedName>
    <definedName name="harvest_rate" localSheetId="12">'Mach 2'!$A$84:$B$101</definedName>
    <definedName name="harvest_rate" localSheetId="13">'Mach 3'!$A$83:$B$100</definedName>
    <definedName name="i_a_t" localSheetId="4">CropResidue!$J$294:$AK$294</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CropResidue!$J$295:$AK$295</definedName>
    <definedName name="i_b0_len">Parameters!$V$683</definedName>
    <definedName name="i_b0_pos">Parameters!$W$683</definedName>
    <definedName name="i_b0_propn_b0t" localSheetId="4">CropResidue!$J$224:$AK$229</definedName>
    <definedName name="i_b1_pos">Parameters!$W$903</definedName>
    <definedName name="i_b1_propn_b1t" localSheetId="4">CropResidue!$J$212:$AK$222</definedName>
    <definedName name="i_biomass_scalar_ks2" localSheetId="4">CropResidue!$H$76:$J$92</definedName>
    <definedName name="i_break">[2]General!$Z$108:$Z$117</definedName>
    <definedName name="i_break_date">[2]General!$T$108:$T$117</definedName>
    <definedName name="i_c_t" localSheetId="4">CropResidue!$J$296:$AK$296</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libration_offest_t" localSheetId="4">CropResidue!$J$189:$AK$189</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6">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6">Emissions!$K$13</definedName>
    <definedName name="i_cf_co2" localSheetId="6">Emissions!$K$17</definedName>
    <definedName name="i_cf_len">Parameters!$U$382</definedName>
    <definedName name="i_cf_n2o" localSheetId="6">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6">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6">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ams_in_trial_t" localSheetId="4">CropResidue!$J$209:$AK$209</definedName>
    <definedName name="i_date_node_zm">[2]General!$V$108:$X$117</definedName>
    <definedName name="i_dressp_adj_c2">Parameters!$U$94:$AC$94</definedName>
    <definedName name="i_dressp_adj_y">Parameters!$AF$94:$AG$94</definedName>
    <definedName name="i_ef_atmos_deposition_manure" localSheetId="6">Emissions!$L$37</definedName>
    <definedName name="i_ef_ch4_burning" localSheetId="6">Emissions!$L$42</definedName>
    <definedName name="i_ef_diesel_ch4" localSheetId="6">Emissions!$L$46</definedName>
    <definedName name="i_ef_diesel_co2" localSheetId="6">Emissions!$L$45</definedName>
    <definedName name="i_ef_diesel_n2o" localSheetId="6">Emissions!$L$47</definedName>
    <definedName name="i_ef_dolomite" localSheetId="6">Emissions!$L$53</definedName>
    <definedName name="i_ef_fert" localSheetId="6">Emissions!$L$50</definedName>
    <definedName name="i_ef_leach_runoff" localSheetId="6">Emissions!$L$36</definedName>
    <definedName name="i_ef_limestone" localSheetId="6">Emissions!$L$52</definedName>
    <definedName name="i_ef_n2o_burning" localSheetId="6">Emissions!$L$41</definedName>
    <definedName name="i_ef_residue" localSheetId="6">Emissions!$L$40</definedName>
    <definedName name="i_ef_urea" localSheetId="6">Emissions!$L$51</definedName>
    <definedName name="i_eff" localSheetId="6">Emissions!$L$34</definedName>
    <definedName name="i_eft" localSheetId="6">Emissions!$L$33</definedName>
    <definedName name="i_efu" localSheetId="6">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t" localSheetId="4">CropResidue!$J$203:$AK$203</definedName>
    <definedName name="i_fat_wean_y">Parameters!$AF$55:$AG$55</definedName>
    <definedName name="i_fat_yatf_t" localSheetId="4">CropResidue!$J$236:$AK$236</definedName>
    <definedName name="i_fd_initial_c2">Parameters!$U$99:$AC$99</definedName>
    <definedName name="i_fd_initial_y">Parameters!$AF$99:$AG$99</definedName>
    <definedName name="i_fd_t" localSheetId="4">CropResidue!$J$201:$AK$201</definedName>
    <definedName name="i_fd_yatf_t" localSheetId="4">CropResidue!$J$234:$AK$234</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CropResidue!$J$202:$AK$202</definedName>
    <definedName name="i_fl_yatf_t" localSheetId="4">CropResidue!$J$235:$AK$235</definedName>
    <definedName name="i_foo_t" localSheetId="4">CropResidue!$J$269:$AK$269</definedName>
    <definedName name="i_FracGASM_fert" localSheetId="6">Emissions!$N$98</definedName>
    <definedName name="i_FracGASM_manure" localSheetId="6">Emissions!$L$98</definedName>
    <definedName name="i_FracLEACH_fert" localSheetId="6">Emissions!$N$102</definedName>
    <definedName name="i_FracLEACH_manure" localSheetId="6">Emissions!$L$102</definedName>
    <definedName name="i_FracLEACH_residue" localSheetId="6">Emissions!$P$102</definedName>
    <definedName name="i_FracLime" localSheetId="6">Emissions!$N$106</definedName>
    <definedName name="i_FracRENEWAL" localSheetId="6">Emissions!$AA$67</definedName>
    <definedName name="i_FracWET_fert" localSheetId="6">Emissions!$N$101</definedName>
    <definedName name="i_FracWET_manure" localSheetId="6">Emissions!$L$101</definedName>
    <definedName name="i_FracWET_residue" localSheetId="6">Emissions!$P$101</definedName>
    <definedName name="i_g3_inc_g3t" localSheetId="4">CropResidue!$J$248:$AK$251</definedName>
    <definedName name="i_gfw_t" localSheetId="4">CropResidue!$J$200:$AK$200</definedName>
    <definedName name="i_gfw_yatf_t" localSheetId="4">CropResidue!$J$233:$AK$233</definedName>
    <definedName name="i_growth_scalar_k" localSheetId="4">CropResidue!$I$38:$I$54</definedName>
    <definedName name="i_h1_idx">Sheep!$Q$326:$R$326</definedName>
    <definedName name="i_h4_len">Sheep!$J$355</definedName>
    <definedName name="i_h6_fuel_slice" localSheetId="7">Sheep!$M$309</definedName>
    <definedName name="i_harvest_index_ks2" localSheetId="4">CropResidue!$H$97:$J$113</definedName>
    <definedName name="i_hd_std">PastParameters!$K$41</definedName>
    <definedName name="i_head_adjust_dams">Sheep!$L$290</definedName>
    <definedName name="i_head_adjust_offs">Sheep!$M$290</definedName>
    <definedName name="i_head_adjust_sire">Sheep!$K$290</definedName>
    <definedName name="i_hr" localSheetId="4">CropResidue!$J$15</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dx_s2" localSheetId="4">CropResidue!$H$74:$J$74</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CropResidue!$J$232:$AK$232</definedName>
    <definedName name="i_mask_s7g" localSheetId="7">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CropResidue!$J$207:$AK$207</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CropResidue!$J$205:$AK$205</definedName>
    <definedName name="i_muscle_target_c2">Parameters!$U$45:$AC$45</definedName>
    <definedName name="i_muscle_target_y">Parameters!$AF$45:$AG$45</definedName>
    <definedName name="i_muscle_wean_y">Parameters!$AF$57:$AG$57</definedName>
    <definedName name="i_muscle_yatf_t" localSheetId="4">CropResidue!$J$238:$AK$238</definedName>
    <definedName name="i_n_pasture_stage">PastParameters!$I$47</definedName>
    <definedName name="i_n2o_gwp_factor" localSheetId="6">Emissions!$I$15</definedName>
    <definedName name="i_NCa" localSheetId="6">Emissions!$I$67</definedName>
    <definedName name="i_NCAG_t" localSheetId="6">Emissions!$W$67:$W$70</definedName>
    <definedName name="i_NCb" localSheetId="6">Emissions!$G$67</definedName>
    <definedName name="i_NCBG_t" localSheetId="6">Emissions!$Y$67:$Y$70</definedName>
    <definedName name="i_nlb_c2">Parameters!$U$59:$AC$59</definedName>
    <definedName name="i_nlb_y">Parameters!$AF$59:$AG$59</definedName>
    <definedName name="i_offs_in_trial_t" localSheetId="4">CropResidue!$J$210:$AK$210</definedName>
    <definedName name="i_propn_baled_k" localSheetId="4">CropResidue!$K$38:$K$54</definedName>
    <definedName name="i_propn_conserved_k" localSheetId="4">CropResidue!$L$38:$L$54</definedName>
    <definedName name="i_propn_grain_harv_ks2" localSheetId="4">CropResidue!$H$117:$J$133</definedName>
    <definedName name="i_purity_dolomite" localSheetId="6">Emissions!$N$108</definedName>
    <definedName name="i_purity_limestone" localSheetId="6">Emissions!$N$107</definedName>
    <definedName name="i_rain_t" localSheetId="4">CropResidue!$J$262:$AK$262</definedName>
    <definedName name="i_Rbg" localSheetId="6">Emissions!$Q$67:$Q$83</definedName>
    <definedName name="i_RBG_t" localSheetId="6">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7">Sheep!$P$166:$P$173</definedName>
    <definedName name="i_sale_ffcfw_min" localSheetId="7">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im_periods_year">[2]FeedSupply!$P$17</definedName>
    <definedName name="i_sr_t" localSheetId="4">CropResidue!$J$192:$AK$192</definedName>
    <definedName name="i_srw_c2">Parameters!$U$44:$AC$44</definedName>
    <definedName name="i_srw_y">Parameters!$AF$44:$AG$44</definedName>
    <definedName name="i_stub_cat_cp_s1" localSheetId="4">CropResidue!$H$161:$Q$161</definedName>
    <definedName name="i_stub_cat_dmd_s1" localSheetId="4">CropResidue!$H$160:$Q$160</definedName>
    <definedName name="i_stub_cat_idx" localSheetId="4">CropResidue!$H$159:$Q$159</definedName>
    <definedName name="i_stub_me_eff_gainlose" localSheetId="4">CropResidue!$M$18</definedName>
    <definedName name="i_sup_intake_t" localSheetId="4">CropResidue!$J$270:$AK$270</definedName>
    <definedName name="i_sup_s2_ks2" localSheetId="3">'Sup Feed'!$I$73:$L$90</definedName>
    <definedName name="i_sup_selectivity_included" localSheetId="3">'Sup Feed'!$J$11</definedName>
    <definedName name="i_t_inc_s2kt" localSheetId="4">CropResidue!$J$299:$AK$349</definedName>
    <definedName name="i_temp_ave_t" localSheetId="4">CropResidue!$J$265:$AK$265</definedName>
    <definedName name="i_temp_max_t" localSheetId="4">CropResidue!$J$263:$AK$263</definedName>
    <definedName name="i_temp_min_t" localSheetId="4">CropResidue!$J$264:$AK$264</definedName>
    <definedName name="i_trial_biomass_use_t" localSheetId="4">CropResidue!$J$194:$AK$194</definedName>
    <definedName name="i_trial_crop_t" localSheetId="4">CropResidue!$J$195:$AK$195</definedName>
    <definedName name="i_trial_inc_t" localSheetId="4">CropResidue!$J$185:$AK$185</definedName>
    <definedName name="i_trial_yield_t" localSheetId="4">CropResidue!$J$197:$AK$197</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CropResidue!$J$204:$AK$204</definedName>
    <definedName name="i_viscera_wean_y">Parameters!$AF$56:$AG$56</definedName>
    <definedName name="i_viscera_yatf_t" localSheetId="4">CropResidue!$J$237:$AK$237</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ws_t" localSheetId="4">CropResidue!$J$261:$AK$261</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6">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lambing_date_t" localSheetId="4">CropResidue!$J$255:$AK$255</definedName>
    <definedName name="manager_cost">Price!$B$70</definedName>
    <definedName name="minroe">Finance!$B$9</definedName>
    <definedName name="minroe_dsp">Finance!$B$10</definedName>
    <definedName name="number_of_harvesters" localSheetId="11">'Mach 1'!$B$77</definedName>
    <definedName name="number_of_harvesters" localSheetId="12">'Mach 2'!$B$78</definedName>
    <definedName name="number_of_harvesters" localSheetId="13">'Mach 3'!$B$77</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1'!$B$81</definedName>
    <definedName name="oil_grease_factor_harv" localSheetId="12">'Mach 2'!$B$82</definedName>
    <definedName name="oil_grease_factor_harv" localSheetId="13">'Mach 3'!$B$81</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8">Parameters!$E$73:$P$878</definedName>
    <definedName name="quality_deterioration" localSheetId="4">CropResidue!$I$137:$I$153</definedName>
    <definedName name="quantity_decay" localSheetId="4">CropResidue!$H$137:$H$153</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1'!$A$44:$B$74</definedName>
    <definedName name="seeding_rate_crop_adj" localSheetId="12">'Mach 2'!$A$45:$B$75</definedName>
    <definedName name="seeding_rate_crop_adj" localSheetId="13">'Mach 3'!$A$44:$B$74</definedName>
    <definedName name="shear_date_t" localSheetId="4">CropResidue!$J$257:$AK$257</definedName>
    <definedName name="sprayer_fuel_consumption" localSheetId="11">'Mach 1'!$B$124</definedName>
    <definedName name="sprayer_fuel_consumption" localSheetId="12">'Mach 2'!$B$125</definedName>
    <definedName name="sprayer_fuel_consumption" localSheetId="13">'Mach 3'!$B$124</definedName>
    <definedName name="sprayer_maint" localSheetId="11">'Mach 1'!$B$126</definedName>
    <definedName name="sprayer_maint" localSheetId="12">'Mach 2'!$B$127</definedName>
    <definedName name="sprayer_maint" localSheetId="13">'Mach 3'!$B$126</definedName>
    <definedName name="spraying_rate" localSheetId="11">'Mach 1'!$B$122</definedName>
    <definedName name="spraying_rate" localSheetId="12">'Mach 2'!$B$123</definedName>
    <definedName name="spraying_rate" localSheetId="13">'Mach 3'!$B$122</definedName>
    <definedName name="spreader_cap" localSheetId="11">'Mach 1'!$B$138</definedName>
    <definedName name="spreader_cap" localSheetId="12">'Mach 2'!$B$139</definedName>
    <definedName name="spreader_cap" localSheetId="13">'Mach 3'!$B$138</definedName>
    <definedName name="spreader_eff" localSheetId="11">'Mach 1'!$B$144</definedName>
    <definedName name="spreader_eff" localSheetId="12">'Mach 2'!$B$145</definedName>
    <definedName name="spreader_eff" localSheetId="13">'Mach 3'!$B$144</definedName>
    <definedName name="spreader_fuel" localSheetId="11">'Mach 1'!$B$129</definedName>
    <definedName name="spreader_fuel" localSheetId="12">'Mach 2'!$B$130</definedName>
    <definedName name="spreader_fuel" localSheetId="13">'Mach 3'!$B$129</definedName>
    <definedName name="spreader_maint" localSheetId="11">'Mach 1'!$B$146</definedName>
    <definedName name="spreader_maint" localSheetId="12">'Mach 2'!$B$147</definedName>
    <definedName name="spreader_maint" localSheetId="13">'Mach 3'!$B$146</definedName>
    <definedName name="spreader_speed" localSheetId="11">'Mach 1'!$B$142</definedName>
    <definedName name="spreader_speed" localSheetId="12">'Mach 2'!$B$143</definedName>
    <definedName name="spreader_speed" localSheetId="13">'Mach 3'!$B$142</definedName>
    <definedName name="spreader_width" localSheetId="11">'Mach 1'!$B$131:$C$136</definedName>
    <definedName name="spreader_width" localSheetId="12">'Mach 2'!$B$132:$C$137</definedName>
    <definedName name="spreader_width" localSheetId="13">'Mach 3'!$B$131:$C$136</definedName>
    <definedName name="start_trial_t" localSheetId="4">CropResidue!$J$188:$AK$188</definedName>
    <definedName name="stubble_fuel_consumption" localSheetId="11">'Mach 1'!$B$149</definedName>
    <definedName name="stubble_fuel_consumption" localSheetId="12">'Mach 2'!$B$150</definedName>
    <definedName name="stubble_fuel_consumption" localSheetId="13">'Mach 3'!$B$149</definedName>
    <definedName name="stubble_maint" localSheetId="11">'Mach 1'!$B$151</definedName>
    <definedName name="stubble_maint" localSheetId="12">'Mach 2'!$B$152</definedName>
    <definedName name="stubble_maint" localSheetId="13">'Mach 3'!$B$151</definedName>
    <definedName name="sup_cartage">Price!$B$37</definedName>
    <definedName name="sup_feed" localSheetId="11">'Mach 1'!$A$154:$C$171</definedName>
    <definedName name="sup_feed" localSheetId="12">'Mach 2'!$A$155:$C$172</definedName>
    <definedName name="sup_feed" localSheetId="13">'Mach 3'!$A$154:$C$171</definedName>
    <definedName name="sup_md_vol">'Sup Feed'!$I$38:$Z$43</definedName>
    <definedName name="sup_transaction">Price!$B$39</definedName>
    <definedName name="tillage_maint" localSheetId="11">'Mach 1'!$B$42</definedName>
    <definedName name="tillage_maint" localSheetId="12">'Mach 2'!$B$43</definedName>
    <definedName name="tillage_maint" localSheetId="13">'Mach 3'!$B$42</definedName>
    <definedName name="time_fill_spreader" localSheetId="11">'Mach 1'!$B$140</definedName>
    <definedName name="time_fill_spreader" localSheetId="12">'Mach 2'!$B$141</definedName>
    <definedName name="time_fill_spreader" localSheetId="13">'Mach 3'!$B$140</definedName>
    <definedName name="trampling" localSheetId="4">CropResidue!$J$137:$J$153</definedName>
    <definedName name="trial_length_t" localSheetId="4">CropResidue!$J$190:$AK$190</definedName>
    <definedName name="w_foetus_start_t" localSheetId="4">CropResidue!$J$206:$AK$206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3" i="22" l="1"/>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I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I348" i="22"/>
  <c r="AK347" i="22"/>
  <c r="AJ347" i="22"/>
  <c r="AI347" i="22"/>
  <c r="AH347" i="22"/>
  <c r="AG347" i="22"/>
  <c r="AF347" i="22"/>
  <c r="AE347" i="22"/>
  <c r="AD347" i="22"/>
  <c r="AC347" i="22"/>
  <c r="AB347" i="22"/>
  <c r="AA347" i="22"/>
  <c r="Z347" i="22"/>
  <c r="Y347" i="22"/>
  <c r="X347" i="22"/>
  <c r="W347" i="22"/>
  <c r="V347" i="22"/>
  <c r="U347" i="22"/>
  <c r="T347" i="22"/>
  <c r="S347" i="22"/>
  <c r="R347" i="22"/>
  <c r="Q347" i="22"/>
  <c r="P347" i="22"/>
  <c r="O347" i="22"/>
  <c r="N347" i="22"/>
  <c r="M347" i="22"/>
  <c r="L347" i="22"/>
  <c r="K347" i="22"/>
  <c r="J347" i="22"/>
  <c r="I347"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I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I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I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I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I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I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I340" i="22"/>
  <c r="AK339" i="22"/>
  <c r="AJ339" i="22"/>
  <c r="AI339" i="22"/>
  <c r="AH339" i="22"/>
  <c r="AG339" i="22"/>
  <c r="AF339" i="22"/>
  <c r="AE339" i="22"/>
  <c r="AD339" i="22"/>
  <c r="AC339" i="22"/>
  <c r="AB339" i="22"/>
  <c r="AA339" i="22"/>
  <c r="Z339" i="22"/>
  <c r="Y339" i="22"/>
  <c r="X339" i="22"/>
  <c r="W339" i="22"/>
  <c r="V339" i="22"/>
  <c r="U339" i="22"/>
  <c r="T339" i="22"/>
  <c r="S339" i="22"/>
  <c r="R339" i="22"/>
  <c r="Q339" i="22"/>
  <c r="P339" i="22"/>
  <c r="O339" i="22"/>
  <c r="N339" i="22"/>
  <c r="M339" i="22"/>
  <c r="L339" i="22"/>
  <c r="K339" i="22"/>
  <c r="J339" i="22"/>
  <c r="I339" i="22"/>
  <c r="AK338" i="22"/>
  <c r="AJ338" i="22"/>
  <c r="AI338" i="22"/>
  <c r="AH338" i="22"/>
  <c r="AG338" i="22"/>
  <c r="AF338" i="22"/>
  <c r="AE338" i="22"/>
  <c r="AD338" i="22"/>
  <c r="AC338" i="22"/>
  <c r="AB338" i="22"/>
  <c r="AA338" i="22"/>
  <c r="Z338" i="22"/>
  <c r="Y338" i="22"/>
  <c r="X338" i="22"/>
  <c r="W338" i="22"/>
  <c r="V338" i="22"/>
  <c r="U338" i="22"/>
  <c r="T338" i="22"/>
  <c r="S338" i="22"/>
  <c r="R338" i="22"/>
  <c r="Q338" i="22"/>
  <c r="P338" i="22"/>
  <c r="O338" i="22"/>
  <c r="N338" i="22"/>
  <c r="M338" i="22"/>
  <c r="L338" i="22"/>
  <c r="K338" i="22"/>
  <c r="J338" i="22"/>
  <c r="I338" i="22"/>
  <c r="AK337" i="22"/>
  <c r="AJ337" i="22"/>
  <c r="AI337" i="22"/>
  <c r="AH337" i="22"/>
  <c r="AG337" i="22"/>
  <c r="AF337" i="22"/>
  <c r="AE337" i="22"/>
  <c r="AD337" i="22"/>
  <c r="AC337" i="22"/>
  <c r="AB337" i="22"/>
  <c r="AA337" i="22"/>
  <c r="Z337" i="22"/>
  <c r="Y337" i="22"/>
  <c r="X337" i="22"/>
  <c r="W337" i="22"/>
  <c r="V337" i="22"/>
  <c r="U337" i="22"/>
  <c r="T337" i="22"/>
  <c r="S337" i="22"/>
  <c r="R337" i="22"/>
  <c r="Q337" i="22"/>
  <c r="P337" i="22"/>
  <c r="O337" i="22"/>
  <c r="N337" i="22"/>
  <c r="M337" i="22"/>
  <c r="L337" i="22"/>
  <c r="K337" i="22"/>
  <c r="J337" i="22"/>
  <c r="I337" i="22"/>
  <c r="AK336" i="22"/>
  <c r="AJ336" i="22"/>
  <c r="AI336" i="22"/>
  <c r="AH336" i="22"/>
  <c r="AG336" i="22"/>
  <c r="AF336" i="22"/>
  <c r="AE336" i="22"/>
  <c r="AD336" i="22"/>
  <c r="AC336" i="22"/>
  <c r="AB336" i="22"/>
  <c r="AA336" i="22"/>
  <c r="Z336" i="22"/>
  <c r="Y336" i="22"/>
  <c r="X336" i="22"/>
  <c r="W336" i="22"/>
  <c r="V336" i="22"/>
  <c r="U336" i="22"/>
  <c r="T336" i="22"/>
  <c r="S336" i="22"/>
  <c r="R336" i="22"/>
  <c r="Q336" i="22"/>
  <c r="P336" i="22"/>
  <c r="O336" i="22"/>
  <c r="N336" i="22"/>
  <c r="M336" i="22"/>
  <c r="L336" i="22"/>
  <c r="K336" i="22"/>
  <c r="J336" i="22"/>
  <c r="I336" i="22"/>
  <c r="AK335" i="22"/>
  <c r="AJ335" i="22"/>
  <c r="AI335" i="22"/>
  <c r="AH335" i="22"/>
  <c r="AG335" i="22"/>
  <c r="AF335" i="22"/>
  <c r="AE335" i="22"/>
  <c r="AD335" i="22"/>
  <c r="AC335" i="22"/>
  <c r="AB335" i="22"/>
  <c r="AA335" i="22"/>
  <c r="Z335" i="22"/>
  <c r="Y335" i="22"/>
  <c r="X335" i="22"/>
  <c r="W335" i="22"/>
  <c r="V335" i="22"/>
  <c r="U335" i="22"/>
  <c r="T335" i="22"/>
  <c r="S335" i="22"/>
  <c r="R335" i="22"/>
  <c r="Q335" i="22"/>
  <c r="P335" i="22"/>
  <c r="O335" i="22"/>
  <c r="N335" i="22"/>
  <c r="M335" i="22"/>
  <c r="L335" i="22"/>
  <c r="K335" i="22"/>
  <c r="J335" i="22"/>
  <c r="I335" i="22"/>
  <c r="AK334" i="22"/>
  <c r="AJ334" i="22"/>
  <c r="AI334" i="22"/>
  <c r="AH334" i="22"/>
  <c r="AG334" i="22"/>
  <c r="AF334" i="22"/>
  <c r="AE334" i="22"/>
  <c r="AD334" i="22"/>
  <c r="AC334" i="22"/>
  <c r="AB334" i="22"/>
  <c r="AA334" i="22"/>
  <c r="Z334" i="22"/>
  <c r="Y334" i="22"/>
  <c r="X334" i="22"/>
  <c r="W334" i="22"/>
  <c r="V334" i="22"/>
  <c r="U334" i="22"/>
  <c r="T334" i="22"/>
  <c r="S334" i="22"/>
  <c r="R334" i="22"/>
  <c r="Q334" i="22"/>
  <c r="P334" i="22"/>
  <c r="O334" i="22"/>
  <c r="N334" i="22"/>
  <c r="M334" i="22"/>
  <c r="L334" i="22"/>
  <c r="K334" i="22"/>
  <c r="J334" i="22"/>
  <c r="I334" i="22"/>
  <c r="AK333" i="22"/>
  <c r="AJ333" i="22"/>
  <c r="AI333" i="22"/>
  <c r="AH333" i="22"/>
  <c r="AG333" i="22"/>
  <c r="AF333" i="22"/>
  <c r="AE333" i="22"/>
  <c r="AD333" i="22"/>
  <c r="AC333" i="22"/>
  <c r="AB333" i="22"/>
  <c r="AA333" i="22"/>
  <c r="Z333" i="22"/>
  <c r="Y333" i="22"/>
  <c r="X333" i="22"/>
  <c r="W333" i="22"/>
  <c r="V333" i="22"/>
  <c r="U333" i="22"/>
  <c r="T333" i="22"/>
  <c r="S333" i="22"/>
  <c r="R333" i="22"/>
  <c r="Q333" i="22"/>
  <c r="P333" i="22"/>
  <c r="O333" i="22"/>
  <c r="N333" i="22"/>
  <c r="M333" i="22"/>
  <c r="L333" i="22"/>
  <c r="K333" i="22"/>
  <c r="J333" i="22"/>
  <c r="I333" i="22"/>
  <c r="AN332" i="22"/>
  <c r="I332" i="22"/>
  <c r="AN331" i="22"/>
  <c r="I331" i="22"/>
  <c r="AN330" i="22"/>
  <c r="I330" i="22"/>
  <c r="AN329" i="22"/>
  <c r="I329" i="22"/>
  <c r="AN328" i="22"/>
  <c r="I328" i="22"/>
  <c r="AN327" i="22"/>
  <c r="I327" i="22"/>
  <c r="AN326" i="22"/>
  <c r="I326" i="22"/>
  <c r="AN325" i="22"/>
  <c r="I325" i="22"/>
  <c r="AN324" i="22"/>
  <c r="I324" i="22"/>
  <c r="AN323" i="22"/>
  <c r="I323" i="22"/>
  <c r="AN322" i="22"/>
  <c r="I322" i="22"/>
  <c r="AN321" i="22"/>
  <c r="I321" i="22"/>
  <c r="AN320" i="22"/>
  <c r="I320" i="22"/>
  <c r="AN319" i="22"/>
  <c r="I319" i="22"/>
  <c r="AN318" i="22"/>
  <c r="I318" i="22"/>
  <c r="AN317" i="22"/>
  <c r="I317" i="22"/>
  <c r="AN316" i="22"/>
  <c r="I316" i="22"/>
  <c r="AN315" i="22"/>
  <c r="I315" i="22"/>
  <c r="AN314" i="22"/>
  <c r="I314" i="22"/>
  <c r="AN313" i="22"/>
  <c r="I313" i="22"/>
  <c r="AN312" i="22"/>
  <c r="I312" i="22"/>
  <c r="AN311" i="22"/>
  <c r="I311" i="22"/>
  <c r="AN310" i="22"/>
  <c r="I310" i="22"/>
  <c r="AN309" i="22"/>
  <c r="I309" i="22"/>
  <c r="AN308" i="22"/>
  <c r="I308" i="22"/>
  <c r="AN307" i="22"/>
  <c r="I307" i="22"/>
  <c r="AN306" i="22"/>
  <c r="I306" i="22"/>
  <c r="AN305" i="22"/>
  <c r="I305" i="22"/>
  <c r="AN304" i="22"/>
  <c r="I304" i="22"/>
  <c r="AN303" i="22"/>
  <c r="I303" i="22"/>
  <c r="AN302" i="22"/>
  <c r="I302" i="22"/>
  <c r="AN301" i="22"/>
  <c r="I301" i="22"/>
  <c r="AN300" i="22"/>
  <c r="I300" i="22"/>
  <c r="AN299" i="22"/>
  <c r="I299" i="22"/>
  <c r="AH289" i="22"/>
  <c r="AH288" i="22"/>
  <c r="AH287" i="22"/>
  <c r="AH286" i="22"/>
  <c r="AH285" i="22"/>
  <c r="AH284" i="22"/>
  <c r="AH283" i="22"/>
  <c r="AH282" i="22"/>
  <c r="AI281" i="22"/>
  <c r="AH281" i="22"/>
  <c r="AG281" i="22"/>
  <c r="AH280" i="22"/>
  <c r="AH279" i="22"/>
  <c r="AH278" i="22"/>
  <c r="AH277" i="22"/>
  <c r="AH276" i="22"/>
  <c r="AH275" i="22"/>
  <c r="AI274" i="22"/>
  <c r="AH274" i="22"/>
  <c r="AG274" i="22"/>
  <c r="AH273" i="22"/>
  <c r="AG273" i="22"/>
  <c r="AH272" i="22"/>
  <c r="AH271" i="22"/>
  <c r="AG271" i="22"/>
  <c r="AQ270" i="22"/>
  <c r="AQ271" i="22" s="1"/>
  <c r="AQ272" i="22" s="1"/>
  <c r="AQ273" i="22" s="1"/>
  <c r="AQ274" i="22" s="1"/>
  <c r="AQ275" i="22" s="1"/>
  <c r="AQ276" i="22" s="1"/>
  <c r="AQ277" i="22" s="1"/>
  <c r="AQ278" i="22" s="1"/>
  <c r="AQ279" i="22" s="1"/>
  <c r="AQ280" i="22" s="1"/>
  <c r="AQ281" i="22" s="1"/>
  <c r="AQ282" i="22" s="1"/>
  <c r="AK265" i="22"/>
  <c r="AK264" i="22"/>
  <c r="AK263" i="22"/>
  <c r="AK262" i="22"/>
  <c r="AK261" i="22"/>
  <c r="AK257" i="22"/>
  <c r="AJ257" i="22"/>
  <c r="AI257" i="22"/>
  <c r="AH257" i="22"/>
  <c r="AG257" i="22"/>
  <c r="AF257" i="22"/>
  <c r="AE257" i="22"/>
  <c r="AD257" i="22"/>
  <c r="AC257" i="22"/>
  <c r="AB257" i="22"/>
  <c r="AA257" i="22"/>
  <c r="Z257" i="22"/>
  <c r="Y257" i="22"/>
  <c r="X257" i="22"/>
  <c r="W257" i="22"/>
  <c r="V257" i="22"/>
  <c r="U257" i="22"/>
  <c r="T257" i="22"/>
  <c r="S257" i="22"/>
  <c r="R257" i="22"/>
  <c r="Q257" i="22"/>
  <c r="P257" i="22"/>
  <c r="O257" i="22"/>
  <c r="N257" i="22"/>
  <c r="M257" i="22"/>
  <c r="L257" i="22"/>
  <c r="K257" i="22"/>
  <c r="J257" i="22"/>
  <c r="AK255" i="22"/>
  <c r="AJ255" i="22"/>
  <c r="AI255" i="22"/>
  <c r="AH255" i="22"/>
  <c r="AG255" i="22"/>
  <c r="AF255" i="22"/>
  <c r="AE255" i="22"/>
  <c r="AD255" i="22"/>
  <c r="AC255" i="22"/>
  <c r="AB255" i="22"/>
  <c r="AA255" i="22"/>
  <c r="Z255" i="22"/>
  <c r="Y255" i="22"/>
  <c r="X255" i="22"/>
  <c r="W255" i="22"/>
  <c r="V255" i="22"/>
  <c r="U255" i="22"/>
  <c r="T255" i="22"/>
  <c r="S255" i="22"/>
  <c r="R255" i="22"/>
  <c r="Q255" i="22"/>
  <c r="P255" i="22"/>
  <c r="O255" i="22"/>
  <c r="N255" i="22"/>
  <c r="M255" i="22"/>
  <c r="L255" i="22"/>
  <c r="K255" i="22"/>
  <c r="J255" i="22"/>
  <c r="AK238" i="22"/>
  <c r="AJ238" i="22"/>
  <c r="AI238" i="22"/>
  <c r="AH238" i="22"/>
  <c r="AG238" i="22"/>
  <c r="AF238" i="22"/>
  <c r="AE238" i="22"/>
  <c r="AD238" i="22"/>
  <c r="AC238" i="22"/>
  <c r="AB238" i="22"/>
  <c r="AA238" i="22"/>
  <c r="Z238" i="22"/>
  <c r="Y238" i="22"/>
  <c r="X238" i="22"/>
  <c r="W238" i="22"/>
  <c r="V238" i="22"/>
  <c r="U238" i="22"/>
  <c r="T238" i="22"/>
  <c r="S238" i="22"/>
  <c r="R238" i="22"/>
  <c r="Q238" i="22"/>
  <c r="P238" i="22"/>
  <c r="O238" i="22"/>
  <c r="N238" i="22"/>
  <c r="M238" i="22"/>
  <c r="L238" i="22"/>
  <c r="K238" i="22"/>
  <c r="J238" i="22"/>
  <c r="AK210"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7" i="22"/>
  <c r="AK206" i="22"/>
  <c r="AJ205" i="22"/>
  <c r="AI205" i="22"/>
  <c r="AH205" i="22"/>
  <c r="AG205" i="22"/>
  <c r="AF205" i="22"/>
  <c r="AE205" i="22"/>
  <c r="AD205" i="22"/>
  <c r="AC205" i="22"/>
  <c r="AB205" i="22"/>
  <c r="AA205" i="22"/>
  <c r="Z205" i="22"/>
  <c r="Y205" i="22"/>
  <c r="X205" i="22"/>
  <c r="W205" i="22"/>
  <c r="V205" i="22"/>
  <c r="U205" i="22"/>
  <c r="T205" i="22"/>
  <c r="S205" i="22"/>
  <c r="R205" i="22"/>
  <c r="Q205" i="22"/>
  <c r="P205" i="22"/>
  <c r="O205" i="22"/>
  <c r="N205" i="22"/>
  <c r="M205" i="22"/>
  <c r="L205" i="22"/>
  <c r="K205" i="22"/>
  <c r="J205" i="22"/>
  <c r="AK204" i="22"/>
  <c r="AK203" i="22"/>
  <c r="AK205" i="22" s="1"/>
  <c r="AK202" i="22"/>
  <c r="AK201" i="22"/>
  <c r="AK200" i="22"/>
  <c r="AK199" i="22"/>
  <c r="AK197" i="22"/>
  <c r="AI197" i="22"/>
  <c r="AH197" i="22"/>
  <c r="AG197" i="22"/>
  <c r="AF197" i="22"/>
  <c r="AE197" i="22"/>
  <c r="AD197" i="22"/>
  <c r="R197" i="22"/>
  <c r="AK192" i="22"/>
  <c r="AK190" i="22"/>
  <c r="AK189" i="22"/>
  <c r="W189" i="22"/>
  <c r="V189" i="22"/>
  <c r="Q189" i="22"/>
  <c r="P189" i="22"/>
  <c r="O189" i="22"/>
  <c r="N189" i="22"/>
  <c r="M189" i="22"/>
  <c r="L189" i="22"/>
  <c r="K189" i="22"/>
  <c r="J189" i="22"/>
  <c r="AJ188" i="22"/>
  <c r="AI188" i="22"/>
  <c r="AH188" i="22"/>
  <c r="AG188" i="22"/>
  <c r="AF188" i="22"/>
  <c r="AE188" i="22"/>
  <c r="AD188" i="22"/>
  <c r="AC188" i="22"/>
  <c r="AB188" i="22"/>
  <c r="AA188" i="22"/>
  <c r="Z188" i="22"/>
  <c r="Y188" i="22"/>
  <c r="X188" i="22"/>
  <c r="W188" i="22"/>
  <c r="V188" i="22"/>
  <c r="U188" i="22"/>
  <c r="T188" i="22"/>
  <c r="S188" i="22"/>
  <c r="R188" i="22"/>
  <c r="Q188" i="22"/>
  <c r="P188" i="22"/>
  <c r="O188" i="22"/>
  <c r="N188" i="22"/>
  <c r="M188" i="22"/>
  <c r="L188" i="22"/>
  <c r="K188" i="22"/>
  <c r="J188" i="22"/>
  <c r="AK187" i="22"/>
  <c r="AK188" i="22" s="1"/>
  <c r="G169" i="22"/>
  <c r="I160" i="22"/>
  <c r="J160" i="22" s="1"/>
  <c r="K160" i="22" s="1"/>
  <c r="L160" i="22" s="1"/>
  <c r="M160" i="22" s="1"/>
  <c r="N160" i="22" s="1"/>
  <c r="O160" i="22" s="1"/>
  <c r="P160" i="22" s="1"/>
  <c r="Q160" i="22" s="1"/>
  <c r="G153" i="22"/>
  <c r="G152" i="22"/>
  <c r="G151" i="22"/>
  <c r="G150" i="22"/>
  <c r="G149" i="22"/>
  <c r="G148" i="22"/>
  <c r="G147" i="22"/>
  <c r="G146" i="22"/>
  <c r="G145" i="22"/>
  <c r="G144" i="22"/>
  <c r="G143" i="22"/>
  <c r="G142" i="22"/>
  <c r="G141" i="22"/>
  <c r="G140" i="22"/>
  <c r="G139" i="22"/>
  <c r="G138" i="22"/>
  <c r="G137" i="22"/>
  <c r="G133" i="22"/>
  <c r="G132" i="22"/>
  <c r="G131" i="22"/>
  <c r="G130" i="22"/>
  <c r="G129" i="22"/>
  <c r="W197" i="22" s="1"/>
  <c r="G128" i="22"/>
  <c r="G127" i="22"/>
  <c r="G126" i="22"/>
  <c r="G125" i="22"/>
  <c r="AJ197" i="22" s="1"/>
  <c r="G124" i="22"/>
  <c r="G123" i="22"/>
  <c r="G122" i="22"/>
  <c r="G121" i="22"/>
  <c r="G120" i="22"/>
  <c r="G119" i="22"/>
  <c r="G118" i="22"/>
  <c r="G117" i="22"/>
  <c r="S197" i="22" s="1"/>
  <c r="I113" i="22"/>
  <c r="G113" i="22"/>
  <c r="I112" i="22"/>
  <c r="G112" i="22"/>
  <c r="I111" i="22"/>
  <c r="G111" i="22"/>
  <c r="I110" i="22"/>
  <c r="G110" i="22"/>
  <c r="I109" i="22"/>
  <c r="G109" i="22"/>
  <c r="I108" i="22"/>
  <c r="G108" i="22"/>
  <c r="I107" i="22"/>
  <c r="G107" i="22"/>
  <c r="I106" i="22"/>
  <c r="G106" i="22"/>
  <c r="I105" i="22"/>
  <c r="G105" i="22"/>
  <c r="J104" i="22"/>
  <c r="I104" i="22"/>
  <c r="G104" i="22"/>
  <c r="I103" i="22"/>
  <c r="G103" i="22"/>
  <c r="I102" i="22"/>
  <c r="G102" i="22"/>
  <c r="J101" i="22"/>
  <c r="I101" i="22"/>
  <c r="G101" i="22"/>
  <c r="I100" i="22"/>
  <c r="G100" i="22"/>
  <c r="I99" i="22"/>
  <c r="G99" i="22"/>
  <c r="J98" i="22"/>
  <c r="I98" i="22"/>
  <c r="G98" i="22"/>
  <c r="J97" i="22"/>
  <c r="I97" i="22"/>
  <c r="G97" i="22"/>
  <c r="J92" i="22"/>
  <c r="J113" i="22" s="1"/>
  <c r="G92" i="22"/>
  <c r="J91" i="22"/>
  <c r="J112" i="22" s="1"/>
  <c r="G91" i="22"/>
  <c r="J90" i="22"/>
  <c r="J111" i="22" s="1"/>
  <c r="G90" i="22"/>
  <c r="J89" i="22"/>
  <c r="J110" i="22" s="1"/>
  <c r="G89" i="22"/>
  <c r="J88" i="22"/>
  <c r="J109" i="22" s="1"/>
  <c r="G88" i="22"/>
  <c r="J87" i="22"/>
  <c r="J108" i="22" s="1"/>
  <c r="G87" i="22"/>
  <c r="J86" i="22"/>
  <c r="J107" i="22" s="1"/>
  <c r="G86" i="22"/>
  <c r="J85" i="22"/>
  <c r="J106" i="22" s="1"/>
  <c r="G85" i="22"/>
  <c r="J84" i="22"/>
  <c r="J105" i="22" s="1"/>
  <c r="G84" i="22"/>
  <c r="J83" i="22"/>
  <c r="G83" i="22"/>
  <c r="J82" i="22"/>
  <c r="J103" i="22" s="1"/>
  <c r="G82" i="22"/>
  <c r="J81" i="22"/>
  <c r="J102" i="22" s="1"/>
  <c r="G81" i="22"/>
  <c r="J80" i="22"/>
  <c r="G80" i="22"/>
  <c r="J79" i="22"/>
  <c r="J100" i="22" s="1"/>
  <c r="G79" i="22"/>
  <c r="J78" i="22"/>
  <c r="J99" i="22" s="1"/>
  <c r="G78" i="22"/>
  <c r="J77" i="22"/>
  <c r="G77" i="22"/>
  <c r="J76" i="22"/>
  <c r="G76" i="22"/>
  <c r="G58" i="22"/>
  <c r="H54" i="22"/>
  <c r="H53" i="22"/>
  <c r="H52" i="22"/>
  <c r="H51" i="22"/>
  <c r="H50" i="22"/>
  <c r="H49" i="22"/>
  <c r="H48" i="22"/>
  <c r="H47" i="22"/>
  <c r="H46" i="22"/>
  <c r="H45" i="22"/>
  <c r="H44" i="22"/>
  <c r="H43" i="22"/>
  <c r="H42" i="22"/>
  <c r="H41" i="22"/>
  <c r="H40" i="22"/>
  <c r="H39" i="22"/>
  <c r="H38" i="22"/>
  <c r="G22" i="22"/>
  <c r="A171" i="21"/>
  <c r="A170" i="21"/>
  <c r="A169" i="21"/>
  <c r="A168" i="21"/>
  <c r="A167" i="21"/>
  <c r="A166" i="21"/>
  <c r="A165" i="21"/>
  <c r="A164" i="21"/>
  <c r="A163" i="21"/>
  <c r="A162" i="21"/>
  <c r="A161" i="21"/>
  <c r="A160" i="21"/>
  <c r="A159" i="21"/>
  <c r="A158" i="21"/>
  <c r="A157" i="21"/>
  <c r="A156" i="21"/>
  <c r="A155" i="21"/>
  <c r="B136" i="21"/>
  <c r="B135" i="21"/>
  <c r="B134" i="21"/>
  <c r="B133" i="21"/>
  <c r="B132" i="21"/>
  <c r="A119" i="21"/>
  <c r="A118" i="21"/>
  <c r="A117" i="21"/>
  <c r="A116" i="21"/>
  <c r="A115" i="21"/>
  <c r="A114" i="21"/>
  <c r="A113" i="21"/>
  <c r="A112" i="21"/>
  <c r="A111" i="21"/>
  <c r="A110" i="21"/>
  <c r="A109" i="21"/>
  <c r="A108" i="21"/>
  <c r="A107" i="21"/>
  <c r="A106" i="21"/>
  <c r="A105" i="21"/>
  <c r="A104" i="21"/>
  <c r="A103"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B27" i="21"/>
  <c r="M309" i="13"/>
  <c r="AN337" i="22" l="1"/>
  <c r="AN349" i="22"/>
  <c r="AN338" i="22"/>
  <c r="AN347" i="22"/>
  <c r="AN336" i="22"/>
  <c r="AN345" i="22"/>
  <c r="AN344" i="22"/>
  <c r="AN340" i="22"/>
  <c r="AN334" i="22"/>
  <c r="AN346" i="22"/>
  <c r="AN342" i="22"/>
  <c r="AN343" i="22"/>
  <c r="AN339" i="22"/>
  <c r="AN348" i="22"/>
  <c r="AN335" i="22"/>
  <c r="O197" i="22"/>
  <c r="AN333" i="22"/>
  <c r="N197" i="22"/>
  <c r="AN341" i="22"/>
  <c r="AQ286" i="22"/>
  <c r="AQ283" i="22"/>
  <c r="Q197" i="22"/>
  <c r="V197" i="22"/>
  <c r="P197" i="22"/>
  <c r="Z197" i="22"/>
  <c r="AA197" i="22"/>
  <c r="AB197" i="22"/>
  <c r="K197" i="22"/>
  <c r="X197" i="22"/>
  <c r="Y197" i="22"/>
  <c r="AC197" i="22"/>
  <c r="J197" i="22"/>
  <c r="L197" i="22"/>
  <c r="M197" i="22"/>
  <c r="T197" i="22"/>
  <c r="U197" i="22"/>
  <c r="J329" i="13"/>
  <c r="AG316" i="13"/>
  <c r="AG351" i="13"/>
  <c r="G86" i="20"/>
  <c r="G112" i="20"/>
  <c r="AQ287" i="22" l="1"/>
  <c r="AQ284" i="22"/>
  <c r="AG312" i="13"/>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AQ288" i="22" l="1"/>
  <c r="AQ285" i="22"/>
  <c r="AQ289" i="22" s="1"/>
  <c r="N303" i="13"/>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6"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5"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0"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3"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36"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36"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36"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57"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1"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0"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85"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85"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89"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0"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2"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4"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195"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196"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196" authorId="4" shapeId="0" xr:uid="{717403EF-7C6C-43FA-BB7F-5765FCAD560C}">
      <text>
        <r>
          <rPr>
            <b/>
            <sz val="9"/>
            <color indexed="81"/>
            <rFont val="Tahoma"/>
            <family val="2"/>
          </rPr>
          <t>Michael:</t>
        </r>
        <r>
          <rPr>
            <sz val="9"/>
            <color indexed="81"/>
            <rFont val="Tahoma"/>
            <family val="2"/>
          </rPr>
          <t xml:space="preserve">
guess (wasn’t recorded anywhere)</t>
        </r>
      </text>
    </comment>
    <comment ref="AA196" authorId="4" shapeId="0" xr:uid="{6332903A-21F9-4122-BAEE-D9AA1140048E}">
      <text>
        <r>
          <rPr>
            <b/>
            <sz val="9"/>
            <color indexed="81"/>
            <rFont val="Tahoma"/>
            <family val="2"/>
          </rPr>
          <t>Michael:</t>
        </r>
        <r>
          <rPr>
            <sz val="9"/>
            <color indexed="81"/>
            <rFont val="Tahoma"/>
            <family val="2"/>
          </rPr>
          <t xml:space="preserve">
guess (wasn’t recorded anywhere)</t>
        </r>
      </text>
    </comment>
    <comment ref="AB196" authorId="4" shapeId="0" xr:uid="{ACD7E829-462C-487B-AB41-C1C6709FD38B}">
      <text>
        <r>
          <rPr>
            <b/>
            <sz val="9"/>
            <color indexed="81"/>
            <rFont val="Tahoma"/>
            <family val="2"/>
          </rPr>
          <t>Michael:</t>
        </r>
        <r>
          <rPr>
            <sz val="9"/>
            <color indexed="81"/>
            <rFont val="Tahoma"/>
            <family val="2"/>
          </rPr>
          <t xml:space="preserve">
guess (wasn’t recorded anywhere)</t>
        </r>
      </text>
    </comment>
    <comment ref="AC196" authorId="4" shapeId="0" xr:uid="{1077FDD3-B9F8-4DD1-A8CE-2755D9847582}">
      <text>
        <r>
          <rPr>
            <b/>
            <sz val="9"/>
            <color indexed="81"/>
            <rFont val="Tahoma"/>
            <family val="2"/>
          </rPr>
          <t>Michael:</t>
        </r>
        <r>
          <rPr>
            <sz val="9"/>
            <color indexed="81"/>
            <rFont val="Tahoma"/>
            <family val="2"/>
          </rPr>
          <t xml:space="preserve">
guess (wasn’t recorded anywhere)</t>
        </r>
      </text>
    </comment>
    <comment ref="H197"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197"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197"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197"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197"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197"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199"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2"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3"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4"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05"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06"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07"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09"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0"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2"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4"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1"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35"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36" authorId="1" shapeId="0" xr:uid="{8389528A-0509-47BB-BC7F-F4BAAA353686}">
      <text>
        <r>
          <rPr>
            <b/>
            <sz val="9"/>
            <color indexed="81"/>
            <rFont val="Tahoma"/>
            <family val="2"/>
          </rPr>
          <t>Young:</t>
        </r>
        <r>
          <rPr>
            <sz val="9"/>
            <color indexed="81"/>
            <rFont val="Tahoma"/>
            <family val="2"/>
          </rPr>
          <t xml:space="preserve">
Proportion of ffcfw that is fat</t>
        </r>
      </text>
    </comment>
    <comment ref="H237"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38"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47" authorId="0" shapeId="0" xr:uid="{FDDF4474-C52D-43EB-8C87-BDC86F5A106F}">
      <text>
        <r>
          <rPr>
            <b/>
            <sz val="9"/>
            <color indexed="81"/>
            <rFont val="Tahoma"/>
            <family val="2"/>
          </rPr>
          <t>Michael Young:</t>
        </r>
        <r>
          <rPr>
            <sz val="9"/>
            <color indexed="81"/>
            <rFont val="Tahoma"/>
            <family val="2"/>
          </rPr>
          <t xml:space="preserve">
select one</t>
        </r>
      </text>
    </comment>
    <comment ref="J253"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3"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3"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3"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3"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3"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3"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3"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3"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3"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3"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3"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3"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3"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3"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3"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3"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3"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3"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3"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3"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3"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3"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3"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3"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3"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3"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3"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2"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69"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0"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0"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0"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0"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0"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0"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0"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0"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4"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3"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298"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06"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06"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06"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06"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06"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9"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3"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2"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2" authorId="2" shapeId="0" xr:uid="{5B512AEC-9E0B-405E-9B46-9BD371E84E20}">
      <text>
        <r>
          <rPr>
            <b/>
            <sz val="9"/>
            <color indexed="81"/>
            <rFont val="Tahoma"/>
            <family val="2"/>
          </rPr>
          <t>Michael:</t>
        </r>
        <r>
          <rPr>
            <sz val="9"/>
            <color indexed="81"/>
            <rFont val="Tahoma"/>
            <family val="2"/>
          </rPr>
          <t xml:space="preserve">
36m, 18km/hr and 80% eff</t>
        </r>
      </text>
    </comment>
    <comment ref="A124"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29" authorId="0" shapeId="0" xr:uid="{E388BACB-228A-48F2-97FF-52A6DD3AB03E}">
      <text>
        <r>
          <rPr>
            <b/>
            <sz val="9"/>
            <color indexed="81"/>
            <rFont val="Tahoma"/>
            <family val="2"/>
          </rPr>
          <t>Michael Young:</t>
        </r>
        <r>
          <rPr>
            <sz val="9"/>
            <color indexed="81"/>
            <rFont val="Tahoma"/>
            <family val="2"/>
          </rPr>
          <t xml:space="preserve">
fuel use per hr (L/hr)</t>
        </r>
      </text>
    </comment>
    <comment ref="B131"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303AABE7-E852-4C63-B010-14C07A57E559}">
      <text>
        <r>
          <rPr>
            <b/>
            <sz val="9"/>
            <color indexed="81"/>
            <rFont val="Tahoma"/>
            <family val="2"/>
          </rPr>
          <t>Michael Young:</t>
        </r>
        <r>
          <rPr>
            <sz val="9"/>
            <color indexed="81"/>
            <rFont val="Tahoma"/>
            <family val="2"/>
          </rPr>
          <t xml:space="preserve">
spreading capacity (m3)</t>
        </r>
      </text>
    </comment>
    <comment ref="A140" authorId="0" shapeId="0" xr:uid="{7D068996-66E7-45D9-8B33-77E715FB17A2}">
      <text>
        <r>
          <rPr>
            <b/>
            <sz val="9"/>
            <color indexed="81"/>
            <rFont val="Tahoma"/>
            <family val="2"/>
          </rPr>
          <t>Michael Young:</t>
        </r>
        <r>
          <rPr>
            <sz val="9"/>
            <color indexed="81"/>
            <rFont val="Tahoma"/>
            <family val="2"/>
          </rPr>
          <t xml:space="preserve">
time taken to fill (hr)</t>
        </r>
      </text>
    </comment>
    <comment ref="A142" authorId="0" shapeId="0" xr:uid="{2F9EBDB4-67C9-41DD-82CC-7A2CDE119815}">
      <text>
        <r>
          <rPr>
            <b/>
            <sz val="9"/>
            <color indexed="81"/>
            <rFont val="Tahoma"/>
            <family val="2"/>
          </rPr>
          <t>Michael Young:</t>
        </r>
        <r>
          <rPr>
            <sz val="9"/>
            <color indexed="81"/>
            <rFont val="Tahoma"/>
            <family val="2"/>
          </rPr>
          <t xml:space="preserve">
spreading speed km/hr</t>
        </r>
      </text>
    </comment>
    <comment ref="A144"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6"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6A3A6CFB-5B3D-41C1-AD84-1DEB2A1795B3}">
      <text>
        <r>
          <rPr>
            <b/>
            <sz val="9"/>
            <color indexed="81"/>
            <rFont val="Tahoma"/>
            <family val="2"/>
          </rPr>
          <t>Michael Young:</t>
        </r>
        <r>
          <rPr>
            <sz val="9"/>
            <color indexed="81"/>
            <rFont val="Tahoma"/>
            <family val="2"/>
          </rPr>
          <t xml:space="preserve">
litres per ha (tractor)</t>
        </r>
      </text>
    </comment>
    <comment ref="A151"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B98A507B-6E7F-4E27-AA38-D01C15B050B9}">
      <text>
        <r>
          <rPr>
            <b/>
            <sz val="9"/>
            <color indexed="81"/>
            <rFont val="Tahoma"/>
            <family val="2"/>
          </rPr>
          <t>Michael Young:</t>
        </r>
        <r>
          <rPr>
            <sz val="9"/>
            <color indexed="81"/>
            <rFont val="Tahoma"/>
            <family val="2"/>
          </rPr>
          <t xml:space="preserve">
r&amp;m</t>
        </r>
      </text>
    </comment>
    <comment ref="C154"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<sst xmlns="http://schemas.openxmlformats.org/spreadsheetml/2006/main" count="5644" uniqueCount="3263">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</sst>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63</xdr:row>
      <xdr:rowOff>47625</xdr:rowOff>
    </xdr:from>
    <xdr:to>
      <xdr:col>16</xdr:col>
      <xdr:colOff>226218</xdr:colOff>
      <xdr:row>69</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140</xdr:row>
      <xdr:rowOff>26987</xdr:rowOff>
    </xdr:from>
    <xdr:to>
      <xdr:col>13</xdr:col>
      <xdr:colOff>336549</xdr:colOff>
      <xdr:row>143</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young\Dropbox\Michael\Work-Uni-Coding\Models\AFO\ExcelInputs\Property_GSW.xlsx" TargetMode="External"/><Relationship Id="rId1" Type="http://schemas.openxmlformats.org/officeDocument/2006/relationships/externalLinkPath" Target="Property_GS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dels/AFO/ExcelInputs/Property_GSW%20-%20Gooding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row r="18">
          <cell r="G18" t="str">
            <v>bd</v>
          </cell>
        </row>
        <row r="19">
          <cell r="G19" t="str">
            <v>f</v>
          </cell>
        </row>
        <row r="20">
          <cell r="G20" t="str">
            <v>h</v>
          </cell>
        </row>
        <row r="21">
          <cell r="G21" t="str">
            <v>i</v>
          </cell>
        </row>
        <row r="22">
          <cell r="G22" t="str">
            <v>k</v>
          </cell>
        </row>
        <row r="23">
          <cell r="G23" t="str">
            <v>l</v>
          </cell>
        </row>
        <row r="24">
          <cell r="G24" t="str">
            <v>o</v>
          </cell>
        </row>
        <row r="25">
          <cell r="G25" t="str">
            <v>od</v>
          </cell>
        </row>
        <row r="26">
          <cell r="G26" t="str">
            <v>of</v>
          </cell>
        </row>
        <row r="27">
          <cell r="G27" t="str">
            <v>r</v>
          </cell>
        </row>
        <row r="28">
          <cell r="G28" t="str">
            <v>rd</v>
          </cell>
        </row>
        <row r="29">
          <cell r="G29" t="str">
            <v>v</v>
          </cell>
        </row>
        <row r="30">
          <cell r="G30" t="str">
            <v>w</v>
          </cell>
        </row>
        <row r="31">
          <cell r="G31" t="str">
            <v>wd</v>
          </cell>
        </row>
        <row r="32">
          <cell r="G32" t="str">
            <v>z</v>
          </cell>
        </row>
        <row r="33">
          <cell r="G33" t="str">
            <v>zd</v>
          </cell>
        </row>
        <row r="108">
          <cell r="T108">
            <v>43585</v>
          </cell>
          <cell r="V108">
            <v>105</v>
          </cell>
          <cell r="W108">
            <v>126</v>
          </cell>
          <cell r="X108">
            <v>287</v>
          </cell>
          <cell r="Z108">
            <v>119</v>
          </cell>
        </row>
        <row r="109">
          <cell r="T109">
            <v>43572</v>
          </cell>
          <cell r="V109">
            <v>105</v>
          </cell>
          <cell r="W109">
            <v>126</v>
          </cell>
          <cell r="X109">
            <v>287</v>
          </cell>
          <cell r="Z109">
            <v>105</v>
          </cell>
        </row>
        <row r="110">
          <cell r="T110">
            <v>43572</v>
          </cell>
          <cell r="V110">
            <v>105</v>
          </cell>
          <cell r="W110">
            <v>126</v>
          </cell>
          <cell r="X110">
            <v>287</v>
          </cell>
          <cell r="Z110">
            <v>105</v>
          </cell>
        </row>
        <row r="111">
          <cell r="T111">
            <v>43572</v>
          </cell>
          <cell r="V111">
            <v>105</v>
          </cell>
          <cell r="W111">
            <v>126</v>
          </cell>
          <cell r="X111">
            <v>287</v>
          </cell>
          <cell r="Z111">
            <v>105</v>
          </cell>
        </row>
        <row r="112">
          <cell r="T112">
            <v>43572</v>
          </cell>
          <cell r="V112">
            <v>105</v>
          </cell>
          <cell r="W112">
            <v>126</v>
          </cell>
          <cell r="X112">
            <v>287</v>
          </cell>
          <cell r="Z112">
            <v>105</v>
          </cell>
        </row>
        <row r="113">
          <cell r="T113">
            <v>43593</v>
          </cell>
          <cell r="V113">
            <v>105</v>
          </cell>
          <cell r="W113">
            <v>126</v>
          </cell>
          <cell r="X113">
            <v>287</v>
          </cell>
          <cell r="Z113">
            <v>126</v>
          </cell>
        </row>
        <row r="114">
          <cell r="T114">
            <v>43593</v>
          </cell>
          <cell r="V114">
            <v>105</v>
          </cell>
          <cell r="W114">
            <v>126</v>
          </cell>
          <cell r="X114">
            <v>287</v>
          </cell>
          <cell r="Z114">
            <v>126</v>
          </cell>
        </row>
        <row r="115">
          <cell r="T115">
            <v>43614</v>
          </cell>
          <cell r="V115">
            <v>105</v>
          </cell>
          <cell r="W115">
            <v>126</v>
          </cell>
          <cell r="X115">
            <v>287</v>
          </cell>
          <cell r="Z115">
            <v>147</v>
          </cell>
        </row>
        <row r="116">
          <cell r="T116">
            <v>43614</v>
          </cell>
          <cell r="V116">
            <v>105</v>
          </cell>
          <cell r="W116">
            <v>126</v>
          </cell>
          <cell r="X116">
            <v>287</v>
          </cell>
          <cell r="Z116">
            <v>147</v>
          </cell>
        </row>
        <row r="117">
          <cell r="T117">
            <v>43614</v>
          </cell>
          <cell r="V117">
            <v>105</v>
          </cell>
          <cell r="W117">
            <v>126</v>
          </cell>
          <cell r="X117">
            <v>287</v>
          </cell>
          <cell r="Z117">
            <v>147</v>
          </cell>
        </row>
      </sheetData>
      <sheetData sheetId="2" refreshError="1"/>
      <sheetData sheetId="3" refreshError="1"/>
      <sheetData sheetId="4" refreshError="1"/>
      <sheetData sheetId="5" refreshError="1"/>
      <sheetData sheetId="6" refreshError="1"/>
      <sheetData sheetId="7">
        <row r="21">
          <cell r="F21">
            <v>43572</v>
          </cell>
        </row>
      </sheetData>
      <sheetData sheetId="8" refreshError="1"/>
      <sheetData sheetId="9" refreshError="1"/>
      <sheetData sheetId="10" refreshError="1"/>
      <sheetData sheetId="11">
        <row r="255">
          <cell r="I255">
            <v>2019</v>
          </cell>
        </row>
      </sheetData>
      <sheetData sheetId="12">
        <row r="17">
          <cell r="P17">
            <v>52</v>
          </cell>
        </row>
      </sheetData>
      <sheetData sheetId="13" refreshError="1"/>
      <sheetData sheetId="14"/>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General"/>
      <sheetName val="Crop"/>
      <sheetName val="Sup Feed"/>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sheetData sheetId="1"/>
      <sheetData sheetId="2">
        <row r="255">
          <cell r="I255">
            <v>0.85</v>
          </cell>
        </row>
      </sheetData>
      <sheetData sheetId="3"/>
      <sheetData sheetId="4"/>
      <sheetData sheetId="5">
        <row r="255">
          <cell r="I255" t="str">
            <v>v</v>
          </cell>
        </row>
      </sheetData>
      <sheetData sheetId="6"/>
      <sheetData sheetId="7"/>
      <sheetData sheetId="8"/>
      <sheetData sheetId="9"/>
      <sheetData sheetId="10"/>
      <sheetData sheetId="11">
        <row r="255">
          <cell r="I255">
            <v>2019</v>
          </cell>
        </row>
      </sheetData>
      <sheetData sheetId="12">
        <row r="255">
          <cell r="I255" t="str">
            <v>4th cycle</v>
          </cell>
        </row>
      </sheetData>
      <sheetData sheetId="13"/>
      <sheetData sheetId="14">
        <row r="255">
          <cell r="I255" t="str">
            <v>Note: These values not connected. Using f_body_composition</v>
          </cell>
        </row>
      </sheetData>
      <sheetData sheetId="15"/>
      <sheetData sheetId="16"/>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60" outlineLevel="3" x14ac:dyDescent="0.2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2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2342</v>
      </c>
      <c r="I36" t="s">
        <v>2343</v>
      </c>
      <c r="K36" t="s">
        <v>2754</v>
      </c>
      <c r="M36" t="s">
        <v>2755</v>
      </c>
    </row>
    <row r="37" spans="1:27" x14ac:dyDescent="0.25">
      <c r="G37" s="351" t="s">
        <v>4</v>
      </c>
      <c r="I37" s="351" t="s">
        <v>2344</v>
      </c>
      <c r="K37" s="351" t="s">
        <v>49</v>
      </c>
      <c r="M37" s="448" t="s">
        <v>2756</v>
      </c>
    </row>
    <row r="38" spans="1:27" x14ac:dyDescent="0.25">
      <c r="G38" s="352" t="s">
        <v>2336</v>
      </c>
      <c r="I38" s="352" t="s">
        <v>2612</v>
      </c>
      <c r="K38" s="352" t="s">
        <v>2969</v>
      </c>
      <c r="M38" s="449" t="s">
        <v>2757</v>
      </c>
    </row>
    <row r="39" spans="1:27" ht="45" x14ac:dyDescent="0.25">
      <c r="G39" s="352" t="s">
        <v>10</v>
      </c>
      <c r="I39" s="352" t="s">
        <v>4</v>
      </c>
      <c r="K39" s="352" t="s">
        <v>2745</v>
      </c>
      <c r="M39" s="449" t="s">
        <v>2758</v>
      </c>
    </row>
    <row r="40" spans="1:27" ht="30" x14ac:dyDescent="0.25">
      <c r="G40" t="s">
        <v>67</v>
      </c>
      <c r="H40" s="356"/>
      <c r="I40" s="352" t="s">
        <v>2336</v>
      </c>
      <c r="K40" s="352" t="s">
        <v>2746</v>
      </c>
      <c r="M40" s="450" t="s">
        <v>2759</v>
      </c>
    </row>
    <row r="41" spans="1:27" x14ac:dyDescent="0.25">
      <c r="G41" s="352" t="s">
        <v>68</v>
      </c>
      <c r="I41" s="352" t="s">
        <v>10</v>
      </c>
      <c r="K41" s="353" t="s">
        <v>2970</v>
      </c>
    </row>
    <row r="42" spans="1:27" x14ac:dyDescent="0.25">
      <c r="G42" s="352" t="s">
        <v>69</v>
      </c>
      <c r="I42" s="352" t="s">
        <v>67</v>
      </c>
    </row>
    <row r="43" spans="1:27" x14ac:dyDescent="0.25">
      <c r="G43" s="352" t="s">
        <v>7</v>
      </c>
      <c r="I43" s="352" t="s">
        <v>68</v>
      </c>
    </row>
    <row r="44" spans="1:27" x14ac:dyDescent="0.25">
      <c r="G44" s="352" t="s">
        <v>6</v>
      </c>
      <c r="I44" s="352" t="s">
        <v>2345</v>
      </c>
    </row>
    <row r="45" spans="1:27" x14ac:dyDescent="0.25">
      <c r="G45" s="352" t="s">
        <v>2340</v>
      </c>
      <c r="I45" s="352" t="s">
        <v>120</v>
      </c>
    </row>
    <row r="46" spans="1:27" x14ac:dyDescent="0.25">
      <c r="G46" s="352" t="s">
        <v>79</v>
      </c>
      <c r="I46" s="352" t="s">
        <v>69</v>
      </c>
    </row>
    <row r="47" spans="1:27" x14ac:dyDescent="0.25">
      <c r="G47" s="352" t="s">
        <v>9</v>
      </c>
      <c r="I47" s="352" t="s">
        <v>7</v>
      </c>
    </row>
    <row r="48" spans="1:27" x14ac:dyDescent="0.25">
      <c r="G48" s="352" t="s">
        <v>2339</v>
      </c>
      <c r="I48" s="352" t="s">
        <v>127</v>
      </c>
    </row>
    <row r="49" spans="7:9" x14ac:dyDescent="0.25">
      <c r="G49" s="352" t="s">
        <v>70</v>
      </c>
      <c r="I49" s="352" t="s">
        <v>6</v>
      </c>
    </row>
    <row r="50" spans="7:9" x14ac:dyDescent="0.25">
      <c r="G50" s="352" t="s">
        <v>5</v>
      </c>
      <c r="I50" s="352" t="s">
        <v>2340</v>
      </c>
    </row>
    <row r="51" spans="7:9" x14ac:dyDescent="0.25">
      <c r="G51" s="352" t="s">
        <v>2338</v>
      </c>
      <c r="I51" s="352" t="s">
        <v>79</v>
      </c>
    </row>
    <row r="52" spans="7:9" x14ac:dyDescent="0.25">
      <c r="G52" s="352" t="s">
        <v>8</v>
      </c>
      <c r="I52" s="352" t="s">
        <v>9</v>
      </c>
    </row>
    <row r="53" spans="7:9" x14ac:dyDescent="0.25">
      <c r="G53" s="353" t="s">
        <v>2337</v>
      </c>
      <c r="I53" s="352" t="s">
        <v>2339</v>
      </c>
    </row>
    <row r="54" spans="7:9" x14ac:dyDescent="0.25">
      <c r="I54" s="352" t="s">
        <v>2346</v>
      </c>
    </row>
    <row r="55" spans="7:9" x14ac:dyDescent="0.25">
      <c r="I55" s="352" t="s">
        <v>2598</v>
      </c>
    </row>
    <row r="56" spans="7:9" x14ac:dyDescent="0.25">
      <c r="I56" s="352" t="s">
        <v>2347</v>
      </c>
    </row>
    <row r="57" spans="7:9" x14ac:dyDescent="0.25">
      <c r="I57" s="352" t="s">
        <v>119</v>
      </c>
    </row>
    <row r="58" spans="7:9" x14ac:dyDescent="0.25">
      <c r="I58" s="352" t="s">
        <v>2348</v>
      </c>
    </row>
    <row r="59" spans="7:9" x14ac:dyDescent="0.25">
      <c r="I59" s="352" t="s">
        <v>121</v>
      </c>
    </row>
    <row r="60" spans="7:9" x14ac:dyDescent="0.25">
      <c r="I60" s="352" t="s">
        <v>70</v>
      </c>
    </row>
    <row r="61" spans="7:9" x14ac:dyDescent="0.25">
      <c r="I61" s="352" t="s">
        <v>5</v>
      </c>
    </row>
    <row r="62" spans="7:9" x14ac:dyDescent="0.25">
      <c r="I62" s="352" t="s">
        <v>2338</v>
      </c>
    </row>
    <row r="63" spans="7:9" x14ac:dyDescent="0.25">
      <c r="I63" s="352" t="s">
        <v>2349</v>
      </c>
    </row>
    <row r="64" spans="7:9" x14ac:dyDescent="0.25">
      <c r="I64" s="352" t="s">
        <v>122</v>
      </c>
    </row>
    <row r="65" spans="9:9" x14ac:dyDescent="0.25">
      <c r="I65" s="352" t="s">
        <v>8</v>
      </c>
    </row>
    <row r="66" spans="9:9" x14ac:dyDescent="0.2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E45" sqref="E4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3080</v>
      </c>
    </row>
    <row r="9" spans="1:3" x14ac:dyDescent="0.25">
      <c r="A9" s="354" t="str">
        <f>General!G37</f>
        <v>b</v>
      </c>
      <c r="B9">
        <v>680</v>
      </c>
      <c r="C9" s="1" t="s">
        <v>2947</v>
      </c>
    </row>
    <row r="10" spans="1:3" x14ac:dyDescent="0.25">
      <c r="A10" s="354" t="str">
        <f>General!G38</f>
        <v>bd</v>
      </c>
      <c r="B10">
        <v>680</v>
      </c>
      <c r="C10" s="1" t="s">
        <v>2947</v>
      </c>
    </row>
    <row r="11" spans="1:3" x14ac:dyDescent="0.25">
      <c r="A11" s="354" t="str">
        <f>General!G39</f>
        <v>f</v>
      </c>
      <c r="B11">
        <v>680</v>
      </c>
      <c r="C11" s="1" t="s">
        <v>2947</v>
      </c>
    </row>
    <row r="12" spans="1:3" x14ac:dyDescent="0.25">
      <c r="A12" s="354" t="str">
        <f>General!G40</f>
        <v>h</v>
      </c>
      <c r="B12">
        <v>680</v>
      </c>
      <c r="C12" s="1" t="s">
        <v>2947</v>
      </c>
    </row>
    <row r="13" spans="1:3" x14ac:dyDescent="0.25">
      <c r="A13" s="354" t="str">
        <f>General!G41</f>
        <v>i</v>
      </c>
      <c r="B13">
        <v>680</v>
      </c>
      <c r="C13" s="1" t="s">
        <v>2947</v>
      </c>
    </row>
    <row r="14" spans="1:3" x14ac:dyDescent="0.25">
      <c r="A14" s="354" t="str">
        <f>General!G42</f>
        <v>k</v>
      </c>
      <c r="B14">
        <v>680</v>
      </c>
      <c r="C14" s="1" t="s">
        <v>2947</v>
      </c>
    </row>
    <row r="15" spans="1:3" x14ac:dyDescent="0.25">
      <c r="A15" s="354" t="str">
        <f>General!G43</f>
        <v>l</v>
      </c>
      <c r="B15">
        <v>680</v>
      </c>
      <c r="C15" s="1" t="s">
        <v>2947</v>
      </c>
    </row>
    <row r="16" spans="1:3" x14ac:dyDescent="0.25">
      <c r="A16" s="354" t="str">
        <f>General!G44</f>
        <v>o</v>
      </c>
      <c r="B16">
        <v>680</v>
      </c>
      <c r="C16" s="1" t="s">
        <v>2947</v>
      </c>
    </row>
    <row r="17" spans="1:3" x14ac:dyDescent="0.25">
      <c r="A17" s="354" t="str">
        <f>General!G45</f>
        <v>od</v>
      </c>
      <c r="B17">
        <v>680</v>
      </c>
      <c r="C17" s="1" t="s">
        <v>2947</v>
      </c>
    </row>
    <row r="18" spans="1:3" x14ac:dyDescent="0.25">
      <c r="A18" s="354" t="str">
        <f>General!G46</f>
        <v>of</v>
      </c>
      <c r="B18">
        <v>680</v>
      </c>
      <c r="C18" s="1" t="s">
        <v>2947</v>
      </c>
    </row>
    <row r="19" spans="1:3" x14ac:dyDescent="0.25">
      <c r="A19" s="354" t="str">
        <f>General!G47</f>
        <v>r</v>
      </c>
      <c r="B19">
        <v>680</v>
      </c>
      <c r="C19" s="1" t="s">
        <v>2947</v>
      </c>
    </row>
    <row r="20" spans="1:3" x14ac:dyDescent="0.25">
      <c r="A20" s="354" t="str">
        <f>General!G48</f>
        <v>rd</v>
      </c>
      <c r="B20">
        <v>680</v>
      </c>
      <c r="C20" s="1" t="s">
        <v>2947</v>
      </c>
    </row>
    <row r="21" spans="1:3" x14ac:dyDescent="0.25">
      <c r="A21" s="354" t="str">
        <f>General!G49</f>
        <v>v</v>
      </c>
      <c r="B21">
        <v>680</v>
      </c>
      <c r="C21" s="1" t="s">
        <v>2947</v>
      </c>
    </row>
    <row r="22" spans="1:3" x14ac:dyDescent="0.25">
      <c r="A22" s="354" t="str">
        <f>General!G50</f>
        <v>w</v>
      </c>
      <c r="B22">
        <v>680</v>
      </c>
      <c r="C22" s="1" t="s">
        <v>2947</v>
      </c>
    </row>
    <row r="23" spans="1:3" x14ac:dyDescent="0.25">
      <c r="A23" s="354" t="str">
        <f>General!G51</f>
        <v>wd</v>
      </c>
      <c r="B23">
        <v>680</v>
      </c>
      <c r="C23" s="1" t="s">
        <v>2947</v>
      </c>
    </row>
    <row r="24" spans="1:3" x14ac:dyDescent="0.25">
      <c r="A24" s="354" t="str">
        <f>General!G52</f>
        <v>z</v>
      </c>
      <c r="B24">
        <v>680</v>
      </c>
      <c r="C24" s="1" t="s">
        <v>2947</v>
      </c>
    </row>
    <row r="25" spans="1:3" x14ac:dyDescent="0.25">
      <c r="A25" s="354" t="str">
        <f>General!G53</f>
        <v>zd</v>
      </c>
      <c r="B25">
        <v>680</v>
      </c>
      <c r="C25" s="1" t="s">
        <v>2947</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91</v>
      </c>
    </row>
    <row r="37" spans="1:18" x14ac:dyDescent="0.25">
      <c r="A37" s="6" t="s">
        <v>90</v>
      </c>
      <c r="B37" s="6">
        <v>15</v>
      </c>
      <c r="C37" s="1" t="s">
        <v>17</v>
      </c>
    </row>
    <row r="38" spans="1:18" ht="6.6" customHeight="1" x14ac:dyDescent="0.25">
      <c r="A38" s="3"/>
    </row>
    <row r="39" spans="1:18" x14ac:dyDescent="0.25">
      <c r="A39" s="6" t="s">
        <v>89</v>
      </c>
      <c r="B39" s="6">
        <v>20</v>
      </c>
      <c r="C39" s="1" t="s">
        <v>17</v>
      </c>
    </row>
    <row r="40" spans="1:18" ht="9" customHeight="1" x14ac:dyDescent="0.25"/>
    <row r="41" spans="1:18" ht="15" customHeight="1" x14ac:dyDescent="0.25">
      <c r="A41" s="3" t="s">
        <v>65</v>
      </c>
    </row>
    <row r="42" spans="1:18" x14ac:dyDescent="0.25">
      <c r="A42" t="s">
        <v>75</v>
      </c>
      <c r="B42">
        <v>2</v>
      </c>
    </row>
    <row r="44" spans="1:18" x14ac:dyDescent="0.25">
      <c r="A44" t="s">
        <v>87</v>
      </c>
      <c r="B44" s="398">
        <f>MIN(364,INT((C44 - DATE(YEAR(C44),1,1))))</f>
        <v>226</v>
      </c>
      <c r="C44" s="4">
        <v>43692</v>
      </c>
    </row>
    <row r="46" spans="1:18" x14ac:dyDescent="0.25">
      <c r="A46" s="1" t="s">
        <v>2299</v>
      </c>
      <c r="B46">
        <v>50</v>
      </c>
      <c r="J46" s="1" t="s">
        <v>2300</v>
      </c>
    </row>
    <row r="47" spans="1:18" x14ac:dyDescent="0.25">
      <c r="A47" s="3"/>
      <c r="J47" s="611" t="s">
        <v>2350</v>
      </c>
      <c r="K47" s="611"/>
      <c r="L47" s="611"/>
      <c r="M47" s="611" t="s">
        <v>2354</v>
      </c>
      <c r="N47" s="611"/>
      <c r="O47" s="611"/>
      <c r="P47" s="611" t="s">
        <v>2355</v>
      </c>
      <c r="Q47" s="611"/>
      <c r="R47" s="611"/>
    </row>
    <row r="48" spans="1:18" x14ac:dyDescent="0.25">
      <c r="A48" s="3"/>
      <c r="I48" s="1" t="s">
        <v>2356</v>
      </c>
      <c r="J48" t="s">
        <v>2351</v>
      </c>
      <c r="K48" t="s">
        <v>2351</v>
      </c>
      <c r="L48" t="s">
        <v>2351</v>
      </c>
      <c r="M48" t="s">
        <v>2353</v>
      </c>
      <c r="N48" t="s">
        <v>2353</v>
      </c>
      <c r="O48" t="s">
        <v>2353</v>
      </c>
      <c r="P48" t="s">
        <v>2352</v>
      </c>
      <c r="Q48" t="s">
        <v>2352</v>
      </c>
      <c r="R48" t="s">
        <v>2352</v>
      </c>
    </row>
    <row r="49" spans="1:18" x14ac:dyDescent="0.2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2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2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2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2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25">
      <c r="A69" s="3" t="s">
        <v>81</v>
      </c>
    </row>
    <row r="70" spans="1:18" x14ac:dyDescent="0.25">
      <c r="A70" t="s">
        <v>123</v>
      </c>
      <c r="B70">
        <v>100000</v>
      </c>
    </row>
    <row r="72" spans="1:18" x14ac:dyDescent="0.25">
      <c r="A72" t="s">
        <v>124</v>
      </c>
      <c r="B72">
        <v>100000</v>
      </c>
    </row>
    <row r="74" spans="1:18" x14ac:dyDescent="0.25">
      <c r="A74" t="s">
        <v>82</v>
      </c>
      <c r="B74" s="44">
        <v>0.11</v>
      </c>
    </row>
    <row r="76" spans="1:18" x14ac:dyDescent="0.25">
      <c r="A76" t="s">
        <v>83</v>
      </c>
      <c r="B76" s="44">
        <v>3.5000000000000003E-2</v>
      </c>
    </row>
    <row r="78" spans="1:18" x14ac:dyDescent="0.25">
      <c r="A78" t="s">
        <v>84</v>
      </c>
      <c r="B78">
        <v>2.3E-2</v>
      </c>
    </row>
    <row r="80" spans="1:18" x14ac:dyDescent="0.25">
      <c r="A80" t="s">
        <v>125</v>
      </c>
      <c r="B80">
        <v>40</v>
      </c>
    </row>
    <row r="82" spans="1:2" x14ac:dyDescent="0.25">
      <c r="A82" t="s">
        <v>85</v>
      </c>
      <c r="B82" s="44">
        <v>0.11</v>
      </c>
    </row>
    <row r="84" spans="1:2" x14ac:dyDescent="0.2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2341</v>
      </c>
      <c r="B3" s="42">
        <v>4.4999999999999998E-2</v>
      </c>
    </row>
    <row r="5" spans="1:2" x14ac:dyDescent="0.25">
      <c r="A5" s="3" t="s">
        <v>116</v>
      </c>
    </row>
    <row r="6" spans="1:2" x14ac:dyDescent="0.25">
      <c r="A6" t="s">
        <v>115</v>
      </c>
      <c r="B6" s="42">
        <v>4.4999999999999998E-2</v>
      </c>
    </row>
    <row r="8" spans="1:2" x14ac:dyDescent="0.25">
      <c r="A8" s="3" t="s">
        <v>114</v>
      </c>
    </row>
    <row r="9" spans="1:2" x14ac:dyDescent="0.25">
      <c r="A9" t="s">
        <v>2246</v>
      </c>
      <c r="B9" s="42">
        <v>0</v>
      </c>
    </row>
    <row r="10" spans="1:2" x14ac:dyDescent="0.25">
      <c r="A10" t="s">
        <v>2247</v>
      </c>
      <c r="B10" s="42">
        <v>0</v>
      </c>
    </row>
    <row r="12" spans="1:2" x14ac:dyDescent="0.25">
      <c r="A12" s="3" t="s">
        <v>117</v>
      </c>
    </row>
    <row r="13" spans="1:2" x14ac:dyDescent="0.25">
      <c r="A13" t="s">
        <v>20</v>
      </c>
      <c r="B13" s="42">
        <v>0.02</v>
      </c>
    </row>
    <row r="15" spans="1:2" x14ac:dyDescent="0.25">
      <c r="A15" s="3" t="s">
        <v>92</v>
      </c>
    </row>
    <row r="16" spans="1:2" x14ac:dyDescent="0.25">
      <c r="A16" t="s">
        <v>118</v>
      </c>
      <c r="B16" s="42">
        <v>0.02</v>
      </c>
    </row>
    <row r="18" spans="1:2" x14ac:dyDescent="0.25">
      <c r="A18" s="3" t="s">
        <v>3090</v>
      </c>
    </row>
    <row r="19" spans="1:2" ht="30" x14ac:dyDescent="0.2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2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2359</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2351</v>
      </c>
      <c r="K73" t="s">
        <v>2353</v>
      </c>
      <c r="L73" t="s">
        <v>2352</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58"/>
  <sheetViews>
    <sheetView zoomScale="80" zoomScaleNormal="80" workbookViewId="0">
      <selection activeCell="M33" sqref="M33"/>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3092</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3093</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412"/>
      <c r="D7" s="13"/>
      <c r="E7" s="18"/>
      <c r="F7" s="14"/>
      <c r="G7" s="511"/>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512"/>
      <c r="J13" s="513"/>
      <c r="K13" s="513"/>
      <c r="L13" s="513"/>
      <c r="M13" s="513"/>
      <c r="N13" s="513"/>
      <c r="O13" s="513"/>
      <c r="P13" s="26"/>
      <c r="Q13" s="26"/>
      <c r="R13" s="26"/>
      <c r="S13" s="26"/>
      <c r="T13" s="26"/>
      <c r="U13" s="26"/>
      <c r="V13" s="27"/>
      <c r="W13" s="17"/>
      <c r="X13" s="9"/>
      <c r="Y13" s="9"/>
      <c r="Z13" s="9"/>
    </row>
    <row r="14" spans="1:26" customFormat="1" ht="12" customHeight="1" outlineLevel="1" x14ac:dyDescent="0.25">
      <c r="A14" s="7"/>
      <c r="B14" s="8"/>
      <c r="C14" s="18"/>
      <c r="D14" s="18"/>
      <c r="E14" s="18"/>
      <c r="F14" s="24"/>
      <c r="G14" s="514"/>
      <c r="H14" s="514"/>
      <c r="I14" s="514"/>
      <c r="J14" s="514"/>
      <c r="K14" s="514"/>
      <c r="Q14" s="30"/>
      <c r="R14" s="30"/>
      <c r="S14" s="30"/>
      <c r="T14" s="30"/>
      <c r="U14" s="30"/>
      <c r="V14" s="27"/>
      <c r="W14" s="17"/>
      <c r="X14" s="9"/>
      <c r="Y14" s="9"/>
      <c r="Z14" s="9"/>
    </row>
    <row r="15" spans="1:26" customFormat="1" ht="12" customHeight="1" outlineLevel="1" x14ac:dyDescent="0.25">
      <c r="A15" s="7"/>
      <c r="B15" s="8"/>
      <c r="C15" s="18"/>
      <c r="D15" s="18"/>
      <c r="E15" s="18"/>
      <c r="F15" s="24"/>
      <c r="G15" s="515"/>
      <c r="H15" s="515"/>
      <c r="I15" s="515" t="s">
        <v>3094</v>
      </c>
      <c r="J15" s="516">
        <v>1</v>
      </c>
      <c r="K15" s="515"/>
      <c r="Q15" s="30"/>
      <c r="R15" s="30"/>
      <c r="S15" s="30"/>
      <c r="T15" s="30"/>
      <c r="U15" s="30"/>
      <c r="V15" s="27"/>
      <c r="W15" s="17"/>
      <c r="X15" s="9"/>
      <c r="Y15" s="9"/>
      <c r="Z15" s="9"/>
    </row>
    <row r="16" spans="1:26" customFormat="1" ht="12" customHeight="1" outlineLevel="1" x14ac:dyDescent="0.25">
      <c r="A16" s="7"/>
      <c r="B16" s="8"/>
      <c r="C16" s="18"/>
      <c r="D16" s="18"/>
      <c r="E16" s="18"/>
      <c r="F16" s="24"/>
      <c r="G16" s="515"/>
      <c r="H16" s="515"/>
      <c r="I16" s="517" t="s">
        <v>3095</v>
      </c>
      <c r="J16" s="518">
        <v>0.05</v>
      </c>
      <c r="K16" s="515"/>
      <c r="L16" s="515"/>
      <c r="O16" s="515"/>
      <c r="P16" s="30"/>
      <c r="Q16" s="30"/>
      <c r="R16" s="30"/>
      <c r="S16" s="30"/>
      <c r="T16" s="30"/>
      <c r="U16" s="30"/>
      <c r="V16" s="27"/>
      <c r="W16" s="17"/>
      <c r="X16" s="9"/>
      <c r="Y16" s="9"/>
      <c r="Z16" s="9"/>
    </row>
    <row r="17" spans="1:80" customFormat="1" ht="12" customHeight="1" outlineLevel="1" x14ac:dyDescent="0.25">
      <c r="A17" s="7"/>
      <c r="B17" s="8"/>
      <c r="C17" s="18"/>
      <c r="D17" s="18"/>
      <c r="E17" s="18"/>
      <c r="F17" s="24"/>
      <c r="G17" s="519"/>
      <c r="H17" s="519"/>
      <c r="I17" s="517"/>
      <c r="J17" s="515"/>
      <c r="K17" s="515"/>
      <c r="L17" s="515"/>
      <c r="O17" s="515"/>
      <c r="P17" s="30"/>
      <c r="Q17" s="30"/>
      <c r="R17" s="30"/>
      <c r="S17" s="30"/>
      <c r="T17" s="30"/>
      <c r="U17" s="30"/>
      <c r="V17" s="27"/>
      <c r="W17" s="17"/>
      <c r="X17" s="9"/>
      <c r="Y17" s="9"/>
      <c r="Z17" s="9"/>
    </row>
    <row r="18" spans="1:80" customFormat="1" ht="12" customHeight="1" outlineLevel="1" x14ac:dyDescent="0.25">
      <c r="A18" s="7"/>
      <c r="B18" s="8"/>
      <c r="C18" s="18"/>
      <c r="D18" s="18"/>
      <c r="E18" s="18"/>
      <c r="F18" s="24"/>
      <c r="G18" s="519"/>
      <c r="H18" s="519"/>
      <c r="I18" s="28" t="s">
        <v>3096</v>
      </c>
      <c r="J18" s="28"/>
      <c r="K18" s="14" t="s">
        <v>3097</v>
      </c>
      <c r="L18" s="520"/>
      <c r="M18" s="521">
        <v>0.5</v>
      </c>
      <c r="O18" s="515"/>
      <c r="P18" s="30"/>
      <c r="Q18" s="30"/>
      <c r="R18" s="30"/>
      <c r="S18" s="30"/>
      <c r="T18" s="30"/>
      <c r="U18" s="30"/>
      <c r="V18" s="27"/>
      <c r="W18" s="17"/>
      <c r="X18" s="9"/>
      <c r="Y18" s="9"/>
      <c r="Z18" s="9"/>
    </row>
    <row r="19" spans="1:80" customFormat="1" ht="12" customHeight="1" outlineLevel="1" x14ac:dyDescent="0.25">
      <c r="A19" s="7"/>
      <c r="B19" s="8"/>
      <c r="C19" s="18"/>
      <c r="D19" s="18"/>
      <c r="E19" s="18"/>
      <c r="F19" s="24"/>
      <c r="G19" s="519"/>
      <c r="H19" s="519"/>
      <c r="I19" s="522" t="s">
        <v>3098</v>
      </c>
      <c r="J19" s="523"/>
      <c r="K19" s="524"/>
      <c r="L19" s="524"/>
      <c r="M19" s="525"/>
      <c r="O19" s="515"/>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26"/>
      <c r="J20" s="515"/>
      <c r="K20" s="515"/>
      <c r="L20" s="515"/>
      <c r="O20" s="515"/>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100</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3099</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28"/>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412">
        <v>0</v>
      </c>
      <c r="D30" s="13"/>
      <c r="E30" s="18"/>
      <c r="F30" s="14"/>
      <c r="G30" s="511"/>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29"/>
      <c r="I35" s="529"/>
      <c r="J35" s="529"/>
      <c r="K35" s="24"/>
      <c r="L35" s="24"/>
      <c r="M35" s="24"/>
      <c r="N35" s="529"/>
      <c r="O35" s="529"/>
      <c r="P35" s="529"/>
      <c r="Q35" s="529"/>
      <c r="R35" s="529"/>
      <c r="S35" s="529"/>
      <c r="T35" s="529"/>
      <c r="U35" s="529"/>
      <c r="V35" s="529"/>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58" t="s">
        <v>3100</v>
      </c>
      <c r="H36" s="530"/>
      <c r="I36" s="530"/>
      <c r="J36" s="530"/>
      <c r="K36" s="24"/>
      <c r="L36" s="24"/>
      <c r="M36" s="24"/>
      <c r="N36" s="530"/>
      <c r="O36" s="530"/>
      <c r="P36" s="530"/>
      <c r="Q36" s="530"/>
      <c r="R36" s="530"/>
      <c r="S36" s="530"/>
      <c r="T36" s="530"/>
      <c r="U36" s="530"/>
      <c r="V36" s="531"/>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29" t="s">
        <v>106</v>
      </c>
      <c r="I37" s="532" t="s">
        <v>3101</v>
      </c>
      <c r="J37" s="532" t="s">
        <v>3102</v>
      </c>
      <c r="K37" s="532" t="s">
        <v>3103</v>
      </c>
      <c r="L37" s="532" t="s">
        <v>3104</v>
      </c>
      <c r="M37" s="24"/>
      <c r="N37" s="530"/>
      <c r="O37" s="530"/>
      <c r="P37" s="530"/>
      <c r="Q37" s="530"/>
      <c r="R37" s="530"/>
      <c r="S37" s="530"/>
      <c r="T37" s="530"/>
      <c r="U37" s="530"/>
      <c r="V37" s="531"/>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33" t="str">
        <f>[2]General!G17</f>
        <v>b</v>
      </c>
      <c r="I38" s="534">
        <v>0.9</v>
      </c>
      <c r="J38" s="535">
        <v>1.1000000000000001</v>
      </c>
      <c r="K38" s="534">
        <v>0.7</v>
      </c>
      <c r="L38" s="534">
        <v>0.95</v>
      </c>
      <c r="M38" s="24"/>
      <c r="N38" s="530"/>
      <c r="O38" s="530"/>
      <c r="P38" s="530"/>
      <c r="Q38" s="530"/>
      <c r="R38" s="530"/>
      <c r="S38" s="530"/>
      <c r="T38" s="530"/>
      <c r="U38" s="530"/>
      <c r="V38" s="531"/>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33" t="str">
        <f>[2]General!G18</f>
        <v>bd</v>
      </c>
      <c r="I39" s="534">
        <v>0.9</v>
      </c>
      <c r="J39" s="535">
        <v>1.1000000000000001</v>
      </c>
      <c r="K39" s="534">
        <v>0.7</v>
      </c>
      <c r="L39" s="534">
        <v>0.95</v>
      </c>
      <c r="M39" s="24"/>
      <c r="N39" s="530"/>
      <c r="O39" s="530"/>
      <c r="P39" s="530"/>
      <c r="Q39" s="530"/>
      <c r="R39" s="530"/>
      <c r="S39" s="530"/>
      <c r="T39" s="530"/>
      <c r="U39" s="530"/>
      <c r="V39" s="531"/>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33" t="str">
        <f>[2]General!G19</f>
        <v>f</v>
      </c>
      <c r="I40" s="534">
        <v>0.9</v>
      </c>
      <c r="J40" s="535">
        <v>1.1000000000000001</v>
      </c>
      <c r="K40" s="534">
        <v>0.7</v>
      </c>
      <c r="L40" s="534">
        <v>0.95</v>
      </c>
      <c r="M40" s="24"/>
      <c r="N40" s="530"/>
      <c r="O40" s="530"/>
      <c r="P40" s="530"/>
      <c r="Q40" s="530"/>
      <c r="R40" s="530"/>
      <c r="S40" s="530"/>
      <c r="T40" s="530"/>
      <c r="U40" s="530"/>
      <c r="V40" s="531"/>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33" t="str">
        <f>[2]General!G20</f>
        <v>h</v>
      </c>
      <c r="I41" s="534">
        <v>0.9</v>
      </c>
      <c r="J41" s="535">
        <v>1.1000000000000001</v>
      </c>
      <c r="K41" s="534">
        <v>0.7</v>
      </c>
      <c r="L41" s="534">
        <v>0.95</v>
      </c>
      <c r="M41" s="24"/>
      <c r="N41" s="530"/>
      <c r="O41" s="530"/>
      <c r="P41" s="530"/>
      <c r="Q41" s="530"/>
      <c r="R41" s="530"/>
      <c r="S41" s="530"/>
      <c r="T41" s="530"/>
      <c r="U41" s="530"/>
      <c r="V41" s="531"/>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33" t="str">
        <f>[2]General!G21</f>
        <v>i</v>
      </c>
      <c r="I42" s="534">
        <v>0.9</v>
      </c>
      <c r="J42" s="535">
        <v>1.1000000000000001</v>
      </c>
      <c r="K42" s="534">
        <v>0.7</v>
      </c>
      <c r="L42" s="534">
        <v>0.95</v>
      </c>
      <c r="M42" s="24"/>
      <c r="N42" s="530"/>
      <c r="O42" s="530"/>
      <c r="P42" s="530"/>
      <c r="Q42" s="530"/>
      <c r="R42" s="530"/>
      <c r="S42" s="530"/>
      <c r="T42" s="530"/>
      <c r="U42" s="530"/>
      <c r="V42" s="531"/>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33" t="str">
        <f>[2]General!G22</f>
        <v>k</v>
      </c>
      <c r="I43" s="534">
        <v>0.9</v>
      </c>
      <c r="J43" s="535">
        <v>1.1000000000000001</v>
      </c>
      <c r="K43" s="534">
        <v>0.7</v>
      </c>
      <c r="L43" s="534">
        <v>0.95</v>
      </c>
      <c r="M43" s="24"/>
      <c r="N43" s="530"/>
      <c r="O43" s="530"/>
      <c r="P43" s="530"/>
      <c r="Q43" s="530"/>
      <c r="R43" s="530"/>
      <c r="S43" s="530"/>
      <c r="T43" s="530"/>
      <c r="U43" s="530"/>
      <c r="V43" s="531"/>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33" t="str">
        <f>[2]General!G23</f>
        <v>l</v>
      </c>
      <c r="I44" s="534">
        <v>0.9</v>
      </c>
      <c r="J44" s="535">
        <v>1.1000000000000001</v>
      </c>
      <c r="K44" s="534">
        <v>0.7</v>
      </c>
      <c r="L44" s="534">
        <v>0.95</v>
      </c>
      <c r="M44" s="24"/>
      <c r="N44" s="530"/>
      <c r="O44" s="530"/>
      <c r="P44" s="530"/>
      <c r="Q44" s="530"/>
      <c r="R44" s="530"/>
      <c r="S44" s="530"/>
      <c r="T44" s="530"/>
      <c r="U44" s="530"/>
      <c r="V44" s="531"/>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33" t="str">
        <f>[2]General!G24</f>
        <v>o</v>
      </c>
      <c r="I45" s="534">
        <v>0.9</v>
      </c>
      <c r="J45" s="535">
        <v>1.1000000000000001</v>
      </c>
      <c r="K45" s="534">
        <v>0.7</v>
      </c>
      <c r="L45" s="534">
        <v>0.95</v>
      </c>
      <c r="M45" s="24"/>
      <c r="N45" s="530"/>
      <c r="O45" s="530"/>
      <c r="P45" s="530"/>
      <c r="Q45" s="530"/>
      <c r="R45" s="530"/>
      <c r="S45" s="530"/>
      <c r="T45" s="530"/>
      <c r="U45" s="530"/>
      <c r="V45" s="531"/>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33" t="str">
        <f>[2]General!G25</f>
        <v>od</v>
      </c>
      <c r="I46" s="534">
        <v>0.9</v>
      </c>
      <c r="J46" s="535">
        <v>1.1000000000000001</v>
      </c>
      <c r="K46" s="534">
        <v>0.7</v>
      </c>
      <c r="L46" s="534">
        <v>0.95</v>
      </c>
      <c r="M46" s="24"/>
      <c r="N46" s="530"/>
      <c r="O46" s="530"/>
      <c r="P46" s="530"/>
      <c r="Q46" s="530"/>
      <c r="R46" s="530"/>
      <c r="S46" s="530"/>
      <c r="T46" s="530"/>
      <c r="U46" s="530"/>
      <c r="V46" s="531"/>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33" t="str">
        <f>[2]General!G26</f>
        <v>of</v>
      </c>
      <c r="I47" s="534">
        <v>0.9</v>
      </c>
      <c r="J47" s="535">
        <v>1.1000000000000001</v>
      </c>
      <c r="K47" s="534">
        <v>0.7</v>
      </c>
      <c r="L47" s="534">
        <v>0.95</v>
      </c>
      <c r="M47" s="24"/>
      <c r="N47" s="530"/>
      <c r="O47" s="530"/>
      <c r="P47" s="530"/>
      <c r="Q47" s="530"/>
      <c r="R47" s="530"/>
      <c r="S47" s="530"/>
      <c r="T47" s="530"/>
      <c r="U47" s="530"/>
      <c r="V47" s="531"/>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33" t="str">
        <f>[2]General!G27</f>
        <v>r</v>
      </c>
      <c r="I48" s="534">
        <v>0.9</v>
      </c>
      <c r="J48" s="535">
        <v>1.1000000000000001</v>
      </c>
      <c r="K48" s="534">
        <v>0.7</v>
      </c>
      <c r="L48" s="534">
        <v>0.95</v>
      </c>
      <c r="M48" s="24"/>
      <c r="N48" s="530"/>
      <c r="O48" s="530"/>
      <c r="P48" s="530"/>
      <c r="Q48" s="530"/>
      <c r="R48" s="530"/>
      <c r="S48" s="530"/>
      <c r="T48" s="530"/>
      <c r="U48" s="530"/>
      <c r="V48" s="53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33" t="str">
        <f>[2]General!G28</f>
        <v>rd</v>
      </c>
      <c r="I49" s="534">
        <v>0.9</v>
      </c>
      <c r="J49" s="535">
        <v>1.1000000000000001</v>
      </c>
      <c r="K49" s="534">
        <v>0.7</v>
      </c>
      <c r="L49" s="534">
        <v>0.95</v>
      </c>
      <c r="M49" s="24"/>
      <c r="N49" s="530"/>
      <c r="O49" s="530"/>
      <c r="P49" s="530"/>
      <c r="Q49" s="530"/>
      <c r="R49" s="530"/>
      <c r="S49" s="530"/>
      <c r="T49" s="530"/>
      <c r="U49" s="530"/>
      <c r="V49" s="53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33" t="str">
        <f>[2]General!G29</f>
        <v>v</v>
      </c>
      <c r="I50" s="534">
        <v>0.9</v>
      </c>
      <c r="J50" s="535">
        <v>1.1000000000000001</v>
      </c>
      <c r="K50" s="534">
        <v>0.7</v>
      </c>
      <c r="L50" s="534">
        <v>0.95</v>
      </c>
      <c r="M50" s="24"/>
      <c r="N50" s="530"/>
      <c r="O50" s="530"/>
      <c r="P50" s="530"/>
      <c r="Q50" s="530"/>
      <c r="R50" s="530"/>
      <c r="S50" s="530"/>
      <c r="T50" s="530"/>
      <c r="U50" s="530"/>
      <c r="V50" s="53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33" t="str">
        <f>[2]General!G30</f>
        <v>w</v>
      </c>
      <c r="I51" s="534">
        <v>0.9</v>
      </c>
      <c r="J51" s="535">
        <v>1.1000000000000001</v>
      </c>
      <c r="K51" s="534">
        <v>0.7</v>
      </c>
      <c r="L51" s="534">
        <v>0.95</v>
      </c>
      <c r="M51" s="24"/>
      <c r="N51" s="530"/>
      <c r="O51" s="530"/>
      <c r="P51" s="530"/>
      <c r="Q51" s="530"/>
      <c r="R51" s="530"/>
      <c r="S51" s="530"/>
      <c r="T51" s="530"/>
      <c r="U51" s="530"/>
      <c r="V51" s="53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33" t="str">
        <f>[2]General!G31</f>
        <v>wd</v>
      </c>
      <c r="I52" s="534">
        <v>0.9</v>
      </c>
      <c r="J52" s="535">
        <v>1.1000000000000001</v>
      </c>
      <c r="K52" s="534">
        <v>0.7</v>
      </c>
      <c r="L52" s="534">
        <v>0.95</v>
      </c>
      <c r="M52" s="24"/>
      <c r="N52" s="530"/>
      <c r="O52" s="530"/>
      <c r="P52" s="530"/>
      <c r="Q52" s="530"/>
      <c r="R52" s="530"/>
      <c r="S52" s="530"/>
      <c r="T52" s="530"/>
      <c r="U52" s="530"/>
      <c r="V52" s="531"/>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33" t="str">
        <f>[2]General!G32</f>
        <v>z</v>
      </c>
      <c r="I53" s="534">
        <v>0.9</v>
      </c>
      <c r="J53" s="535">
        <v>1.1000000000000001</v>
      </c>
      <c r="K53" s="534">
        <v>0.7</v>
      </c>
      <c r="L53" s="534">
        <v>0.95</v>
      </c>
      <c r="M53" s="24"/>
      <c r="N53" s="530"/>
      <c r="O53" s="530"/>
      <c r="P53" s="530"/>
      <c r="Q53" s="530"/>
      <c r="R53" s="530"/>
      <c r="S53" s="530"/>
      <c r="T53" s="530"/>
      <c r="U53" s="530"/>
      <c r="V53" s="531"/>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33" t="str">
        <f>[2]General!G33</f>
        <v>zd</v>
      </c>
      <c r="I54" s="534">
        <v>0.9</v>
      </c>
      <c r="J54" s="535">
        <v>1.1000000000000001</v>
      </c>
      <c r="K54" s="534">
        <v>0.7</v>
      </c>
      <c r="L54" s="534">
        <v>0.95</v>
      </c>
      <c r="M54" s="24"/>
      <c r="N54" s="530"/>
      <c r="O54" s="530"/>
      <c r="P54" s="530"/>
      <c r="Q54" s="530"/>
      <c r="R54" s="530"/>
      <c r="S54" s="530"/>
      <c r="T54" s="530"/>
      <c r="U54" s="530"/>
      <c r="V54" s="531"/>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30"/>
      <c r="I55" s="530"/>
      <c r="J55" s="530"/>
      <c r="K55" s="24"/>
      <c r="L55" s="24"/>
      <c r="M55" s="24"/>
      <c r="N55" s="530"/>
      <c r="O55" s="530"/>
      <c r="P55" s="530"/>
      <c r="Q55" s="530"/>
      <c r="R55" s="530"/>
      <c r="S55" s="530"/>
      <c r="T55" s="530"/>
      <c r="U55" s="530"/>
      <c r="V55" s="531"/>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30"/>
      <c r="I56" s="530"/>
      <c r="J56" s="530"/>
      <c r="K56" s="24"/>
      <c r="L56" s="24"/>
      <c r="M56" s="24"/>
      <c r="N56" s="530"/>
      <c r="O56" s="530"/>
      <c r="P56" s="530"/>
      <c r="Q56" s="530"/>
      <c r="R56" s="530"/>
      <c r="S56" s="530"/>
      <c r="T56" s="530"/>
      <c r="U56" s="530"/>
      <c r="V56" s="531"/>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ht="5.0999999999999996" customHeight="1" outlineLevel="1" x14ac:dyDescent="0.25">
      <c r="A57" s="7"/>
      <c r="B57" s="8"/>
      <c r="C57" s="18"/>
      <c r="D57" s="18"/>
      <c r="E57" s="18"/>
      <c r="F57" s="33"/>
      <c r="G57" s="34"/>
      <c r="H57" s="34"/>
      <c r="I57" s="34"/>
      <c r="J57" s="35"/>
      <c r="K57" s="35"/>
      <c r="L57" s="35"/>
      <c r="M57" s="35"/>
      <c r="N57" s="35"/>
      <c r="O57" s="35"/>
      <c r="P57" s="35"/>
      <c r="Q57" s="35"/>
      <c r="R57" s="35"/>
      <c r="S57" s="35"/>
      <c r="T57" s="35"/>
      <c r="U57" s="35"/>
      <c r="V57" s="27"/>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25.35" customHeight="1" outlineLevel="1" x14ac:dyDescent="0.25">
      <c r="A58" s="7"/>
      <c r="B58" s="8"/>
      <c r="C58" s="36"/>
      <c r="D58" s="36"/>
      <c r="E58" s="36"/>
      <c r="F58" s="36"/>
      <c r="G58" s="37" t="str">
        <f>G27</f>
        <v>Excel pre-calc inputs</v>
      </c>
      <c r="H58" s="36"/>
      <c r="I58" s="36"/>
      <c r="J58" s="36"/>
      <c r="K58" s="36"/>
      <c r="L58" s="36"/>
      <c r="M58" s="36"/>
      <c r="N58" s="36"/>
      <c r="O58" s="36"/>
      <c r="P58" s="36"/>
      <c r="Q58" s="36"/>
      <c r="R58" s="36"/>
      <c r="S58" s="36"/>
      <c r="T58" s="36"/>
      <c r="U58" s="36"/>
      <c r="V58" s="36"/>
      <c r="W58" s="38" t="s">
        <v>100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12" customHeight="1" outlineLevel="1" x14ac:dyDescent="0.25">
      <c r="A59" s="7"/>
      <c r="B59" s="8"/>
      <c r="C59" s="8"/>
      <c r="D59" s="8"/>
      <c r="E59" s="8"/>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row r="60" spans="1:96" customFormat="1" ht="12" customHeight="1" outlineLevel="1" x14ac:dyDescent="0.25">
      <c r="A60" s="7"/>
      <c r="B60" s="8"/>
      <c r="C60" s="8"/>
      <c r="D60" s="8"/>
      <c r="E60" s="8"/>
      <c r="F60" s="8"/>
      <c r="G60" s="8"/>
      <c r="H60" s="9"/>
      <c r="I60" s="9"/>
      <c r="J60" s="9"/>
      <c r="K60" s="9"/>
      <c r="L60" s="9"/>
      <c r="M60" s="9"/>
      <c r="N60" s="9"/>
      <c r="O60" s="9"/>
      <c r="P60" s="9"/>
      <c r="Q60" s="9"/>
      <c r="R60" s="9"/>
      <c r="S60" s="9"/>
      <c r="T60" s="9"/>
      <c r="U60" s="9"/>
      <c r="V60" s="9"/>
      <c r="W60" s="9"/>
      <c r="X60" s="8"/>
      <c r="Y60" s="8"/>
      <c r="Z60" s="8"/>
    </row>
    <row r="61" spans="1:96" customFormat="1" ht="5.0999999999999996"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x14ac:dyDescent="0.25">
      <c r="A62" s="7"/>
      <c r="B62" s="8"/>
      <c r="C62" s="10" t="s">
        <v>93</v>
      </c>
      <c r="D62" s="10"/>
      <c r="E62" s="10"/>
      <c r="F62" s="10"/>
      <c r="G62" s="10"/>
      <c r="H62" s="10"/>
      <c r="I62" s="10"/>
      <c r="J62" s="10"/>
      <c r="K62" s="11"/>
      <c r="L62" s="11"/>
      <c r="M62" s="11"/>
      <c r="N62" s="11"/>
      <c r="O62" s="11"/>
      <c r="P62" s="11"/>
      <c r="Q62" s="11"/>
      <c r="R62" s="11"/>
      <c r="S62" s="11"/>
      <c r="T62" s="11"/>
      <c r="U62" s="11"/>
      <c r="V62" s="11"/>
      <c r="W62" s="12"/>
      <c r="X62" s="9"/>
      <c r="Y62" s="9"/>
      <c r="Z62" s="9"/>
    </row>
    <row r="63" spans="1:96" customFormat="1" ht="12" customHeight="1" x14ac:dyDescent="0.25">
      <c r="A63" s="7"/>
      <c r="B63" s="8"/>
      <c r="C63" s="13"/>
      <c r="D63" s="13"/>
      <c r="E63" s="13" t="s">
        <v>94</v>
      </c>
      <c r="F63" s="14"/>
      <c r="G63" s="15" t="s">
        <v>3105</v>
      </c>
      <c r="H63" s="14"/>
      <c r="I63" s="14"/>
      <c r="J63" s="14"/>
      <c r="K63" s="14"/>
      <c r="L63" s="14"/>
      <c r="M63" s="14"/>
      <c r="N63" s="14"/>
      <c r="O63" s="14"/>
      <c r="P63" s="14"/>
      <c r="Q63" s="14"/>
      <c r="R63" s="14"/>
      <c r="S63" s="16"/>
      <c r="T63" s="14"/>
      <c r="U63" s="16"/>
      <c r="V63" s="16"/>
      <c r="W63" s="17"/>
      <c r="X63" s="9"/>
      <c r="Y63" s="9"/>
      <c r="Z63" s="9"/>
    </row>
    <row r="64" spans="1:96" customFormat="1" ht="12" customHeight="1" outlineLevel="1" x14ac:dyDescent="0.25">
      <c r="A64" s="7"/>
      <c r="B64" s="8"/>
      <c r="C64" s="13"/>
      <c r="D64" s="13"/>
      <c r="E64" s="18"/>
      <c r="F64" s="14"/>
      <c r="G64" s="14" t="s">
        <v>3093</v>
      </c>
      <c r="H64" s="14"/>
      <c r="I64" s="14"/>
      <c r="J64" s="14"/>
      <c r="K64" s="14"/>
      <c r="L64" s="14"/>
      <c r="M64" s="14"/>
      <c r="N64" s="14"/>
      <c r="O64" s="14"/>
      <c r="P64" s="14"/>
      <c r="Q64" s="14"/>
      <c r="R64" s="14"/>
      <c r="S64" s="16"/>
      <c r="T64" s="19"/>
      <c r="U64" s="16"/>
      <c r="V64" s="16"/>
      <c r="W64" s="17"/>
      <c r="X64" s="9"/>
      <c r="Y64" s="9"/>
      <c r="Z64" s="9"/>
    </row>
    <row r="65" spans="1:26" customFormat="1" ht="12" customHeight="1" outlineLevel="1" x14ac:dyDescent="0.25">
      <c r="A65" s="7"/>
      <c r="B65" s="8"/>
      <c r="C65" s="18"/>
      <c r="D65" s="13"/>
      <c r="E65" s="18"/>
      <c r="F65" s="14"/>
      <c r="G65" s="20">
        <v>38576.728703703702</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412"/>
      <c r="D66" s="13"/>
      <c r="E66" s="18"/>
      <c r="F66" s="14"/>
      <c r="G66" s="511"/>
      <c r="H66" s="14"/>
      <c r="I66" s="14" t="s">
        <v>2830</v>
      </c>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18"/>
      <c r="D67" s="18"/>
      <c r="E67" s="18"/>
      <c r="F67" s="18"/>
      <c r="G67" s="18"/>
      <c r="H67" s="18"/>
      <c r="I67" s="18"/>
      <c r="J67" s="21"/>
      <c r="K67" s="21"/>
      <c r="L67" s="21"/>
      <c r="M67" s="21"/>
      <c r="N67" s="21"/>
      <c r="O67" s="21"/>
      <c r="P67" s="21"/>
      <c r="Q67" s="21"/>
      <c r="R67" s="21"/>
      <c r="S67" s="21"/>
      <c r="T67" s="21"/>
      <c r="U67" s="21"/>
      <c r="V67" s="21"/>
      <c r="W67" s="17"/>
      <c r="X67" s="9"/>
      <c r="Y67" s="9"/>
      <c r="Z67" s="9"/>
    </row>
    <row r="68" spans="1:26" customFormat="1" ht="12" customHeight="1" outlineLevel="1" x14ac:dyDescent="0.25">
      <c r="A68" s="7"/>
      <c r="B68" s="8"/>
      <c r="C68" s="18"/>
      <c r="D68" s="18"/>
      <c r="E68" s="18"/>
      <c r="F68" s="18"/>
      <c r="G68" s="18"/>
      <c r="H68" s="18"/>
      <c r="I68" s="18"/>
      <c r="J68" s="18"/>
      <c r="K68" s="18"/>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22"/>
      <c r="K69" s="22"/>
      <c r="L69" s="22"/>
      <c r="M69" s="22"/>
      <c r="N69" s="22"/>
      <c r="O69" s="22"/>
      <c r="P69" s="23"/>
      <c r="Q69" s="23"/>
      <c r="R69" s="23"/>
      <c r="S69" s="21"/>
      <c r="T69" s="21"/>
      <c r="U69" s="21"/>
      <c r="V69" s="21"/>
      <c r="W69" s="17"/>
      <c r="X69" s="9"/>
      <c r="Y69" s="9"/>
      <c r="Z69" s="9"/>
    </row>
    <row r="70" spans="1:26" customFormat="1" ht="12" customHeight="1" outlineLevel="1" x14ac:dyDescent="0.25">
      <c r="A70" s="7"/>
      <c r="B70" s="8"/>
      <c r="C70" s="18"/>
      <c r="D70" s="18"/>
      <c r="E70" s="18"/>
      <c r="F70" s="18"/>
      <c r="G70" s="18"/>
      <c r="H70" s="18"/>
      <c r="I70" s="21"/>
      <c r="J70" s="22"/>
      <c r="K70" s="22"/>
      <c r="L70" s="22"/>
      <c r="M70" s="22"/>
      <c r="N70" s="22"/>
      <c r="O70" s="22"/>
      <c r="P70" s="23"/>
      <c r="Q70" s="23"/>
      <c r="R70" s="23"/>
      <c r="S70" s="21"/>
      <c r="T70" s="21"/>
      <c r="U70" s="21"/>
      <c r="V70" s="21"/>
      <c r="W70" s="17"/>
      <c r="X70" s="9"/>
      <c r="Y70" s="9"/>
      <c r="Z70" s="9"/>
    </row>
    <row r="71" spans="1:26" customFormat="1" ht="5.0999999999999996" customHeight="1" outlineLevel="1" x14ac:dyDescent="0.25">
      <c r="A71" s="7"/>
      <c r="B71" s="8"/>
      <c r="C71" s="18"/>
      <c r="D71" s="18"/>
      <c r="E71" s="18"/>
      <c r="F71" s="18"/>
      <c r="G71" s="18"/>
      <c r="H71" s="18"/>
      <c r="I71" s="18"/>
      <c r="J71" s="22"/>
      <c r="K71" s="22"/>
      <c r="L71" s="23"/>
      <c r="M71" s="23"/>
      <c r="N71" s="23"/>
      <c r="O71" s="23"/>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24"/>
      <c r="G72" s="25"/>
      <c r="H72" s="25"/>
      <c r="I72" s="512"/>
      <c r="J72" s="513"/>
      <c r="K72" s="513"/>
      <c r="L72" s="513"/>
      <c r="M72" s="513"/>
      <c r="N72" s="513"/>
      <c r="O72" s="513"/>
      <c r="P72" s="26"/>
      <c r="Q72" s="26"/>
      <c r="R72" s="26"/>
      <c r="S72" s="26"/>
      <c r="T72" s="26"/>
      <c r="U72" s="26"/>
      <c r="V72" s="27"/>
      <c r="W72" s="17"/>
      <c r="X72" s="9"/>
      <c r="Y72" s="9"/>
      <c r="Z72" s="9"/>
    </row>
    <row r="73" spans="1:26" customFormat="1" x14ac:dyDescent="0.25">
      <c r="A73" s="7"/>
      <c r="B73" s="8"/>
      <c r="C73" s="18"/>
      <c r="D73" s="18"/>
      <c r="E73" s="18"/>
      <c r="F73" s="24"/>
      <c r="G73" s="358" t="s">
        <v>3106</v>
      </c>
      <c r="I73" s="536"/>
      <c r="K73" s="537"/>
      <c r="L73" s="537"/>
      <c r="M73" s="26"/>
      <c r="O73" s="513"/>
      <c r="P73" s="26"/>
      <c r="Q73" s="26"/>
      <c r="R73" s="26"/>
      <c r="S73" s="26"/>
      <c r="T73" s="26"/>
      <c r="U73" s="26"/>
      <c r="V73" s="27"/>
      <c r="W73" s="17"/>
      <c r="X73" s="9"/>
      <c r="Y73" s="9"/>
      <c r="Z73" s="9"/>
    </row>
    <row r="74" spans="1:26" customFormat="1" outlineLevel="1" x14ac:dyDescent="0.25">
      <c r="A74" s="7"/>
      <c r="B74" s="8"/>
      <c r="C74" s="18"/>
      <c r="D74" s="18"/>
      <c r="E74" s="18"/>
      <c r="F74" s="24"/>
      <c r="G74" s="358"/>
      <c r="H74" s="538" t="s">
        <v>2351</v>
      </c>
      <c r="I74" s="539" t="s">
        <v>2353</v>
      </c>
      <c r="J74" s="540" t="s">
        <v>2352</v>
      </c>
      <c r="K74" s="541"/>
      <c r="L74" s="537"/>
      <c r="M74" s="27"/>
      <c r="O74" s="513"/>
      <c r="P74" s="26"/>
      <c r="Q74" s="26"/>
      <c r="R74" s="26"/>
      <c r="S74" s="27"/>
      <c r="T74" s="26"/>
      <c r="U74" s="26"/>
      <c r="V74" s="27"/>
      <c r="W74" s="17"/>
      <c r="X74" s="9"/>
      <c r="Y74" s="9"/>
      <c r="Z74" s="9"/>
    </row>
    <row r="75" spans="1:26" customFormat="1" outlineLevel="1" x14ac:dyDescent="0.25">
      <c r="A75" s="7"/>
      <c r="B75" s="8"/>
      <c r="C75" s="18"/>
      <c r="D75" s="18"/>
      <c r="E75" s="18"/>
      <c r="F75" s="24"/>
      <c r="H75" s="542" t="s">
        <v>2350</v>
      </c>
      <c r="I75" t="s">
        <v>2354</v>
      </c>
      <c r="J75" t="s">
        <v>2355</v>
      </c>
      <c r="K75" s="537"/>
      <c r="L75" s="537"/>
      <c r="O75" s="526"/>
      <c r="P75" s="30"/>
      <c r="Q75" s="30"/>
      <c r="R75" s="30"/>
      <c r="T75" s="30"/>
      <c r="U75" s="30"/>
      <c r="V75" s="27"/>
      <c r="W75" s="17"/>
      <c r="X75" s="9"/>
      <c r="Y75" s="9"/>
      <c r="Z75" s="9"/>
    </row>
    <row r="76" spans="1:26" customFormat="1" ht="12" customHeight="1" outlineLevel="1" x14ac:dyDescent="0.25">
      <c r="A76" s="7"/>
      <c r="B76" s="8"/>
      <c r="C76" s="18"/>
      <c r="D76" s="18"/>
      <c r="E76" s="18"/>
      <c r="F76" s="24"/>
      <c r="G76" s="359" t="str">
        <f>[2]General!G17</f>
        <v>b</v>
      </c>
      <c r="H76" s="534">
        <v>1</v>
      </c>
      <c r="I76" s="534">
        <v>1</v>
      </c>
      <c r="J76" s="543">
        <f>$J38-$I38*$K38*(1-$L38)</f>
        <v>1.0685</v>
      </c>
      <c r="K76" s="541"/>
      <c r="L76" s="537"/>
      <c r="M76" s="28"/>
      <c r="O76" s="526"/>
      <c r="P76" s="30"/>
      <c r="Q76" s="30"/>
      <c r="R76" s="30"/>
      <c r="T76" s="30"/>
      <c r="U76" s="30"/>
      <c r="V76" s="27"/>
      <c r="W76" s="17"/>
      <c r="X76" s="9"/>
      <c r="Y76" s="9"/>
      <c r="Z76" s="9"/>
    </row>
    <row r="77" spans="1:26" customFormat="1" ht="12" customHeight="1" outlineLevel="1" x14ac:dyDescent="0.25">
      <c r="A77" s="7"/>
      <c r="B77" s="8"/>
      <c r="C77" s="18"/>
      <c r="D77" s="18"/>
      <c r="E77" s="18"/>
      <c r="F77" s="24"/>
      <c r="G77" s="359" t="str">
        <f>[2]General!G18</f>
        <v>bd</v>
      </c>
      <c r="H77" s="534">
        <v>1</v>
      </c>
      <c r="I77" s="534">
        <v>1</v>
      </c>
      <c r="J77" s="543">
        <f t="shared" ref="J77:J92" si="0">$J39-$I39*$K39*(1-$L39)</f>
        <v>1.0685</v>
      </c>
      <c r="K77" s="541"/>
      <c r="L77" s="537"/>
      <c r="M77" s="28"/>
      <c r="O77" s="526"/>
      <c r="P77" s="30"/>
      <c r="Q77" s="30"/>
      <c r="R77" s="30"/>
      <c r="T77" s="30"/>
      <c r="U77" s="30"/>
      <c r="V77" s="27"/>
      <c r="W77" s="17"/>
      <c r="X77" s="9"/>
      <c r="Y77" s="9"/>
      <c r="Z77" s="9"/>
    </row>
    <row r="78" spans="1:26" customFormat="1" ht="12" customHeight="1" outlineLevel="1" x14ac:dyDescent="0.25">
      <c r="A78" s="7"/>
      <c r="B78" s="8"/>
      <c r="C78" s="18"/>
      <c r="D78" s="18"/>
      <c r="E78" s="18"/>
      <c r="F78" s="24"/>
      <c r="G78" s="359" t="str">
        <f>[2]General!G19</f>
        <v>f</v>
      </c>
      <c r="H78" s="534">
        <v>1</v>
      </c>
      <c r="I78" s="534">
        <v>1</v>
      </c>
      <c r="J78" s="543">
        <f t="shared" si="0"/>
        <v>1.0685</v>
      </c>
      <c r="K78" s="541"/>
      <c r="L78" s="537"/>
      <c r="M78" s="28"/>
      <c r="P78" s="30"/>
      <c r="Q78" s="30"/>
      <c r="R78" s="30"/>
      <c r="T78" s="30"/>
      <c r="U78" s="30"/>
      <c r="V78" s="27"/>
      <c r="W78" s="17"/>
      <c r="X78" s="9"/>
      <c r="Y78" s="9"/>
      <c r="Z78" s="9"/>
    </row>
    <row r="79" spans="1:26" customFormat="1" ht="12" customHeight="1" outlineLevel="1" x14ac:dyDescent="0.25">
      <c r="A79" s="7"/>
      <c r="B79" s="8"/>
      <c r="C79" s="18"/>
      <c r="D79" s="18"/>
      <c r="E79" s="18"/>
      <c r="F79" s="24"/>
      <c r="G79" s="359" t="str">
        <f>[2]General!G20</f>
        <v>h</v>
      </c>
      <c r="H79" s="534">
        <v>1</v>
      </c>
      <c r="I79" s="534">
        <v>1</v>
      </c>
      <c r="J79" s="543">
        <f t="shared" si="0"/>
        <v>1.0685</v>
      </c>
      <c r="K79" s="541"/>
      <c r="L79" s="537"/>
      <c r="M79" s="28"/>
      <c r="P79" s="30"/>
      <c r="Q79" s="30"/>
      <c r="R79" s="30"/>
      <c r="T79" s="30"/>
      <c r="U79" s="30"/>
      <c r="V79" s="27"/>
      <c r="W79" s="17"/>
      <c r="X79" s="9"/>
      <c r="Y79" s="9"/>
      <c r="Z79" s="9"/>
    </row>
    <row r="80" spans="1:26" customFormat="1" ht="12" customHeight="1" outlineLevel="1" x14ac:dyDescent="0.25">
      <c r="A80" s="7"/>
      <c r="B80" s="8"/>
      <c r="C80" s="18"/>
      <c r="D80" s="18"/>
      <c r="E80" s="18"/>
      <c r="F80" s="24"/>
      <c r="G80" s="359" t="str">
        <f>[2]General!G21</f>
        <v>i</v>
      </c>
      <c r="H80" s="534">
        <v>1</v>
      </c>
      <c r="I80" s="534">
        <v>1</v>
      </c>
      <c r="J80" s="543">
        <f t="shared" si="0"/>
        <v>1.0685</v>
      </c>
      <c r="K80" s="541"/>
      <c r="L80" s="537"/>
      <c r="M80" s="28"/>
      <c r="P80" s="30"/>
      <c r="Q80" s="30"/>
      <c r="R80" s="30"/>
      <c r="T80" s="30"/>
      <c r="U80" s="30"/>
      <c r="V80" s="27"/>
      <c r="W80" s="17"/>
      <c r="X80" s="9"/>
      <c r="Y80" s="9"/>
      <c r="Z80" s="9"/>
    </row>
    <row r="81" spans="1:26" customFormat="1" ht="12" customHeight="1" outlineLevel="1" x14ac:dyDescent="0.25">
      <c r="A81" s="7"/>
      <c r="B81" s="8"/>
      <c r="C81" s="18"/>
      <c r="D81" s="18"/>
      <c r="E81" s="18"/>
      <c r="F81" s="24"/>
      <c r="G81" s="359" t="str">
        <f>[2]General!G22</f>
        <v>k</v>
      </c>
      <c r="H81" s="534">
        <v>1</v>
      </c>
      <c r="I81" s="534">
        <v>1</v>
      </c>
      <c r="J81" s="543">
        <f t="shared" si="0"/>
        <v>1.0685</v>
      </c>
      <c r="K81" s="541"/>
      <c r="L81" s="537"/>
      <c r="M81" s="28"/>
      <c r="P81" s="30"/>
      <c r="Q81" s="30"/>
      <c r="R81" s="30"/>
      <c r="T81" s="30"/>
      <c r="U81" s="30"/>
      <c r="V81" s="27"/>
      <c r="W81" s="17"/>
      <c r="X81" s="9"/>
      <c r="Y81" s="9"/>
      <c r="Z81" s="9"/>
    </row>
    <row r="82" spans="1:26" customFormat="1" ht="12" customHeight="1" outlineLevel="1" x14ac:dyDescent="0.25">
      <c r="A82" s="7"/>
      <c r="B82" s="8"/>
      <c r="C82" s="18"/>
      <c r="D82" s="18"/>
      <c r="E82" s="18"/>
      <c r="F82" s="24"/>
      <c r="G82" s="359" t="str">
        <f>[2]General!G23</f>
        <v>l</v>
      </c>
      <c r="H82" s="534">
        <v>1</v>
      </c>
      <c r="I82" s="534">
        <v>1</v>
      </c>
      <c r="J82" s="543">
        <f t="shared" si="0"/>
        <v>1.0685</v>
      </c>
      <c r="K82" s="541"/>
      <c r="L82" s="537"/>
      <c r="M82" s="28"/>
      <c r="P82" s="30"/>
      <c r="Q82" s="30"/>
      <c r="R82" s="30"/>
      <c r="T82" s="30"/>
      <c r="U82" s="30"/>
      <c r="V82" s="27"/>
      <c r="W82" s="17"/>
      <c r="X82" s="9"/>
      <c r="Y82" s="9"/>
      <c r="Z82" s="9"/>
    </row>
    <row r="83" spans="1:26" customFormat="1" ht="12" customHeight="1" outlineLevel="1" x14ac:dyDescent="0.25">
      <c r="A83" s="7"/>
      <c r="B83" s="8"/>
      <c r="C83" s="18"/>
      <c r="D83" s="18"/>
      <c r="E83" s="18"/>
      <c r="F83" s="24"/>
      <c r="G83" s="359" t="str">
        <f>[2]General!G24</f>
        <v>o</v>
      </c>
      <c r="H83" s="534">
        <v>1</v>
      </c>
      <c r="I83" s="534">
        <v>1</v>
      </c>
      <c r="J83" s="543">
        <f t="shared" si="0"/>
        <v>1.0685</v>
      </c>
      <c r="K83" s="541"/>
      <c r="L83" s="537"/>
      <c r="M83" s="28"/>
      <c r="P83" s="30"/>
      <c r="Q83" s="30"/>
      <c r="R83" s="30"/>
      <c r="T83" s="30"/>
      <c r="U83" s="30"/>
      <c r="V83" s="27"/>
      <c r="W83" s="17"/>
      <c r="X83" s="9"/>
      <c r="Y83" s="9"/>
      <c r="Z83" s="9"/>
    </row>
    <row r="84" spans="1:26" customFormat="1" ht="12" customHeight="1" outlineLevel="1" x14ac:dyDescent="0.25">
      <c r="A84" s="7"/>
      <c r="B84" s="8"/>
      <c r="C84" s="18"/>
      <c r="D84" s="18"/>
      <c r="E84" s="18"/>
      <c r="F84" s="24"/>
      <c r="G84" s="359" t="str">
        <f>[2]General!G25</f>
        <v>od</v>
      </c>
      <c r="H84" s="534">
        <v>1</v>
      </c>
      <c r="I84" s="534">
        <v>1</v>
      </c>
      <c r="J84" s="543">
        <f t="shared" si="0"/>
        <v>1.0685</v>
      </c>
      <c r="K84" s="541"/>
      <c r="L84" s="537"/>
      <c r="M84" s="28"/>
      <c r="P84" s="30"/>
      <c r="Q84" s="30"/>
      <c r="R84" s="30"/>
      <c r="T84" s="30"/>
      <c r="U84" s="30"/>
      <c r="V84" s="27"/>
      <c r="W84" s="17"/>
      <c r="X84" s="9"/>
      <c r="Y84" s="9"/>
      <c r="Z84" s="9"/>
    </row>
    <row r="85" spans="1:26" customFormat="1" ht="12" customHeight="1" outlineLevel="1" x14ac:dyDescent="0.25">
      <c r="A85" s="7"/>
      <c r="B85" s="8"/>
      <c r="C85" s="18"/>
      <c r="D85" s="18"/>
      <c r="E85" s="18"/>
      <c r="F85" s="24"/>
      <c r="G85" s="359" t="str">
        <f>[2]General!G26</f>
        <v>of</v>
      </c>
      <c r="H85" s="534">
        <v>1</v>
      </c>
      <c r="I85" s="534">
        <v>1</v>
      </c>
      <c r="J85" s="543">
        <f t="shared" si="0"/>
        <v>1.0685</v>
      </c>
      <c r="K85" s="541"/>
      <c r="L85" s="537"/>
      <c r="M85" s="28"/>
      <c r="P85" s="30"/>
      <c r="Q85" s="30"/>
      <c r="R85" s="30"/>
      <c r="T85" s="30"/>
      <c r="U85" s="30"/>
      <c r="V85" s="27"/>
      <c r="W85" s="17"/>
      <c r="X85" s="9"/>
      <c r="Y85" s="9"/>
      <c r="Z85" s="9"/>
    </row>
    <row r="86" spans="1:26" customFormat="1" ht="12" customHeight="1" outlineLevel="1" x14ac:dyDescent="0.25">
      <c r="A86" s="7"/>
      <c r="B86" s="8"/>
      <c r="C86" s="18"/>
      <c r="D86" s="18"/>
      <c r="E86" s="18"/>
      <c r="F86" s="24"/>
      <c r="G86" s="359" t="str">
        <f>[2]General!G27</f>
        <v>r</v>
      </c>
      <c r="H86" s="534">
        <v>1</v>
      </c>
      <c r="I86" s="534">
        <v>1</v>
      </c>
      <c r="J86" s="543">
        <f t="shared" si="0"/>
        <v>1.0685</v>
      </c>
      <c r="K86" s="541"/>
      <c r="L86" s="537"/>
      <c r="M86" s="28"/>
      <c r="P86" s="30"/>
      <c r="Q86" s="30"/>
      <c r="R86" s="30"/>
      <c r="T86" s="30"/>
      <c r="U86" s="30"/>
      <c r="V86" s="27"/>
      <c r="W86" s="17"/>
      <c r="X86" s="9"/>
      <c r="Y86" s="9"/>
      <c r="Z86" s="9"/>
    </row>
    <row r="87" spans="1:26" customFormat="1" ht="12" customHeight="1" outlineLevel="1" x14ac:dyDescent="0.25">
      <c r="A87" s="7"/>
      <c r="B87" s="8"/>
      <c r="C87" s="18"/>
      <c r="D87" s="18"/>
      <c r="E87" s="18"/>
      <c r="F87" s="24"/>
      <c r="G87" s="359" t="str">
        <f>[2]General!G28</f>
        <v>rd</v>
      </c>
      <c r="H87" s="534">
        <v>1</v>
      </c>
      <c r="I87" s="534">
        <v>1</v>
      </c>
      <c r="J87" s="543">
        <f>$J49-$I49*$K49*(1-$L49)</f>
        <v>1.0685</v>
      </c>
      <c r="K87" s="541"/>
      <c r="L87" s="537"/>
      <c r="M87" s="28"/>
      <c r="P87" s="30"/>
      <c r="Q87" s="30"/>
      <c r="R87" s="30"/>
      <c r="T87" s="30"/>
      <c r="U87" s="30"/>
      <c r="V87" s="27"/>
      <c r="W87" s="17"/>
      <c r="X87" s="9"/>
      <c r="Y87" s="9"/>
      <c r="Z87" s="9"/>
    </row>
    <row r="88" spans="1:26" customFormat="1" ht="12" customHeight="1" outlineLevel="1" x14ac:dyDescent="0.25">
      <c r="A88" s="7"/>
      <c r="B88" s="8"/>
      <c r="C88" s="18"/>
      <c r="D88" s="18"/>
      <c r="E88" s="18"/>
      <c r="F88" s="24"/>
      <c r="G88" s="359" t="str">
        <f>[2]General!G29</f>
        <v>v</v>
      </c>
      <c r="H88" s="534">
        <v>1</v>
      </c>
      <c r="I88" s="534">
        <v>1</v>
      </c>
      <c r="J88" s="543">
        <f t="shared" si="0"/>
        <v>1.0685</v>
      </c>
      <c r="K88" s="541"/>
      <c r="L88" s="537"/>
      <c r="M88" s="28"/>
      <c r="P88" s="30"/>
      <c r="Q88" s="30"/>
      <c r="R88" s="30"/>
      <c r="T88" s="30"/>
      <c r="U88" s="30"/>
      <c r="V88" s="27"/>
      <c r="W88" s="17"/>
      <c r="X88" s="9"/>
      <c r="Y88" s="9"/>
      <c r="Z88" s="9"/>
    </row>
    <row r="89" spans="1:26" customFormat="1" ht="12" customHeight="1" outlineLevel="1" x14ac:dyDescent="0.25">
      <c r="A89" s="7"/>
      <c r="B89" s="8"/>
      <c r="C89" s="18"/>
      <c r="D89" s="18"/>
      <c r="E89" s="18"/>
      <c r="F89" s="24"/>
      <c r="G89" s="359" t="str">
        <f>[2]General!G30</f>
        <v>w</v>
      </c>
      <c r="H89" s="534">
        <v>1</v>
      </c>
      <c r="I89" s="534">
        <v>1</v>
      </c>
      <c r="J89" s="543">
        <f t="shared" si="0"/>
        <v>1.0685</v>
      </c>
      <c r="K89" s="541"/>
      <c r="L89" s="537"/>
      <c r="M89" s="28"/>
      <c r="P89" s="30"/>
      <c r="Q89" s="30"/>
      <c r="R89" s="30"/>
      <c r="T89" s="30"/>
      <c r="U89" s="30"/>
      <c r="V89" s="27"/>
      <c r="W89" s="17"/>
      <c r="X89" s="9"/>
      <c r="Y89" s="9"/>
      <c r="Z89" s="9"/>
    </row>
    <row r="90" spans="1:26" customFormat="1" ht="12" customHeight="1" outlineLevel="1" x14ac:dyDescent="0.25">
      <c r="A90" s="7"/>
      <c r="B90" s="8"/>
      <c r="C90" s="18"/>
      <c r="D90" s="18"/>
      <c r="E90" s="18"/>
      <c r="F90" s="24"/>
      <c r="G90" s="359" t="str">
        <f>[2]General!G31</f>
        <v>wd</v>
      </c>
      <c r="H90" s="534">
        <v>1</v>
      </c>
      <c r="I90" s="534">
        <v>1</v>
      </c>
      <c r="J90" s="543">
        <f t="shared" si="0"/>
        <v>1.0685</v>
      </c>
      <c r="K90" s="541"/>
      <c r="L90" s="537"/>
      <c r="M90" s="28"/>
      <c r="P90" s="30"/>
      <c r="Q90" s="30"/>
      <c r="R90" s="30"/>
      <c r="T90" s="30"/>
      <c r="U90" s="30"/>
      <c r="V90" s="27"/>
      <c r="W90" s="17"/>
      <c r="X90" s="9"/>
      <c r="Y90" s="9"/>
      <c r="Z90" s="9"/>
    </row>
    <row r="91" spans="1:26" customFormat="1" ht="12" customHeight="1" outlineLevel="1" x14ac:dyDescent="0.25">
      <c r="A91" s="7"/>
      <c r="B91" s="8"/>
      <c r="C91" s="18"/>
      <c r="D91" s="18"/>
      <c r="E91" s="18"/>
      <c r="F91" s="24"/>
      <c r="G91" s="359" t="str">
        <f>[2]General!G32</f>
        <v>z</v>
      </c>
      <c r="H91" s="534">
        <v>1</v>
      </c>
      <c r="I91" s="534">
        <v>1</v>
      </c>
      <c r="J91" s="543">
        <f t="shared" si="0"/>
        <v>1.0685</v>
      </c>
      <c r="K91" s="541"/>
      <c r="L91" s="537"/>
      <c r="M91" s="514"/>
      <c r="P91" s="30"/>
      <c r="Q91" s="30"/>
      <c r="R91" s="30"/>
      <c r="T91" s="30"/>
      <c r="U91" s="30"/>
      <c r="V91" s="27"/>
      <c r="W91" s="17"/>
      <c r="X91" s="9"/>
      <c r="Y91" s="9"/>
      <c r="Z91" s="9"/>
    </row>
    <row r="92" spans="1:26" customFormat="1" ht="12" customHeight="1" outlineLevel="1" x14ac:dyDescent="0.25">
      <c r="A92" s="7"/>
      <c r="B92" s="8"/>
      <c r="C92" s="18"/>
      <c r="D92" s="18"/>
      <c r="E92" s="18"/>
      <c r="F92" s="24"/>
      <c r="G92" s="359" t="str">
        <f>[2]General!G33</f>
        <v>zd</v>
      </c>
      <c r="H92" s="534">
        <v>1</v>
      </c>
      <c r="I92" s="534">
        <v>1</v>
      </c>
      <c r="J92" s="543">
        <f t="shared" si="0"/>
        <v>1.0685</v>
      </c>
      <c r="K92" s="541"/>
      <c r="L92" s="537"/>
      <c r="M92" s="30"/>
      <c r="P92" s="30"/>
      <c r="Q92" s="30"/>
      <c r="R92" s="30"/>
      <c r="S92" s="544"/>
      <c r="T92" s="30"/>
      <c r="U92" s="30"/>
      <c r="V92" s="27"/>
      <c r="W92" s="17"/>
      <c r="X92" s="9"/>
      <c r="Y92" s="9"/>
      <c r="Z92" s="9"/>
    </row>
    <row r="93" spans="1:26" customFormat="1" ht="12" customHeight="1" outlineLevel="1" x14ac:dyDescent="0.25">
      <c r="A93" s="7"/>
      <c r="B93" s="8"/>
      <c r="C93" s="18"/>
      <c r="D93" s="18"/>
      <c r="E93" s="18"/>
      <c r="F93" s="27"/>
      <c r="G93" s="27"/>
      <c r="H93" s="27"/>
      <c r="I93" s="27"/>
      <c r="J93" s="27"/>
      <c r="K93" s="27"/>
      <c r="L93" s="27"/>
      <c r="M93" s="27"/>
      <c r="P93" s="30"/>
      <c r="Q93" s="30"/>
      <c r="R93" s="30"/>
      <c r="S93" s="531"/>
      <c r="T93" s="30"/>
      <c r="U93" s="30"/>
      <c r="V93" s="27"/>
      <c r="W93" s="17"/>
      <c r="X93" s="9"/>
      <c r="Y93" s="9"/>
      <c r="Z93" s="9"/>
    </row>
    <row r="94" spans="1:26" customFormat="1" outlineLevel="1" x14ac:dyDescent="0.25">
      <c r="A94" s="7"/>
      <c r="B94" s="8"/>
      <c r="C94" s="18"/>
      <c r="D94" s="18"/>
      <c r="E94" s="18"/>
      <c r="F94" s="24"/>
      <c r="G94" s="25"/>
      <c r="H94" s="24"/>
      <c r="I94" s="512"/>
      <c r="J94" s="27"/>
      <c r="K94" s="513"/>
      <c r="L94" s="513"/>
      <c r="M94" s="26"/>
      <c r="N94" s="27"/>
      <c r="O94" s="513"/>
      <c r="P94" s="26"/>
      <c r="Q94" s="26"/>
      <c r="R94" s="26"/>
      <c r="S94" s="26"/>
      <c r="T94" s="26"/>
      <c r="U94" s="26"/>
      <c r="V94" s="27"/>
      <c r="W94" s="17"/>
      <c r="X94" s="9"/>
      <c r="Y94" s="9"/>
      <c r="Z94" s="9"/>
    </row>
    <row r="95" spans="1:26" customFormat="1" x14ac:dyDescent="0.25">
      <c r="A95" s="7"/>
      <c r="B95" s="8"/>
      <c r="C95" s="18"/>
      <c r="D95" s="18"/>
      <c r="E95" s="18"/>
      <c r="F95" s="24"/>
      <c r="G95" s="545" t="s">
        <v>3107</v>
      </c>
      <c r="I95" s="546"/>
      <c r="K95" s="537"/>
      <c r="L95" s="537"/>
      <c r="M95" s="26"/>
      <c r="O95" s="513"/>
      <c r="P95" s="26"/>
      <c r="Q95" s="26"/>
      <c r="R95" s="26"/>
      <c r="S95" s="26"/>
      <c r="T95" s="26"/>
      <c r="U95" s="26"/>
      <c r="V95" s="27"/>
      <c r="W95" s="17"/>
      <c r="X95" s="9"/>
      <c r="Y95" s="9"/>
      <c r="Z95" s="9"/>
    </row>
    <row r="96" spans="1:26" customFormat="1" outlineLevel="1" x14ac:dyDescent="0.25">
      <c r="A96" s="7"/>
      <c r="B96" s="8"/>
      <c r="C96" s="18"/>
      <c r="D96" s="18"/>
      <c r="E96" s="18"/>
      <c r="F96" s="24"/>
      <c r="H96" s="542" t="s">
        <v>2350</v>
      </c>
      <c r="I96" t="s">
        <v>2354</v>
      </c>
      <c r="J96" t="s">
        <v>2355</v>
      </c>
      <c r="K96" s="537"/>
      <c r="L96" s="537"/>
      <c r="O96" s="526"/>
      <c r="P96" s="30"/>
      <c r="Q96" s="30"/>
      <c r="R96" s="30"/>
      <c r="T96" s="30"/>
      <c r="U96" s="30"/>
      <c r="V96" s="27"/>
      <c r="W96" s="17"/>
      <c r="X96" s="9"/>
      <c r="Y96" s="9"/>
      <c r="Z96" s="9"/>
    </row>
    <row r="97" spans="1:26" customFormat="1" ht="12" customHeight="1" outlineLevel="1" x14ac:dyDescent="0.25">
      <c r="A97" s="7"/>
      <c r="B97" s="8"/>
      <c r="C97" s="18"/>
      <c r="D97" s="18"/>
      <c r="E97" s="18"/>
      <c r="F97" s="24"/>
      <c r="G97" s="533" t="str">
        <f>[2]General!G17</f>
        <v>b</v>
      </c>
      <c r="H97" s="547">
        <v>0.44</v>
      </c>
      <c r="I97" s="543">
        <f>H97</f>
        <v>0.44</v>
      </c>
      <c r="J97" s="543">
        <f>$I38*$K38*$L38/J76</f>
        <v>0.56013102480112298</v>
      </c>
      <c r="K97" s="541"/>
      <c r="L97" s="537"/>
      <c r="M97" s="28"/>
      <c r="O97" s="526"/>
      <c r="P97" s="30"/>
      <c r="Q97" s="30"/>
      <c r="R97" s="30"/>
      <c r="T97" s="30"/>
      <c r="U97" s="30"/>
      <c r="V97" s="27"/>
      <c r="W97" s="17"/>
      <c r="X97" s="9"/>
      <c r="Y97" s="9"/>
      <c r="Z97" s="9"/>
    </row>
    <row r="98" spans="1:26" customFormat="1" ht="12" customHeight="1" outlineLevel="1" x14ac:dyDescent="0.25">
      <c r="A98" s="7"/>
      <c r="B98" s="8"/>
      <c r="C98" s="18"/>
      <c r="D98" s="18"/>
      <c r="E98" s="18"/>
      <c r="F98" s="24"/>
      <c r="G98" s="533" t="str">
        <f>[2]General!G18</f>
        <v>bd</v>
      </c>
      <c r="H98" s="547">
        <v>0.44</v>
      </c>
      <c r="I98" s="543">
        <f t="shared" ref="I98:I113" si="1">H98</f>
        <v>0.44</v>
      </c>
      <c r="J98" s="543">
        <f t="shared" ref="J98:J113" si="2">$I39*$K39*$L39/J77</f>
        <v>0.56013102480112298</v>
      </c>
      <c r="K98" s="537"/>
      <c r="L98" s="537"/>
      <c r="M98" s="28"/>
      <c r="O98" s="526"/>
      <c r="P98" s="30"/>
      <c r="Q98" s="30"/>
      <c r="R98" s="30"/>
      <c r="T98" s="30"/>
      <c r="U98" s="30"/>
      <c r="V98" s="27"/>
      <c r="W98" s="17"/>
      <c r="X98" s="9"/>
      <c r="Y98" s="9"/>
      <c r="Z98" s="9"/>
    </row>
    <row r="99" spans="1:26" customFormat="1" ht="12" customHeight="1" outlineLevel="1" x14ac:dyDescent="0.25">
      <c r="A99" s="7"/>
      <c r="B99" s="8"/>
      <c r="C99" s="18"/>
      <c r="D99" s="18"/>
      <c r="E99" s="18"/>
      <c r="F99" s="24"/>
      <c r="G99" s="533" t="str">
        <f>[2]General!G19</f>
        <v>f</v>
      </c>
      <c r="H99" s="547">
        <v>0.3</v>
      </c>
      <c r="I99" s="543">
        <f t="shared" si="1"/>
        <v>0.3</v>
      </c>
      <c r="J99" s="543">
        <f t="shared" si="2"/>
        <v>0.56013102480112298</v>
      </c>
      <c r="K99" s="537"/>
      <c r="L99" s="537"/>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533" t="str">
        <f>[2]General!G20</f>
        <v>h</v>
      </c>
      <c r="H100" s="547">
        <v>0.3</v>
      </c>
      <c r="I100" s="543">
        <f t="shared" si="1"/>
        <v>0.3</v>
      </c>
      <c r="J100" s="543">
        <f t="shared" si="2"/>
        <v>0.56013102480112298</v>
      </c>
      <c r="K100" s="537"/>
      <c r="L100" s="537"/>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33" t="str">
        <f>[2]General!G21</f>
        <v>i</v>
      </c>
      <c r="H101" s="547">
        <v>0.3</v>
      </c>
      <c r="I101" s="543">
        <f t="shared" si="1"/>
        <v>0.3</v>
      </c>
      <c r="J101" s="543">
        <f t="shared" si="2"/>
        <v>0.56013102480112298</v>
      </c>
      <c r="K101" s="537"/>
      <c r="L101" s="537"/>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33" t="str">
        <f>[2]General!G22</f>
        <v>k</v>
      </c>
      <c r="H102" s="547">
        <v>0.3</v>
      </c>
      <c r="I102" s="543">
        <f t="shared" si="1"/>
        <v>0.3</v>
      </c>
      <c r="J102" s="543">
        <f t="shared" si="2"/>
        <v>0.56013102480112298</v>
      </c>
      <c r="K102" s="537"/>
      <c r="L102" s="537"/>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33" t="str">
        <f>[2]General!G23</f>
        <v>l</v>
      </c>
      <c r="H103" s="547">
        <v>0.3</v>
      </c>
      <c r="I103" s="543">
        <f t="shared" si="1"/>
        <v>0.3</v>
      </c>
      <c r="J103" s="543">
        <f t="shared" si="2"/>
        <v>0.56013102480112298</v>
      </c>
      <c r="K103" s="537"/>
      <c r="L103" s="537"/>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33" t="str">
        <f>[2]General!G24</f>
        <v>o</v>
      </c>
      <c r="H104" s="547">
        <v>0.4</v>
      </c>
      <c r="I104" s="543">
        <f t="shared" si="1"/>
        <v>0.4</v>
      </c>
      <c r="J104" s="543">
        <f t="shared" si="2"/>
        <v>0.56013102480112298</v>
      </c>
      <c r="K104" s="537"/>
      <c r="L104" s="537"/>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33" t="str">
        <f>[2]General!G25</f>
        <v>od</v>
      </c>
      <c r="H105" s="547">
        <v>0.4</v>
      </c>
      <c r="I105" s="543">
        <f t="shared" si="1"/>
        <v>0.4</v>
      </c>
      <c r="J105" s="543">
        <f t="shared" si="2"/>
        <v>0.56013102480112298</v>
      </c>
      <c r="K105" s="537"/>
      <c r="L105" s="537"/>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33" t="str">
        <f>[2]General!G26</f>
        <v>of</v>
      </c>
      <c r="H106" s="547">
        <v>0.4</v>
      </c>
      <c r="I106" s="543">
        <f t="shared" si="1"/>
        <v>0.4</v>
      </c>
      <c r="J106" s="543">
        <f t="shared" si="2"/>
        <v>0.56013102480112298</v>
      </c>
      <c r="K106" s="537"/>
      <c r="L106" s="537"/>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33" t="str">
        <f>[2]General!G27</f>
        <v>r</v>
      </c>
      <c r="H107" s="547">
        <v>0.2</v>
      </c>
      <c r="I107" s="543">
        <f t="shared" si="1"/>
        <v>0.2</v>
      </c>
      <c r="J107" s="543">
        <f t="shared" si="2"/>
        <v>0.56013102480112298</v>
      </c>
      <c r="K107" s="537"/>
      <c r="L107" s="537"/>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33" t="str">
        <f>[2]General!G28</f>
        <v>rd</v>
      </c>
      <c r="H108" s="547">
        <v>0.2</v>
      </c>
      <c r="I108" s="543">
        <f t="shared" si="1"/>
        <v>0.2</v>
      </c>
      <c r="J108" s="543">
        <f t="shared" si="2"/>
        <v>0.56013102480112298</v>
      </c>
      <c r="K108" s="537"/>
      <c r="L108" s="537"/>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33" t="str">
        <f>[2]General!G29</f>
        <v>v</v>
      </c>
      <c r="H109" s="547">
        <v>0.3</v>
      </c>
      <c r="I109" s="543">
        <f t="shared" si="1"/>
        <v>0.3</v>
      </c>
      <c r="J109" s="543">
        <f t="shared" si="2"/>
        <v>0.56013102480112298</v>
      </c>
      <c r="K109" s="537"/>
      <c r="L109" s="537"/>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33" t="str">
        <f>[2]General!G30</f>
        <v>w</v>
      </c>
      <c r="H110" s="547">
        <v>0.42</v>
      </c>
      <c r="I110" s="543">
        <f t="shared" si="1"/>
        <v>0.42</v>
      </c>
      <c r="J110" s="543">
        <f t="shared" si="2"/>
        <v>0.56013102480112298</v>
      </c>
      <c r="K110" s="537"/>
      <c r="L110" s="537"/>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33" t="str">
        <f>[2]General!G31</f>
        <v>wd</v>
      </c>
      <c r="H111" s="547">
        <v>0.42</v>
      </c>
      <c r="I111" s="543">
        <f t="shared" si="1"/>
        <v>0.42</v>
      </c>
      <c r="J111" s="543">
        <f t="shared" si="2"/>
        <v>0.56013102480112298</v>
      </c>
      <c r="K111" s="537"/>
      <c r="L111" s="537"/>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33" t="str">
        <f>[2]General!G32</f>
        <v>z</v>
      </c>
      <c r="H112" s="547">
        <v>0.2</v>
      </c>
      <c r="I112" s="543">
        <f t="shared" si="1"/>
        <v>0.2</v>
      </c>
      <c r="J112" s="543">
        <f t="shared" si="2"/>
        <v>0.56013102480112298</v>
      </c>
      <c r="K112" s="537"/>
      <c r="L112" s="537"/>
      <c r="M112" s="514"/>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33" t="str">
        <f>[2]General!G33</f>
        <v>zd</v>
      </c>
      <c r="H113" s="547">
        <v>0.2</v>
      </c>
      <c r="I113" s="543">
        <f t="shared" si="1"/>
        <v>0.2</v>
      </c>
      <c r="J113" s="543">
        <f t="shared" si="2"/>
        <v>0.56013102480112298</v>
      </c>
      <c r="K113" s="537"/>
      <c r="L113" s="537"/>
      <c r="M113" s="30"/>
      <c r="P113" s="30"/>
      <c r="Q113" s="30"/>
      <c r="R113" s="30"/>
      <c r="S113" s="544"/>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31"/>
      <c r="T114" s="30"/>
      <c r="U114" s="30"/>
      <c r="V114" s="27"/>
      <c r="W114" s="17"/>
      <c r="X114" s="9"/>
      <c r="Y114" s="9"/>
      <c r="Z114" s="9"/>
    </row>
    <row r="115" spans="1:26" customFormat="1" x14ac:dyDescent="0.25">
      <c r="A115" s="7"/>
      <c r="B115" s="8"/>
      <c r="C115" s="18"/>
      <c r="D115" s="18"/>
      <c r="E115" s="18"/>
      <c r="F115" s="24"/>
      <c r="G115" s="545" t="s">
        <v>3108</v>
      </c>
      <c r="I115" s="546"/>
      <c r="K115" s="537"/>
      <c r="L115" s="537"/>
      <c r="M115" s="26"/>
      <c r="O115" s="513"/>
      <c r="P115" s="26"/>
      <c r="Q115" s="26"/>
      <c r="R115" s="26"/>
      <c r="S115" s="26"/>
      <c r="T115" s="26"/>
      <c r="U115" s="26"/>
      <c r="V115" s="27"/>
      <c r="W115" s="17"/>
      <c r="X115" s="9"/>
      <c r="Y115" s="9"/>
      <c r="Z115" s="9"/>
    </row>
    <row r="116" spans="1:26" customFormat="1" outlineLevel="1" x14ac:dyDescent="0.25">
      <c r="A116" s="7"/>
      <c r="B116" s="8"/>
      <c r="C116" s="18"/>
      <c r="D116" s="18"/>
      <c r="E116" s="18"/>
      <c r="F116" s="24"/>
      <c r="H116" s="542" t="s">
        <v>2350</v>
      </c>
      <c r="I116" t="s">
        <v>2354</v>
      </c>
      <c r="J116" t="s">
        <v>2355</v>
      </c>
      <c r="K116" s="537"/>
      <c r="L116" s="537"/>
      <c r="O116" s="526"/>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359" t="str">
        <f>[2]General!G17</f>
        <v>b</v>
      </c>
      <c r="H117" s="548">
        <v>0.94</v>
      </c>
      <c r="I117" s="534">
        <v>0</v>
      </c>
      <c r="J117" s="549">
        <v>1</v>
      </c>
      <c r="K117" s="541"/>
      <c r="L117" s="537"/>
      <c r="M117" s="28"/>
      <c r="O117" s="526"/>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359" t="str">
        <f>[2]General!G18</f>
        <v>bd</v>
      </c>
      <c r="H118" s="548">
        <v>0.94</v>
      </c>
      <c r="I118" s="534">
        <v>0</v>
      </c>
      <c r="J118" s="549">
        <v>1</v>
      </c>
      <c r="K118" s="541"/>
      <c r="L118" s="537"/>
      <c r="M118" s="28"/>
      <c r="O118" s="526"/>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359" t="str">
        <f>[2]General!G19</f>
        <v>f</v>
      </c>
      <c r="H119" s="548">
        <v>0.9</v>
      </c>
      <c r="I119" s="534">
        <v>0</v>
      </c>
      <c r="J119" s="549">
        <v>1</v>
      </c>
      <c r="K119" s="541"/>
      <c r="L119" s="537"/>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59" t="str">
        <f>[2]General!G20</f>
        <v>h</v>
      </c>
      <c r="H120" s="548">
        <v>0.94</v>
      </c>
      <c r="I120" s="534">
        <v>0</v>
      </c>
      <c r="J120" s="549">
        <v>1</v>
      </c>
      <c r="K120" s="541"/>
      <c r="L120" s="537"/>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59" t="str">
        <f>[2]General!G21</f>
        <v>i</v>
      </c>
      <c r="H121" s="548">
        <v>0.9</v>
      </c>
      <c r="I121" s="534">
        <v>0</v>
      </c>
      <c r="J121" s="549">
        <v>1</v>
      </c>
      <c r="K121" s="541"/>
      <c r="L121" s="537"/>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59" t="str">
        <f>[2]General!G22</f>
        <v>k</v>
      </c>
      <c r="H122" s="548">
        <v>0.9</v>
      </c>
      <c r="I122" s="534">
        <v>0</v>
      </c>
      <c r="J122" s="549">
        <v>1</v>
      </c>
      <c r="K122" s="541"/>
      <c r="L122" s="537"/>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59" t="str">
        <f>[2]General!G23</f>
        <v>l</v>
      </c>
      <c r="H123" s="548">
        <v>0.9</v>
      </c>
      <c r="I123" s="534">
        <v>0</v>
      </c>
      <c r="J123" s="549">
        <v>1</v>
      </c>
      <c r="K123" s="541"/>
      <c r="L123" s="537"/>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59" t="str">
        <f>[2]General!G24</f>
        <v>o</v>
      </c>
      <c r="H124" s="548">
        <v>0.94</v>
      </c>
      <c r="I124" s="534">
        <v>0</v>
      </c>
      <c r="J124" s="549">
        <v>1</v>
      </c>
      <c r="K124" s="541"/>
      <c r="L124" s="537"/>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59" t="str">
        <f>[2]General!G25</f>
        <v>od</v>
      </c>
      <c r="H125" s="548">
        <v>0.94</v>
      </c>
      <c r="I125" s="534">
        <v>0</v>
      </c>
      <c r="J125" s="549">
        <v>1</v>
      </c>
      <c r="K125" s="541"/>
      <c r="L125" s="537"/>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59" t="str">
        <f>[2]General!G26</f>
        <v>of</v>
      </c>
      <c r="H126" s="548">
        <v>0.94</v>
      </c>
      <c r="I126" s="534">
        <v>0</v>
      </c>
      <c r="J126" s="549">
        <v>1</v>
      </c>
      <c r="K126" s="541"/>
      <c r="L126" s="537"/>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59" t="str">
        <f>[2]General!G27</f>
        <v>r</v>
      </c>
      <c r="H127" s="548">
        <v>0.97</v>
      </c>
      <c r="I127" s="534">
        <v>0</v>
      </c>
      <c r="J127" s="549">
        <v>1</v>
      </c>
      <c r="K127" s="541"/>
      <c r="L127" s="537"/>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59" t="str">
        <f>[2]General!G28</f>
        <v>rd</v>
      </c>
      <c r="H128" s="548">
        <v>0.97</v>
      </c>
      <c r="I128" s="534">
        <v>0</v>
      </c>
      <c r="J128" s="549">
        <v>1</v>
      </c>
      <c r="K128" s="541"/>
      <c r="L128" s="537"/>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59" t="str">
        <f>[2]General!G29</f>
        <v>v</v>
      </c>
      <c r="H129" s="548">
        <v>0.9</v>
      </c>
      <c r="I129" s="534">
        <v>0</v>
      </c>
      <c r="J129" s="549">
        <v>1</v>
      </c>
      <c r="K129" s="541"/>
      <c r="L129" s="537"/>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59" t="str">
        <f>[2]General!G30</f>
        <v>w</v>
      </c>
      <c r="H130" s="548">
        <v>0.94</v>
      </c>
      <c r="I130" s="534">
        <v>0</v>
      </c>
      <c r="J130" s="549">
        <v>1</v>
      </c>
      <c r="K130" s="541"/>
      <c r="L130" s="537"/>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59" t="str">
        <f>[2]General!G31</f>
        <v>wd</v>
      </c>
      <c r="H131" s="548">
        <v>0.94</v>
      </c>
      <c r="I131" s="534">
        <v>0</v>
      </c>
      <c r="J131" s="549">
        <v>1</v>
      </c>
      <c r="K131" s="541"/>
      <c r="L131" s="537"/>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59" t="str">
        <f>[2]General!G32</f>
        <v>z</v>
      </c>
      <c r="H132" s="548">
        <v>0.97</v>
      </c>
      <c r="I132" s="534">
        <v>0</v>
      </c>
      <c r="J132" s="549">
        <v>1</v>
      </c>
      <c r="K132" s="541"/>
      <c r="L132" s="537"/>
      <c r="M132" s="514"/>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59" t="str">
        <f>[2]General!G33</f>
        <v>zd</v>
      </c>
      <c r="H133" s="548">
        <v>0.97</v>
      </c>
      <c r="I133" s="534">
        <v>0</v>
      </c>
      <c r="J133" s="549">
        <v>1</v>
      </c>
      <c r="K133" s="541"/>
      <c r="L133" s="537"/>
      <c r="M133" s="30"/>
      <c r="P133" s="30"/>
      <c r="Q133" s="30"/>
      <c r="R133" s="30"/>
      <c r="S133" s="544"/>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537"/>
      <c r="M134" s="27"/>
      <c r="P134" s="30"/>
      <c r="Q134" s="30"/>
      <c r="R134" s="30"/>
      <c r="S134" s="531"/>
      <c r="T134" s="30"/>
      <c r="U134" s="30"/>
      <c r="V134" s="27"/>
      <c r="W134" s="17"/>
      <c r="X134" s="9"/>
      <c r="Y134" s="9"/>
      <c r="Z134" s="9"/>
    </row>
    <row r="135" spans="1:26" customFormat="1" ht="12" customHeight="1" x14ac:dyDescent="0.25">
      <c r="A135" s="7"/>
      <c r="B135" s="8"/>
      <c r="C135" s="18"/>
      <c r="D135" s="18"/>
      <c r="E135" s="18"/>
      <c r="F135" s="27"/>
      <c r="G135" s="502" t="s">
        <v>3109</v>
      </c>
      <c r="H135" s="27"/>
      <c r="I135" s="27"/>
      <c r="J135" s="27"/>
      <c r="K135" s="27"/>
      <c r="L135" s="537"/>
      <c r="M135" s="27"/>
      <c r="P135" s="30"/>
      <c r="Q135" s="30"/>
      <c r="R135" s="30"/>
      <c r="S135" s="531"/>
      <c r="T135" s="30"/>
      <c r="U135" s="30"/>
      <c r="V135" s="27"/>
      <c r="W135" s="17"/>
      <c r="X135" s="9"/>
      <c r="Y135" s="9"/>
      <c r="Z135" s="9"/>
    </row>
    <row r="136" spans="1:26" customFormat="1" ht="12" customHeight="1" outlineLevel="1" x14ac:dyDescent="0.25">
      <c r="A136" s="7"/>
      <c r="B136" s="8"/>
      <c r="C136" s="18"/>
      <c r="D136" s="18"/>
      <c r="E136" s="18"/>
      <c r="F136" s="24"/>
      <c r="H136" s="28" t="s">
        <v>3110</v>
      </c>
      <c r="I136" s="28" t="s">
        <v>3111</v>
      </c>
      <c r="J136" s="28" t="s">
        <v>3112</v>
      </c>
      <c r="L136" s="537"/>
      <c r="O136" s="526"/>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533" t="str">
        <f>[2]General!G17</f>
        <v>b</v>
      </c>
      <c r="H137" s="550">
        <v>2E-3</v>
      </c>
      <c r="I137" s="551">
        <v>1E-3</v>
      </c>
      <c r="J137" s="552">
        <v>0.1</v>
      </c>
      <c r="L137" s="537"/>
      <c r="M137" s="28"/>
      <c r="O137" s="526"/>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533" t="str">
        <f>[2]General!G18</f>
        <v>bd</v>
      </c>
      <c r="H138" s="550">
        <v>2E-3</v>
      </c>
      <c r="I138" s="551">
        <v>1E-3</v>
      </c>
      <c r="J138" s="552">
        <v>0.1</v>
      </c>
      <c r="L138" s="537"/>
      <c r="M138" s="28"/>
      <c r="O138" s="526"/>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533" t="str">
        <f>[2]General!G19</f>
        <v>f</v>
      </c>
      <c r="H139" s="550">
        <v>2E-3</v>
      </c>
      <c r="I139" s="551">
        <v>1E-3</v>
      </c>
      <c r="J139" s="552">
        <v>0.1</v>
      </c>
      <c r="L139" s="537"/>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533" t="str">
        <f>[2]General!G20</f>
        <v>h</v>
      </c>
      <c r="H140" s="550">
        <v>2E-3</v>
      </c>
      <c r="I140" s="551">
        <v>1E-3</v>
      </c>
      <c r="J140" s="552">
        <v>0.1</v>
      </c>
      <c r="L140" s="537"/>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33" t="str">
        <f>[2]General!G21</f>
        <v>i</v>
      </c>
      <c r="H141" s="550">
        <v>2E-3</v>
      </c>
      <c r="I141" s="551">
        <v>1E-3</v>
      </c>
      <c r="J141" s="552">
        <v>0.1</v>
      </c>
      <c r="L141" s="537"/>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33" t="str">
        <f>[2]General!G22</f>
        <v>k</v>
      </c>
      <c r="H142" s="550">
        <v>2E-3</v>
      </c>
      <c r="I142" s="551">
        <v>1E-3</v>
      </c>
      <c r="J142" s="552">
        <v>0.1</v>
      </c>
      <c r="L142" s="537"/>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33" t="str">
        <f>[2]General!G23</f>
        <v>l</v>
      </c>
      <c r="H143" s="550">
        <v>2E-3</v>
      </c>
      <c r="I143" s="551">
        <v>1E-3</v>
      </c>
      <c r="J143" s="552">
        <v>0.1</v>
      </c>
      <c r="L143" s="537"/>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33" t="str">
        <f>[2]General!G24</f>
        <v>o</v>
      </c>
      <c r="H144" s="550">
        <v>2E-3</v>
      </c>
      <c r="I144" s="551">
        <v>1E-3</v>
      </c>
      <c r="J144" s="552">
        <v>0.1</v>
      </c>
      <c r="L144" s="537"/>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33" t="str">
        <f>[2]General!G25</f>
        <v>od</v>
      </c>
      <c r="H145" s="550">
        <v>2E-3</v>
      </c>
      <c r="I145" s="551">
        <v>1E-3</v>
      </c>
      <c r="J145" s="552">
        <v>0.1</v>
      </c>
      <c r="L145" s="537"/>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33" t="str">
        <f>[2]General!G26</f>
        <v>of</v>
      </c>
      <c r="H146" s="550">
        <v>2E-3</v>
      </c>
      <c r="I146" s="551">
        <v>1E-3</v>
      </c>
      <c r="J146" s="552">
        <v>0.1</v>
      </c>
      <c r="L146" s="537"/>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33" t="str">
        <f>[2]General!G27</f>
        <v>r</v>
      </c>
      <c r="H147" s="550">
        <v>2E-3</v>
      </c>
      <c r="I147" s="551">
        <v>1E-3</v>
      </c>
      <c r="J147" s="552">
        <v>0.1</v>
      </c>
      <c r="L147" s="537"/>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33" t="str">
        <f>[2]General!G28</f>
        <v>rd</v>
      </c>
      <c r="H148" s="550">
        <v>2E-3</v>
      </c>
      <c r="I148" s="551">
        <v>1E-3</v>
      </c>
      <c r="J148" s="552">
        <v>0.1</v>
      </c>
      <c r="L148" s="537"/>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33" t="str">
        <f>[2]General!G29</f>
        <v>v</v>
      </c>
      <c r="H149" s="550">
        <v>2E-3</v>
      </c>
      <c r="I149" s="551">
        <v>1E-3</v>
      </c>
      <c r="J149" s="552">
        <v>0.1</v>
      </c>
      <c r="L149" s="537"/>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33" t="str">
        <f>[2]General!G30</f>
        <v>w</v>
      </c>
      <c r="H150" s="550">
        <v>2E-3</v>
      </c>
      <c r="I150" s="551">
        <v>1E-3</v>
      </c>
      <c r="J150" s="552">
        <v>0.1</v>
      </c>
      <c r="L150" s="537"/>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33" t="str">
        <f>[2]General!G31</f>
        <v>wd</v>
      </c>
      <c r="H151" s="550">
        <v>2E-3</v>
      </c>
      <c r="I151" s="551">
        <v>1E-3</v>
      </c>
      <c r="J151" s="552">
        <v>0.1</v>
      </c>
      <c r="L151" s="537"/>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33" t="str">
        <f>[2]General!G32</f>
        <v>z</v>
      </c>
      <c r="H152" s="550">
        <v>2E-3</v>
      </c>
      <c r="I152" s="551">
        <v>1E-3</v>
      </c>
      <c r="J152" s="552">
        <v>0.1</v>
      </c>
      <c r="L152" s="537"/>
      <c r="M152" s="514"/>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33" t="str">
        <f>[2]General!G33</f>
        <v>zd</v>
      </c>
      <c r="H153" s="550">
        <v>2E-3</v>
      </c>
      <c r="I153" s="551">
        <v>1E-3</v>
      </c>
      <c r="J153" s="552">
        <v>0.1</v>
      </c>
      <c r="L153" s="537"/>
      <c r="M153" s="30"/>
      <c r="P153" s="30"/>
      <c r="Q153" s="30"/>
      <c r="R153" s="30"/>
      <c r="S153" s="544"/>
      <c r="T153" s="30"/>
      <c r="U153" s="30"/>
      <c r="V153" s="27"/>
      <c r="W153" s="17"/>
      <c r="X153" s="9"/>
      <c r="Y153" s="9"/>
      <c r="Z153" s="9"/>
    </row>
    <row r="154" spans="1:26" customFormat="1" ht="12" customHeight="1" outlineLevel="1" x14ac:dyDescent="0.25">
      <c r="A154" s="7"/>
      <c r="B154" s="8"/>
      <c r="C154" s="18"/>
      <c r="D154" s="18"/>
      <c r="E154" s="18"/>
      <c r="F154" s="24"/>
      <c r="G154" s="28"/>
      <c r="H154" s="27"/>
      <c r="I154" s="526"/>
      <c r="J154" s="514"/>
      <c r="K154" s="514"/>
      <c r="L154" s="537"/>
      <c r="M154" s="30"/>
      <c r="N154" s="28"/>
      <c r="P154" s="30"/>
      <c r="Q154" s="30"/>
      <c r="R154" s="30"/>
      <c r="S154" s="544"/>
      <c r="T154" s="30"/>
      <c r="U154" s="30"/>
      <c r="V154" s="27"/>
      <c r="W154" s="17"/>
      <c r="X154" s="9"/>
      <c r="Y154" s="9"/>
      <c r="Z154" s="9"/>
    </row>
    <row r="155" spans="1:26" customFormat="1" ht="12.6" customHeight="1" outlineLevel="1" x14ac:dyDescent="0.25">
      <c r="A155" s="7"/>
      <c r="B155" s="8"/>
      <c r="C155" s="18"/>
      <c r="D155" s="18"/>
      <c r="E155" s="18"/>
      <c r="F155" s="24"/>
      <c r="G155" s="28"/>
      <c r="H155" s="28"/>
      <c r="I155" s="512"/>
      <c r="J155" s="515"/>
      <c r="K155" s="515"/>
      <c r="L155" s="515"/>
      <c r="M155" s="515"/>
      <c r="N155" s="515"/>
      <c r="O155" s="515"/>
      <c r="P155" s="30"/>
      <c r="Q155" s="30"/>
      <c r="R155" s="30"/>
      <c r="S155" s="30"/>
      <c r="T155" s="30"/>
      <c r="U155" s="30"/>
      <c r="V155" s="27"/>
      <c r="W155" s="17"/>
      <c r="X155" s="9"/>
      <c r="Y155" s="9"/>
      <c r="Z155" s="9"/>
    </row>
    <row r="156" spans="1:26" customFormat="1" ht="12" customHeight="1" outlineLevel="1" x14ac:dyDescent="0.25">
      <c r="A156" s="7"/>
      <c r="B156" s="8"/>
      <c r="C156" s="18"/>
      <c r="D156" s="18"/>
      <c r="E156" s="18"/>
      <c r="F156" s="24"/>
      <c r="G156" s="28"/>
      <c r="H156" s="28"/>
      <c r="I156" s="512"/>
      <c r="J156" s="515"/>
      <c r="K156" s="515"/>
      <c r="L156" s="515"/>
      <c r="M156" s="515"/>
      <c r="N156" s="515"/>
      <c r="O156" s="515"/>
      <c r="P156" s="30"/>
      <c r="Q156" s="30"/>
      <c r="R156" s="30"/>
      <c r="S156" s="30"/>
      <c r="T156" s="30"/>
      <c r="U156" s="30"/>
      <c r="V156" s="27"/>
      <c r="W156" s="17"/>
      <c r="X156" s="9"/>
      <c r="Y156" s="9"/>
      <c r="Z156" s="9"/>
    </row>
    <row r="157" spans="1:26" customFormat="1" ht="12" customHeight="1" x14ac:dyDescent="0.25">
      <c r="A157" s="7"/>
      <c r="B157" s="8"/>
      <c r="C157" s="18"/>
      <c r="D157" s="18"/>
      <c r="E157" s="18"/>
      <c r="F157" s="24"/>
      <c r="G157" s="545" t="s">
        <v>3113</v>
      </c>
      <c r="H157" s="28"/>
      <c r="I157" s="512"/>
      <c r="J157" s="515"/>
      <c r="K157" s="515"/>
      <c r="L157" s="515"/>
      <c r="M157" s="515"/>
      <c r="N157" s="515"/>
      <c r="O157" s="515"/>
      <c r="P157" s="30"/>
      <c r="Q157" s="30"/>
      <c r="R157" s="30"/>
      <c r="S157" s="30"/>
      <c r="T157" s="30"/>
      <c r="U157" s="30"/>
      <c r="V157" s="27"/>
      <c r="W157" s="17"/>
      <c r="X157" s="9"/>
      <c r="Y157" s="9"/>
      <c r="Z157" s="9"/>
    </row>
    <row r="158" spans="1:26" customFormat="1" ht="12" customHeight="1" outlineLevel="1" x14ac:dyDescent="0.25">
      <c r="A158" s="7"/>
      <c r="B158" s="8"/>
      <c r="C158" s="18"/>
      <c r="D158" s="18"/>
      <c r="E158" s="18"/>
      <c r="F158" s="24"/>
      <c r="G158" s="28"/>
      <c r="H158" s="24"/>
      <c r="I158" s="553"/>
      <c r="J158" s="554"/>
      <c r="K158" s="554"/>
      <c r="L158" s="555"/>
      <c r="M158" s="554"/>
      <c r="N158" s="554"/>
      <c r="O158" s="554"/>
      <c r="P158" s="35"/>
      <c r="Q158" s="35"/>
      <c r="R158" s="35"/>
      <c r="S158" s="35"/>
      <c r="T158" s="30"/>
      <c r="U158" s="30"/>
      <c r="V158" s="27"/>
      <c r="W158" s="17"/>
      <c r="X158" s="9"/>
      <c r="Y158" s="9"/>
      <c r="Z158" s="9"/>
    </row>
    <row r="159" spans="1:26" customFormat="1" ht="12" customHeight="1" outlineLevel="1" x14ac:dyDescent="0.25">
      <c r="A159" s="7"/>
      <c r="B159" s="8"/>
      <c r="C159" s="18"/>
      <c r="D159" s="18"/>
      <c r="E159" s="18"/>
      <c r="F159" s="24"/>
      <c r="G159" s="28"/>
      <c r="H159" s="556" t="s">
        <v>2344</v>
      </c>
      <c r="I159" s="557" t="s">
        <v>4</v>
      </c>
      <c r="J159" s="557" t="s">
        <v>3114</v>
      </c>
      <c r="K159" s="557" t="s">
        <v>551</v>
      </c>
      <c r="L159" s="558" t="s">
        <v>3115</v>
      </c>
      <c r="M159" s="559" t="s">
        <v>10</v>
      </c>
      <c r="N159" s="559" t="s">
        <v>3116</v>
      </c>
      <c r="O159" s="559" t="s">
        <v>67</v>
      </c>
      <c r="P159" s="560" t="s">
        <v>68</v>
      </c>
      <c r="Q159" s="561" t="s">
        <v>2345</v>
      </c>
      <c r="R159" s="35"/>
      <c r="S159" s="35"/>
      <c r="T159" s="30"/>
      <c r="U159" s="30"/>
      <c r="V159" s="27"/>
      <c r="W159" s="17"/>
      <c r="X159" s="9"/>
      <c r="Y159" s="9"/>
      <c r="Z159" s="9"/>
    </row>
    <row r="160" spans="1:26" customFormat="1" ht="12" customHeight="1" outlineLevel="1" x14ac:dyDescent="0.25">
      <c r="A160" s="7"/>
      <c r="B160" s="8"/>
      <c r="C160" s="18"/>
      <c r="D160" s="18"/>
      <c r="E160" s="18"/>
      <c r="F160" s="24"/>
      <c r="G160" s="28" t="s">
        <v>3117</v>
      </c>
      <c r="H160" s="562">
        <v>80</v>
      </c>
      <c r="I160" s="562">
        <f>H160-5</f>
        <v>75</v>
      </c>
      <c r="J160" s="562">
        <f t="shared" ref="J160:Q160" si="3">I160-5</f>
        <v>70</v>
      </c>
      <c r="K160" s="562">
        <f t="shared" si="3"/>
        <v>65</v>
      </c>
      <c r="L160" s="562">
        <f t="shared" si="3"/>
        <v>60</v>
      </c>
      <c r="M160" s="562">
        <f t="shared" si="3"/>
        <v>55</v>
      </c>
      <c r="N160" s="562">
        <f t="shared" si="3"/>
        <v>50</v>
      </c>
      <c r="O160" s="562">
        <f t="shared" si="3"/>
        <v>45</v>
      </c>
      <c r="P160" s="562">
        <f t="shared" si="3"/>
        <v>40</v>
      </c>
      <c r="Q160" s="562">
        <f t="shared" si="3"/>
        <v>35</v>
      </c>
      <c r="R160" s="35"/>
      <c r="S160" s="35"/>
      <c r="T160" s="30"/>
      <c r="U160" s="30"/>
      <c r="V160" s="27"/>
      <c r="W160" s="17"/>
      <c r="X160" s="9"/>
      <c r="Y160" s="9"/>
      <c r="Z160" s="9"/>
    </row>
    <row r="161" spans="1:44" customFormat="1" ht="12" customHeight="1" outlineLevel="1" x14ac:dyDescent="0.25">
      <c r="A161" s="7"/>
      <c r="B161" s="8"/>
      <c r="C161" s="18"/>
      <c r="D161" s="18"/>
      <c r="E161" s="18"/>
      <c r="F161" s="24"/>
      <c r="G161" s="28" t="s">
        <v>3118</v>
      </c>
      <c r="H161" s="563">
        <v>0.115</v>
      </c>
      <c r="I161" s="564">
        <v>0.1065</v>
      </c>
      <c r="J161" s="550">
        <v>0.10150000000000001</v>
      </c>
      <c r="K161" s="550">
        <v>9.5000000000000001E-2</v>
      </c>
      <c r="L161" s="550">
        <v>8.7999999999999995E-2</v>
      </c>
      <c r="M161" s="550">
        <v>8.2000000000000003E-2</v>
      </c>
      <c r="N161" s="550">
        <v>7.6999999999999999E-2</v>
      </c>
      <c r="O161" s="550">
        <v>7.1199999999999999E-2</v>
      </c>
      <c r="P161" s="565">
        <v>5.9900000000000002E-2</v>
      </c>
      <c r="Q161" s="565">
        <v>5.5E-2</v>
      </c>
      <c r="R161" s="35"/>
      <c r="S161" s="35"/>
      <c r="T161" s="30"/>
      <c r="U161" s="30"/>
      <c r="V161" s="27"/>
      <c r="W161" s="17"/>
      <c r="X161" s="9"/>
      <c r="Y161" s="9"/>
      <c r="Z161" s="9"/>
    </row>
    <row r="162" spans="1:44" customFormat="1" ht="12" customHeight="1" outlineLevel="1" x14ac:dyDescent="0.25">
      <c r="A162" s="7"/>
      <c r="B162" s="8"/>
      <c r="C162" s="18"/>
      <c r="D162" s="18"/>
      <c r="E162" s="18"/>
      <c r="F162" s="24"/>
      <c r="G162" s="28"/>
      <c r="H162" s="28"/>
      <c r="I162" s="512"/>
      <c r="J162" s="515"/>
      <c r="K162" s="515"/>
      <c r="L162" s="515"/>
      <c r="M162" s="515"/>
      <c r="N162" s="515"/>
      <c r="O162" s="515"/>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8"/>
      <c r="I163" s="512"/>
      <c r="J163" s="515"/>
      <c r="K163" s="515"/>
      <c r="L163" s="515"/>
      <c r="M163" s="515"/>
      <c r="N163" s="515"/>
      <c r="O163" s="515"/>
      <c r="P163" s="30"/>
      <c r="Q163" s="30"/>
      <c r="R163" s="30"/>
      <c r="S163" s="30"/>
      <c r="T163" s="30"/>
      <c r="U163" s="30"/>
      <c r="V163" s="27"/>
      <c r="W163" s="17"/>
      <c r="X163" s="9"/>
      <c r="Y163" s="9"/>
      <c r="Z163" s="9"/>
    </row>
    <row r="164" spans="1:44" customFormat="1" ht="12" customHeight="1" outlineLevel="1" x14ac:dyDescent="0.25">
      <c r="A164" s="7"/>
      <c r="B164" s="8"/>
      <c r="C164" s="18"/>
      <c r="D164" s="18"/>
      <c r="E164" s="18"/>
      <c r="F164" s="24"/>
      <c r="G164" s="28"/>
      <c r="H164" s="28"/>
      <c r="I164" s="512"/>
      <c r="J164" s="515"/>
      <c r="K164" s="515"/>
      <c r="L164" s="515"/>
      <c r="M164" s="515"/>
      <c r="N164" s="515"/>
      <c r="O164" s="515"/>
      <c r="P164" s="30"/>
      <c r="Q164" s="30"/>
      <c r="R164" s="30"/>
      <c r="S164" s="30"/>
      <c r="T164" s="30"/>
      <c r="U164" s="30"/>
      <c r="V164" s="27"/>
      <c r="W164" s="17"/>
      <c r="X164" s="9"/>
      <c r="Y164" s="9"/>
      <c r="Z164" s="9"/>
    </row>
    <row r="165" spans="1:44" customFormat="1" ht="12" customHeight="1" outlineLevel="1" x14ac:dyDescent="0.25">
      <c r="A165" s="7"/>
      <c r="B165" s="8"/>
      <c r="C165" s="18"/>
      <c r="D165" s="18"/>
      <c r="E165" s="18"/>
      <c r="F165" s="24"/>
      <c r="G165" s="28"/>
      <c r="H165" s="28"/>
      <c r="I165" s="512"/>
      <c r="J165" s="515"/>
      <c r="K165" s="515"/>
      <c r="L165" s="515"/>
      <c r="M165" s="515"/>
      <c r="N165" s="515"/>
      <c r="O165" s="515"/>
      <c r="P165" s="30"/>
      <c r="Q165" s="30"/>
      <c r="R165" s="30"/>
      <c r="S165" s="30"/>
      <c r="T165" s="30"/>
      <c r="U165" s="30"/>
      <c r="V165" s="27"/>
      <c r="W165" s="17"/>
      <c r="X165" s="9"/>
      <c r="Y165" s="9"/>
      <c r="Z165" s="9"/>
    </row>
    <row r="166" spans="1:44" customFormat="1" ht="12" customHeight="1" outlineLevel="1" x14ac:dyDescent="0.25">
      <c r="A166" s="7"/>
      <c r="B166" s="8"/>
      <c r="C166" s="18"/>
      <c r="D166" s="18"/>
      <c r="E166" s="18"/>
      <c r="F166" s="24"/>
      <c r="G166" s="28"/>
      <c r="H166" s="28"/>
      <c r="I166" s="512"/>
      <c r="J166" s="515"/>
      <c r="K166" s="515"/>
      <c r="L166" s="515"/>
      <c r="M166" s="515"/>
      <c r="N166" s="515"/>
      <c r="O166" s="515"/>
      <c r="P166" s="30"/>
      <c r="Q166" s="30"/>
      <c r="R166" s="30"/>
      <c r="S166" s="30"/>
      <c r="T166" s="30"/>
      <c r="U166" s="30"/>
      <c r="V166" s="27"/>
      <c r="W166" s="17"/>
      <c r="X166" s="9"/>
      <c r="Y166" s="9"/>
      <c r="Z166" s="9"/>
    </row>
    <row r="167" spans="1:44" customFormat="1" ht="12" customHeight="1" outlineLevel="1" x14ac:dyDescent="0.25">
      <c r="A167" s="7"/>
      <c r="B167" s="8"/>
      <c r="C167" s="18"/>
      <c r="D167" s="18"/>
      <c r="E167" s="18"/>
      <c r="F167" s="566"/>
      <c r="G167" s="28"/>
      <c r="H167" s="28"/>
      <c r="I167" s="512"/>
      <c r="J167" s="514"/>
      <c r="K167" s="514"/>
      <c r="L167" s="514"/>
      <c r="M167" s="514"/>
      <c r="N167" s="514"/>
      <c r="O167" s="514"/>
      <c r="P167" s="30"/>
      <c r="Q167" s="30"/>
      <c r="R167" s="30"/>
      <c r="S167" s="30"/>
      <c r="T167" s="30"/>
      <c r="U167" s="30"/>
      <c r="V167" s="27"/>
      <c r="W167" s="17"/>
      <c r="X167" s="9"/>
      <c r="Y167" s="9"/>
      <c r="Z167" s="9"/>
    </row>
    <row r="168" spans="1:44" customFormat="1" ht="5.0999999999999996" customHeight="1" outlineLevel="1" x14ac:dyDescent="0.25">
      <c r="A168" s="7"/>
      <c r="B168" s="8"/>
      <c r="C168" s="18"/>
      <c r="D168" s="18"/>
      <c r="E168" s="18"/>
      <c r="F168" s="33"/>
      <c r="G168" s="34"/>
      <c r="H168" s="34"/>
      <c r="I168" s="34"/>
      <c r="J168" s="35"/>
      <c r="K168" s="35"/>
      <c r="L168" s="35"/>
      <c r="M168" s="35"/>
      <c r="N168" s="35"/>
      <c r="O168" s="35"/>
      <c r="P168" s="35"/>
      <c r="Q168" s="35"/>
      <c r="R168" s="35"/>
      <c r="S168" s="35"/>
      <c r="T168" s="35"/>
      <c r="U168" s="35"/>
      <c r="V168" s="27"/>
      <c r="W168" s="17"/>
      <c r="X168" s="9"/>
      <c r="Y168" s="9"/>
      <c r="Z168" s="9"/>
    </row>
    <row r="169" spans="1:44" customFormat="1" ht="25.35" customHeight="1" outlineLevel="1" x14ac:dyDescent="0.25">
      <c r="A169" s="7"/>
      <c r="B169" s="8"/>
      <c r="C169" s="36"/>
      <c r="D169" s="36"/>
      <c r="E169" s="36"/>
      <c r="F169" s="36"/>
      <c r="G169" s="37" t="str">
        <f>G63</f>
        <v>STUBBLE PRECALCS</v>
      </c>
      <c r="H169" s="36"/>
      <c r="I169" s="36"/>
      <c r="J169" s="36"/>
      <c r="K169" s="36"/>
      <c r="L169" s="36"/>
      <c r="M169" s="36"/>
      <c r="N169" s="36"/>
      <c r="O169" s="36"/>
      <c r="P169" s="36"/>
      <c r="Q169" s="36"/>
      <c r="R169" s="36"/>
      <c r="S169" s="36"/>
      <c r="T169" s="36"/>
      <c r="U169" s="36"/>
      <c r="V169" s="36"/>
      <c r="W169" s="38" t="s">
        <v>100</v>
      </c>
      <c r="X169" s="9"/>
      <c r="Y169" s="9"/>
      <c r="Z169" s="9"/>
    </row>
    <row r="170" spans="1:44" customFormat="1" ht="12" customHeight="1" outlineLevel="1" x14ac:dyDescent="0.25">
      <c r="A170" s="7"/>
      <c r="B170" s="8"/>
      <c r="C170" s="8"/>
      <c r="D170" s="8"/>
      <c r="E170" s="8"/>
      <c r="F170" s="9"/>
      <c r="G170" s="9"/>
      <c r="H170" s="9"/>
      <c r="I170" s="9"/>
      <c r="J170" s="9"/>
      <c r="K170" s="9"/>
      <c r="L170" s="9"/>
      <c r="M170" s="9"/>
      <c r="N170" s="9"/>
      <c r="O170" s="9"/>
      <c r="P170" s="9"/>
      <c r="Q170" s="9"/>
      <c r="R170" s="9"/>
      <c r="S170" s="9"/>
      <c r="T170" s="9"/>
      <c r="U170" s="9"/>
      <c r="V170" s="9"/>
      <c r="W170" s="9"/>
      <c r="X170" s="9"/>
      <c r="Y170" s="9"/>
      <c r="Z170" s="9"/>
    </row>
    <row r="171" spans="1:44" customFormat="1" ht="12" customHeight="1" outlineLevel="1" x14ac:dyDescent="0.25">
      <c r="A171" s="7"/>
      <c r="B171" s="8"/>
      <c r="C171" s="8"/>
      <c r="D171" s="8"/>
      <c r="E171" s="8"/>
      <c r="F171" s="8"/>
      <c r="G171" s="8"/>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8"/>
      <c r="AQ171" s="8"/>
      <c r="AR171" s="8"/>
    </row>
    <row r="172" spans="1:44" customFormat="1" ht="5.0999999999999996" customHeight="1" thickBot="1" x14ac:dyDescent="0.3">
      <c r="A172" s="7"/>
      <c r="B172" s="8"/>
      <c r="C172" s="8"/>
      <c r="D172" s="8"/>
      <c r="E172" s="8"/>
      <c r="F172" s="8"/>
      <c r="G172" s="8"/>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8"/>
      <c r="AQ172" s="8"/>
      <c r="AR172" s="8"/>
    </row>
    <row r="173" spans="1:44" customFormat="1" ht="5.0999999999999996" customHeight="1" x14ac:dyDescent="0.25">
      <c r="A173" s="7"/>
      <c r="B173" s="8"/>
      <c r="C173" s="10" t="s">
        <v>93</v>
      </c>
      <c r="D173" s="10"/>
      <c r="E173" s="10"/>
      <c r="F173" s="10"/>
      <c r="G173" s="10"/>
      <c r="H173" s="10"/>
      <c r="I173" s="10"/>
      <c r="J173" s="10"/>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2"/>
      <c r="AP173" s="9"/>
      <c r="AQ173" s="9"/>
      <c r="AR173" s="9"/>
    </row>
    <row r="174" spans="1:44" customFormat="1" ht="12" customHeight="1" x14ac:dyDescent="0.25">
      <c r="A174" s="7"/>
      <c r="B174" s="8"/>
      <c r="C174" s="13"/>
      <c r="D174" s="13"/>
      <c r="E174" s="13" t="s">
        <v>94</v>
      </c>
      <c r="F174" s="14"/>
      <c r="G174" s="15" t="s">
        <v>3119</v>
      </c>
      <c r="H174" s="14"/>
      <c r="I174" s="14"/>
      <c r="J174" s="14"/>
      <c r="K174" s="14"/>
      <c r="L174" s="14"/>
      <c r="M174" s="14"/>
      <c r="N174" s="14"/>
      <c r="O174" s="14"/>
      <c r="P174" s="14"/>
      <c r="Q174" s="14"/>
      <c r="R174" s="14"/>
      <c r="S174" s="14"/>
      <c r="T174" s="14"/>
      <c r="U174" s="14"/>
      <c r="V174" s="16"/>
      <c r="W174" s="14"/>
      <c r="X174" s="14"/>
      <c r="Y174" s="14"/>
      <c r="Z174" s="14"/>
      <c r="AA174" s="16"/>
      <c r="AB174" s="16"/>
      <c r="AC174" s="16"/>
      <c r="AD174" s="16"/>
      <c r="AE174" s="14"/>
      <c r="AF174" s="14"/>
      <c r="AG174" s="14"/>
      <c r="AH174" s="14"/>
      <c r="AI174" s="14"/>
      <c r="AJ174" s="14"/>
      <c r="AK174" s="16"/>
      <c r="AL174" s="16"/>
      <c r="AM174" s="16"/>
      <c r="AN174" s="16"/>
      <c r="AO174" s="17"/>
      <c r="AP174" s="9"/>
      <c r="AQ174" s="9"/>
      <c r="AR174" s="9"/>
    </row>
    <row r="175" spans="1:44" customFormat="1" ht="12" customHeight="1" outlineLevel="1" x14ac:dyDescent="0.25">
      <c r="A175" s="7"/>
      <c r="B175" s="8"/>
      <c r="C175" s="13"/>
      <c r="D175" s="13"/>
      <c r="E175" s="18"/>
      <c r="F175" s="14"/>
      <c r="G175" s="14" t="s">
        <v>3120</v>
      </c>
      <c r="H175" s="14"/>
      <c r="I175" s="14"/>
      <c r="J175" s="14"/>
      <c r="K175" s="14"/>
      <c r="L175" s="14"/>
      <c r="M175" s="14"/>
      <c r="N175" s="14"/>
      <c r="O175" s="14"/>
      <c r="P175" s="14"/>
      <c r="Q175" s="14"/>
      <c r="R175" s="14"/>
      <c r="S175" s="14"/>
      <c r="T175" s="14"/>
      <c r="U175" s="14"/>
      <c r="V175" s="16"/>
      <c r="W175" s="19"/>
      <c r="X175" s="19"/>
      <c r="Y175" s="19"/>
      <c r="Z175" s="19"/>
      <c r="AA175" s="16"/>
      <c r="AB175" s="16"/>
      <c r="AC175" s="16"/>
      <c r="AD175" s="16"/>
      <c r="AE175" s="14"/>
      <c r="AF175" s="14"/>
      <c r="AG175" s="14"/>
      <c r="AH175" s="14"/>
      <c r="AI175" s="14"/>
      <c r="AJ175" s="14"/>
      <c r="AK175" s="16"/>
      <c r="AL175" s="16"/>
      <c r="AM175" s="16"/>
      <c r="AN175" s="16"/>
      <c r="AO175" s="17"/>
      <c r="AP175" s="9"/>
      <c r="AQ175" s="9"/>
      <c r="AR175" s="9"/>
    </row>
    <row r="176" spans="1:44" customFormat="1" ht="12" customHeight="1" outlineLevel="1" x14ac:dyDescent="0.25">
      <c r="A176" s="7"/>
      <c r="B176" s="8"/>
      <c r="C176" s="18"/>
      <c r="D176" s="13"/>
      <c r="E176" s="18"/>
      <c r="F176" s="14"/>
      <c r="G176" s="20"/>
      <c r="H176" s="14"/>
      <c r="I176" s="14"/>
      <c r="J176" s="14"/>
      <c r="K176" s="14"/>
      <c r="L176" s="14"/>
      <c r="M176" s="14"/>
      <c r="N176" s="14"/>
      <c r="O176" s="14"/>
      <c r="P176" s="14"/>
      <c r="Q176" s="14"/>
      <c r="R176" s="14"/>
      <c r="S176" s="14"/>
      <c r="T176" s="14"/>
      <c r="U176" s="14"/>
      <c r="V176" s="16"/>
      <c r="W176" s="19"/>
      <c r="X176" s="19"/>
      <c r="Y176" s="19"/>
      <c r="Z176" s="19"/>
      <c r="AA176" s="16"/>
      <c r="AB176" s="16"/>
      <c r="AC176" s="16"/>
      <c r="AD176" s="16"/>
      <c r="AE176" s="14"/>
      <c r="AF176" s="14"/>
      <c r="AG176" s="14"/>
      <c r="AH176" s="14"/>
      <c r="AI176" s="14"/>
      <c r="AJ176" s="14"/>
      <c r="AK176" s="16"/>
      <c r="AL176" s="16"/>
      <c r="AM176" s="16"/>
      <c r="AN176" s="16"/>
      <c r="AO176" s="17"/>
      <c r="AP176" s="9"/>
      <c r="AQ176" s="9"/>
      <c r="AR176" s="9"/>
    </row>
    <row r="177" spans="1:44" customFormat="1" ht="12" customHeight="1" outlineLevel="1" x14ac:dyDescent="0.25">
      <c r="A177" s="7"/>
      <c r="B177" s="8"/>
      <c r="C177" s="412"/>
      <c r="D177" s="13"/>
      <c r="E177" s="18"/>
      <c r="F177" s="14"/>
      <c r="G177" s="511"/>
      <c r="H177" s="14"/>
      <c r="I177" s="14"/>
      <c r="J177" s="14"/>
      <c r="K177" s="14"/>
      <c r="L177" s="14"/>
      <c r="M177" s="14"/>
      <c r="N177" s="14"/>
      <c r="O177" s="14"/>
      <c r="P177" s="14"/>
      <c r="Q177" s="14"/>
      <c r="R177" s="14"/>
      <c r="S177" s="14"/>
      <c r="T177" s="14"/>
      <c r="U177" s="14"/>
      <c r="V177" s="16"/>
      <c r="W177" s="19"/>
      <c r="X177" s="19"/>
      <c r="Y177" s="19"/>
      <c r="Z177" s="19"/>
      <c r="AA177" s="16"/>
      <c r="AB177" s="16"/>
      <c r="AC177" s="16"/>
      <c r="AD177" s="16"/>
      <c r="AE177" s="14"/>
      <c r="AF177" s="14"/>
      <c r="AG177" s="14"/>
      <c r="AH177" s="14"/>
      <c r="AI177" s="14"/>
      <c r="AJ177" s="14"/>
      <c r="AK177" s="16"/>
      <c r="AL177" s="16"/>
      <c r="AM177" s="16"/>
      <c r="AN177" s="16"/>
      <c r="AO177" s="17"/>
      <c r="AP177" s="9"/>
      <c r="AQ177" s="9"/>
      <c r="AR177" s="9"/>
    </row>
    <row r="178" spans="1:44" customFormat="1" ht="12" customHeight="1" outlineLevel="1" x14ac:dyDescent="0.25">
      <c r="A178" s="7"/>
      <c r="B178" s="8"/>
      <c r="C178" s="18"/>
      <c r="D178" s="18"/>
      <c r="E178" s="18"/>
      <c r="F178" s="18"/>
      <c r="G178" s="18"/>
      <c r="H178" s="18"/>
      <c r="I178" s="18"/>
      <c r="J178" s="21" t="s">
        <v>3121</v>
      </c>
      <c r="K178" s="21" t="s">
        <v>3122</v>
      </c>
      <c r="L178" s="21" t="s">
        <v>3123</v>
      </c>
      <c r="M178" s="21" t="s">
        <v>3124</v>
      </c>
      <c r="N178" s="21" t="s">
        <v>3125</v>
      </c>
      <c r="O178" s="21" t="s">
        <v>3126</v>
      </c>
      <c r="P178" s="21" t="s">
        <v>3127</v>
      </c>
      <c r="Q178" s="21" t="s">
        <v>3128</v>
      </c>
      <c r="R178" s="21" t="s">
        <v>3129</v>
      </c>
      <c r="S178" s="21" t="s">
        <v>3130</v>
      </c>
      <c r="T178" s="21" t="s">
        <v>3131</v>
      </c>
      <c r="U178" s="21" t="s">
        <v>3132</v>
      </c>
      <c r="V178" s="21" t="s">
        <v>3133</v>
      </c>
      <c r="W178" s="21" t="s">
        <v>3134</v>
      </c>
      <c r="X178" s="21" t="s">
        <v>3135</v>
      </c>
      <c r="Y178" s="21" t="s">
        <v>3136</v>
      </c>
      <c r="Z178" s="21" t="s">
        <v>3137</v>
      </c>
      <c r="AA178" s="21" t="s">
        <v>3138</v>
      </c>
      <c r="AB178" s="21" t="s">
        <v>3139</v>
      </c>
      <c r="AC178" s="21" t="s">
        <v>3140</v>
      </c>
      <c r="AD178" s="21" t="s">
        <v>3141</v>
      </c>
      <c r="AE178" s="21" t="s">
        <v>3142</v>
      </c>
      <c r="AF178" s="21" t="s">
        <v>3143</v>
      </c>
      <c r="AG178" s="21" t="s">
        <v>3144</v>
      </c>
      <c r="AH178" s="21" t="s">
        <v>3145</v>
      </c>
      <c r="AI178" s="21" t="s">
        <v>3146</v>
      </c>
      <c r="AJ178" s="21" t="s">
        <v>3147</v>
      </c>
      <c r="AK178" s="21" t="s">
        <v>3148</v>
      </c>
      <c r="AL178" s="21" t="s">
        <v>3149</v>
      </c>
      <c r="AM178" s="21" t="s">
        <v>3150</v>
      </c>
      <c r="AN178" s="21"/>
      <c r="AO178" s="17"/>
      <c r="AP178" s="9"/>
      <c r="AQ178" s="9"/>
      <c r="AR178" s="9"/>
    </row>
    <row r="179" spans="1:44" customFormat="1" ht="12" customHeight="1" outlineLevel="1" x14ac:dyDescent="0.25">
      <c r="A179" s="7"/>
      <c r="B179" s="8"/>
      <c r="C179" s="18"/>
      <c r="D179" s="18"/>
      <c r="E179" s="18"/>
      <c r="F179" s="18"/>
      <c r="G179" s="18"/>
      <c r="H179" s="18"/>
      <c r="I179" s="18"/>
      <c r="J179" s="567" t="s">
        <v>416</v>
      </c>
      <c r="K179" s="567"/>
      <c r="L179" s="567"/>
      <c r="M179" s="567"/>
      <c r="N179" s="567"/>
      <c r="O179" s="567"/>
      <c r="P179" s="567"/>
      <c r="Q179" s="567"/>
      <c r="R179" s="567" t="s">
        <v>3151</v>
      </c>
      <c r="S179" s="567"/>
      <c r="T179" s="567"/>
      <c r="U179" s="567"/>
      <c r="V179" s="567"/>
      <c r="W179" s="567"/>
      <c r="X179" s="567"/>
      <c r="Y179" s="567"/>
      <c r="Z179" s="567"/>
      <c r="AA179" s="567"/>
      <c r="AB179" s="567"/>
      <c r="AC179" s="567"/>
      <c r="AD179" s="567" t="s">
        <v>417</v>
      </c>
      <c r="AE179" s="567"/>
      <c r="AF179" s="567"/>
      <c r="AG179" s="567"/>
      <c r="AH179" s="567"/>
      <c r="AI179" s="567"/>
      <c r="AJ179" s="567" t="s">
        <v>3152</v>
      </c>
      <c r="AK179" s="567"/>
      <c r="AL179" s="568"/>
      <c r="AM179" s="568"/>
      <c r="AN179" s="21"/>
      <c r="AO179" s="17"/>
      <c r="AP179" s="9"/>
      <c r="AQ179" s="9"/>
      <c r="AR179" s="9"/>
    </row>
    <row r="180" spans="1:44" customFormat="1" ht="12" customHeight="1" outlineLevel="1" x14ac:dyDescent="0.25">
      <c r="A180" s="7"/>
      <c r="B180" s="8"/>
      <c r="C180" s="18"/>
      <c r="D180" s="18"/>
      <c r="E180" s="18"/>
      <c r="F180" s="18"/>
      <c r="G180" s="18"/>
      <c r="H180" s="18"/>
      <c r="I180" s="18"/>
      <c r="J180" s="569" t="s">
        <v>3153</v>
      </c>
      <c r="K180" s="569" t="s">
        <v>3154</v>
      </c>
      <c r="L180" s="569" t="s">
        <v>3155</v>
      </c>
      <c r="M180" s="569" t="s">
        <v>3155</v>
      </c>
      <c r="N180" s="569" t="s">
        <v>3155</v>
      </c>
      <c r="O180" s="569" t="s">
        <v>3155</v>
      </c>
      <c r="P180" s="569" t="s">
        <v>3155</v>
      </c>
      <c r="Q180" s="569" t="s">
        <v>3156</v>
      </c>
      <c r="R180" s="569" t="s">
        <v>3157</v>
      </c>
      <c r="S180" s="569" t="s">
        <v>3157</v>
      </c>
      <c r="T180" s="569" t="s">
        <v>3158</v>
      </c>
      <c r="U180" s="569" t="s">
        <v>3158</v>
      </c>
      <c r="V180" s="569" t="s">
        <v>3159</v>
      </c>
      <c r="W180" s="569" t="s">
        <v>3159</v>
      </c>
      <c r="X180" s="569" t="s">
        <v>3160</v>
      </c>
      <c r="Y180" s="569" t="s">
        <v>3160</v>
      </c>
      <c r="Z180" s="569" t="s">
        <v>3161</v>
      </c>
      <c r="AA180" s="569" t="s">
        <v>3161</v>
      </c>
      <c r="AB180" s="569" t="s">
        <v>3162</v>
      </c>
      <c r="AC180" s="569" t="s">
        <v>3162</v>
      </c>
      <c r="AD180" s="569" t="s">
        <v>3163</v>
      </c>
      <c r="AE180" s="569" t="s">
        <v>3164</v>
      </c>
      <c r="AF180" s="569" t="s">
        <v>3165</v>
      </c>
      <c r="AG180" s="569" t="s">
        <v>3166</v>
      </c>
      <c r="AH180" s="569" t="s">
        <v>3166</v>
      </c>
      <c r="AI180" s="569" t="s">
        <v>3167</v>
      </c>
      <c r="AJ180" s="568" t="s">
        <v>3168</v>
      </c>
      <c r="AK180" s="568" t="s">
        <v>3168</v>
      </c>
      <c r="AL180" s="568"/>
      <c r="AM180" s="568"/>
      <c r="AN180" s="21"/>
      <c r="AO180" s="17"/>
      <c r="AP180" s="9"/>
      <c r="AQ180" s="9"/>
      <c r="AR180" s="9"/>
    </row>
    <row r="181" spans="1:44" customFormat="1" ht="12" customHeight="1" outlineLevel="1" x14ac:dyDescent="0.25">
      <c r="A181" s="7"/>
      <c r="B181" s="8"/>
      <c r="C181" s="18"/>
      <c r="D181" s="18"/>
      <c r="E181" s="18"/>
      <c r="F181" s="18"/>
      <c r="G181" s="18"/>
      <c r="H181" s="18"/>
      <c r="I181" s="21"/>
      <c r="J181" s="569" t="s">
        <v>3169</v>
      </c>
      <c r="K181" s="569" t="s">
        <v>3169</v>
      </c>
      <c r="L181" s="569" t="s">
        <v>3169</v>
      </c>
      <c r="M181" s="569" t="s">
        <v>3169</v>
      </c>
      <c r="N181" s="569" t="s">
        <v>3169</v>
      </c>
      <c r="O181" s="569" t="s">
        <v>3169</v>
      </c>
      <c r="P181" s="569" t="s">
        <v>3169</v>
      </c>
      <c r="Q181" s="569" t="s">
        <v>3169</v>
      </c>
      <c r="R181" s="569" t="s">
        <v>3170</v>
      </c>
      <c r="S181" s="569" t="s">
        <v>3171</v>
      </c>
      <c r="T181" s="569" t="s">
        <v>3172</v>
      </c>
      <c r="U181" s="569" t="s">
        <v>3173</v>
      </c>
      <c r="V181" s="569" t="s">
        <v>3174</v>
      </c>
      <c r="W181" s="569" t="s">
        <v>3175</v>
      </c>
      <c r="X181" s="569" t="s">
        <v>3176</v>
      </c>
      <c r="Y181" s="569" t="s">
        <v>3177</v>
      </c>
      <c r="Z181" s="569" t="s">
        <v>3178</v>
      </c>
      <c r="AA181" s="569" t="s">
        <v>3169</v>
      </c>
      <c r="AB181" s="569" t="s">
        <v>3178</v>
      </c>
      <c r="AC181" s="569" t="s">
        <v>3169</v>
      </c>
      <c r="AD181" s="569" t="s">
        <v>3179</v>
      </c>
      <c r="AE181" s="569" t="s">
        <v>3179</v>
      </c>
      <c r="AF181" s="569" t="s">
        <v>3179</v>
      </c>
      <c r="AG181" s="569" t="s">
        <v>3179</v>
      </c>
      <c r="AH181" s="569" t="s">
        <v>3180</v>
      </c>
      <c r="AI181" s="569" t="s">
        <v>3179</v>
      </c>
      <c r="AJ181" s="569" t="s">
        <v>3181</v>
      </c>
      <c r="AK181" s="569" t="s">
        <v>3180</v>
      </c>
      <c r="AL181" s="568"/>
      <c r="AM181" s="568"/>
      <c r="AN181" s="21"/>
      <c r="AO181" s="17"/>
      <c r="AP181" s="9"/>
      <c r="AQ181" s="9"/>
      <c r="AR181" s="9"/>
    </row>
    <row r="182" spans="1:44" customFormat="1" ht="5.0999999999999996" customHeight="1" outlineLevel="1" x14ac:dyDescent="0.25">
      <c r="A182" s="7"/>
      <c r="B182" s="8"/>
      <c r="C182" s="18"/>
      <c r="D182" s="18"/>
      <c r="E182" s="18"/>
      <c r="F182" s="18"/>
      <c r="G182" s="18"/>
      <c r="H182" s="18"/>
      <c r="I182" s="18"/>
      <c r="J182" s="569"/>
      <c r="K182" s="569"/>
      <c r="L182" s="569"/>
      <c r="M182" s="569"/>
      <c r="N182" s="569"/>
      <c r="O182" s="569"/>
      <c r="P182" s="569"/>
      <c r="Q182" s="569"/>
      <c r="R182" s="569"/>
      <c r="S182" s="569"/>
      <c r="T182" s="569"/>
      <c r="U182" s="569"/>
      <c r="V182" s="569"/>
      <c r="W182" s="569"/>
      <c r="X182" s="569"/>
      <c r="Y182" s="569"/>
      <c r="Z182" s="569"/>
      <c r="AA182" s="569"/>
      <c r="AB182" s="569"/>
      <c r="AC182" s="569"/>
      <c r="AD182" s="569"/>
      <c r="AE182" s="569"/>
      <c r="AF182" s="569"/>
      <c r="AG182" s="569"/>
      <c r="AH182" s="569"/>
      <c r="AI182" s="569"/>
      <c r="AJ182" s="569"/>
      <c r="AK182" s="569"/>
      <c r="AL182" s="569"/>
      <c r="AM182" s="569"/>
      <c r="AN182" s="21"/>
      <c r="AO182" s="17"/>
      <c r="AP182" s="9"/>
      <c r="AQ182" s="9"/>
      <c r="AR182" s="9"/>
    </row>
    <row r="183" spans="1:44" customFormat="1" ht="5.0999999999999996" customHeight="1" outlineLevel="1" x14ac:dyDescent="0.25">
      <c r="A183" s="7"/>
      <c r="B183" s="8"/>
      <c r="C183" s="18"/>
      <c r="D183" s="18"/>
      <c r="E183" s="18"/>
      <c r="F183" s="24"/>
      <c r="G183" s="25"/>
      <c r="H183" s="25"/>
      <c r="I183" s="512"/>
      <c r="J183" s="513"/>
      <c r="K183" s="513"/>
      <c r="L183" s="513"/>
      <c r="M183" s="513"/>
      <c r="N183" s="513"/>
      <c r="O183" s="513"/>
      <c r="P183" s="513"/>
      <c r="Q183" s="513"/>
      <c r="R183" s="513"/>
      <c r="S183" s="513"/>
      <c r="T183" s="513"/>
      <c r="U183" s="513"/>
      <c r="V183" s="513"/>
      <c r="W183" s="513"/>
      <c r="X183" s="513"/>
      <c r="Y183" s="513"/>
      <c r="Z183" s="513"/>
      <c r="AA183" s="513"/>
      <c r="AB183" s="513"/>
      <c r="AC183" s="513"/>
      <c r="AD183" s="513"/>
      <c r="AE183" s="513"/>
      <c r="AF183" s="513"/>
      <c r="AG183" s="513"/>
      <c r="AH183" s="513"/>
      <c r="AI183" s="513"/>
      <c r="AJ183" s="513"/>
      <c r="AK183" s="513"/>
      <c r="AL183" s="513"/>
      <c r="AM183" s="513"/>
      <c r="AN183" s="27"/>
      <c r="AO183" s="17"/>
      <c r="AP183" s="9"/>
      <c r="AQ183" s="9"/>
      <c r="AR183" s="9"/>
    </row>
    <row r="184" spans="1:44" customFormat="1" x14ac:dyDescent="0.25">
      <c r="A184" s="7"/>
      <c r="B184" s="8"/>
      <c r="C184" s="18"/>
      <c r="D184" s="18"/>
      <c r="E184" s="18"/>
      <c r="F184" s="24"/>
      <c r="G184" s="570" t="s">
        <v>3182</v>
      </c>
      <c r="H184" s="25"/>
      <c r="I184" s="512"/>
      <c r="J184" s="513"/>
      <c r="K184" s="513"/>
      <c r="L184" s="513"/>
      <c r="M184" s="513"/>
      <c r="N184" s="513"/>
      <c r="O184" s="513"/>
      <c r="P184" s="513"/>
      <c r="Q184" s="513"/>
      <c r="R184" s="513"/>
      <c r="S184" s="513"/>
      <c r="T184" s="513"/>
      <c r="U184" s="513"/>
      <c r="V184" s="513"/>
      <c r="W184" s="513"/>
      <c r="X184" s="513"/>
      <c r="Y184" s="513"/>
      <c r="Z184" s="513"/>
      <c r="AA184" s="513"/>
      <c r="AB184" s="513"/>
      <c r="AC184" s="513"/>
      <c r="AD184" s="513"/>
      <c r="AE184" s="513"/>
      <c r="AF184" s="513"/>
      <c r="AG184" s="513"/>
      <c r="AH184" s="513"/>
      <c r="AI184" s="513"/>
      <c r="AJ184" s="513"/>
      <c r="AK184" s="513"/>
      <c r="AL184" s="513"/>
      <c r="AM184" s="513"/>
      <c r="AN184" s="27"/>
      <c r="AO184" s="17"/>
      <c r="AP184" s="9"/>
      <c r="AQ184" s="9"/>
      <c r="AR184" s="9"/>
    </row>
    <row r="185" spans="1:44" customFormat="1" outlineLevel="1" x14ac:dyDescent="0.25">
      <c r="A185" s="7"/>
      <c r="B185" s="8"/>
      <c r="C185" s="18"/>
      <c r="D185" s="18"/>
      <c r="E185" s="18"/>
      <c r="F185" s="24"/>
      <c r="G185" s="25"/>
      <c r="H185" s="25" t="s">
        <v>3183</v>
      </c>
      <c r="I185" s="512"/>
      <c r="J185" s="571" t="b">
        <v>1</v>
      </c>
      <c r="K185" s="571" t="b">
        <v>1</v>
      </c>
      <c r="L185" s="571" t="b">
        <v>1</v>
      </c>
      <c r="M185" s="571" t="b">
        <v>1</v>
      </c>
      <c r="N185" s="571" t="b">
        <v>1</v>
      </c>
      <c r="O185" s="571" t="b">
        <v>1</v>
      </c>
      <c r="P185" s="571" t="b">
        <v>1</v>
      </c>
      <c r="Q185" s="571" t="b">
        <v>1</v>
      </c>
      <c r="R185" s="571" t="b">
        <v>0</v>
      </c>
      <c r="S185" s="571" t="b">
        <v>1</v>
      </c>
      <c r="T185" s="571" t="b">
        <v>0</v>
      </c>
      <c r="U185" s="571" t="b">
        <v>1</v>
      </c>
      <c r="V185" s="571" t="b">
        <v>0</v>
      </c>
      <c r="W185" s="571" t="b">
        <v>1</v>
      </c>
      <c r="X185" s="571" t="b">
        <v>0</v>
      </c>
      <c r="Y185" s="571" t="b">
        <v>1</v>
      </c>
      <c r="Z185" s="571" t="b">
        <v>0</v>
      </c>
      <c r="AA185" s="571" t="b">
        <v>1</v>
      </c>
      <c r="AB185" s="571" t="b">
        <v>0</v>
      </c>
      <c r="AC185" s="571" t="b">
        <v>1</v>
      </c>
      <c r="AD185" s="571" t="b">
        <v>1</v>
      </c>
      <c r="AE185" s="571" t="b">
        <v>1</v>
      </c>
      <c r="AF185" s="571" t="b">
        <v>1</v>
      </c>
      <c r="AG185" s="571" t="b">
        <v>1</v>
      </c>
      <c r="AH185" s="571" t="b">
        <v>1</v>
      </c>
      <c r="AI185" s="571" t="b">
        <v>1</v>
      </c>
      <c r="AJ185" s="571" t="b">
        <v>1</v>
      </c>
      <c r="AK185" s="571" t="b">
        <v>1</v>
      </c>
      <c r="AL185" s="513"/>
      <c r="AM185" s="513"/>
      <c r="AN185" s="27"/>
      <c r="AO185" s="17"/>
      <c r="AP185" s="9"/>
      <c r="AQ185" s="9"/>
      <c r="AR185" s="9"/>
    </row>
    <row r="186" spans="1:44" customFormat="1" outlineLevel="1" x14ac:dyDescent="0.25">
      <c r="A186" s="7"/>
      <c r="B186" s="8"/>
      <c r="C186" s="18"/>
      <c r="D186" s="18"/>
      <c r="E186" s="18"/>
      <c r="F186" s="24"/>
      <c r="G186" s="25"/>
      <c r="H186" s="25"/>
      <c r="I186" s="512"/>
      <c r="J186" s="512"/>
      <c r="K186" s="512"/>
      <c r="L186" s="512"/>
      <c r="M186" s="512"/>
      <c r="N186" s="512"/>
      <c r="O186" s="512"/>
      <c r="P186" s="512"/>
      <c r="Q186" s="512"/>
      <c r="R186" s="512"/>
      <c r="S186" s="512"/>
      <c r="T186" s="512"/>
      <c r="U186" s="512"/>
      <c r="V186" s="512"/>
      <c r="W186" s="512"/>
      <c r="X186" s="512"/>
      <c r="Y186" s="512"/>
      <c r="Z186" s="512"/>
      <c r="AA186" s="512"/>
      <c r="AB186" s="512"/>
      <c r="AC186" s="512"/>
      <c r="AD186" s="512"/>
      <c r="AE186" s="512"/>
      <c r="AF186" s="512"/>
      <c r="AG186" s="512"/>
      <c r="AH186" s="512"/>
      <c r="AI186" s="512"/>
      <c r="AJ186" s="512"/>
      <c r="AK186" s="512"/>
      <c r="AL186" s="513"/>
      <c r="AM186" s="513"/>
      <c r="AN186" s="27"/>
      <c r="AO186" s="17"/>
      <c r="AP186" s="9"/>
      <c r="AQ186" s="9"/>
      <c r="AR186" s="9"/>
    </row>
    <row r="187" spans="1:44" customFormat="1" outlineLevel="1" x14ac:dyDescent="0.25">
      <c r="A187" s="7"/>
      <c r="B187" s="8"/>
      <c r="C187" s="18"/>
      <c r="D187" s="18"/>
      <c r="E187" s="18"/>
      <c r="F187" s="24"/>
      <c r="G187" s="25"/>
      <c r="H187" s="25" t="s">
        <v>3184</v>
      </c>
      <c r="I187" s="512"/>
      <c r="J187" s="572">
        <v>42402</v>
      </c>
      <c r="K187" s="572">
        <v>42374</v>
      </c>
      <c r="L187" s="572">
        <v>39476</v>
      </c>
      <c r="M187" s="572">
        <v>39476</v>
      </c>
      <c r="N187" s="572">
        <v>41687</v>
      </c>
      <c r="O187" s="572">
        <v>42045</v>
      </c>
      <c r="P187" s="572">
        <v>42045</v>
      </c>
      <c r="Q187" s="572">
        <v>42346</v>
      </c>
      <c r="R187" s="572">
        <v>42347</v>
      </c>
      <c r="S187" s="572">
        <v>42347</v>
      </c>
      <c r="T187" s="572">
        <v>42332</v>
      </c>
      <c r="U187" s="572">
        <v>42332</v>
      </c>
      <c r="V187" s="572">
        <v>42430</v>
      </c>
      <c r="W187" s="572">
        <v>42430</v>
      </c>
      <c r="X187" s="572">
        <v>43080</v>
      </c>
      <c r="Y187" s="572">
        <v>43080</v>
      </c>
      <c r="Z187" s="572">
        <v>43089</v>
      </c>
      <c r="AA187" s="572">
        <v>43089</v>
      </c>
      <c r="AB187" s="572">
        <v>43082</v>
      </c>
      <c r="AC187" s="572">
        <v>43082</v>
      </c>
      <c r="AD187" s="572">
        <v>45258</v>
      </c>
      <c r="AE187" s="572">
        <v>45230</v>
      </c>
      <c r="AF187" s="572">
        <v>45246</v>
      </c>
      <c r="AG187" s="572">
        <v>45233</v>
      </c>
      <c r="AH187" s="572">
        <v>45233</v>
      </c>
      <c r="AI187" s="572">
        <v>45250</v>
      </c>
      <c r="AJ187" s="572">
        <v>43820</v>
      </c>
      <c r="AK187" s="572">
        <f>AVERAGE(AF187:AG187)</f>
        <v>45239.5</v>
      </c>
      <c r="AL187" s="513"/>
      <c r="AM187" s="513"/>
      <c r="AN187" s="27"/>
      <c r="AO187" s="17"/>
      <c r="AP187" s="9"/>
      <c r="AQ187" s="9"/>
      <c r="AR187" s="9"/>
    </row>
    <row r="188" spans="1:44" customFormat="1" outlineLevel="1" x14ac:dyDescent="0.25">
      <c r="A188" s="7"/>
      <c r="B188" s="8"/>
      <c r="C188" s="18"/>
      <c r="D188" s="18"/>
      <c r="E188" s="18"/>
      <c r="F188" s="24"/>
      <c r="G188" s="25"/>
      <c r="H188" s="25" t="s">
        <v>3184</v>
      </c>
      <c r="I188" s="512"/>
      <c r="J188" s="398">
        <f>MIN(364,INT((J187 - DATE(YEAR(J187),1,1))))</f>
        <v>32</v>
      </c>
      <c r="K188" s="398">
        <f t="shared" ref="K188:AI188" si="4">MIN(364,INT((K187 - DATE(YEAR(K187),1,1))))</f>
        <v>4</v>
      </c>
      <c r="L188" s="398">
        <f t="shared" si="4"/>
        <v>28</v>
      </c>
      <c r="M188" s="398">
        <f t="shared" si="4"/>
        <v>28</v>
      </c>
      <c r="N188" s="398">
        <f t="shared" si="4"/>
        <v>47</v>
      </c>
      <c r="O188" s="398">
        <f t="shared" si="4"/>
        <v>40</v>
      </c>
      <c r="P188" s="398">
        <f t="shared" si="4"/>
        <v>40</v>
      </c>
      <c r="Q188" s="398">
        <f t="shared" si="4"/>
        <v>341</v>
      </c>
      <c r="R188" s="398">
        <f t="shared" si="4"/>
        <v>342</v>
      </c>
      <c r="S188" s="398">
        <f t="shared" si="4"/>
        <v>342</v>
      </c>
      <c r="T188" s="398">
        <f t="shared" si="4"/>
        <v>327</v>
      </c>
      <c r="U188" s="398">
        <f t="shared" si="4"/>
        <v>327</v>
      </c>
      <c r="V188" s="398">
        <f t="shared" si="4"/>
        <v>60</v>
      </c>
      <c r="W188" s="398">
        <f t="shared" si="4"/>
        <v>60</v>
      </c>
      <c r="X188" s="398">
        <f t="shared" si="4"/>
        <v>344</v>
      </c>
      <c r="Y188" s="398">
        <f t="shared" si="4"/>
        <v>344</v>
      </c>
      <c r="Z188" s="398">
        <f t="shared" si="4"/>
        <v>353</v>
      </c>
      <c r="AA188" s="398">
        <f t="shared" si="4"/>
        <v>353</v>
      </c>
      <c r="AB188" s="398">
        <f t="shared" si="4"/>
        <v>346</v>
      </c>
      <c r="AC188" s="398">
        <f t="shared" si="4"/>
        <v>346</v>
      </c>
      <c r="AD188" s="398">
        <f t="shared" si="4"/>
        <v>331</v>
      </c>
      <c r="AE188" s="398">
        <f t="shared" si="4"/>
        <v>303</v>
      </c>
      <c r="AF188" s="398">
        <f t="shared" si="4"/>
        <v>319</v>
      </c>
      <c r="AG188" s="398">
        <f t="shared" si="4"/>
        <v>306</v>
      </c>
      <c r="AH188" s="398">
        <f t="shared" si="4"/>
        <v>306</v>
      </c>
      <c r="AI188" s="398">
        <f t="shared" si="4"/>
        <v>323</v>
      </c>
      <c r="AJ188" s="398">
        <f>MIN(364,INT((AJ187 - DATE(YEAR(AJ187),1,1))))</f>
        <v>354</v>
      </c>
      <c r="AK188" s="398">
        <f t="shared" ref="AK188" si="5">MIN(364,INT((AK187 - DATE(YEAR(AK187),1,1))))</f>
        <v>312</v>
      </c>
      <c r="AL188" s="513"/>
      <c r="AM188" s="513"/>
      <c r="AN188" s="27"/>
      <c r="AO188" s="17"/>
      <c r="AP188" s="9"/>
      <c r="AQ188" s="9"/>
      <c r="AR188" s="9"/>
    </row>
    <row r="189" spans="1:44" customFormat="1" ht="12" customHeight="1" outlineLevel="1" x14ac:dyDescent="0.25">
      <c r="A189" s="7"/>
      <c r="B189" s="8"/>
      <c r="C189" s="18"/>
      <c r="D189" s="18"/>
      <c r="E189" s="18"/>
      <c r="F189" s="24"/>
      <c r="G189" s="28"/>
      <c r="H189" s="25" t="s">
        <v>3185</v>
      </c>
      <c r="I189" s="512"/>
      <c r="J189" s="573">
        <f>J187-DATE(YEAR(J187)-1,12,1)</f>
        <v>63</v>
      </c>
      <c r="K189" s="573">
        <f t="shared" ref="K189:P189" si="6">K187-DATE(YEAR(K187)-1,12,1)</f>
        <v>35</v>
      </c>
      <c r="L189" s="573">
        <f t="shared" si="6"/>
        <v>59</v>
      </c>
      <c r="M189" s="573">
        <f t="shared" si="6"/>
        <v>59</v>
      </c>
      <c r="N189" s="573">
        <f t="shared" si="6"/>
        <v>78</v>
      </c>
      <c r="O189" s="573">
        <f t="shared" si="6"/>
        <v>71</v>
      </c>
      <c r="P189" s="573">
        <f t="shared" si="6"/>
        <v>71</v>
      </c>
      <c r="Q189" s="573">
        <f>Q187-DATE(YEAR(Q187),12,1)</f>
        <v>7</v>
      </c>
      <c r="R189" s="573">
        <v>8</v>
      </c>
      <c r="S189" s="573">
        <v>8</v>
      </c>
      <c r="T189" s="573">
        <v>0</v>
      </c>
      <c r="U189" s="573">
        <v>0</v>
      </c>
      <c r="V189" s="573">
        <f t="shared" ref="V189:W189" si="7">V187-DATE(2015,12,1)</f>
        <v>91</v>
      </c>
      <c r="W189" s="573">
        <f t="shared" si="7"/>
        <v>91</v>
      </c>
      <c r="X189" s="573">
        <v>11</v>
      </c>
      <c r="Y189" s="573">
        <v>11</v>
      </c>
      <c r="Z189" s="573">
        <v>20</v>
      </c>
      <c r="AA189" s="573">
        <v>20</v>
      </c>
      <c r="AB189" s="573">
        <v>13</v>
      </c>
      <c r="AC189" s="573">
        <v>13</v>
      </c>
      <c r="AD189" s="573">
        <v>0</v>
      </c>
      <c r="AE189" s="573">
        <v>0</v>
      </c>
      <c r="AF189" s="573">
        <v>0</v>
      </c>
      <c r="AG189" s="573">
        <v>0</v>
      </c>
      <c r="AH189" s="573">
        <v>0</v>
      </c>
      <c r="AI189" s="573">
        <v>20</v>
      </c>
      <c r="AJ189" s="573">
        <v>20</v>
      </c>
      <c r="AK189" s="574">
        <f>AVERAGE(AE189:AF189)</f>
        <v>0</v>
      </c>
      <c r="AL189" s="515"/>
      <c r="AM189" s="515"/>
      <c r="AN189" s="27"/>
      <c r="AO189" s="17"/>
      <c r="AP189" s="9"/>
      <c r="AQ189" s="9"/>
      <c r="AR189" s="9"/>
    </row>
    <row r="190" spans="1:44" customFormat="1" outlineLevel="1" x14ac:dyDescent="0.25">
      <c r="A190" s="7"/>
      <c r="B190" s="8"/>
      <c r="C190" s="18"/>
      <c r="D190" s="18"/>
      <c r="E190" s="18"/>
      <c r="F190" s="24"/>
      <c r="G190" s="25"/>
      <c r="H190" s="25" t="s">
        <v>3186</v>
      </c>
      <c r="I190" s="512"/>
      <c r="J190" s="571">
        <v>9</v>
      </c>
      <c r="K190" s="571">
        <v>9</v>
      </c>
      <c r="L190" s="571">
        <v>9</v>
      </c>
      <c r="M190" s="571">
        <v>9</v>
      </c>
      <c r="N190" s="571">
        <v>9</v>
      </c>
      <c r="O190" s="571">
        <v>9</v>
      </c>
      <c r="P190" s="571">
        <v>9</v>
      </c>
      <c r="Q190" s="571">
        <v>9</v>
      </c>
      <c r="R190" s="571">
        <v>9</v>
      </c>
      <c r="S190" s="571">
        <v>9</v>
      </c>
      <c r="T190" s="571">
        <v>9</v>
      </c>
      <c r="U190" s="571">
        <v>9</v>
      </c>
      <c r="V190" s="571">
        <v>9</v>
      </c>
      <c r="W190" s="571">
        <v>9</v>
      </c>
      <c r="X190" s="571">
        <v>9</v>
      </c>
      <c r="Y190" s="571">
        <v>9</v>
      </c>
      <c r="Z190" s="571">
        <v>9</v>
      </c>
      <c r="AA190" s="571">
        <v>9</v>
      </c>
      <c r="AB190" s="571">
        <v>9</v>
      </c>
      <c r="AC190" s="571">
        <v>9</v>
      </c>
      <c r="AD190" s="571">
        <v>20</v>
      </c>
      <c r="AE190" s="571">
        <v>20</v>
      </c>
      <c r="AF190" s="571">
        <v>20</v>
      </c>
      <c r="AG190" s="571">
        <v>20</v>
      </c>
      <c r="AH190" s="571">
        <v>20</v>
      </c>
      <c r="AI190" s="571">
        <v>20</v>
      </c>
      <c r="AJ190" s="571">
        <v>9</v>
      </c>
      <c r="AK190" s="575">
        <f>INT(AVERAGE(AE190:AF190))</f>
        <v>20</v>
      </c>
      <c r="AL190" s="513"/>
      <c r="AM190" s="513"/>
      <c r="AN190" s="27"/>
      <c r="AO190" s="17"/>
      <c r="AP190" s="9"/>
      <c r="AQ190" s="9"/>
      <c r="AR190" s="9"/>
    </row>
    <row r="191" spans="1:44" customFormat="1" outlineLevel="1" x14ac:dyDescent="0.25">
      <c r="A191" s="7"/>
      <c r="B191" s="8"/>
      <c r="C191" s="18"/>
      <c r="D191" s="18"/>
      <c r="E191" s="18"/>
      <c r="F191" s="24"/>
      <c r="G191" s="25"/>
      <c r="H191" s="25"/>
      <c r="I191" s="512"/>
      <c r="J191" s="513"/>
      <c r="K191" s="513"/>
      <c r="L191" s="513"/>
      <c r="M191" s="513"/>
      <c r="N191" s="513"/>
      <c r="O191" s="513"/>
      <c r="P191" s="513"/>
      <c r="Q191" s="513"/>
      <c r="R191" s="513"/>
      <c r="S191" s="513"/>
      <c r="T191" s="513"/>
      <c r="U191" s="513"/>
      <c r="V191" s="513"/>
      <c r="W191" s="513"/>
      <c r="X191" s="513"/>
      <c r="Y191" s="513"/>
      <c r="Z191" s="513"/>
      <c r="AA191" s="513"/>
      <c r="AB191" s="513"/>
      <c r="AC191" s="513"/>
      <c r="AD191" s="513"/>
      <c r="AE191" s="513"/>
      <c r="AF191" s="513"/>
      <c r="AG191" s="513"/>
      <c r="AH191" s="513"/>
      <c r="AI191" s="513"/>
      <c r="AJ191" s="513"/>
      <c r="AK191" s="513"/>
      <c r="AL191" s="513"/>
      <c r="AM191" s="513"/>
      <c r="AN191" s="27"/>
      <c r="AO191" s="17"/>
      <c r="AP191" s="9"/>
      <c r="AQ191" s="9"/>
      <c r="AR191" s="9"/>
    </row>
    <row r="192" spans="1:44" customFormat="1" outlineLevel="1" x14ac:dyDescent="0.25">
      <c r="A192" s="7"/>
      <c r="B192" s="8"/>
      <c r="C192" s="18"/>
      <c r="D192" s="18"/>
      <c r="E192" s="18"/>
      <c r="F192" s="24"/>
      <c r="G192" s="25"/>
      <c r="H192" s="25" t="s">
        <v>3187</v>
      </c>
      <c r="J192" s="576">
        <v>2.16</v>
      </c>
      <c r="K192" s="576">
        <v>3.16</v>
      </c>
      <c r="L192" s="576">
        <v>1.9799999999999989</v>
      </c>
      <c r="M192" s="576">
        <v>3.96</v>
      </c>
      <c r="N192" s="576">
        <v>2.36</v>
      </c>
      <c r="O192" s="576">
        <v>2.4300000000000002</v>
      </c>
      <c r="P192" s="576">
        <v>2.4699999999999998</v>
      </c>
      <c r="Q192" s="576">
        <v>2.2000000000000002</v>
      </c>
      <c r="R192" s="577">
        <v>12</v>
      </c>
      <c r="S192" s="577">
        <v>12</v>
      </c>
      <c r="T192" s="577">
        <v>9</v>
      </c>
      <c r="U192" s="577">
        <v>9</v>
      </c>
      <c r="V192" s="577">
        <v>7</v>
      </c>
      <c r="W192" s="577">
        <v>7</v>
      </c>
      <c r="X192" s="577">
        <v>7.8</v>
      </c>
      <c r="Y192" s="577">
        <v>5.6</v>
      </c>
      <c r="Z192" s="577">
        <v>8.9</v>
      </c>
      <c r="AA192" s="577">
        <v>8.9</v>
      </c>
      <c r="AB192" s="577">
        <v>4.8</v>
      </c>
      <c r="AC192" s="577">
        <v>4.8</v>
      </c>
      <c r="AD192" s="577">
        <v>36</v>
      </c>
      <c r="AE192" s="577">
        <v>41</v>
      </c>
      <c r="AF192" s="577">
        <v>32</v>
      </c>
      <c r="AG192" s="577">
        <v>23</v>
      </c>
      <c r="AH192" s="577">
        <v>23</v>
      </c>
      <c r="AI192" s="577">
        <v>25</v>
      </c>
      <c r="AJ192" s="577">
        <v>7.88</v>
      </c>
      <c r="AK192" s="578">
        <f>AVERAGE(AE192:AF192)</f>
        <v>36.5</v>
      </c>
      <c r="AL192" s="513"/>
      <c r="AM192" s="513"/>
      <c r="AN192" s="27"/>
      <c r="AO192" s="17"/>
      <c r="AP192" s="9"/>
      <c r="AQ192" s="9"/>
      <c r="AR192" s="9"/>
    </row>
    <row r="193" spans="1:44" customFormat="1" outlineLevel="1" x14ac:dyDescent="0.25">
      <c r="A193" s="7"/>
      <c r="B193" s="8"/>
      <c r="C193" s="18"/>
      <c r="D193" s="18"/>
      <c r="E193" s="18"/>
      <c r="F193" s="24"/>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513"/>
      <c r="AM193" s="513"/>
      <c r="AN193" s="27"/>
      <c r="AO193" s="17"/>
      <c r="AP193" s="9"/>
      <c r="AQ193" s="9"/>
      <c r="AR193" s="9"/>
    </row>
    <row r="194" spans="1:44" customFormat="1" outlineLevel="1" x14ac:dyDescent="0.25">
      <c r="A194" s="7"/>
      <c r="B194" s="8"/>
      <c r="C194" s="18"/>
      <c r="D194" s="18"/>
      <c r="E194" s="18"/>
      <c r="F194" s="24"/>
      <c r="G194" s="25"/>
      <c r="H194" s="25" t="s">
        <v>3188</v>
      </c>
      <c r="I194" s="25"/>
      <c r="J194" s="577" t="s">
        <v>2351</v>
      </c>
      <c r="K194" s="577" t="s">
        <v>2351</v>
      </c>
      <c r="L194" s="577" t="s">
        <v>2351</v>
      </c>
      <c r="M194" s="577" t="s">
        <v>2351</v>
      </c>
      <c r="N194" s="577" t="s">
        <v>2351</v>
      </c>
      <c r="O194" s="577" t="s">
        <v>2351</v>
      </c>
      <c r="P194" s="577" t="s">
        <v>2351</v>
      </c>
      <c r="Q194" s="577" t="s">
        <v>2351</v>
      </c>
      <c r="R194" s="577" t="s">
        <v>3189</v>
      </c>
      <c r="S194" s="577" t="s">
        <v>2351</v>
      </c>
      <c r="T194" s="577" t="s">
        <v>3189</v>
      </c>
      <c r="U194" s="577" t="s">
        <v>2351</v>
      </c>
      <c r="V194" s="577" t="s">
        <v>3189</v>
      </c>
      <c r="W194" s="577" t="s">
        <v>2351</v>
      </c>
      <c r="X194" s="577" t="s">
        <v>3189</v>
      </c>
      <c r="Y194" s="577" t="s">
        <v>2351</v>
      </c>
      <c r="Z194" s="577" t="s">
        <v>3189</v>
      </c>
      <c r="AA194" s="577" t="s">
        <v>2351</v>
      </c>
      <c r="AB194" s="577" t="s">
        <v>3189</v>
      </c>
      <c r="AC194" s="577" t="s">
        <v>2351</v>
      </c>
      <c r="AD194" s="577" t="s">
        <v>2353</v>
      </c>
      <c r="AE194" s="577" t="s">
        <v>2353</v>
      </c>
      <c r="AF194" s="577" t="s">
        <v>2353</v>
      </c>
      <c r="AG194" s="577" t="s">
        <v>2353</v>
      </c>
      <c r="AH194" s="577" t="s">
        <v>2353</v>
      </c>
      <c r="AI194" s="577" t="s">
        <v>2353</v>
      </c>
      <c r="AJ194" s="577" t="s">
        <v>2351</v>
      </c>
      <c r="AK194" s="577" t="s">
        <v>2353</v>
      </c>
      <c r="AL194" s="513"/>
      <c r="AM194" s="513"/>
      <c r="AN194" s="27"/>
      <c r="AO194" s="17"/>
      <c r="AP194" s="9"/>
      <c r="AQ194" s="9"/>
      <c r="AR194" s="9"/>
    </row>
    <row r="195" spans="1:44" customFormat="1" outlineLevel="1" x14ac:dyDescent="0.25">
      <c r="A195" s="7"/>
      <c r="B195" s="8"/>
      <c r="C195" s="18"/>
      <c r="D195" s="18"/>
      <c r="E195" s="18"/>
      <c r="F195" s="24"/>
      <c r="G195" s="25"/>
      <c r="H195" s="25" t="s">
        <v>3190</v>
      </c>
      <c r="I195" s="25"/>
      <c r="J195" s="577" t="s">
        <v>5</v>
      </c>
      <c r="K195" s="577" t="s">
        <v>5</v>
      </c>
      <c r="L195" s="577" t="s">
        <v>5</v>
      </c>
      <c r="M195" s="577" t="s">
        <v>5</v>
      </c>
      <c r="N195" s="577" t="s">
        <v>5</v>
      </c>
      <c r="O195" s="577" t="s">
        <v>5</v>
      </c>
      <c r="P195" s="577" t="s">
        <v>5</v>
      </c>
      <c r="Q195" s="577" t="s">
        <v>5</v>
      </c>
      <c r="R195" s="579" t="s">
        <v>4</v>
      </c>
      <c r="S195" s="579" t="s">
        <v>4</v>
      </c>
      <c r="T195" s="579" t="s">
        <v>8</v>
      </c>
      <c r="U195" s="579" t="s">
        <v>8</v>
      </c>
      <c r="V195" s="579" t="s">
        <v>5</v>
      </c>
      <c r="W195" s="579" t="s">
        <v>5</v>
      </c>
      <c r="X195" s="579" t="s">
        <v>8</v>
      </c>
      <c r="Y195" s="579" t="s">
        <v>8</v>
      </c>
      <c r="Z195" s="579" t="s">
        <v>5</v>
      </c>
      <c r="AA195" s="579" t="s">
        <v>5</v>
      </c>
      <c r="AB195" s="579" t="s">
        <v>5</v>
      </c>
      <c r="AC195" s="579" t="s">
        <v>5</v>
      </c>
      <c r="AD195" s="577" t="s">
        <v>7</v>
      </c>
      <c r="AE195" s="577" t="s">
        <v>7</v>
      </c>
      <c r="AF195" s="577" t="s">
        <v>7</v>
      </c>
      <c r="AG195" s="577" t="s">
        <v>7</v>
      </c>
      <c r="AH195" s="577" t="s">
        <v>79</v>
      </c>
      <c r="AI195" s="577" t="s">
        <v>7</v>
      </c>
      <c r="AJ195" s="577" t="s">
        <v>7</v>
      </c>
      <c r="AK195" s="577" t="s">
        <v>79</v>
      </c>
      <c r="AL195" s="513"/>
      <c r="AM195" s="513"/>
      <c r="AN195" s="27"/>
      <c r="AO195" s="17"/>
      <c r="AP195" s="9"/>
      <c r="AQ195" s="9"/>
      <c r="AR195" s="9"/>
    </row>
    <row r="196" spans="1:44" customFormat="1" ht="14.45" customHeight="1" outlineLevel="1" x14ac:dyDescent="0.25">
      <c r="A196" s="7"/>
      <c r="B196" s="8"/>
      <c r="C196" s="18"/>
      <c r="D196" s="18"/>
      <c r="E196" s="18"/>
      <c r="F196" s="24"/>
      <c r="G196" s="25"/>
      <c r="H196" s="580" t="s">
        <v>3191</v>
      </c>
      <c r="I196" s="25"/>
      <c r="J196" s="581">
        <v>2520</v>
      </c>
      <c r="K196" s="581">
        <v>1470</v>
      </c>
      <c r="L196" s="581">
        <v>1660</v>
      </c>
      <c r="M196" s="581">
        <v>1660</v>
      </c>
      <c r="N196" s="581">
        <v>2690</v>
      </c>
      <c r="O196" s="581">
        <v>2110</v>
      </c>
      <c r="P196" s="581">
        <v>2110</v>
      </c>
      <c r="Q196" s="581">
        <v>2520</v>
      </c>
      <c r="R196" s="581">
        <v>3000</v>
      </c>
      <c r="S196" s="581">
        <v>3000</v>
      </c>
      <c r="T196" s="581">
        <v>2000</v>
      </c>
      <c r="U196" s="581">
        <v>2000</v>
      </c>
      <c r="V196" s="581">
        <v>2100</v>
      </c>
      <c r="W196" s="581">
        <v>2100</v>
      </c>
      <c r="X196" s="581">
        <v>1600</v>
      </c>
      <c r="Y196" s="581">
        <v>1150</v>
      </c>
      <c r="Z196" s="581">
        <v>3000</v>
      </c>
      <c r="AA196" s="581">
        <v>3000</v>
      </c>
      <c r="AB196" s="581">
        <v>3000</v>
      </c>
      <c r="AC196" s="581">
        <v>3000</v>
      </c>
      <c r="AD196" s="581"/>
      <c r="AE196" s="581"/>
      <c r="AF196" s="581"/>
      <c r="AG196" s="581"/>
      <c r="AH196" s="581"/>
      <c r="AI196" s="581"/>
      <c r="AJ196" s="581">
        <v>2000</v>
      </c>
      <c r="AK196" s="581"/>
      <c r="AL196" s="513"/>
      <c r="AM196" s="513"/>
      <c r="AN196" s="27"/>
      <c r="AO196" s="17"/>
      <c r="AP196" s="9"/>
      <c r="AQ196" s="9"/>
      <c r="AR196" s="9"/>
    </row>
    <row r="197" spans="1:44" customFormat="1" outlineLevel="1" x14ac:dyDescent="0.25">
      <c r="A197" s="7"/>
      <c r="B197" s="8"/>
      <c r="C197" s="18"/>
      <c r="D197" s="18"/>
      <c r="E197" s="18"/>
      <c r="F197" s="24"/>
      <c r="G197" s="25"/>
      <c r="H197" s="582" t="s">
        <v>3192</v>
      </c>
      <c r="I197" s="583"/>
      <c r="J197" s="584">
        <f>J196/VLOOKUP(J$195,$G$117:$H$133,2)</f>
        <v>2680.8510638297876</v>
      </c>
      <c r="K197" s="584">
        <f t="shared" ref="K197:S197" si="8">K196/VLOOKUP(K$195,$G$117:$H$133,2)</f>
        <v>1563.8297872340427</v>
      </c>
      <c r="L197" s="584">
        <f t="shared" si="8"/>
        <v>1765.9574468085107</v>
      </c>
      <c r="M197" s="584">
        <f t="shared" si="8"/>
        <v>1765.9574468085107</v>
      </c>
      <c r="N197" s="584">
        <f t="shared" si="8"/>
        <v>2861.7021276595747</v>
      </c>
      <c r="O197" s="584">
        <f t="shared" si="8"/>
        <v>2244.6808510638298</v>
      </c>
      <c r="P197" s="584">
        <f t="shared" si="8"/>
        <v>2244.6808510638298</v>
      </c>
      <c r="Q197" s="584">
        <f t="shared" si="8"/>
        <v>2680.8510638297876</v>
      </c>
      <c r="R197" s="584">
        <f t="shared" si="8"/>
        <v>3191.489361702128</v>
      </c>
      <c r="S197" s="584">
        <f t="shared" si="8"/>
        <v>3191.489361702128</v>
      </c>
      <c r="T197" s="584">
        <f>T196/VLOOKUP(T$195,$G$117:$H$133,2)</f>
        <v>2061.855670103093</v>
      </c>
      <c r="U197" s="584">
        <f t="shared" ref="U197:AC197" si="9">U196/VLOOKUP(U$195,$G$117:$H$133,2)</f>
        <v>2061.855670103093</v>
      </c>
      <c r="V197" s="584">
        <f t="shared" si="9"/>
        <v>2234.0425531914893</v>
      </c>
      <c r="W197" s="584">
        <f t="shared" si="9"/>
        <v>2234.0425531914893</v>
      </c>
      <c r="X197" s="584">
        <f t="shared" si="9"/>
        <v>1649.4845360824743</v>
      </c>
      <c r="Y197" s="584">
        <f t="shared" si="9"/>
        <v>1185.5670103092784</v>
      </c>
      <c r="Z197" s="584">
        <f t="shared" si="9"/>
        <v>3191.489361702128</v>
      </c>
      <c r="AA197" s="584">
        <f t="shared" si="9"/>
        <v>3191.489361702128</v>
      </c>
      <c r="AB197" s="584">
        <f t="shared" si="9"/>
        <v>3191.489361702128</v>
      </c>
      <c r="AC197" s="584">
        <f t="shared" si="9"/>
        <v>3191.489361702128</v>
      </c>
      <c r="AD197" s="579">
        <f>AVERAGE(1700/0.95,3460)</f>
        <v>2624.7368421052633</v>
      </c>
      <c r="AE197" s="579">
        <f>AVERAGE(1750/0.95,2288)</f>
        <v>2065.0526315789475</v>
      </c>
      <c r="AF197" s="579">
        <f>AVERAGE(1700/0.95,1373)</f>
        <v>1581.2368421052633</v>
      </c>
      <c r="AG197" s="579">
        <f>AVERAGE(1800/0.95,4500)</f>
        <v>3197.3684210526317</v>
      </c>
      <c r="AH197" s="579">
        <f>AVERAGE(2800/0.95,4032)</f>
        <v>3489.6842105263158</v>
      </c>
      <c r="AI197" s="579">
        <f>AVERAGE(1800/0.95,2280)</f>
        <v>2087.3684210526317</v>
      </c>
      <c r="AJ197" s="584">
        <f>AJ196/VLOOKUP(AJ$195,$G$117:$H$133,2)</f>
        <v>2222.2222222222222</v>
      </c>
      <c r="AK197" s="579">
        <f t="shared" ref="AK197" si="10">AVERAGE(2800/0.95,4032)</f>
        <v>3489.6842105263158</v>
      </c>
      <c r="AL197" s="513"/>
      <c r="AM197" s="513"/>
      <c r="AN197" s="27"/>
      <c r="AO197" s="17"/>
      <c r="AP197" s="9"/>
      <c r="AQ197" s="9"/>
      <c r="AR197" s="9"/>
    </row>
    <row r="198" spans="1:44" customFormat="1" x14ac:dyDescent="0.25">
      <c r="A198" s="7"/>
      <c r="B198" s="8"/>
      <c r="C198" s="18"/>
      <c r="D198" s="18"/>
      <c r="E198" s="18"/>
      <c r="F198" s="24"/>
      <c r="G198" s="570" t="s">
        <v>3193</v>
      </c>
      <c r="H198" s="25"/>
      <c r="I198" s="512"/>
      <c r="J198" s="512"/>
      <c r="K198" s="512"/>
      <c r="L198" s="512"/>
      <c r="M198" s="512"/>
      <c r="N198" s="512"/>
      <c r="O198" s="512"/>
      <c r="P198" s="512"/>
      <c r="Q198" s="512"/>
      <c r="R198" s="512"/>
      <c r="S198" s="512"/>
      <c r="T198" s="512"/>
      <c r="U198" s="512"/>
      <c r="V198" s="512"/>
      <c r="W198" s="512"/>
      <c r="X198" s="512"/>
      <c r="Y198" s="512"/>
      <c r="Z198" s="512"/>
      <c r="AA198" s="512"/>
      <c r="AB198" s="512"/>
      <c r="AC198" s="512"/>
      <c r="AD198" s="512"/>
      <c r="AE198" s="512"/>
      <c r="AF198" s="512"/>
      <c r="AG198" s="512"/>
      <c r="AH198" s="512"/>
      <c r="AI198" s="512"/>
      <c r="AJ198" s="512"/>
      <c r="AK198" s="512"/>
      <c r="AL198" s="513"/>
      <c r="AM198" s="513"/>
      <c r="AN198" s="27"/>
      <c r="AO198" s="17"/>
      <c r="AP198" s="9"/>
      <c r="AQ198" s="9"/>
      <c r="AR198" s="9"/>
    </row>
    <row r="199" spans="1:44" customFormat="1" outlineLevel="1" x14ac:dyDescent="0.25">
      <c r="A199" s="7"/>
      <c r="B199" s="8"/>
      <c r="C199" s="18"/>
      <c r="D199" s="18"/>
      <c r="E199" s="18"/>
      <c r="F199" s="24"/>
      <c r="G199" s="25"/>
      <c r="H199" s="25" t="s">
        <v>3194</v>
      </c>
      <c r="I199" s="512"/>
      <c r="J199" s="577">
        <v>3</v>
      </c>
      <c r="K199" s="577">
        <v>3</v>
      </c>
      <c r="L199" s="577">
        <v>3</v>
      </c>
      <c r="M199" s="577">
        <v>3</v>
      </c>
      <c r="N199" s="577">
        <v>3</v>
      </c>
      <c r="O199" s="577">
        <v>3</v>
      </c>
      <c r="P199" s="577">
        <v>3</v>
      </c>
      <c r="Q199" s="577">
        <v>3</v>
      </c>
      <c r="R199" s="577">
        <v>3</v>
      </c>
      <c r="S199" s="577">
        <v>3</v>
      </c>
      <c r="T199" s="577">
        <v>3</v>
      </c>
      <c r="U199" s="577">
        <v>3</v>
      </c>
      <c r="V199" s="577">
        <v>3</v>
      </c>
      <c r="W199" s="577">
        <v>3</v>
      </c>
      <c r="X199" s="577">
        <v>3</v>
      </c>
      <c r="Y199" s="577">
        <v>3</v>
      </c>
      <c r="Z199" s="577">
        <v>3</v>
      </c>
      <c r="AA199" s="577">
        <v>3</v>
      </c>
      <c r="AB199" s="577">
        <v>3</v>
      </c>
      <c r="AC199" s="577">
        <v>3</v>
      </c>
      <c r="AD199" s="577">
        <v>1</v>
      </c>
      <c r="AE199" s="577">
        <v>1</v>
      </c>
      <c r="AF199" s="577">
        <v>1</v>
      </c>
      <c r="AG199" s="577">
        <v>1</v>
      </c>
      <c r="AH199" s="577">
        <v>1</v>
      </c>
      <c r="AI199" s="577">
        <v>1</v>
      </c>
      <c r="AJ199" s="577">
        <v>3</v>
      </c>
      <c r="AK199" s="578">
        <f t="shared" ref="AK199:AK204" si="11">AVERAGE(AE199:AF199)</f>
        <v>1</v>
      </c>
      <c r="AL199" s="513"/>
      <c r="AM199" s="513"/>
      <c r="AN199" s="27"/>
      <c r="AO199" s="17"/>
      <c r="AP199" s="9"/>
      <c r="AQ199" s="9"/>
      <c r="AR199" s="9"/>
    </row>
    <row r="200" spans="1:44" customFormat="1" outlineLevel="1" x14ac:dyDescent="0.25">
      <c r="A200" s="7"/>
      <c r="B200" s="8"/>
      <c r="C200" s="18"/>
      <c r="D200" s="18"/>
      <c r="E200" s="18"/>
      <c r="F200" s="24"/>
      <c r="G200" s="25"/>
      <c r="H200" s="25" t="s">
        <v>3195</v>
      </c>
      <c r="I200" s="512"/>
      <c r="J200" s="577">
        <v>3</v>
      </c>
      <c r="K200" s="577">
        <v>3</v>
      </c>
      <c r="L200" s="577">
        <v>3</v>
      </c>
      <c r="M200" s="577">
        <v>3</v>
      </c>
      <c r="N200" s="577">
        <v>3</v>
      </c>
      <c r="O200" s="577">
        <v>3</v>
      </c>
      <c r="P200" s="577">
        <v>3</v>
      </c>
      <c r="Q200" s="577">
        <v>3</v>
      </c>
      <c r="R200" s="577">
        <v>3</v>
      </c>
      <c r="S200" s="577">
        <v>3</v>
      </c>
      <c r="T200" s="577">
        <v>3</v>
      </c>
      <c r="U200" s="577">
        <v>3</v>
      </c>
      <c r="V200" s="577">
        <v>3</v>
      </c>
      <c r="W200" s="577">
        <v>3</v>
      </c>
      <c r="X200" s="577">
        <v>3</v>
      </c>
      <c r="Y200" s="577">
        <v>3</v>
      </c>
      <c r="Z200" s="577">
        <v>3</v>
      </c>
      <c r="AA200" s="577">
        <v>3</v>
      </c>
      <c r="AB200" s="577">
        <v>3</v>
      </c>
      <c r="AC200" s="577">
        <v>3</v>
      </c>
      <c r="AD200" s="577">
        <v>1.2</v>
      </c>
      <c r="AE200" s="577">
        <v>1.2</v>
      </c>
      <c r="AF200" s="577">
        <v>1.2</v>
      </c>
      <c r="AG200" s="577">
        <v>1.2</v>
      </c>
      <c r="AH200" s="577">
        <v>1.2</v>
      </c>
      <c r="AI200" s="577">
        <v>1.2</v>
      </c>
      <c r="AJ200" s="577">
        <v>3</v>
      </c>
      <c r="AK200" s="578">
        <f t="shared" si="11"/>
        <v>1.2</v>
      </c>
      <c r="AL200" s="513"/>
      <c r="AM200" s="513"/>
      <c r="AN200" s="27"/>
      <c r="AO200" s="17"/>
      <c r="AP200" s="9"/>
      <c r="AQ200" s="9"/>
      <c r="AR200" s="9"/>
    </row>
    <row r="201" spans="1:44" customFormat="1" outlineLevel="1" x14ac:dyDescent="0.25">
      <c r="A201" s="7"/>
      <c r="B201" s="8"/>
      <c r="C201" s="18"/>
      <c r="D201" s="18"/>
      <c r="E201" s="18"/>
      <c r="F201" s="24"/>
      <c r="G201" s="25"/>
      <c r="H201" s="25" t="s">
        <v>3196</v>
      </c>
      <c r="I201" s="512"/>
      <c r="J201" s="577">
        <v>21</v>
      </c>
      <c r="K201" s="577">
        <v>21</v>
      </c>
      <c r="L201" s="577">
        <v>21</v>
      </c>
      <c r="M201" s="577">
        <v>21</v>
      </c>
      <c r="N201" s="577">
        <v>21</v>
      </c>
      <c r="O201" s="577">
        <v>21</v>
      </c>
      <c r="P201" s="577">
        <v>21</v>
      </c>
      <c r="Q201" s="577">
        <v>21</v>
      </c>
      <c r="R201" s="577">
        <v>21</v>
      </c>
      <c r="S201" s="577">
        <v>21</v>
      </c>
      <c r="T201" s="577">
        <v>21</v>
      </c>
      <c r="U201" s="577">
        <v>21</v>
      </c>
      <c r="V201" s="577">
        <v>21</v>
      </c>
      <c r="W201" s="577">
        <v>21</v>
      </c>
      <c r="X201" s="577">
        <v>21</v>
      </c>
      <c r="Y201" s="577">
        <v>21</v>
      </c>
      <c r="Z201" s="577">
        <v>21</v>
      </c>
      <c r="AA201" s="577">
        <v>21</v>
      </c>
      <c r="AB201" s="577">
        <v>21</v>
      </c>
      <c r="AC201" s="577">
        <v>21</v>
      </c>
      <c r="AD201" s="577">
        <v>25</v>
      </c>
      <c r="AE201" s="577">
        <v>21</v>
      </c>
      <c r="AF201" s="577">
        <v>21</v>
      </c>
      <c r="AG201" s="577">
        <v>21</v>
      </c>
      <c r="AH201" s="577">
        <v>21</v>
      </c>
      <c r="AI201" s="577">
        <v>25</v>
      </c>
      <c r="AJ201" s="577">
        <v>21</v>
      </c>
      <c r="AK201" s="578">
        <f t="shared" si="11"/>
        <v>21</v>
      </c>
      <c r="AL201" s="513"/>
      <c r="AM201" s="513"/>
      <c r="AN201" s="27"/>
      <c r="AO201" s="17"/>
      <c r="AP201" s="9"/>
      <c r="AQ201" s="9"/>
      <c r="AR201" s="9"/>
    </row>
    <row r="202" spans="1:44" customFormat="1" outlineLevel="1" x14ac:dyDescent="0.25">
      <c r="A202" s="7"/>
      <c r="B202" s="8"/>
      <c r="C202" s="18"/>
      <c r="D202" s="18"/>
      <c r="E202" s="18"/>
      <c r="F202" s="24"/>
      <c r="G202" s="25"/>
      <c r="H202" s="25" t="s">
        <v>3197</v>
      </c>
      <c r="I202" s="512"/>
      <c r="J202" s="577">
        <v>5</v>
      </c>
      <c r="K202" s="577">
        <v>5</v>
      </c>
      <c r="L202" s="577">
        <v>5</v>
      </c>
      <c r="M202" s="577">
        <v>5</v>
      </c>
      <c r="N202" s="577">
        <v>5</v>
      </c>
      <c r="O202" s="577">
        <v>5</v>
      </c>
      <c r="P202" s="577">
        <v>5</v>
      </c>
      <c r="Q202" s="577">
        <v>5</v>
      </c>
      <c r="R202" s="577">
        <v>5</v>
      </c>
      <c r="S202" s="577">
        <v>5</v>
      </c>
      <c r="T202" s="577">
        <v>5</v>
      </c>
      <c r="U202" s="577">
        <v>5</v>
      </c>
      <c r="V202" s="577">
        <v>5</v>
      </c>
      <c r="W202" s="577">
        <v>5</v>
      </c>
      <c r="X202" s="577">
        <v>5</v>
      </c>
      <c r="Y202" s="577">
        <v>5</v>
      </c>
      <c r="Z202" s="577">
        <v>5</v>
      </c>
      <c r="AA202" s="577">
        <v>5</v>
      </c>
      <c r="AB202" s="577">
        <v>5</v>
      </c>
      <c r="AC202" s="577">
        <v>5</v>
      </c>
      <c r="AD202" s="577">
        <v>2.5</v>
      </c>
      <c r="AE202" s="577">
        <v>2.5</v>
      </c>
      <c r="AF202" s="577">
        <v>2.5</v>
      </c>
      <c r="AG202" s="577">
        <v>2.5</v>
      </c>
      <c r="AH202" s="577">
        <v>2.5</v>
      </c>
      <c r="AI202" s="577">
        <v>2.5</v>
      </c>
      <c r="AJ202" s="577">
        <v>5</v>
      </c>
      <c r="AK202" s="578">
        <f t="shared" si="11"/>
        <v>2.5</v>
      </c>
      <c r="AL202" s="513"/>
      <c r="AM202" s="513"/>
      <c r="AN202" s="27"/>
      <c r="AO202" s="17"/>
      <c r="AP202" s="9"/>
      <c r="AQ202" s="9"/>
      <c r="AR202" s="9"/>
    </row>
    <row r="203" spans="1:44" customFormat="1" ht="15" customHeight="1" outlineLevel="1" x14ac:dyDescent="0.25">
      <c r="A203" s="7"/>
      <c r="B203" s="8"/>
      <c r="C203" s="18"/>
      <c r="D203" s="18"/>
      <c r="E203" s="18"/>
      <c r="F203" s="24"/>
      <c r="G203" s="25"/>
      <c r="H203" s="25" t="s">
        <v>3198</v>
      </c>
      <c r="I203" s="612" t="s">
        <v>3199</v>
      </c>
      <c r="J203" s="585">
        <v>0.15</v>
      </c>
      <c r="K203" s="585">
        <v>0.15</v>
      </c>
      <c r="L203" s="585">
        <v>0.15</v>
      </c>
      <c r="M203" s="585">
        <v>0.15</v>
      </c>
      <c r="N203" s="585">
        <v>0.15</v>
      </c>
      <c r="O203" s="585">
        <v>0.15</v>
      </c>
      <c r="P203" s="585">
        <v>0.15</v>
      </c>
      <c r="Q203" s="585">
        <v>0.15</v>
      </c>
      <c r="R203" s="585">
        <v>0.15</v>
      </c>
      <c r="S203" s="585">
        <v>0.15</v>
      </c>
      <c r="T203" s="585">
        <v>0.15</v>
      </c>
      <c r="U203" s="585">
        <v>0.15</v>
      </c>
      <c r="V203" s="585">
        <v>0.15</v>
      </c>
      <c r="W203" s="585">
        <v>0.15</v>
      </c>
      <c r="X203" s="585">
        <v>0.15</v>
      </c>
      <c r="Y203" s="585">
        <v>0.15</v>
      </c>
      <c r="Z203" s="585">
        <v>0.15</v>
      </c>
      <c r="AA203" s="585">
        <v>0.15</v>
      </c>
      <c r="AB203" s="585">
        <v>0.15</v>
      </c>
      <c r="AC203" s="585">
        <v>0.15</v>
      </c>
      <c r="AD203" s="585">
        <v>0.15</v>
      </c>
      <c r="AE203" s="585">
        <v>0.15</v>
      </c>
      <c r="AF203" s="585">
        <v>0.15</v>
      </c>
      <c r="AG203" s="585">
        <v>0.15</v>
      </c>
      <c r="AH203" s="585">
        <v>0.15</v>
      </c>
      <c r="AI203" s="585">
        <v>0.15</v>
      </c>
      <c r="AJ203" s="585">
        <v>0.15</v>
      </c>
      <c r="AK203" s="586">
        <f t="shared" si="11"/>
        <v>0.15</v>
      </c>
      <c r="AL203" s="513"/>
      <c r="AM203" s="513"/>
      <c r="AN203" s="27"/>
      <c r="AO203" s="17"/>
      <c r="AP203" s="9"/>
      <c r="AQ203" s="9"/>
      <c r="AR203" s="9"/>
    </row>
    <row r="204" spans="1:44" customFormat="1" outlineLevel="1" x14ac:dyDescent="0.25">
      <c r="A204" s="7"/>
      <c r="B204" s="8"/>
      <c r="C204" s="18"/>
      <c r="D204" s="18"/>
      <c r="E204" s="18"/>
      <c r="F204" s="24"/>
      <c r="G204" s="25"/>
      <c r="H204" s="25" t="s">
        <v>3200</v>
      </c>
      <c r="I204" s="612"/>
      <c r="J204" s="585">
        <v>0.02</v>
      </c>
      <c r="K204" s="585">
        <v>0.02</v>
      </c>
      <c r="L204" s="585">
        <v>0.02</v>
      </c>
      <c r="M204" s="585">
        <v>0.02</v>
      </c>
      <c r="N204" s="585">
        <v>0.02</v>
      </c>
      <c r="O204" s="585">
        <v>0.02</v>
      </c>
      <c r="P204" s="585">
        <v>0.02</v>
      </c>
      <c r="Q204" s="585">
        <v>0.02</v>
      </c>
      <c r="R204" s="585">
        <v>0.02</v>
      </c>
      <c r="S204" s="585">
        <v>0.02</v>
      </c>
      <c r="T204" s="585">
        <v>0.02</v>
      </c>
      <c r="U204" s="585">
        <v>0.02</v>
      </c>
      <c r="V204" s="585">
        <v>0.02</v>
      </c>
      <c r="W204" s="585">
        <v>0.02</v>
      </c>
      <c r="X204" s="585">
        <v>0.02</v>
      </c>
      <c r="Y204" s="585">
        <v>0.02</v>
      </c>
      <c r="Z204" s="585">
        <v>0.02</v>
      </c>
      <c r="AA204" s="585">
        <v>0.02</v>
      </c>
      <c r="AB204" s="585">
        <v>0.02</v>
      </c>
      <c r="AC204" s="585">
        <v>0.02</v>
      </c>
      <c r="AD204" s="585">
        <v>0.02</v>
      </c>
      <c r="AE204" s="585">
        <v>0.02</v>
      </c>
      <c r="AF204" s="585">
        <v>0.02</v>
      </c>
      <c r="AG204" s="585">
        <v>0.02</v>
      </c>
      <c r="AH204" s="585">
        <v>0.02</v>
      </c>
      <c r="AI204" s="585">
        <v>0.02</v>
      </c>
      <c r="AJ204" s="585">
        <v>0.02</v>
      </c>
      <c r="AK204" s="586">
        <f t="shared" si="11"/>
        <v>0.02</v>
      </c>
      <c r="AL204" s="513"/>
      <c r="AM204" s="513"/>
      <c r="AN204" s="27"/>
      <c r="AO204" s="17"/>
      <c r="AP204" s="9"/>
      <c r="AQ204" s="9"/>
      <c r="AR204" s="9"/>
    </row>
    <row r="205" spans="1:44" customFormat="1" outlineLevel="1" x14ac:dyDescent="0.25">
      <c r="A205" s="7"/>
      <c r="B205" s="8"/>
      <c r="C205" s="18"/>
      <c r="D205" s="18"/>
      <c r="E205" s="18"/>
      <c r="F205" s="24"/>
      <c r="G205" s="25"/>
      <c r="H205" s="25" t="s">
        <v>3201</v>
      </c>
      <c r="I205" s="612"/>
      <c r="J205" s="586">
        <f>1-SUM(J203:J204)</f>
        <v>0.83000000000000007</v>
      </c>
      <c r="K205" s="586">
        <f t="shared" ref="K205:Q205" si="12">1-SUM(K203:K204)</f>
        <v>0.83000000000000007</v>
      </c>
      <c r="L205" s="586">
        <f t="shared" si="12"/>
        <v>0.83000000000000007</v>
      </c>
      <c r="M205" s="586">
        <f t="shared" si="12"/>
        <v>0.83000000000000007</v>
      </c>
      <c r="N205" s="586">
        <f t="shared" si="12"/>
        <v>0.83000000000000007</v>
      </c>
      <c r="O205" s="586">
        <f t="shared" si="12"/>
        <v>0.83000000000000007</v>
      </c>
      <c r="P205" s="586">
        <f t="shared" si="12"/>
        <v>0.83000000000000007</v>
      </c>
      <c r="Q205" s="586">
        <f t="shared" si="12"/>
        <v>0.83000000000000007</v>
      </c>
      <c r="R205" s="586">
        <f t="shared" ref="R205:AI205" si="13">1-SUM(R203:R204)</f>
        <v>0.83000000000000007</v>
      </c>
      <c r="S205" s="586">
        <f t="shared" si="13"/>
        <v>0.83000000000000007</v>
      </c>
      <c r="T205" s="586">
        <f t="shared" si="13"/>
        <v>0.83000000000000007</v>
      </c>
      <c r="U205" s="586">
        <f t="shared" si="13"/>
        <v>0.83000000000000007</v>
      </c>
      <c r="V205" s="586">
        <f t="shared" si="13"/>
        <v>0.83000000000000007</v>
      </c>
      <c r="W205" s="586">
        <f t="shared" si="13"/>
        <v>0.83000000000000007</v>
      </c>
      <c r="X205" s="586">
        <f t="shared" si="13"/>
        <v>0.83000000000000007</v>
      </c>
      <c r="Y205" s="586">
        <f t="shared" si="13"/>
        <v>0.83000000000000007</v>
      </c>
      <c r="Z205" s="586">
        <f t="shared" si="13"/>
        <v>0.83000000000000007</v>
      </c>
      <c r="AA205" s="586">
        <f t="shared" si="13"/>
        <v>0.83000000000000007</v>
      </c>
      <c r="AB205" s="586">
        <f t="shared" si="13"/>
        <v>0.83000000000000007</v>
      </c>
      <c r="AC205" s="586">
        <f t="shared" si="13"/>
        <v>0.83000000000000007</v>
      </c>
      <c r="AD205" s="586">
        <f t="shared" si="13"/>
        <v>0.83000000000000007</v>
      </c>
      <c r="AE205" s="586">
        <f t="shared" si="13"/>
        <v>0.83000000000000007</v>
      </c>
      <c r="AF205" s="586">
        <f t="shared" si="13"/>
        <v>0.83000000000000007</v>
      </c>
      <c r="AG205" s="586">
        <f t="shared" si="13"/>
        <v>0.83000000000000007</v>
      </c>
      <c r="AH205" s="586">
        <f t="shared" si="13"/>
        <v>0.83000000000000007</v>
      </c>
      <c r="AI205" s="586">
        <f t="shared" si="13"/>
        <v>0.83000000000000007</v>
      </c>
      <c r="AJ205" s="586">
        <f>1-SUM(AJ203:AJ204)</f>
        <v>0.83000000000000007</v>
      </c>
      <c r="AK205" s="586">
        <f t="shared" ref="AK205" si="14">1-SUM(AK203:AK204)</f>
        <v>0.83000000000000007</v>
      </c>
      <c r="AL205" s="513"/>
      <c r="AM205" s="513"/>
      <c r="AN205" s="27"/>
      <c r="AO205" s="17"/>
      <c r="AP205" s="9"/>
      <c r="AQ205" s="9"/>
      <c r="AR205" s="9"/>
    </row>
    <row r="206" spans="1:44" customFormat="1" outlineLevel="1" x14ac:dyDescent="0.25">
      <c r="A206" s="7"/>
      <c r="B206" s="8"/>
      <c r="C206" s="18"/>
      <c r="D206" s="18"/>
      <c r="E206" s="18"/>
      <c r="F206" s="24"/>
      <c r="G206" s="25"/>
      <c r="H206" s="25" t="s">
        <v>3202</v>
      </c>
      <c r="I206" s="512"/>
      <c r="J206" s="587">
        <v>0</v>
      </c>
      <c r="K206" s="587">
        <v>0</v>
      </c>
      <c r="L206" s="587">
        <v>0</v>
      </c>
      <c r="M206" s="587">
        <v>0</v>
      </c>
      <c r="N206" s="587">
        <v>0</v>
      </c>
      <c r="O206" s="587">
        <v>0</v>
      </c>
      <c r="P206" s="587">
        <v>0</v>
      </c>
      <c r="Q206" s="587">
        <v>0</v>
      </c>
      <c r="R206" s="587">
        <v>0</v>
      </c>
      <c r="S206" s="587">
        <v>0</v>
      </c>
      <c r="T206" s="587">
        <v>0</v>
      </c>
      <c r="U206" s="587">
        <v>0</v>
      </c>
      <c r="V206" s="587">
        <v>0</v>
      </c>
      <c r="W206" s="587">
        <v>0</v>
      </c>
      <c r="X206" s="587">
        <v>0</v>
      </c>
      <c r="Y206" s="587">
        <v>0</v>
      </c>
      <c r="Z206" s="587">
        <v>0</v>
      </c>
      <c r="AA206" s="587">
        <v>0</v>
      </c>
      <c r="AB206" s="587">
        <v>0</v>
      </c>
      <c r="AC206" s="587">
        <v>0</v>
      </c>
      <c r="AD206" s="587">
        <v>0</v>
      </c>
      <c r="AE206" s="587">
        <v>0</v>
      </c>
      <c r="AF206" s="587">
        <v>0</v>
      </c>
      <c r="AG206" s="587">
        <v>0</v>
      </c>
      <c r="AH206" s="587">
        <v>0</v>
      </c>
      <c r="AI206" s="587">
        <v>0</v>
      </c>
      <c r="AJ206" s="587">
        <v>0</v>
      </c>
      <c r="AK206" s="588">
        <f>AVERAGE(AE206:AF206)</f>
        <v>0</v>
      </c>
      <c r="AL206" s="513"/>
      <c r="AM206" s="513"/>
      <c r="AN206" s="27"/>
      <c r="AO206" s="17"/>
      <c r="AP206" s="9"/>
      <c r="AQ206" s="9"/>
      <c r="AR206" s="9"/>
    </row>
    <row r="207" spans="1:44" customFormat="1" outlineLevel="1" x14ac:dyDescent="0.25">
      <c r="A207" s="7"/>
      <c r="B207" s="8"/>
      <c r="C207" s="18"/>
      <c r="D207" s="18"/>
      <c r="E207" s="18"/>
      <c r="F207" s="24"/>
      <c r="G207" s="25"/>
      <c r="H207" s="25" t="s">
        <v>3203</v>
      </c>
      <c r="I207" s="512"/>
      <c r="J207" s="587">
        <v>10</v>
      </c>
      <c r="K207" s="587">
        <v>10</v>
      </c>
      <c r="L207" s="587">
        <v>10</v>
      </c>
      <c r="M207" s="587">
        <v>10</v>
      </c>
      <c r="N207" s="587">
        <v>10</v>
      </c>
      <c r="O207" s="587">
        <v>10</v>
      </c>
      <c r="P207" s="587">
        <v>10</v>
      </c>
      <c r="Q207" s="587">
        <v>10</v>
      </c>
      <c r="R207" s="587">
        <v>10</v>
      </c>
      <c r="S207" s="587">
        <v>10</v>
      </c>
      <c r="T207" s="587">
        <v>10</v>
      </c>
      <c r="U207" s="587">
        <v>10</v>
      </c>
      <c r="V207" s="587">
        <v>10</v>
      </c>
      <c r="W207" s="587">
        <v>10</v>
      </c>
      <c r="X207" s="587">
        <v>10</v>
      </c>
      <c r="Y207" s="587">
        <v>10</v>
      </c>
      <c r="Z207" s="587">
        <v>10</v>
      </c>
      <c r="AA207" s="587">
        <v>10</v>
      </c>
      <c r="AB207" s="587">
        <v>10</v>
      </c>
      <c r="AC207" s="587">
        <v>10</v>
      </c>
      <c r="AD207" s="587">
        <v>12</v>
      </c>
      <c r="AE207" s="587">
        <v>12</v>
      </c>
      <c r="AF207" s="587">
        <v>12</v>
      </c>
      <c r="AG207" s="587">
        <v>12</v>
      </c>
      <c r="AH207" s="587">
        <v>12</v>
      </c>
      <c r="AI207" s="587">
        <v>12</v>
      </c>
      <c r="AJ207" s="587">
        <v>10</v>
      </c>
      <c r="AK207" s="588">
        <f>AVERAGE(AE207:AF207)</f>
        <v>12</v>
      </c>
      <c r="AL207" s="513"/>
      <c r="AM207" s="513"/>
      <c r="AN207" s="27"/>
      <c r="AO207" s="17"/>
      <c r="AP207" s="9"/>
      <c r="AQ207" s="9"/>
      <c r="AR207" s="9"/>
    </row>
    <row r="208" spans="1:44" customFormat="1" outlineLevel="1" x14ac:dyDescent="0.25">
      <c r="A208" s="7"/>
      <c r="B208" s="8"/>
      <c r="C208" s="18"/>
      <c r="D208" s="18"/>
      <c r="E208" s="18"/>
      <c r="F208" s="24"/>
      <c r="G208" s="25"/>
      <c r="H208" s="25"/>
      <c r="I208" s="512"/>
      <c r="J208" s="512"/>
      <c r="K208" s="512"/>
      <c r="L208" s="512"/>
      <c r="M208" s="512"/>
      <c r="N208" s="512"/>
      <c r="O208" s="512"/>
      <c r="P208" s="512"/>
      <c r="Q208" s="512"/>
      <c r="R208" s="512"/>
      <c r="S208" s="512"/>
      <c r="T208" s="512"/>
      <c r="U208" s="512"/>
      <c r="V208" s="512"/>
      <c r="W208" s="512"/>
      <c r="X208" s="512"/>
      <c r="Y208" s="512"/>
      <c r="Z208" s="512"/>
      <c r="AA208" s="512"/>
      <c r="AB208" s="512"/>
      <c r="AC208" s="512"/>
      <c r="AD208" s="512"/>
      <c r="AE208" s="512"/>
      <c r="AF208" s="512"/>
      <c r="AG208" s="512"/>
      <c r="AH208" s="512"/>
      <c r="AI208" s="512"/>
      <c r="AJ208" s="512"/>
      <c r="AK208" s="512"/>
      <c r="AL208" s="513"/>
      <c r="AM208" s="513"/>
      <c r="AN208" s="27"/>
      <c r="AO208" s="17"/>
      <c r="AP208" s="9"/>
      <c r="AQ208" s="9"/>
      <c r="AR208" s="9"/>
    </row>
    <row r="209" spans="1:44" customFormat="1" outlineLevel="1" x14ac:dyDescent="0.25">
      <c r="A209" s="7"/>
      <c r="B209" s="8"/>
      <c r="C209" s="18"/>
      <c r="D209" s="18"/>
      <c r="E209" s="18"/>
      <c r="F209" s="24"/>
      <c r="G209" s="25"/>
      <c r="H209" s="25" t="s">
        <v>3204</v>
      </c>
      <c r="I209" s="512"/>
      <c r="J209" s="587" t="b">
        <v>1</v>
      </c>
      <c r="K209" s="587" t="b">
        <v>1</v>
      </c>
      <c r="L209" s="587" t="b">
        <v>1</v>
      </c>
      <c r="M209" s="587" t="b">
        <v>1</v>
      </c>
      <c r="N209" s="587" t="b">
        <v>1</v>
      </c>
      <c r="O209" s="587" t="b">
        <v>1</v>
      </c>
      <c r="P209" s="587" t="b">
        <v>1</v>
      </c>
      <c r="Q209" s="587" t="b">
        <v>1</v>
      </c>
      <c r="R209" s="587" t="b">
        <v>1</v>
      </c>
      <c r="S209" s="587" t="b">
        <v>1</v>
      </c>
      <c r="T209" s="587" t="b">
        <v>1</v>
      </c>
      <c r="U209" s="587" t="b">
        <v>1</v>
      </c>
      <c r="V209" s="587" t="b">
        <v>1</v>
      </c>
      <c r="W209" s="587" t="b">
        <v>1</v>
      </c>
      <c r="X209" s="587" t="b">
        <v>1</v>
      </c>
      <c r="Y209" s="587" t="b">
        <v>1</v>
      </c>
      <c r="Z209" s="587" t="b">
        <v>1</v>
      </c>
      <c r="AA209" s="587" t="b">
        <v>1</v>
      </c>
      <c r="AB209" s="587" t="b">
        <v>1</v>
      </c>
      <c r="AC209" s="587" t="b">
        <v>1</v>
      </c>
      <c r="AD209" s="587" t="b">
        <v>1</v>
      </c>
      <c r="AE209" s="587" t="b">
        <v>1</v>
      </c>
      <c r="AF209" s="587" t="b">
        <v>1</v>
      </c>
      <c r="AG209" s="587" t="b">
        <v>1</v>
      </c>
      <c r="AH209" s="587" t="b">
        <v>1</v>
      </c>
      <c r="AI209" s="587" t="b">
        <v>1</v>
      </c>
      <c r="AJ209" s="587" t="b">
        <v>1</v>
      </c>
      <c r="AK209" s="587" t="b">
        <v>1</v>
      </c>
      <c r="AL209" s="513"/>
      <c r="AM209" s="513"/>
      <c r="AN209" s="27"/>
      <c r="AO209" s="17"/>
      <c r="AP209" s="9"/>
      <c r="AQ209" s="9"/>
      <c r="AR209" s="9"/>
    </row>
    <row r="210" spans="1:44" customFormat="1" outlineLevel="1" x14ac:dyDescent="0.25">
      <c r="A210" s="7"/>
      <c r="B210" s="8"/>
      <c r="C210" s="18"/>
      <c r="D210" s="18"/>
      <c r="E210" s="18"/>
      <c r="F210" s="24"/>
      <c r="G210" s="25"/>
      <c r="H210" s="25" t="s">
        <v>3205</v>
      </c>
      <c r="I210" s="512"/>
      <c r="J210" s="588" t="b">
        <f>NOT(J209)</f>
        <v>0</v>
      </c>
      <c r="K210" s="588" t="b">
        <f t="shared" ref="K210:AI210" si="15">NOT(K209)</f>
        <v>0</v>
      </c>
      <c r="L210" s="588" t="b">
        <f t="shared" si="15"/>
        <v>0</v>
      </c>
      <c r="M210" s="588" t="b">
        <f t="shared" si="15"/>
        <v>0</v>
      </c>
      <c r="N210" s="588" t="b">
        <f t="shared" si="15"/>
        <v>0</v>
      </c>
      <c r="O210" s="588" t="b">
        <f t="shared" si="15"/>
        <v>0</v>
      </c>
      <c r="P210" s="588" t="b">
        <f t="shared" si="15"/>
        <v>0</v>
      </c>
      <c r="Q210" s="588" t="b">
        <f t="shared" si="15"/>
        <v>0</v>
      </c>
      <c r="R210" s="588" t="b">
        <f t="shared" si="15"/>
        <v>0</v>
      </c>
      <c r="S210" s="588" t="b">
        <f t="shared" si="15"/>
        <v>0</v>
      </c>
      <c r="T210" s="588" t="b">
        <f t="shared" si="15"/>
        <v>0</v>
      </c>
      <c r="U210" s="588" t="b">
        <f t="shared" si="15"/>
        <v>0</v>
      </c>
      <c r="V210" s="588" t="b">
        <f t="shared" si="15"/>
        <v>0</v>
      </c>
      <c r="W210" s="588" t="b">
        <f t="shared" si="15"/>
        <v>0</v>
      </c>
      <c r="X210" s="588" t="b">
        <f t="shared" si="15"/>
        <v>0</v>
      </c>
      <c r="Y210" s="588" t="b">
        <f t="shared" si="15"/>
        <v>0</v>
      </c>
      <c r="Z210" s="588" t="b">
        <f t="shared" si="15"/>
        <v>0</v>
      </c>
      <c r="AA210" s="588" t="b">
        <f t="shared" si="15"/>
        <v>0</v>
      </c>
      <c r="AB210" s="588" t="b">
        <f t="shared" si="15"/>
        <v>0</v>
      </c>
      <c r="AC210" s="588" t="b">
        <f t="shared" si="15"/>
        <v>0</v>
      </c>
      <c r="AD210" s="588" t="b">
        <f t="shared" si="15"/>
        <v>0</v>
      </c>
      <c r="AE210" s="588" t="b">
        <f t="shared" si="15"/>
        <v>0</v>
      </c>
      <c r="AF210" s="588" t="b">
        <f t="shared" si="15"/>
        <v>0</v>
      </c>
      <c r="AG210" s="588" t="b">
        <f t="shared" si="15"/>
        <v>0</v>
      </c>
      <c r="AH210" s="588" t="b">
        <f t="shared" si="15"/>
        <v>0</v>
      </c>
      <c r="AI210" s="588" t="b">
        <f t="shared" si="15"/>
        <v>0</v>
      </c>
      <c r="AJ210" s="588" t="b">
        <f>NOT(AJ209)</f>
        <v>0</v>
      </c>
      <c r="AK210" s="588" t="b">
        <f t="shared" ref="AK210" si="16">NOT(AK209)</f>
        <v>0</v>
      </c>
      <c r="AL210" s="513"/>
      <c r="AM210" s="513"/>
      <c r="AN210" s="27"/>
      <c r="AO210" s="17"/>
      <c r="AP210" s="9"/>
      <c r="AQ210" s="9"/>
      <c r="AR210" s="9"/>
    </row>
    <row r="211" spans="1:44" customFormat="1" outlineLevel="1" x14ac:dyDescent="0.25">
      <c r="A211" s="7"/>
      <c r="B211" s="8"/>
      <c r="C211" s="18"/>
      <c r="D211" s="18"/>
      <c r="E211" s="18"/>
      <c r="F211" s="24"/>
      <c r="G211" s="25"/>
      <c r="H211" s="25"/>
      <c r="I211" s="512"/>
      <c r="J211" s="512"/>
      <c r="K211" s="512"/>
      <c r="L211" s="512"/>
      <c r="M211" s="512"/>
      <c r="N211" s="512"/>
      <c r="O211" s="512"/>
      <c r="P211" s="512"/>
      <c r="Q211" s="512"/>
      <c r="R211" s="512"/>
      <c r="S211" s="512"/>
      <c r="T211" s="512"/>
      <c r="U211" s="512"/>
      <c r="V211" s="512"/>
      <c r="W211" s="512"/>
      <c r="X211" s="512"/>
      <c r="Y211" s="512"/>
      <c r="Z211" s="512"/>
      <c r="AA211" s="512"/>
      <c r="AB211" s="512"/>
      <c r="AC211" s="512"/>
      <c r="AD211" s="512"/>
      <c r="AE211" s="512"/>
      <c r="AF211" s="512"/>
      <c r="AG211" s="512"/>
      <c r="AH211" s="512"/>
      <c r="AI211" s="512"/>
      <c r="AJ211" s="512"/>
      <c r="AK211" s="512"/>
      <c r="AL211" s="513"/>
      <c r="AM211" s="513"/>
      <c r="AN211" s="27"/>
      <c r="AO211" s="17"/>
      <c r="AP211" s="9"/>
      <c r="AQ211" s="9"/>
      <c r="AR211" s="9"/>
    </row>
    <row r="212" spans="1:44" customFormat="1" outlineLevel="1" x14ac:dyDescent="0.25">
      <c r="A212" s="7"/>
      <c r="B212" s="8"/>
      <c r="C212" s="18"/>
      <c r="D212" s="18"/>
      <c r="E212" s="18"/>
      <c r="F212" s="24"/>
      <c r="G212" s="25"/>
      <c r="H212" s="25" t="s">
        <v>3206</v>
      </c>
      <c r="I212" s="16" t="s">
        <v>3207</v>
      </c>
      <c r="J212" s="577">
        <v>1</v>
      </c>
      <c r="K212" s="577">
        <v>1</v>
      </c>
      <c r="L212" s="577">
        <v>1</v>
      </c>
      <c r="M212" s="577">
        <v>1</v>
      </c>
      <c r="N212" s="577">
        <v>1</v>
      </c>
      <c r="O212" s="577">
        <v>1</v>
      </c>
      <c r="P212" s="577">
        <v>1</v>
      </c>
      <c r="Q212" s="577">
        <v>1</v>
      </c>
      <c r="R212" s="577">
        <v>1</v>
      </c>
      <c r="S212" s="577">
        <v>1</v>
      </c>
      <c r="T212" s="577">
        <v>1</v>
      </c>
      <c r="U212" s="577">
        <v>1</v>
      </c>
      <c r="V212" s="577">
        <v>1</v>
      </c>
      <c r="W212" s="577">
        <v>1</v>
      </c>
      <c r="X212" s="577">
        <v>1</v>
      </c>
      <c r="Y212" s="577">
        <v>1</v>
      </c>
      <c r="Z212" s="577">
        <v>1</v>
      </c>
      <c r="AA212" s="577">
        <v>1</v>
      </c>
      <c r="AB212" s="577">
        <v>1</v>
      </c>
      <c r="AC212" s="577">
        <v>1</v>
      </c>
      <c r="AD212" s="577">
        <v>1</v>
      </c>
      <c r="AE212" s="577">
        <v>1</v>
      </c>
      <c r="AF212" s="577">
        <v>1</v>
      </c>
      <c r="AG212" s="577">
        <v>1</v>
      </c>
      <c r="AH212" s="577">
        <v>1</v>
      </c>
      <c r="AI212" s="577">
        <v>1</v>
      </c>
      <c r="AJ212" s="577">
        <v>1</v>
      </c>
      <c r="AK212" s="577">
        <v>1</v>
      </c>
      <c r="AL212" s="513"/>
      <c r="AM212" s="513"/>
      <c r="AN212" s="27"/>
      <c r="AO212" s="17"/>
      <c r="AP212" s="9"/>
      <c r="AQ212" s="9"/>
      <c r="AR212" s="9"/>
    </row>
    <row r="213" spans="1:44" customFormat="1" outlineLevel="1" x14ac:dyDescent="0.25">
      <c r="A213" s="7"/>
      <c r="B213" s="8"/>
      <c r="C213" s="18"/>
      <c r="D213" s="18"/>
      <c r="E213" s="18"/>
      <c r="F213" s="24"/>
      <c r="G213" s="25"/>
      <c r="H213" s="25"/>
      <c r="I213" s="589" t="s">
        <v>3208</v>
      </c>
      <c r="J213" s="577">
        <v>0</v>
      </c>
      <c r="K213" s="577">
        <v>0</v>
      </c>
      <c r="L213" s="577">
        <v>0</v>
      </c>
      <c r="M213" s="577">
        <v>0</v>
      </c>
      <c r="N213" s="577">
        <v>0</v>
      </c>
      <c r="O213" s="577">
        <v>0</v>
      </c>
      <c r="P213" s="577">
        <v>0</v>
      </c>
      <c r="Q213" s="577">
        <v>0</v>
      </c>
      <c r="R213" s="577">
        <v>0</v>
      </c>
      <c r="S213" s="577">
        <v>0</v>
      </c>
      <c r="T213" s="577">
        <v>0</v>
      </c>
      <c r="U213" s="577">
        <v>0</v>
      </c>
      <c r="V213" s="577">
        <v>0</v>
      </c>
      <c r="W213" s="577">
        <v>0</v>
      </c>
      <c r="X213" s="577">
        <v>0</v>
      </c>
      <c r="Y213" s="577">
        <v>0</v>
      </c>
      <c r="Z213" s="577">
        <v>0</v>
      </c>
      <c r="AA213" s="577">
        <v>0</v>
      </c>
      <c r="AB213" s="577">
        <v>0</v>
      </c>
      <c r="AC213" s="577">
        <v>0</v>
      </c>
      <c r="AD213" s="577">
        <v>0</v>
      </c>
      <c r="AE213" s="577">
        <v>0</v>
      </c>
      <c r="AF213" s="577">
        <v>0</v>
      </c>
      <c r="AG213" s="577">
        <v>0</v>
      </c>
      <c r="AH213" s="577">
        <v>0</v>
      </c>
      <c r="AI213" s="577">
        <v>0</v>
      </c>
      <c r="AJ213" s="577">
        <v>0</v>
      </c>
      <c r="AK213" s="577">
        <v>0</v>
      </c>
      <c r="AL213" s="513"/>
      <c r="AM213" s="513"/>
      <c r="AN213" s="27"/>
      <c r="AO213" s="17"/>
      <c r="AP213" s="9"/>
      <c r="AQ213" s="9"/>
      <c r="AR213" s="9"/>
    </row>
    <row r="214" spans="1:44" customFormat="1" outlineLevel="1" x14ac:dyDescent="0.25">
      <c r="A214" s="7"/>
      <c r="B214" s="8"/>
      <c r="C214" s="18"/>
      <c r="D214" s="18"/>
      <c r="E214" s="18"/>
      <c r="F214" s="24"/>
      <c r="G214" s="25"/>
      <c r="H214" s="25"/>
      <c r="I214" s="589" t="s">
        <v>3209</v>
      </c>
      <c r="J214" s="577">
        <v>0</v>
      </c>
      <c r="K214" s="577">
        <v>0</v>
      </c>
      <c r="L214" s="577">
        <v>0</v>
      </c>
      <c r="M214" s="577">
        <v>0</v>
      </c>
      <c r="N214" s="577">
        <v>0</v>
      </c>
      <c r="O214" s="577">
        <v>0</v>
      </c>
      <c r="P214" s="577">
        <v>0</v>
      </c>
      <c r="Q214" s="577">
        <v>0</v>
      </c>
      <c r="R214" s="577">
        <v>0</v>
      </c>
      <c r="S214" s="577">
        <v>0</v>
      </c>
      <c r="T214" s="577">
        <v>0</v>
      </c>
      <c r="U214" s="577">
        <v>0</v>
      </c>
      <c r="V214" s="577">
        <v>0</v>
      </c>
      <c r="W214" s="577">
        <v>0</v>
      </c>
      <c r="X214" s="577">
        <v>0</v>
      </c>
      <c r="Y214" s="577">
        <v>0</v>
      </c>
      <c r="Z214" s="577">
        <v>0</v>
      </c>
      <c r="AA214" s="577">
        <v>0</v>
      </c>
      <c r="AB214" s="577">
        <v>0</v>
      </c>
      <c r="AC214" s="577">
        <v>0</v>
      </c>
      <c r="AD214" s="577">
        <v>0</v>
      </c>
      <c r="AE214" s="577">
        <v>0</v>
      </c>
      <c r="AF214" s="577">
        <v>0</v>
      </c>
      <c r="AG214" s="577">
        <v>0</v>
      </c>
      <c r="AH214" s="577">
        <v>0</v>
      </c>
      <c r="AI214" s="577">
        <v>0</v>
      </c>
      <c r="AJ214" s="577">
        <v>0</v>
      </c>
      <c r="AK214" s="577">
        <v>0</v>
      </c>
      <c r="AL214" s="513"/>
      <c r="AM214" s="513"/>
      <c r="AN214" s="27"/>
      <c r="AO214" s="17"/>
      <c r="AP214" s="9"/>
      <c r="AQ214" s="9"/>
      <c r="AR214" s="9"/>
    </row>
    <row r="215" spans="1:44" customFormat="1" outlineLevel="1" x14ac:dyDescent="0.25">
      <c r="A215" s="7"/>
      <c r="B215" s="8"/>
      <c r="C215" s="18"/>
      <c r="D215" s="18"/>
      <c r="E215" s="18"/>
      <c r="F215" s="24"/>
      <c r="G215" s="25"/>
      <c r="H215" s="25"/>
      <c r="I215" s="589" t="s">
        <v>3210</v>
      </c>
      <c r="J215" s="577">
        <v>0</v>
      </c>
      <c r="K215" s="577">
        <v>0</v>
      </c>
      <c r="L215" s="577">
        <v>0</v>
      </c>
      <c r="M215" s="577">
        <v>0</v>
      </c>
      <c r="N215" s="577">
        <v>0</v>
      </c>
      <c r="O215" s="577">
        <v>0</v>
      </c>
      <c r="P215" s="577">
        <v>0</v>
      </c>
      <c r="Q215" s="577">
        <v>0</v>
      </c>
      <c r="R215" s="577">
        <v>0</v>
      </c>
      <c r="S215" s="577">
        <v>0</v>
      </c>
      <c r="T215" s="577">
        <v>0</v>
      </c>
      <c r="U215" s="577">
        <v>0</v>
      </c>
      <c r="V215" s="577">
        <v>0</v>
      </c>
      <c r="W215" s="577">
        <v>0</v>
      </c>
      <c r="X215" s="577">
        <v>0</v>
      </c>
      <c r="Y215" s="577">
        <v>0</v>
      </c>
      <c r="Z215" s="577">
        <v>0</v>
      </c>
      <c r="AA215" s="577">
        <v>0</v>
      </c>
      <c r="AB215" s="577">
        <v>0</v>
      </c>
      <c r="AC215" s="577">
        <v>0</v>
      </c>
      <c r="AD215" s="577">
        <v>0</v>
      </c>
      <c r="AE215" s="577">
        <v>0</v>
      </c>
      <c r="AF215" s="577">
        <v>0</v>
      </c>
      <c r="AG215" s="577">
        <v>0</v>
      </c>
      <c r="AH215" s="577">
        <v>0</v>
      </c>
      <c r="AI215" s="577">
        <v>0</v>
      </c>
      <c r="AJ215" s="577">
        <v>0</v>
      </c>
      <c r="AK215" s="577">
        <v>0</v>
      </c>
      <c r="AL215" s="513"/>
      <c r="AM215" s="513"/>
      <c r="AN215" s="27"/>
      <c r="AO215" s="17"/>
      <c r="AP215" s="9"/>
      <c r="AQ215" s="9"/>
      <c r="AR215" s="9"/>
    </row>
    <row r="216" spans="1:44" customFormat="1" outlineLevel="1" x14ac:dyDescent="0.25">
      <c r="A216" s="7"/>
      <c r="B216" s="8"/>
      <c r="C216" s="18"/>
      <c r="D216" s="18"/>
      <c r="E216" s="18"/>
      <c r="F216" s="24"/>
      <c r="G216" s="25"/>
      <c r="H216" s="25"/>
      <c r="I216" s="589" t="s">
        <v>3211</v>
      </c>
      <c r="J216" s="577">
        <v>0</v>
      </c>
      <c r="K216" s="577">
        <v>0</v>
      </c>
      <c r="L216" s="577">
        <v>0</v>
      </c>
      <c r="M216" s="577">
        <v>0</v>
      </c>
      <c r="N216" s="577">
        <v>0</v>
      </c>
      <c r="O216" s="577">
        <v>0</v>
      </c>
      <c r="P216" s="577">
        <v>0</v>
      </c>
      <c r="Q216" s="577">
        <v>0</v>
      </c>
      <c r="R216" s="577">
        <v>0</v>
      </c>
      <c r="S216" s="577">
        <v>0</v>
      </c>
      <c r="T216" s="577">
        <v>0</v>
      </c>
      <c r="U216" s="577">
        <v>0</v>
      </c>
      <c r="V216" s="577">
        <v>0</v>
      </c>
      <c r="W216" s="577">
        <v>0</v>
      </c>
      <c r="X216" s="577">
        <v>0</v>
      </c>
      <c r="Y216" s="577">
        <v>0</v>
      </c>
      <c r="Z216" s="577">
        <v>0</v>
      </c>
      <c r="AA216" s="577">
        <v>0</v>
      </c>
      <c r="AB216" s="577">
        <v>0</v>
      </c>
      <c r="AC216" s="577">
        <v>0</v>
      </c>
      <c r="AD216" s="577">
        <v>0</v>
      </c>
      <c r="AE216" s="577">
        <v>0</v>
      </c>
      <c r="AF216" s="577">
        <v>0</v>
      </c>
      <c r="AG216" s="577">
        <v>0</v>
      </c>
      <c r="AH216" s="577">
        <v>0</v>
      </c>
      <c r="AI216" s="577">
        <v>0</v>
      </c>
      <c r="AJ216" s="577">
        <v>0</v>
      </c>
      <c r="AK216" s="577">
        <v>0</v>
      </c>
      <c r="AL216" s="513"/>
      <c r="AM216" s="513"/>
      <c r="AN216" s="27"/>
      <c r="AO216" s="17"/>
      <c r="AP216" s="9"/>
      <c r="AQ216" s="9"/>
      <c r="AR216" s="9"/>
    </row>
    <row r="217" spans="1:44" customFormat="1" outlineLevel="1" x14ac:dyDescent="0.25">
      <c r="A217" s="7"/>
      <c r="B217" s="8"/>
      <c r="C217" s="18"/>
      <c r="D217" s="18"/>
      <c r="E217" s="18"/>
      <c r="F217" s="24"/>
      <c r="G217" s="25"/>
      <c r="H217" s="25"/>
      <c r="I217" s="589" t="s">
        <v>3212</v>
      </c>
      <c r="J217" s="577">
        <v>0</v>
      </c>
      <c r="K217" s="577">
        <v>0</v>
      </c>
      <c r="L217" s="577">
        <v>0</v>
      </c>
      <c r="M217" s="577">
        <v>0</v>
      </c>
      <c r="N217" s="577">
        <v>0</v>
      </c>
      <c r="O217" s="577">
        <v>0</v>
      </c>
      <c r="P217" s="577">
        <v>0</v>
      </c>
      <c r="Q217" s="577">
        <v>0</v>
      </c>
      <c r="R217" s="577">
        <v>0</v>
      </c>
      <c r="S217" s="577">
        <v>0</v>
      </c>
      <c r="T217" s="577">
        <v>0</v>
      </c>
      <c r="U217" s="577">
        <v>0</v>
      </c>
      <c r="V217" s="577">
        <v>0</v>
      </c>
      <c r="W217" s="577">
        <v>0</v>
      </c>
      <c r="X217" s="577">
        <v>0</v>
      </c>
      <c r="Y217" s="577">
        <v>0</v>
      </c>
      <c r="Z217" s="577">
        <v>0</v>
      </c>
      <c r="AA217" s="577">
        <v>0</v>
      </c>
      <c r="AB217" s="577">
        <v>0</v>
      </c>
      <c r="AC217" s="577">
        <v>0</v>
      </c>
      <c r="AD217" s="577">
        <v>0</v>
      </c>
      <c r="AE217" s="577">
        <v>0</v>
      </c>
      <c r="AF217" s="577">
        <v>0</v>
      </c>
      <c r="AG217" s="577">
        <v>0</v>
      </c>
      <c r="AH217" s="577">
        <v>0</v>
      </c>
      <c r="AI217" s="577">
        <v>0</v>
      </c>
      <c r="AJ217" s="577">
        <v>0</v>
      </c>
      <c r="AK217" s="577">
        <v>0</v>
      </c>
      <c r="AL217" s="513"/>
      <c r="AM217" s="513"/>
      <c r="AN217" s="27"/>
      <c r="AO217" s="17"/>
      <c r="AP217" s="9"/>
      <c r="AQ217" s="9"/>
      <c r="AR217" s="9"/>
    </row>
    <row r="218" spans="1:44" customFormat="1" outlineLevel="1" x14ac:dyDescent="0.25">
      <c r="A218" s="7"/>
      <c r="B218" s="8"/>
      <c r="C218" s="18"/>
      <c r="D218" s="18"/>
      <c r="E218" s="18"/>
      <c r="F218" s="24"/>
      <c r="G218" s="25"/>
      <c r="H218" s="25"/>
      <c r="I218" s="589" t="s">
        <v>3213</v>
      </c>
      <c r="J218" s="577">
        <v>0</v>
      </c>
      <c r="K218" s="577">
        <v>0</v>
      </c>
      <c r="L218" s="577">
        <v>0</v>
      </c>
      <c r="M218" s="577">
        <v>0</v>
      </c>
      <c r="N218" s="577">
        <v>0</v>
      </c>
      <c r="O218" s="577">
        <v>0</v>
      </c>
      <c r="P218" s="577">
        <v>0</v>
      </c>
      <c r="Q218" s="577">
        <v>0</v>
      </c>
      <c r="R218" s="577">
        <v>0</v>
      </c>
      <c r="S218" s="577">
        <v>0</v>
      </c>
      <c r="T218" s="577">
        <v>0</v>
      </c>
      <c r="U218" s="577">
        <v>0</v>
      </c>
      <c r="V218" s="577">
        <v>0</v>
      </c>
      <c r="W218" s="577">
        <v>0</v>
      </c>
      <c r="X218" s="577">
        <v>0</v>
      </c>
      <c r="Y218" s="577">
        <v>0</v>
      </c>
      <c r="Z218" s="577">
        <v>0</v>
      </c>
      <c r="AA218" s="577">
        <v>0</v>
      </c>
      <c r="AB218" s="577">
        <v>0</v>
      </c>
      <c r="AC218" s="577">
        <v>0</v>
      </c>
      <c r="AD218" s="577">
        <v>0</v>
      </c>
      <c r="AE218" s="577">
        <v>0</v>
      </c>
      <c r="AF218" s="577">
        <v>0</v>
      </c>
      <c r="AG218" s="577">
        <v>0</v>
      </c>
      <c r="AH218" s="577">
        <v>0</v>
      </c>
      <c r="AI218" s="577">
        <v>0</v>
      </c>
      <c r="AJ218" s="577">
        <v>0</v>
      </c>
      <c r="AK218" s="577">
        <v>0</v>
      </c>
      <c r="AL218" s="513"/>
      <c r="AM218" s="513"/>
      <c r="AN218" s="27"/>
      <c r="AO218" s="17"/>
      <c r="AP218" s="9"/>
      <c r="AQ218" s="9"/>
      <c r="AR218" s="9"/>
    </row>
    <row r="219" spans="1:44" customFormat="1" outlineLevel="1" x14ac:dyDescent="0.25">
      <c r="A219" s="7"/>
      <c r="B219" s="8"/>
      <c r="C219" s="18"/>
      <c r="D219" s="18"/>
      <c r="E219" s="18"/>
      <c r="F219" s="24"/>
      <c r="G219" s="25"/>
      <c r="H219" s="25"/>
      <c r="I219" s="589" t="s">
        <v>3214</v>
      </c>
      <c r="J219" s="577">
        <v>0</v>
      </c>
      <c r="K219" s="577">
        <v>0</v>
      </c>
      <c r="L219" s="577">
        <v>0</v>
      </c>
      <c r="M219" s="577">
        <v>0</v>
      </c>
      <c r="N219" s="577">
        <v>0</v>
      </c>
      <c r="O219" s="577">
        <v>0</v>
      </c>
      <c r="P219" s="577">
        <v>0</v>
      </c>
      <c r="Q219" s="577">
        <v>0</v>
      </c>
      <c r="R219" s="577">
        <v>0</v>
      </c>
      <c r="S219" s="577">
        <v>0</v>
      </c>
      <c r="T219" s="577">
        <v>0</v>
      </c>
      <c r="U219" s="577">
        <v>0</v>
      </c>
      <c r="V219" s="577">
        <v>0</v>
      </c>
      <c r="W219" s="577">
        <v>0</v>
      </c>
      <c r="X219" s="577">
        <v>0</v>
      </c>
      <c r="Y219" s="577">
        <v>0</v>
      </c>
      <c r="Z219" s="577">
        <v>0</v>
      </c>
      <c r="AA219" s="577">
        <v>0</v>
      </c>
      <c r="AB219" s="577">
        <v>0</v>
      </c>
      <c r="AC219" s="577">
        <v>0</v>
      </c>
      <c r="AD219" s="577">
        <v>0</v>
      </c>
      <c r="AE219" s="577">
        <v>0</v>
      </c>
      <c r="AF219" s="577">
        <v>0</v>
      </c>
      <c r="AG219" s="577">
        <v>0</v>
      </c>
      <c r="AH219" s="577">
        <v>0</v>
      </c>
      <c r="AI219" s="577">
        <v>0</v>
      </c>
      <c r="AJ219" s="577">
        <v>0</v>
      </c>
      <c r="AK219" s="577">
        <v>0</v>
      </c>
      <c r="AL219" s="513"/>
      <c r="AM219" s="513"/>
      <c r="AN219" s="27"/>
      <c r="AO219" s="17"/>
      <c r="AP219" s="9"/>
      <c r="AQ219" s="9"/>
      <c r="AR219" s="9"/>
    </row>
    <row r="220" spans="1:44" customFormat="1" outlineLevel="1" x14ac:dyDescent="0.25">
      <c r="A220" s="7"/>
      <c r="B220" s="8"/>
      <c r="C220" s="18"/>
      <c r="D220" s="18"/>
      <c r="E220" s="18"/>
      <c r="F220" s="24"/>
      <c r="G220" s="25"/>
      <c r="H220" s="25"/>
      <c r="I220" s="589" t="s">
        <v>3215</v>
      </c>
      <c r="J220" s="577">
        <v>0</v>
      </c>
      <c r="K220" s="577">
        <v>0</v>
      </c>
      <c r="L220" s="577">
        <v>0</v>
      </c>
      <c r="M220" s="577">
        <v>0</v>
      </c>
      <c r="N220" s="577">
        <v>0</v>
      </c>
      <c r="O220" s="577">
        <v>0</v>
      </c>
      <c r="P220" s="577">
        <v>0</v>
      </c>
      <c r="Q220" s="577">
        <v>0</v>
      </c>
      <c r="R220" s="577">
        <v>0</v>
      </c>
      <c r="S220" s="577">
        <v>0</v>
      </c>
      <c r="T220" s="577">
        <v>0</v>
      </c>
      <c r="U220" s="577">
        <v>0</v>
      </c>
      <c r="V220" s="577">
        <v>0</v>
      </c>
      <c r="W220" s="577">
        <v>0</v>
      </c>
      <c r="X220" s="577">
        <v>0</v>
      </c>
      <c r="Y220" s="577">
        <v>0</v>
      </c>
      <c r="Z220" s="577">
        <v>0</v>
      </c>
      <c r="AA220" s="577">
        <v>0</v>
      </c>
      <c r="AB220" s="577">
        <v>0</v>
      </c>
      <c r="AC220" s="577">
        <v>0</v>
      </c>
      <c r="AD220" s="577">
        <v>0</v>
      </c>
      <c r="AE220" s="577">
        <v>0</v>
      </c>
      <c r="AF220" s="577">
        <v>0</v>
      </c>
      <c r="AG220" s="577">
        <v>0</v>
      </c>
      <c r="AH220" s="577">
        <v>0</v>
      </c>
      <c r="AI220" s="577">
        <v>0</v>
      </c>
      <c r="AJ220" s="577">
        <v>0</v>
      </c>
      <c r="AK220" s="577">
        <v>0</v>
      </c>
      <c r="AL220" s="513"/>
      <c r="AM220" s="513"/>
      <c r="AN220" s="27"/>
      <c r="AO220" s="17"/>
      <c r="AP220" s="9"/>
      <c r="AQ220" s="9"/>
      <c r="AR220" s="9"/>
    </row>
    <row r="221" spans="1:44" customFormat="1" outlineLevel="1" x14ac:dyDescent="0.25">
      <c r="A221" s="7"/>
      <c r="B221" s="8"/>
      <c r="C221" s="18"/>
      <c r="D221" s="18"/>
      <c r="E221" s="18"/>
      <c r="F221" s="24"/>
      <c r="G221" s="25"/>
      <c r="H221" s="25"/>
      <c r="I221" s="589" t="s">
        <v>3216</v>
      </c>
      <c r="J221" s="577">
        <v>0</v>
      </c>
      <c r="K221" s="577">
        <v>0</v>
      </c>
      <c r="L221" s="577">
        <v>0</v>
      </c>
      <c r="M221" s="577">
        <v>0</v>
      </c>
      <c r="N221" s="577">
        <v>0</v>
      </c>
      <c r="O221" s="577">
        <v>0</v>
      </c>
      <c r="P221" s="577">
        <v>0</v>
      </c>
      <c r="Q221" s="577">
        <v>0</v>
      </c>
      <c r="R221" s="577">
        <v>0</v>
      </c>
      <c r="S221" s="577">
        <v>0</v>
      </c>
      <c r="T221" s="577">
        <v>0</v>
      </c>
      <c r="U221" s="577">
        <v>0</v>
      </c>
      <c r="V221" s="577">
        <v>0</v>
      </c>
      <c r="W221" s="577">
        <v>0</v>
      </c>
      <c r="X221" s="577">
        <v>0</v>
      </c>
      <c r="Y221" s="577">
        <v>0</v>
      </c>
      <c r="Z221" s="577">
        <v>0</v>
      </c>
      <c r="AA221" s="577">
        <v>0</v>
      </c>
      <c r="AB221" s="577">
        <v>0</v>
      </c>
      <c r="AC221" s="577">
        <v>0</v>
      </c>
      <c r="AD221" s="577">
        <v>0</v>
      </c>
      <c r="AE221" s="577">
        <v>0</v>
      </c>
      <c r="AF221" s="577">
        <v>0</v>
      </c>
      <c r="AG221" s="577">
        <v>0</v>
      </c>
      <c r="AH221" s="577">
        <v>0</v>
      </c>
      <c r="AI221" s="577">
        <v>0</v>
      </c>
      <c r="AJ221" s="577">
        <v>0</v>
      </c>
      <c r="AK221" s="577">
        <v>0</v>
      </c>
      <c r="AL221" s="513"/>
      <c r="AM221" s="513"/>
      <c r="AN221" s="27"/>
      <c r="AO221" s="17"/>
      <c r="AP221" s="9"/>
      <c r="AQ221" s="9"/>
      <c r="AR221" s="9"/>
    </row>
    <row r="222" spans="1:44" customFormat="1" outlineLevel="1" x14ac:dyDescent="0.25">
      <c r="A222" s="7"/>
      <c r="B222" s="8"/>
      <c r="C222" s="18"/>
      <c r="D222" s="18"/>
      <c r="E222" s="18"/>
      <c r="F222" s="24"/>
      <c r="G222" s="25"/>
      <c r="H222" s="25"/>
      <c r="I222" s="589" t="s">
        <v>3217</v>
      </c>
      <c r="J222" s="577">
        <v>0</v>
      </c>
      <c r="K222" s="577">
        <v>0</v>
      </c>
      <c r="L222" s="577">
        <v>0</v>
      </c>
      <c r="M222" s="577">
        <v>0</v>
      </c>
      <c r="N222" s="577">
        <v>0</v>
      </c>
      <c r="O222" s="577">
        <v>0</v>
      </c>
      <c r="P222" s="577">
        <v>0</v>
      </c>
      <c r="Q222" s="577">
        <v>0</v>
      </c>
      <c r="R222" s="577">
        <v>0</v>
      </c>
      <c r="S222" s="577">
        <v>0</v>
      </c>
      <c r="T222" s="577">
        <v>0</v>
      </c>
      <c r="U222" s="577">
        <v>0</v>
      </c>
      <c r="V222" s="577">
        <v>0</v>
      </c>
      <c r="W222" s="577">
        <v>0</v>
      </c>
      <c r="X222" s="577">
        <v>0</v>
      </c>
      <c r="Y222" s="577">
        <v>0</v>
      </c>
      <c r="Z222" s="577">
        <v>0</v>
      </c>
      <c r="AA222" s="577">
        <v>0</v>
      </c>
      <c r="AB222" s="577">
        <v>0</v>
      </c>
      <c r="AC222" s="577">
        <v>0</v>
      </c>
      <c r="AD222" s="577">
        <v>0</v>
      </c>
      <c r="AE222" s="577">
        <v>0</v>
      </c>
      <c r="AF222" s="577">
        <v>0</v>
      </c>
      <c r="AG222" s="577">
        <v>0</v>
      </c>
      <c r="AH222" s="577">
        <v>0</v>
      </c>
      <c r="AI222" s="577">
        <v>0</v>
      </c>
      <c r="AJ222" s="577">
        <v>0</v>
      </c>
      <c r="AK222" s="577">
        <v>0</v>
      </c>
      <c r="AL222" s="513"/>
      <c r="AM222" s="513"/>
      <c r="AN222" s="27"/>
      <c r="AO222" s="17"/>
      <c r="AP222" s="9"/>
      <c r="AQ222" s="9"/>
      <c r="AR222" s="9"/>
    </row>
    <row r="223" spans="1:44" customFormat="1" outlineLevel="1" x14ac:dyDescent="0.25">
      <c r="A223" s="7"/>
      <c r="B223" s="8"/>
      <c r="C223" s="18"/>
      <c r="D223" s="18"/>
      <c r="E223" s="18"/>
      <c r="F223" s="24"/>
      <c r="G223" s="25"/>
      <c r="H223" s="25"/>
      <c r="J223" s="513"/>
      <c r="K223" s="513"/>
      <c r="L223" s="513"/>
      <c r="M223" s="513"/>
      <c r="N223" s="513"/>
      <c r="O223" s="513"/>
      <c r="P223" s="513"/>
      <c r="Q223" s="513"/>
      <c r="R223" s="513"/>
      <c r="S223" s="513"/>
      <c r="T223" s="513"/>
      <c r="U223" s="513"/>
      <c r="V223" s="513"/>
      <c r="W223" s="513"/>
      <c r="X223" s="513"/>
      <c r="Y223" s="513"/>
      <c r="Z223" s="513"/>
      <c r="AA223" s="513"/>
      <c r="AB223" s="513"/>
      <c r="AC223" s="513"/>
      <c r="AD223" s="513"/>
      <c r="AE223" s="513"/>
      <c r="AF223" s="513"/>
      <c r="AG223" s="513"/>
      <c r="AH223" s="513"/>
      <c r="AI223" s="513"/>
      <c r="AJ223" s="513"/>
      <c r="AK223" s="513"/>
      <c r="AL223" s="513"/>
      <c r="AM223" s="513"/>
      <c r="AN223" s="27"/>
      <c r="AO223" s="17"/>
      <c r="AP223" s="9"/>
      <c r="AQ223" s="9"/>
      <c r="AR223" s="9"/>
    </row>
    <row r="224" spans="1:44" customFormat="1" outlineLevel="1" x14ac:dyDescent="0.25">
      <c r="A224" s="7"/>
      <c r="B224" s="8"/>
      <c r="C224" s="18"/>
      <c r="D224" s="18"/>
      <c r="E224" s="18"/>
      <c r="F224" s="24"/>
      <c r="G224" s="25"/>
      <c r="H224" s="25" t="s">
        <v>3218</v>
      </c>
      <c r="I224" s="589" t="s">
        <v>3209</v>
      </c>
      <c r="J224" s="577">
        <v>0</v>
      </c>
      <c r="K224" s="577">
        <v>0</v>
      </c>
      <c r="L224" s="577">
        <v>0</v>
      </c>
      <c r="M224" s="577">
        <v>0</v>
      </c>
      <c r="N224" s="577">
        <v>0</v>
      </c>
      <c r="O224" s="577">
        <v>0</v>
      </c>
      <c r="P224" s="577">
        <v>0</v>
      </c>
      <c r="Q224" s="577">
        <v>0</v>
      </c>
      <c r="R224" s="577">
        <v>0</v>
      </c>
      <c r="S224" s="577">
        <v>0</v>
      </c>
      <c r="T224" s="577">
        <v>0</v>
      </c>
      <c r="U224" s="577">
        <v>0</v>
      </c>
      <c r="V224" s="577">
        <v>0</v>
      </c>
      <c r="W224" s="577">
        <v>0</v>
      </c>
      <c r="X224" s="577">
        <v>0</v>
      </c>
      <c r="Y224" s="577">
        <v>0</v>
      </c>
      <c r="Z224" s="577">
        <v>0</v>
      </c>
      <c r="AA224" s="577">
        <v>0</v>
      </c>
      <c r="AB224" s="577">
        <v>0</v>
      </c>
      <c r="AC224" s="577">
        <v>0</v>
      </c>
      <c r="AD224" s="577">
        <v>0.4</v>
      </c>
      <c r="AE224" s="577">
        <v>0.5</v>
      </c>
      <c r="AF224" s="577">
        <v>0.5</v>
      </c>
      <c r="AG224" s="577">
        <v>0.5</v>
      </c>
      <c r="AH224" s="577">
        <v>0.5</v>
      </c>
      <c r="AI224" s="577">
        <v>0.4</v>
      </c>
      <c r="AJ224" s="577">
        <v>0</v>
      </c>
      <c r="AK224" s="577">
        <v>0.4</v>
      </c>
      <c r="AL224" s="513"/>
      <c r="AM224" s="513"/>
      <c r="AN224" s="27"/>
      <c r="AO224" s="17"/>
      <c r="AP224" s="9"/>
      <c r="AQ224" s="9"/>
      <c r="AR224" s="9"/>
    </row>
    <row r="225" spans="1:44" customFormat="1" outlineLevel="1" x14ac:dyDescent="0.25">
      <c r="A225" s="7"/>
      <c r="B225" s="8"/>
      <c r="C225" s="18"/>
      <c r="D225" s="18"/>
      <c r="E225" s="18"/>
      <c r="F225" s="24"/>
      <c r="G225" s="25"/>
      <c r="H225" s="25"/>
      <c r="I225" s="589" t="s">
        <v>3210</v>
      </c>
      <c r="J225" s="577">
        <v>0</v>
      </c>
      <c r="K225" s="577">
        <v>0</v>
      </c>
      <c r="L225" s="577">
        <v>0</v>
      </c>
      <c r="M225" s="577">
        <v>0</v>
      </c>
      <c r="N225" s="577">
        <v>0</v>
      </c>
      <c r="O225" s="577">
        <v>0</v>
      </c>
      <c r="P225" s="577">
        <v>0</v>
      </c>
      <c r="Q225" s="577">
        <v>0</v>
      </c>
      <c r="R225" s="577">
        <v>0</v>
      </c>
      <c r="S225" s="577">
        <v>0</v>
      </c>
      <c r="T225" s="577">
        <v>0</v>
      </c>
      <c r="U225" s="577">
        <v>0</v>
      </c>
      <c r="V225" s="577">
        <v>0</v>
      </c>
      <c r="W225" s="577">
        <v>0</v>
      </c>
      <c r="X225" s="577">
        <v>0</v>
      </c>
      <c r="Y225" s="577">
        <v>0</v>
      </c>
      <c r="Z225" s="577">
        <v>0</v>
      </c>
      <c r="AA225" s="577">
        <v>0</v>
      </c>
      <c r="AB225" s="577">
        <v>0</v>
      </c>
      <c r="AC225" s="577">
        <v>0</v>
      </c>
      <c r="AD225" s="577">
        <v>0.5</v>
      </c>
      <c r="AE225" s="577">
        <v>0.4</v>
      </c>
      <c r="AF225" s="577">
        <v>0.4</v>
      </c>
      <c r="AG225" s="577">
        <v>0.4</v>
      </c>
      <c r="AH225" s="577">
        <v>0.4</v>
      </c>
      <c r="AI225" s="577">
        <v>0.5</v>
      </c>
      <c r="AJ225" s="577">
        <v>0</v>
      </c>
      <c r="AK225" s="577">
        <v>0.5</v>
      </c>
      <c r="AL225" s="513"/>
      <c r="AM225" s="513"/>
      <c r="AN225" s="27"/>
      <c r="AO225" s="17"/>
      <c r="AP225" s="9"/>
      <c r="AQ225" s="9"/>
      <c r="AR225" s="9"/>
    </row>
    <row r="226" spans="1:44" customFormat="1" outlineLevel="1" x14ac:dyDescent="0.25">
      <c r="A226" s="7"/>
      <c r="B226" s="8"/>
      <c r="C226" s="18"/>
      <c r="D226" s="18"/>
      <c r="E226" s="18"/>
      <c r="F226" s="24"/>
      <c r="G226" s="25"/>
      <c r="H226" s="25"/>
      <c r="I226" s="589" t="s">
        <v>3211</v>
      </c>
      <c r="J226" s="577">
        <v>0</v>
      </c>
      <c r="K226" s="577">
        <v>0</v>
      </c>
      <c r="L226" s="577">
        <v>0</v>
      </c>
      <c r="M226" s="577">
        <v>0</v>
      </c>
      <c r="N226" s="577">
        <v>0</v>
      </c>
      <c r="O226" s="577">
        <v>0</v>
      </c>
      <c r="P226" s="577">
        <v>0</v>
      </c>
      <c r="Q226" s="577">
        <v>0</v>
      </c>
      <c r="R226" s="577">
        <v>0</v>
      </c>
      <c r="S226" s="577">
        <v>0</v>
      </c>
      <c r="T226" s="577">
        <v>0</v>
      </c>
      <c r="U226" s="577">
        <v>0</v>
      </c>
      <c r="V226" s="577">
        <v>0</v>
      </c>
      <c r="W226" s="577">
        <v>0</v>
      </c>
      <c r="X226" s="577">
        <v>0</v>
      </c>
      <c r="Y226" s="577">
        <v>0</v>
      </c>
      <c r="Z226" s="577">
        <v>0</v>
      </c>
      <c r="AA226" s="577">
        <v>0</v>
      </c>
      <c r="AB226" s="577">
        <v>0</v>
      </c>
      <c r="AC226" s="577">
        <v>0</v>
      </c>
      <c r="AD226" s="577">
        <v>0</v>
      </c>
      <c r="AE226" s="577">
        <v>0</v>
      </c>
      <c r="AF226" s="577">
        <v>0</v>
      </c>
      <c r="AG226" s="577">
        <v>0</v>
      </c>
      <c r="AH226" s="577">
        <v>0</v>
      </c>
      <c r="AI226" s="577">
        <v>0</v>
      </c>
      <c r="AJ226" s="577">
        <v>0</v>
      </c>
      <c r="AK226" s="577">
        <v>0</v>
      </c>
      <c r="AL226" s="513"/>
      <c r="AM226" s="513"/>
      <c r="AN226" s="27"/>
      <c r="AO226" s="17"/>
      <c r="AP226" s="9"/>
      <c r="AQ226" s="9"/>
      <c r="AR226" s="9"/>
    </row>
    <row r="227" spans="1:44" customFormat="1" outlineLevel="1" x14ac:dyDescent="0.25">
      <c r="A227" s="7"/>
      <c r="B227" s="8"/>
      <c r="C227" s="18"/>
      <c r="D227" s="18"/>
      <c r="E227" s="18"/>
      <c r="F227" s="24"/>
      <c r="G227" s="25"/>
      <c r="H227" s="25"/>
      <c r="I227" s="589" t="s">
        <v>3212</v>
      </c>
      <c r="J227" s="577">
        <v>0</v>
      </c>
      <c r="K227" s="577">
        <v>0</v>
      </c>
      <c r="L227" s="577">
        <v>0</v>
      </c>
      <c r="M227" s="577">
        <v>0</v>
      </c>
      <c r="N227" s="577">
        <v>0</v>
      </c>
      <c r="O227" s="577">
        <v>0</v>
      </c>
      <c r="P227" s="577">
        <v>0</v>
      </c>
      <c r="Q227" s="577">
        <v>0</v>
      </c>
      <c r="R227" s="577">
        <v>0</v>
      </c>
      <c r="S227" s="577">
        <v>0</v>
      </c>
      <c r="T227" s="577">
        <v>0</v>
      </c>
      <c r="U227" s="577">
        <v>0</v>
      </c>
      <c r="V227" s="577">
        <v>0</v>
      </c>
      <c r="W227" s="577">
        <v>0</v>
      </c>
      <c r="X227" s="577">
        <v>0</v>
      </c>
      <c r="Y227" s="577">
        <v>0</v>
      </c>
      <c r="Z227" s="577">
        <v>0</v>
      </c>
      <c r="AA227" s="577">
        <v>0</v>
      </c>
      <c r="AB227" s="577">
        <v>0</v>
      </c>
      <c r="AC227" s="577">
        <v>0</v>
      </c>
      <c r="AD227" s="577">
        <v>0.1</v>
      </c>
      <c r="AE227" s="577">
        <v>0.1</v>
      </c>
      <c r="AF227" s="577">
        <v>0.1</v>
      </c>
      <c r="AG227" s="577">
        <v>0.1</v>
      </c>
      <c r="AH227" s="577">
        <v>0.1</v>
      </c>
      <c r="AI227" s="577">
        <v>0.1</v>
      </c>
      <c r="AJ227" s="577">
        <v>0</v>
      </c>
      <c r="AK227" s="577">
        <v>0.1</v>
      </c>
      <c r="AL227" s="513"/>
      <c r="AM227" s="513"/>
      <c r="AN227" s="27"/>
      <c r="AO227" s="17"/>
      <c r="AP227" s="9"/>
      <c r="AQ227" s="9"/>
      <c r="AR227" s="9"/>
    </row>
    <row r="228" spans="1:44" customFormat="1" outlineLevel="1" x14ac:dyDescent="0.25">
      <c r="A228" s="7"/>
      <c r="B228" s="8"/>
      <c r="C228" s="18"/>
      <c r="D228" s="18"/>
      <c r="E228" s="18"/>
      <c r="F228" s="24"/>
      <c r="G228" s="25"/>
      <c r="H228" s="25"/>
      <c r="I228" s="589" t="s">
        <v>3213</v>
      </c>
      <c r="J228" s="577">
        <v>0</v>
      </c>
      <c r="K228" s="577">
        <v>0</v>
      </c>
      <c r="L228" s="577">
        <v>0</v>
      </c>
      <c r="M228" s="577">
        <v>0</v>
      </c>
      <c r="N228" s="577">
        <v>0</v>
      </c>
      <c r="O228" s="577">
        <v>0</v>
      </c>
      <c r="P228" s="577">
        <v>0</v>
      </c>
      <c r="Q228" s="577">
        <v>0</v>
      </c>
      <c r="R228" s="577">
        <v>0</v>
      </c>
      <c r="S228" s="577">
        <v>0</v>
      </c>
      <c r="T228" s="577">
        <v>0</v>
      </c>
      <c r="U228" s="577">
        <v>0</v>
      </c>
      <c r="V228" s="577">
        <v>0</v>
      </c>
      <c r="W228" s="577">
        <v>0</v>
      </c>
      <c r="X228" s="577">
        <v>0</v>
      </c>
      <c r="Y228" s="577">
        <v>0</v>
      </c>
      <c r="Z228" s="577">
        <v>0</v>
      </c>
      <c r="AA228" s="577">
        <v>0</v>
      </c>
      <c r="AB228" s="577">
        <v>0</v>
      </c>
      <c r="AC228" s="577">
        <v>0</v>
      </c>
      <c r="AD228" s="577">
        <v>0</v>
      </c>
      <c r="AE228" s="577">
        <v>0</v>
      </c>
      <c r="AF228" s="577">
        <v>0</v>
      </c>
      <c r="AG228" s="577">
        <v>0</v>
      </c>
      <c r="AH228" s="577">
        <v>0</v>
      </c>
      <c r="AI228" s="577">
        <v>0</v>
      </c>
      <c r="AJ228" s="577">
        <v>0</v>
      </c>
      <c r="AK228" s="577">
        <v>0</v>
      </c>
      <c r="AL228" s="513"/>
      <c r="AM228" s="513"/>
      <c r="AN228" s="27"/>
      <c r="AO228" s="17"/>
      <c r="AP228" s="9"/>
      <c r="AQ228" s="9"/>
      <c r="AR228" s="9"/>
    </row>
    <row r="229" spans="1:44" customFormat="1" outlineLevel="1" x14ac:dyDescent="0.25">
      <c r="A229" s="7"/>
      <c r="B229" s="8"/>
      <c r="C229" s="18"/>
      <c r="D229" s="18"/>
      <c r="E229" s="18"/>
      <c r="F229" s="24"/>
      <c r="G229" s="25"/>
      <c r="H229" s="25"/>
      <c r="I229" s="589" t="s">
        <v>3214</v>
      </c>
      <c r="J229" s="577">
        <v>0</v>
      </c>
      <c r="K229" s="577">
        <v>0</v>
      </c>
      <c r="L229" s="577">
        <v>0</v>
      </c>
      <c r="M229" s="577">
        <v>0</v>
      </c>
      <c r="N229" s="577">
        <v>0</v>
      </c>
      <c r="O229" s="577">
        <v>0</v>
      </c>
      <c r="P229" s="577">
        <v>0</v>
      </c>
      <c r="Q229" s="577">
        <v>0</v>
      </c>
      <c r="R229" s="577">
        <v>0</v>
      </c>
      <c r="S229" s="577">
        <v>0</v>
      </c>
      <c r="T229" s="577">
        <v>0</v>
      </c>
      <c r="U229" s="577">
        <v>0</v>
      </c>
      <c r="V229" s="577">
        <v>0</v>
      </c>
      <c r="W229" s="577">
        <v>0</v>
      </c>
      <c r="X229" s="577">
        <v>0</v>
      </c>
      <c r="Y229" s="577">
        <v>0</v>
      </c>
      <c r="Z229" s="577">
        <v>0</v>
      </c>
      <c r="AA229" s="577">
        <v>0</v>
      </c>
      <c r="AB229" s="577">
        <v>0</v>
      </c>
      <c r="AC229" s="577">
        <v>0</v>
      </c>
      <c r="AD229" s="577">
        <v>0</v>
      </c>
      <c r="AE229" s="577">
        <v>0</v>
      </c>
      <c r="AF229" s="577">
        <v>0</v>
      </c>
      <c r="AG229" s="577">
        <v>0</v>
      </c>
      <c r="AH229" s="577">
        <v>0</v>
      </c>
      <c r="AI229" s="577">
        <v>0</v>
      </c>
      <c r="AJ229" s="577">
        <v>0</v>
      </c>
      <c r="AK229" s="577">
        <v>0</v>
      </c>
      <c r="AL229" s="513"/>
      <c r="AM229" s="513"/>
      <c r="AN229" s="27"/>
      <c r="AO229" s="17"/>
      <c r="AP229" s="9"/>
      <c r="AQ229" s="9"/>
      <c r="AR229" s="9"/>
    </row>
    <row r="230" spans="1:44" customFormat="1" outlineLevel="1" x14ac:dyDescent="0.25">
      <c r="A230" s="7"/>
      <c r="B230" s="8"/>
      <c r="C230" s="18"/>
      <c r="D230" s="18"/>
      <c r="E230" s="18"/>
      <c r="F230" s="24"/>
      <c r="G230" s="25"/>
      <c r="H230" s="25"/>
      <c r="I230" s="512"/>
      <c r="J230" s="512"/>
      <c r="K230" s="512"/>
      <c r="L230" s="512"/>
      <c r="M230" s="512"/>
      <c r="N230" s="512"/>
      <c r="O230" s="512"/>
      <c r="P230" s="512"/>
      <c r="Q230" s="512"/>
      <c r="R230" s="512"/>
      <c r="S230" s="512"/>
      <c r="T230" s="512"/>
      <c r="U230" s="512"/>
      <c r="V230" s="512"/>
      <c r="W230" s="512"/>
      <c r="X230" s="512"/>
      <c r="Y230" s="512"/>
      <c r="Z230" s="512"/>
      <c r="AA230" s="512"/>
      <c r="AB230" s="512"/>
      <c r="AC230" s="512"/>
      <c r="AD230" s="512"/>
      <c r="AE230" s="512"/>
      <c r="AF230" s="512"/>
      <c r="AG230" s="512"/>
      <c r="AH230" s="512"/>
      <c r="AI230" s="512"/>
      <c r="AJ230" s="512"/>
      <c r="AK230" s="512"/>
      <c r="AL230" s="513"/>
      <c r="AM230" s="513"/>
      <c r="AN230" s="27"/>
      <c r="AO230" s="17"/>
      <c r="AP230" s="9"/>
      <c r="AQ230" s="9"/>
      <c r="AR230" s="9"/>
    </row>
    <row r="231" spans="1:44" customFormat="1" x14ac:dyDescent="0.25">
      <c r="A231" s="7"/>
      <c r="B231" s="8"/>
      <c r="C231" s="18"/>
      <c r="D231" s="18"/>
      <c r="E231" s="18"/>
      <c r="F231" s="24"/>
      <c r="G231" s="570" t="s">
        <v>3219</v>
      </c>
      <c r="H231" s="25"/>
      <c r="I231" s="512"/>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513"/>
      <c r="AM231" s="513"/>
      <c r="AN231" s="27"/>
      <c r="AO231" s="17"/>
      <c r="AP231" s="9"/>
      <c r="AQ231" s="9"/>
      <c r="AR231" s="9"/>
    </row>
    <row r="232" spans="1:44" customFormat="1" outlineLevel="1" x14ac:dyDescent="0.25">
      <c r="A232" s="7"/>
      <c r="B232" s="8"/>
      <c r="C232" s="18"/>
      <c r="D232" s="18"/>
      <c r="E232" s="18"/>
      <c r="F232" s="24"/>
      <c r="G232" s="25"/>
      <c r="H232" s="25" t="s">
        <v>3220</v>
      </c>
      <c r="I232" s="512"/>
      <c r="J232" s="587">
        <v>0</v>
      </c>
      <c r="K232" s="587">
        <v>0</v>
      </c>
      <c r="L232" s="587">
        <v>0</v>
      </c>
      <c r="M232" s="587">
        <v>0</v>
      </c>
      <c r="N232" s="587">
        <v>0</v>
      </c>
      <c r="O232" s="587">
        <v>0</v>
      </c>
      <c r="P232" s="587">
        <v>0</v>
      </c>
      <c r="Q232" s="587">
        <v>0</v>
      </c>
      <c r="R232" s="587">
        <v>0</v>
      </c>
      <c r="S232" s="587">
        <v>0</v>
      </c>
      <c r="T232" s="587">
        <v>0</v>
      </c>
      <c r="U232" s="587">
        <v>0</v>
      </c>
      <c r="V232" s="587">
        <v>0</v>
      </c>
      <c r="W232" s="587">
        <v>0</v>
      </c>
      <c r="X232" s="587">
        <v>0</v>
      </c>
      <c r="Y232" s="587">
        <v>0</v>
      </c>
      <c r="Z232" s="587">
        <v>0</v>
      </c>
      <c r="AA232" s="587">
        <v>0</v>
      </c>
      <c r="AB232" s="587">
        <v>0</v>
      </c>
      <c r="AC232" s="587">
        <v>0</v>
      </c>
      <c r="AD232" s="587">
        <v>0</v>
      </c>
      <c r="AE232" s="587">
        <v>0</v>
      </c>
      <c r="AF232" s="587">
        <v>0</v>
      </c>
      <c r="AG232" s="587">
        <v>0</v>
      </c>
      <c r="AH232" s="587">
        <v>0</v>
      </c>
      <c r="AI232" s="587">
        <v>0</v>
      </c>
      <c r="AJ232" s="587">
        <v>0</v>
      </c>
      <c r="AK232" s="587">
        <v>0</v>
      </c>
      <c r="AL232" s="513"/>
      <c r="AM232" s="513"/>
      <c r="AN232" s="27"/>
      <c r="AO232" s="17"/>
      <c r="AP232" s="9"/>
      <c r="AQ232" s="9"/>
      <c r="AR232" s="9"/>
    </row>
    <row r="233" spans="1:44" customFormat="1" outlineLevel="1" x14ac:dyDescent="0.25">
      <c r="A233" s="7"/>
      <c r="B233" s="8"/>
      <c r="C233" s="18"/>
      <c r="D233" s="18"/>
      <c r="E233" s="18"/>
      <c r="F233" s="24"/>
      <c r="G233" s="25"/>
      <c r="H233" s="25" t="s">
        <v>3195</v>
      </c>
      <c r="I233" s="512"/>
      <c r="J233" s="587">
        <v>0</v>
      </c>
      <c r="K233" s="587">
        <v>0</v>
      </c>
      <c r="L233" s="587">
        <v>0</v>
      </c>
      <c r="M233" s="587">
        <v>0</v>
      </c>
      <c r="N233" s="587">
        <v>0</v>
      </c>
      <c r="O233" s="587">
        <v>0</v>
      </c>
      <c r="P233" s="587">
        <v>0</v>
      </c>
      <c r="Q233" s="587">
        <v>0</v>
      </c>
      <c r="R233" s="587">
        <v>0</v>
      </c>
      <c r="S233" s="587">
        <v>0</v>
      </c>
      <c r="T233" s="587">
        <v>0</v>
      </c>
      <c r="U233" s="587">
        <v>0</v>
      </c>
      <c r="V233" s="587">
        <v>0</v>
      </c>
      <c r="W233" s="587">
        <v>0</v>
      </c>
      <c r="X233" s="587">
        <v>0</v>
      </c>
      <c r="Y233" s="587">
        <v>0</v>
      </c>
      <c r="Z233" s="587">
        <v>0</v>
      </c>
      <c r="AA233" s="587">
        <v>0</v>
      </c>
      <c r="AB233" s="587">
        <v>0</v>
      </c>
      <c r="AC233" s="587">
        <v>0</v>
      </c>
      <c r="AD233" s="587">
        <v>0</v>
      </c>
      <c r="AE233" s="587">
        <v>0</v>
      </c>
      <c r="AF233" s="587">
        <v>0</v>
      </c>
      <c r="AG233" s="587">
        <v>0</v>
      </c>
      <c r="AH233" s="587">
        <v>0</v>
      </c>
      <c r="AI233" s="587">
        <v>0</v>
      </c>
      <c r="AJ233" s="587">
        <v>0</v>
      </c>
      <c r="AK233" s="587">
        <v>0</v>
      </c>
      <c r="AL233" s="513"/>
      <c r="AM233" s="513"/>
      <c r="AN233" s="27"/>
      <c r="AO233" s="17"/>
      <c r="AP233" s="9"/>
      <c r="AQ233" s="9"/>
      <c r="AR233" s="9"/>
    </row>
    <row r="234" spans="1:44" customFormat="1" outlineLevel="1" x14ac:dyDescent="0.25">
      <c r="A234" s="7"/>
      <c r="B234" s="8"/>
      <c r="C234" s="18"/>
      <c r="D234" s="18"/>
      <c r="E234" s="18"/>
      <c r="F234" s="24"/>
      <c r="G234" s="25"/>
      <c r="H234" s="25" t="s">
        <v>3196</v>
      </c>
      <c r="I234" s="512"/>
      <c r="J234" s="571">
        <v>0</v>
      </c>
      <c r="K234" s="571">
        <v>0</v>
      </c>
      <c r="L234" s="571">
        <v>0</v>
      </c>
      <c r="M234" s="571">
        <v>0</v>
      </c>
      <c r="N234" s="571">
        <v>0</v>
      </c>
      <c r="O234" s="571">
        <v>0</v>
      </c>
      <c r="P234" s="571">
        <v>0</v>
      </c>
      <c r="Q234" s="571">
        <v>0</v>
      </c>
      <c r="R234" s="571">
        <v>0</v>
      </c>
      <c r="S234" s="571">
        <v>0</v>
      </c>
      <c r="T234" s="571">
        <v>0</v>
      </c>
      <c r="U234" s="571">
        <v>0</v>
      </c>
      <c r="V234" s="571">
        <v>0</v>
      </c>
      <c r="W234" s="571">
        <v>0</v>
      </c>
      <c r="X234" s="571">
        <v>0</v>
      </c>
      <c r="Y234" s="571">
        <v>0</v>
      </c>
      <c r="Z234" s="571">
        <v>0</v>
      </c>
      <c r="AA234" s="571">
        <v>0</v>
      </c>
      <c r="AB234" s="571">
        <v>0</v>
      </c>
      <c r="AC234" s="571">
        <v>0</v>
      </c>
      <c r="AD234" s="571">
        <v>0</v>
      </c>
      <c r="AE234" s="571">
        <v>0</v>
      </c>
      <c r="AF234" s="571">
        <v>0</v>
      </c>
      <c r="AG234" s="571">
        <v>0</v>
      </c>
      <c r="AH234" s="571">
        <v>0</v>
      </c>
      <c r="AI234" s="571">
        <v>0</v>
      </c>
      <c r="AJ234" s="571">
        <v>0</v>
      </c>
      <c r="AK234" s="571">
        <v>0</v>
      </c>
      <c r="AL234" s="513"/>
      <c r="AM234" s="513"/>
      <c r="AN234" s="27"/>
      <c r="AO234" s="17"/>
      <c r="AP234" s="9"/>
      <c r="AQ234" s="9"/>
      <c r="AR234" s="9"/>
    </row>
    <row r="235" spans="1:44" customFormat="1" outlineLevel="1" x14ac:dyDescent="0.25">
      <c r="A235" s="7"/>
      <c r="B235" s="8"/>
      <c r="C235" s="18"/>
      <c r="D235" s="18"/>
      <c r="E235" s="18"/>
      <c r="F235" s="24"/>
      <c r="G235" s="25"/>
      <c r="H235" s="25" t="s">
        <v>3221</v>
      </c>
      <c r="I235" s="512"/>
      <c r="J235" s="587">
        <v>0</v>
      </c>
      <c r="K235" s="587">
        <v>0</v>
      </c>
      <c r="L235" s="587">
        <v>0</v>
      </c>
      <c r="M235" s="587">
        <v>0</v>
      </c>
      <c r="N235" s="587">
        <v>0</v>
      </c>
      <c r="O235" s="587">
        <v>0</v>
      </c>
      <c r="P235" s="587">
        <v>0</v>
      </c>
      <c r="Q235" s="587">
        <v>0</v>
      </c>
      <c r="R235" s="587">
        <v>0</v>
      </c>
      <c r="S235" s="587">
        <v>0</v>
      </c>
      <c r="T235" s="587">
        <v>0</v>
      </c>
      <c r="U235" s="587">
        <v>0</v>
      </c>
      <c r="V235" s="587">
        <v>0</v>
      </c>
      <c r="W235" s="587">
        <v>0</v>
      </c>
      <c r="X235" s="587">
        <v>0</v>
      </c>
      <c r="Y235" s="587">
        <v>0</v>
      </c>
      <c r="Z235" s="587">
        <v>0</v>
      </c>
      <c r="AA235" s="587">
        <v>0</v>
      </c>
      <c r="AB235" s="587">
        <v>0</v>
      </c>
      <c r="AC235" s="587">
        <v>0</v>
      </c>
      <c r="AD235" s="587">
        <v>0</v>
      </c>
      <c r="AE235" s="587">
        <v>0</v>
      </c>
      <c r="AF235" s="587">
        <v>0</v>
      </c>
      <c r="AG235" s="587">
        <v>0</v>
      </c>
      <c r="AH235" s="587">
        <v>0</v>
      </c>
      <c r="AI235" s="587">
        <v>0</v>
      </c>
      <c r="AJ235" s="587">
        <v>0</v>
      </c>
      <c r="AK235" s="587">
        <v>0</v>
      </c>
      <c r="AL235" s="513"/>
      <c r="AM235" s="513"/>
      <c r="AN235" s="27"/>
      <c r="AO235" s="17"/>
      <c r="AP235" s="9"/>
      <c r="AQ235" s="9"/>
      <c r="AR235" s="9"/>
    </row>
    <row r="236" spans="1:44" customFormat="1" ht="15" customHeight="1" outlineLevel="1" x14ac:dyDescent="0.25">
      <c r="A236" s="7"/>
      <c r="B236" s="8"/>
      <c r="C236" s="18"/>
      <c r="D236" s="18"/>
      <c r="E236" s="18"/>
      <c r="F236" s="24"/>
      <c r="G236" s="25"/>
      <c r="H236" s="25" t="s">
        <v>3198</v>
      </c>
      <c r="I236" s="612" t="s">
        <v>3199</v>
      </c>
      <c r="J236" s="585">
        <v>0.125</v>
      </c>
      <c r="K236" s="585">
        <v>0.125</v>
      </c>
      <c r="L236" s="585">
        <v>0.125</v>
      </c>
      <c r="M236" s="585">
        <v>0.125</v>
      </c>
      <c r="N236" s="585">
        <v>0.125</v>
      </c>
      <c r="O236" s="585">
        <v>0.125</v>
      </c>
      <c r="P236" s="585">
        <v>0.125</v>
      </c>
      <c r="Q236" s="585">
        <v>0.125</v>
      </c>
      <c r="R236" s="585">
        <v>0.125</v>
      </c>
      <c r="S236" s="585">
        <v>0.125</v>
      </c>
      <c r="T236" s="585">
        <v>0.125</v>
      </c>
      <c r="U236" s="585">
        <v>0.125</v>
      </c>
      <c r="V236" s="585">
        <v>0.125</v>
      </c>
      <c r="W236" s="585">
        <v>0.125</v>
      </c>
      <c r="X236" s="585">
        <v>0.125</v>
      </c>
      <c r="Y236" s="585">
        <v>0.125</v>
      </c>
      <c r="Z236" s="585">
        <v>0.125</v>
      </c>
      <c r="AA236" s="585">
        <v>0.125</v>
      </c>
      <c r="AB236" s="585">
        <v>0.125</v>
      </c>
      <c r="AC236" s="585">
        <v>0.125</v>
      </c>
      <c r="AD236" s="585">
        <v>0.125</v>
      </c>
      <c r="AE236" s="585">
        <v>0.125</v>
      </c>
      <c r="AF236" s="585">
        <v>0.125</v>
      </c>
      <c r="AG236" s="585">
        <v>0.125</v>
      </c>
      <c r="AH236" s="585">
        <v>0.125</v>
      </c>
      <c r="AI236" s="585">
        <v>0.125</v>
      </c>
      <c r="AJ236" s="585">
        <v>0.125</v>
      </c>
      <c r="AK236" s="585">
        <v>0.125</v>
      </c>
      <c r="AL236" s="513"/>
      <c r="AM236" s="513"/>
      <c r="AN236" s="27"/>
      <c r="AO236" s="17"/>
      <c r="AP236" s="9"/>
      <c r="AQ236" s="9"/>
      <c r="AR236" s="9"/>
    </row>
    <row r="237" spans="1:44" customFormat="1" outlineLevel="1" x14ac:dyDescent="0.25">
      <c r="A237" s="7"/>
      <c r="B237" s="8"/>
      <c r="C237" s="18"/>
      <c r="D237" s="18"/>
      <c r="E237" s="18"/>
      <c r="F237" s="24"/>
      <c r="G237" s="25"/>
      <c r="H237" s="25" t="s">
        <v>3200</v>
      </c>
      <c r="I237" s="612"/>
      <c r="J237" s="585">
        <v>0.02</v>
      </c>
      <c r="K237" s="585">
        <v>0.02</v>
      </c>
      <c r="L237" s="585">
        <v>0.02</v>
      </c>
      <c r="M237" s="585">
        <v>0.02</v>
      </c>
      <c r="N237" s="585">
        <v>0.02</v>
      </c>
      <c r="O237" s="585">
        <v>0.02</v>
      </c>
      <c r="P237" s="585">
        <v>0.02</v>
      </c>
      <c r="Q237" s="585">
        <v>0.02</v>
      </c>
      <c r="R237" s="585">
        <v>0.02</v>
      </c>
      <c r="S237" s="585">
        <v>0.02</v>
      </c>
      <c r="T237" s="585">
        <v>0.02</v>
      </c>
      <c r="U237" s="585">
        <v>0.02</v>
      </c>
      <c r="V237" s="585">
        <v>0.02</v>
      </c>
      <c r="W237" s="585">
        <v>0.02</v>
      </c>
      <c r="X237" s="585">
        <v>0.02</v>
      </c>
      <c r="Y237" s="585">
        <v>0.02</v>
      </c>
      <c r="Z237" s="585">
        <v>0.02</v>
      </c>
      <c r="AA237" s="585">
        <v>0.02</v>
      </c>
      <c r="AB237" s="585">
        <v>0.02</v>
      </c>
      <c r="AC237" s="585">
        <v>0.02</v>
      </c>
      <c r="AD237" s="585">
        <v>0.02</v>
      </c>
      <c r="AE237" s="585">
        <v>0.02</v>
      </c>
      <c r="AF237" s="585">
        <v>0.02</v>
      </c>
      <c r="AG237" s="585">
        <v>0.02</v>
      </c>
      <c r="AH237" s="585">
        <v>0.02</v>
      </c>
      <c r="AI237" s="585">
        <v>0.02</v>
      </c>
      <c r="AJ237" s="585">
        <v>0.02</v>
      </c>
      <c r="AK237" s="585">
        <v>0.02</v>
      </c>
      <c r="AL237" s="513"/>
      <c r="AM237" s="513"/>
      <c r="AN237" s="27"/>
      <c r="AO237" s="17"/>
      <c r="AP237" s="9"/>
      <c r="AQ237" s="9"/>
      <c r="AR237" s="9"/>
    </row>
    <row r="238" spans="1:44" customFormat="1" outlineLevel="1" x14ac:dyDescent="0.25">
      <c r="A238" s="7"/>
      <c r="B238" s="8"/>
      <c r="C238" s="18"/>
      <c r="D238" s="18"/>
      <c r="E238" s="18"/>
      <c r="F238" s="24"/>
      <c r="G238" s="25"/>
      <c r="H238" s="25" t="s">
        <v>3201</v>
      </c>
      <c r="I238" s="612"/>
      <c r="J238" s="586">
        <f>1-SUM(J236:J237)</f>
        <v>0.85499999999999998</v>
      </c>
      <c r="K238" s="586">
        <f t="shared" ref="K238:AI238" si="17">1-SUM(K236:K237)</f>
        <v>0.85499999999999998</v>
      </c>
      <c r="L238" s="586">
        <f t="shared" si="17"/>
        <v>0.85499999999999998</v>
      </c>
      <c r="M238" s="586">
        <f t="shared" si="17"/>
        <v>0.85499999999999998</v>
      </c>
      <c r="N238" s="586">
        <f t="shared" si="17"/>
        <v>0.85499999999999998</v>
      </c>
      <c r="O238" s="586">
        <f t="shared" si="17"/>
        <v>0.85499999999999998</v>
      </c>
      <c r="P238" s="586">
        <f t="shared" si="17"/>
        <v>0.85499999999999998</v>
      </c>
      <c r="Q238" s="586">
        <f t="shared" si="17"/>
        <v>0.85499999999999998</v>
      </c>
      <c r="R238" s="586">
        <f t="shared" si="17"/>
        <v>0.85499999999999998</v>
      </c>
      <c r="S238" s="586">
        <f t="shared" si="17"/>
        <v>0.85499999999999998</v>
      </c>
      <c r="T238" s="586">
        <f t="shared" si="17"/>
        <v>0.85499999999999998</v>
      </c>
      <c r="U238" s="586">
        <f t="shared" si="17"/>
        <v>0.85499999999999998</v>
      </c>
      <c r="V238" s="586">
        <f t="shared" si="17"/>
        <v>0.85499999999999998</v>
      </c>
      <c r="W238" s="586">
        <f t="shared" si="17"/>
        <v>0.85499999999999998</v>
      </c>
      <c r="X238" s="586">
        <f t="shared" si="17"/>
        <v>0.85499999999999998</v>
      </c>
      <c r="Y238" s="586">
        <f t="shared" si="17"/>
        <v>0.85499999999999998</v>
      </c>
      <c r="Z238" s="586">
        <f t="shared" si="17"/>
        <v>0.85499999999999998</v>
      </c>
      <c r="AA238" s="586">
        <f t="shared" si="17"/>
        <v>0.85499999999999998</v>
      </c>
      <c r="AB238" s="586">
        <f t="shared" si="17"/>
        <v>0.85499999999999998</v>
      </c>
      <c r="AC238" s="586">
        <f t="shared" si="17"/>
        <v>0.85499999999999998</v>
      </c>
      <c r="AD238" s="586">
        <f t="shared" si="17"/>
        <v>0.85499999999999998</v>
      </c>
      <c r="AE238" s="586">
        <f t="shared" si="17"/>
        <v>0.85499999999999998</v>
      </c>
      <c r="AF238" s="586">
        <f t="shared" si="17"/>
        <v>0.85499999999999998</v>
      </c>
      <c r="AG238" s="586">
        <f t="shared" si="17"/>
        <v>0.85499999999999998</v>
      </c>
      <c r="AH238" s="586">
        <f t="shared" si="17"/>
        <v>0.85499999999999998</v>
      </c>
      <c r="AI238" s="586">
        <f t="shared" si="17"/>
        <v>0.85499999999999998</v>
      </c>
      <c r="AJ238" s="586">
        <f>1-SUM(AJ236:AJ237)</f>
        <v>0.85499999999999998</v>
      </c>
      <c r="AK238" s="586">
        <f t="shared" ref="AK238" si="18">1-SUM(AK236:AK237)</f>
        <v>0.85499999999999998</v>
      </c>
      <c r="AL238" s="513"/>
      <c r="AM238" s="513"/>
      <c r="AN238" s="27"/>
      <c r="AO238" s="17"/>
      <c r="AP238" s="9"/>
      <c r="AQ238" s="9"/>
      <c r="AR238" s="9"/>
    </row>
    <row r="239" spans="1:44" customFormat="1" outlineLevel="1" x14ac:dyDescent="0.25">
      <c r="A239" s="7"/>
      <c r="B239" s="8"/>
      <c r="C239" s="18"/>
      <c r="D239" s="18"/>
      <c r="E239" s="18"/>
      <c r="F239" s="24"/>
      <c r="G239" s="570"/>
      <c r="H239" s="25"/>
      <c r="I239" s="512"/>
      <c r="J239" s="513"/>
      <c r="K239" s="513"/>
      <c r="L239" s="513"/>
      <c r="M239" s="513"/>
      <c r="N239" s="513"/>
      <c r="O239" s="513"/>
      <c r="P239" s="513"/>
      <c r="Q239" s="513"/>
      <c r="R239" s="513"/>
      <c r="S239" s="513"/>
      <c r="T239" s="513"/>
      <c r="U239" s="513"/>
      <c r="V239" s="513"/>
      <c r="W239" s="513"/>
      <c r="X239" s="513"/>
      <c r="Y239" s="513"/>
      <c r="Z239" s="513"/>
      <c r="AA239" s="513"/>
      <c r="AB239" s="513"/>
      <c r="AC239" s="513"/>
      <c r="AD239" s="513"/>
      <c r="AE239" s="513"/>
      <c r="AF239" s="513"/>
      <c r="AG239" s="513"/>
      <c r="AH239" s="513"/>
      <c r="AI239" s="513"/>
      <c r="AJ239" s="513"/>
      <c r="AK239" s="513"/>
      <c r="AL239" s="513"/>
      <c r="AM239" s="513"/>
      <c r="AN239" s="27"/>
      <c r="AO239" s="17"/>
      <c r="AP239" s="9"/>
      <c r="AQ239" s="9"/>
      <c r="AR239" s="9"/>
    </row>
    <row r="240" spans="1:44" customFormat="1" outlineLevel="1" x14ac:dyDescent="0.25">
      <c r="A240" s="7"/>
      <c r="B240" s="8"/>
      <c r="C240" s="18"/>
      <c r="D240" s="18"/>
      <c r="E240" s="18"/>
      <c r="F240" s="24"/>
      <c r="G240" s="570"/>
      <c r="H240" s="25"/>
      <c r="I240" s="512"/>
      <c r="J240" s="513"/>
      <c r="K240" s="513"/>
      <c r="L240" s="513"/>
      <c r="M240" s="513"/>
      <c r="N240" s="513"/>
      <c r="O240" s="513"/>
      <c r="P240" s="513"/>
      <c r="Q240" s="513"/>
      <c r="R240" s="513"/>
      <c r="S240" s="513"/>
      <c r="T240" s="513"/>
      <c r="U240" s="513"/>
      <c r="V240" s="513"/>
      <c r="W240" s="513"/>
      <c r="X240" s="513"/>
      <c r="Y240" s="513"/>
      <c r="Z240" s="513"/>
      <c r="AA240" s="513"/>
      <c r="AB240" s="513"/>
      <c r="AC240" s="513"/>
      <c r="AD240" s="513"/>
      <c r="AE240" s="513"/>
      <c r="AF240" s="513"/>
      <c r="AG240" s="513"/>
      <c r="AH240" s="513"/>
      <c r="AI240" s="513"/>
      <c r="AJ240" s="513"/>
      <c r="AK240" s="513"/>
      <c r="AL240" s="513"/>
      <c r="AM240" s="513"/>
      <c r="AN240" s="27"/>
      <c r="AO240" s="17"/>
      <c r="AP240" s="9"/>
      <c r="AQ240" s="9"/>
      <c r="AR240" s="9"/>
    </row>
    <row r="241" spans="1:44" customFormat="1" x14ac:dyDescent="0.25">
      <c r="A241" s="7"/>
      <c r="B241" s="8"/>
      <c r="C241" s="18"/>
      <c r="D241" s="18"/>
      <c r="E241" s="18"/>
      <c r="F241" s="24"/>
      <c r="G241" s="570" t="s">
        <v>3222</v>
      </c>
      <c r="H241" s="25"/>
      <c r="I241" s="512"/>
      <c r="J241" s="513"/>
      <c r="K241" s="513"/>
      <c r="L241" s="513"/>
      <c r="M241" s="513"/>
      <c r="N241" s="513"/>
      <c r="O241" s="513"/>
      <c r="P241" s="513"/>
      <c r="Q241" s="513"/>
      <c r="R241" s="513"/>
      <c r="S241" s="513"/>
      <c r="T241" s="513"/>
      <c r="U241" s="513"/>
      <c r="V241" s="513"/>
      <c r="W241" s="513"/>
      <c r="X241" s="513"/>
      <c r="Y241" s="513"/>
      <c r="Z241" s="513"/>
      <c r="AA241" s="513"/>
      <c r="AB241" s="513"/>
      <c r="AC241" s="513"/>
      <c r="AD241" s="513"/>
      <c r="AE241" s="513"/>
      <c r="AF241" s="513"/>
      <c r="AG241" s="513"/>
      <c r="AH241" s="513"/>
      <c r="AI241" s="513"/>
      <c r="AJ241" s="513"/>
      <c r="AK241" s="513"/>
      <c r="AL241" s="513"/>
      <c r="AM241" s="513"/>
      <c r="AN241" s="27"/>
      <c r="AO241" s="17"/>
      <c r="AP241" s="9"/>
      <c r="AQ241" s="9"/>
      <c r="AR241" s="9"/>
    </row>
    <row r="242" spans="1:44" customFormat="1" ht="12" customHeight="1" outlineLevel="1" x14ac:dyDescent="0.25">
      <c r="A242" s="7"/>
      <c r="B242" s="8"/>
      <c r="C242" s="18"/>
      <c r="D242" s="18"/>
      <c r="E242" s="18"/>
      <c r="F242" s="24"/>
      <c r="H242" s="526" t="s">
        <v>3223</v>
      </c>
      <c r="I242" s="526"/>
      <c r="J242" s="513"/>
      <c r="K242" s="513"/>
      <c r="L242" s="513"/>
      <c r="M242" s="513"/>
      <c r="N242" s="513"/>
      <c r="O242" s="513"/>
      <c r="P242" s="513"/>
      <c r="Q242" s="513"/>
      <c r="R242" s="513"/>
      <c r="S242" s="513"/>
      <c r="T242" s="513"/>
      <c r="U242" s="513"/>
      <c r="V242" s="513"/>
      <c r="W242" s="513"/>
      <c r="X242" s="513"/>
      <c r="Y242" s="513"/>
      <c r="Z242" s="513"/>
      <c r="AA242" s="513"/>
      <c r="AB242" s="513"/>
      <c r="AC242" s="513"/>
      <c r="AD242" s="513"/>
      <c r="AE242" s="513"/>
      <c r="AF242" s="513"/>
      <c r="AG242" s="513"/>
      <c r="AH242" s="513"/>
      <c r="AI242" s="513"/>
      <c r="AJ242" s="513"/>
      <c r="AK242" s="513"/>
      <c r="AL242" s="514"/>
      <c r="AM242" s="514"/>
      <c r="AN242" s="27"/>
      <c r="AO242" s="17"/>
      <c r="AP242" s="9"/>
      <c r="AQ242" s="9"/>
      <c r="AR242" s="9"/>
    </row>
    <row r="243" spans="1:44" customFormat="1" ht="12" customHeight="1" outlineLevel="1" x14ac:dyDescent="0.25">
      <c r="A243" s="7"/>
      <c r="B243" s="8"/>
      <c r="C243" s="18"/>
      <c r="D243" s="18"/>
      <c r="E243" s="18"/>
      <c r="F243" s="24"/>
      <c r="H243" s="526"/>
      <c r="I243" s="514" t="s">
        <v>3224</v>
      </c>
      <c r="J243" s="590">
        <v>1</v>
      </c>
      <c r="K243" s="590">
        <v>1</v>
      </c>
      <c r="L243" s="590">
        <v>1</v>
      </c>
      <c r="M243" s="590">
        <v>1</v>
      </c>
      <c r="N243" s="590">
        <v>1</v>
      </c>
      <c r="O243" s="590">
        <v>1</v>
      </c>
      <c r="P243" s="590">
        <v>1</v>
      </c>
      <c r="Q243" s="590">
        <v>1</v>
      </c>
      <c r="R243" s="590">
        <v>1</v>
      </c>
      <c r="S243" s="590">
        <v>1</v>
      </c>
      <c r="T243" s="590">
        <v>1</v>
      </c>
      <c r="U243" s="590">
        <v>1</v>
      </c>
      <c r="V243" s="590">
        <v>1</v>
      </c>
      <c r="W243" s="590">
        <v>1</v>
      </c>
      <c r="X243" s="590">
        <v>1</v>
      </c>
      <c r="Y243" s="590">
        <v>1</v>
      </c>
      <c r="Z243" s="590">
        <v>1</v>
      </c>
      <c r="AA243" s="590">
        <v>1</v>
      </c>
      <c r="AB243" s="590">
        <v>1</v>
      </c>
      <c r="AC243" s="590">
        <v>1</v>
      </c>
      <c r="AD243" s="590">
        <v>1</v>
      </c>
      <c r="AE243" s="590">
        <v>1</v>
      </c>
      <c r="AF243" s="590">
        <v>1</v>
      </c>
      <c r="AG243" s="590">
        <v>1</v>
      </c>
      <c r="AH243" s="590">
        <v>1</v>
      </c>
      <c r="AI243" s="590">
        <v>1</v>
      </c>
      <c r="AJ243" s="590">
        <v>1</v>
      </c>
      <c r="AK243" s="590">
        <v>1</v>
      </c>
      <c r="AL243" s="513"/>
      <c r="AM243" s="513"/>
      <c r="AN243" s="27"/>
      <c r="AO243" s="17"/>
      <c r="AP243" s="9"/>
      <c r="AQ243" s="9"/>
      <c r="AR243" s="9"/>
    </row>
    <row r="244" spans="1:44" customFormat="1" ht="12" customHeight="1" outlineLevel="1" x14ac:dyDescent="0.25">
      <c r="A244" s="7"/>
      <c r="B244" s="8"/>
      <c r="C244" s="18"/>
      <c r="D244" s="18"/>
      <c r="E244" s="18"/>
      <c r="F244" s="24"/>
      <c r="H244" s="526"/>
      <c r="I244" s="514" t="s">
        <v>3225</v>
      </c>
      <c r="J244" s="590">
        <v>6</v>
      </c>
      <c r="K244" s="590">
        <v>6</v>
      </c>
      <c r="L244" s="590">
        <v>6</v>
      </c>
      <c r="M244" s="590">
        <v>6</v>
      </c>
      <c r="N244" s="590">
        <v>6</v>
      </c>
      <c r="O244" s="590">
        <v>6</v>
      </c>
      <c r="P244" s="590">
        <v>6</v>
      </c>
      <c r="Q244" s="590">
        <v>6</v>
      </c>
      <c r="R244" s="590">
        <v>6</v>
      </c>
      <c r="S244" s="590">
        <v>6</v>
      </c>
      <c r="T244" s="590">
        <v>6</v>
      </c>
      <c r="U244" s="590">
        <v>6</v>
      </c>
      <c r="V244" s="590">
        <v>6</v>
      </c>
      <c r="W244" s="590">
        <v>6</v>
      </c>
      <c r="X244" s="590">
        <v>6</v>
      </c>
      <c r="Y244" s="590">
        <v>6</v>
      </c>
      <c r="Z244" s="590">
        <v>6</v>
      </c>
      <c r="AA244" s="590">
        <v>6</v>
      </c>
      <c r="AB244" s="590">
        <v>6</v>
      </c>
      <c r="AC244" s="590">
        <v>6</v>
      </c>
      <c r="AD244" s="590">
        <v>6</v>
      </c>
      <c r="AE244" s="590">
        <v>6</v>
      </c>
      <c r="AF244" s="590">
        <v>6</v>
      </c>
      <c r="AG244" s="590">
        <v>6</v>
      </c>
      <c r="AH244" s="590">
        <v>6</v>
      </c>
      <c r="AI244" s="590">
        <v>6</v>
      </c>
      <c r="AJ244" s="590">
        <v>6</v>
      </c>
      <c r="AK244" s="590">
        <v>6</v>
      </c>
      <c r="AL244" s="513"/>
      <c r="AM244" s="513"/>
      <c r="AN244" s="27"/>
      <c r="AO244" s="17"/>
      <c r="AP244" s="9"/>
      <c r="AQ244" s="9"/>
      <c r="AR244" s="9"/>
    </row>
    <row r="245" spans="1:44" customFormat="1" ht="12" customHeight="1" outlineLevel="1" x14ac:dyDescent="0.25">
      <c r="A245" s="7"/>
      <c r="B245" s="8"/>
      <c r="C245" s="18"/>
      <c r="D245" s="18"/>
      <c r="E245" s="18"/>
      <c r="F245" s="24"/>
      <c r="H245" s="526"/>
      <c r="I245" s="514" t="s">
        <v>3226</v>
      </c>
      <c r="J245" s="590">
        <v>7</v>
      </c>
      <c r="K245" s="590">
        <v>7</v>
      </c>
      <c r="L245" s="590">
        <v>7</v>
      </c>
      <c r="M245" s="590">
        <v>7</v>
      </c>
      <c r="N245" s="590">
        <v>7</v>
      </c>
      <c r="O245" s="590">
        <v>7</v>
      </c>
      <c r="P245" s="590">
        <v>7</v>
      </c>
      <c r="Q245" s="590">
        <v>7</v>
      </c>
      <c r="R245" s="590">
        <v>7</v>
      </c>
      <c r="S245" s="590">
        <v>7</v>
      </c>
      <c r="T245" s="590">
        <v>7</v>
      </c>
      <c r="U245" s="590">
        <v>7</v>
      </c>
      <c r="V245" s="590">
        <v>7</v>
      </c>
      <c r="W245" s="590">
        <v>7</v>
      </c>
      <c r="X245" s="590">
        <v>7</v>
      </c>
      <c r="Y245" s="590">
        <v>7</v>
      </c>
      <c r="Z245" s="590">
        <v>7</v>
      </c>
      <c r="AA245" s="590">
        <v>7</v>
      </c>
      <c r="AB245" s="590">
        <v>7</v>
      </c>
      <c r="AC245" s="590">
        <v>7</v>
      </c>
      <c r="AD245" s="590">
        <v>7</v>
      </c>
      <c r="AE245" s="590">
        <v>7</v>
      </c>
      <c r="AF245" s="590">
        <v>7</v>
      </c>
      <c r="AG245" s="590">
        <v>7</v>
      </c>
      <c r="AH245" s="590">
        <v>7</v>
      </c>
      <c r="AI245" s="590">
        <v>7</v>
      </c>
      <c r="AJ245" s="590">
        <v>7</v>
      </c>
      <c r="AK245" s="590">
        <v>7</v>
      </c>
      <c r="AL245" s="513"/>
      <c r="AM245" s="513"/>
      <c r="AN245" s="27"/>
      <c r="AO245" s="17"/>
      <c r="AP245" s="9"/>
      <c r="AQ245" s="9"/>
      <c r="AR245" s="9"/>
    </row>
    <row r="246" spans="1:44" customFormat="1" ht="12" customHeight="1" outlineLevel="1" x14ac:dyDescent="0.25">
      <c r="A246" s="7"/>
      <c r="B246" s="8"/>
      <c r="C246" s="18"/>
      <c r="D246" s="18"/>
      <c r="E246" s="18"/>
      <c r="F246" s="24"/>
      <c r="H246" s="526"/>
      <c r="I246" s="526"/>
      <c r="J246" s="591"/>
      <c r="K246" s="591"/>
      <c r="L246" s="591"/>
      <c r="M246" s="591"/>
      <c r="N246" s="591"/>
      <c r="O246" s="591"/>
      <c r="P246" s="591"/>
      <c r="Q246" s="591"/>
      <c r="R246" s="591"/>
      <c r="S246" s="591"/>
      <c r="T246" s="591"/>
      <c r="U246" s="591"/>
      <c r="V246" s="591"/>
      <c r="W246" s="591"/>
      <c r="X246" s="591"/>
      <c r="Y246" s="591"/>
      <c r="Z246" s="591"/>
      <c r="AA246" s="591"/>
      <c r="AB246" s="591"/>
      <c r="AC246" s="591"/>
      <c r="AD246" s="591"/>
      <c r="AE246" s="591"/>
      <c r="AF246" s="591"/>
      <c r="AG246" s="591"/>
      <c r="AH246" s="591"/>
      <c r="AI246" s="591"/>
      <c r="AJ246" s="591"/>
      <c r="AK246" s="591"/>
      <c r="AL246" s="513"/>
      <c r="AM246" s="513"/>
      <c r="AN246" s="27"/>
      <c r="AO246" s="17"/>
      <c r="AP246" s="9"/>
      <c r="AQ246" s="9"/>
      <c r="AR246" s="9"/>
    </row>
    <row r="247" spans="1:44" customFormat="1" ht="12" customHeight="1" outlineLevel="1" x14ac:dyDescent="0.25">
      <c r="A247" s="7"/>
      <c r="B247" s="8"/>
      <c r="C247" s="18"/>
      <c r="D247" s="18"/>
      <c r="E247" s="18"/>
      <c r="F247" s="24"/>
      <c r="H247" s="526" t="s">
        <v>3227</v>
      </c>
      <c r="I247" s="526"/>
      <c r="J247" s="513"/>
      <c r="K247" s="513"/>
      <c r="L247" s="513"/>
      <c r="M247" s="513"/>
      <c r="N247" s="513"/>
      <c r="O247" s="513"/>
      <c r="P247" s="513"/>
      <c r="Q247" s="513"/>
      <c r="R247" s="513"/>
      <c r="S247" s="513"/>
      <c r="T247" s="513"/>
      <c r="U247" s="513"/>
      <c r="V247" s="513"/>
      <c r="W247" s="513"/>
      <c r="X247" s="513"/>
      <c r="Y247" s="513"/>
      <c r="Z247" s="513"/>
      <c r="AA247" s="513"/>
      <c r="AB247" s="513"/>
      <c r="AC247" s="513"/>
      <c r="AD247" s="513"/>
      <c r="AE247" s="513"/>
      <c r="AF247" s="513"/>
      <c r="AG247" s="513"/>
      <c r="AH247" s="513"/>
      <c r="AI247" s="513"/>
      <c r="AJ247" s="513"/>
      <c r="AK247" s="513"/>
      <c r="AL247" s="513"/>
      <c r="AM247" s="513"/>
      <c r="AN247" s="27"/>
      <c r="AO247" s="17"/>
      <c r="AP247" s="9"/>
      <c r="AQ247" s="9"/>
      <c r="AR247" s="9"/>
    </row>
    <row r="248" spans="1:44" customFormat="1" ht="12" customHeight="1" outlineLevel="1" x14ac:dyDescent="0.25">
      <c r="A248" s="7"/>
      <c r="B248" s="8"/>
      <c r="C248" s="18"/>
      <c r="D248" s="18"/>
      <c r="E248" s="18"/>
      <c r="F248" s="24"/>
      <c r="I248" s="514" t="s">
        <v>2834</v>
      </c>
      <c r="J248" s="592" t="b">
        <v>1</v>
      </c>
      <c r="K248" s="592" t="b">
        <v>1</v>
      </c>
      <c r="L248" s="592" t="b">
        <v>1</v>
      </c>
      <c r="M248" s="592" t="b">
        <v>1</v>
      </c>
      <c r="N248" s="592" t="b">
        <v>1</v>
      </c>
      <c r="O248" s="592" t="b">
        <v>1</v>
      </c>
      <c r="P248" s="592" t="b">
        <v>1</v>
      </c>
      <c r="Q248" s="592" t="b">
        <v>1</v>
      </c>
      <c r="R248" s="592" t="b">
        <v>1</v>
      </c>
      <c r="S248" s="592" t="b">
        <v>1</v>
      </c>
      <c r="T248" s="592" t="b">
        <v>1</v>
      </c>
      <c r="U248" s="592" t="b">
        <v>1</v>
      </c>
      <c r="V248" s="592" t="b">
        <v>1</v>
      </c>
      <c r="W248" s="592" t="b">
        <v>1</v>
      </c>
      <c r="X248" s="592" t="b">
        <v>1</v>
      </c>
      <c r="Y248" s="592" t="b">
        <v>1</v>
      </c>
      <c r="Z248" s="592" t="b">
        <v>1</v>
      </c>
      <c r="AA248" s="592" t="b">
        <v>1</v>
      </c>
      <c r="AB248" s="592" t="b">
        <v>1</v>
      </c>
      <c r="AC248" s="592" t="b">
        <v>1</v>
      </c>
      <c r="AD248" s="592" t="b">
        <v>0</v>
      </c>
      <c r="AE248" s="592" t="b">
        <v>1</v>
      </c>
      <c r="AF248" s="592" t="b">
        <v>1</v>
      </c>
      <c r="AG248" s="592" t="b">
        <v>1</v>
      </c>
      <c r="AH248" s="592" t="b">
        <v>1</v>
      </c>
      <c r="AI248" s="592" t="b">
        <v>0</v>
      </c>
      <c r="AJ248" s="592" t="b">
        <v>1</v>
      </c>
      <c r="AK248" s="592" t="b">
        <v>1</v>
      </c>
      <c r="AL248" s="513"/>
      <c r="AM248" s="513"/>
      <c r="AN248" s="27"/>
      <c r="AO248" s="17"/>
      <c r="AP248" s="9"/>
      <c r="AQ248" s="9"/>
      <c r="AR248" s="9"/>
    </row>
    <row r="249" spans="1:44" customFormat="1" ht="12" customHeight="1" outlineLevel="1" x14ac:dyDescent="0.25">
      <c r="A249" s="7"/>
      <c r="B249" s="8"/>
      <c r="C249" s="18"/>
      <c r="D249" s="18"/>
      <c r="E249" s="18"/>
      <c r="F249" s="24"/>
      <c r="G249" s="526"/>
      <c r="H249" s="526"/>
      <c r="I249" s="514" t="s">
        <v>2835</v>
      </c>
      <c r="J249" s="592" t="b">
        <v>0</v>
      </c>
      <c r="K249" s="592" t="b">
        <v>0</v>
      </c>
      <c r="L249" s="592" t="b">
        <v>0</v>
      </c>
      <c r="M249" s="592" t="b">
        <v>0</v>
      </c>
      <c r="N249" s="592" t="b">
        <v>0</v>
      </c>
      <c r="O249" s="592" t="b">
        <v>0</v>
      </c>
      <c r="P249" s="592" t="b">
        <v>0</v>
      </c>
      <c r="Q249" s="592" t="b">
        <v>0</v>
      </c>
      <c r="R249" s="592" t="b">
        <v>0</v>
      </c>
      <c r="S249" s="592" t="b">
        <v>0</v>
      </c>
      <c r="T249" s="592" t="b">
        <v>0</v>
      </c>
      <c r="U249" s="592" t="b">
        <v>0</v>
      </c>
      <c r="V249" s="592" t="b">
        <v>0</v>
      </c>
      <c r="W249" s="592" t="b">
        <v>0</v>
      </c>
      <c r="X249" s="592" t="b">
        <v>0</v>
      </c>
      <c r="Y249" s="592" t="b">
        <v>0</v>
      </c>
      <c r="Z249" s="592" t="b">
        <v>0</v>
      </c>
      <c r="AA249" s="592" t="b">
        <v>0</v>
      </c>
      <c r="AB249" s="592" t="b">
        <v>0</v>
      </c>
      <c r="AC249" s="592" t="b">
        <v>0</v>
      </c>
      <c r="AD249" s="592" t="b">
        <v>0</v>
      </c>
      <c r="AE249" s="592" t="b">
        <v>0</v>
      </c>
      <c r="AF249" s="592" t="b">
        <v>0</v>
      </c>
      <c r="AG249" s="592" t="b">
        <v>0</v>
      </c>
      <c r="AH249" s="592" t="b">
        <v>0</v>
      </c>
      <c r="AI249" s="592" t="b">
        <v>0</v>
      </c>
      <c r="AJ249" s="592" t="b">
        <v>0</v>
      </c>
      <c r="AK249" s="592" t="b">
        <v>0</v>
      </c>
      <c r="AL249" s="513"/>
      <c r="AM249" s="513"/>
      <c r="AN249" s="27"/>
      <c r="AO249" s="17"/>
      <c r="AP249" s="9"/>
      <c r="AQ249" s="9"/>
      <c r="AR249" s="9"/>
    </row>
    <row r="250" spans="1:44" customFormat="1" ht="12" customHeight="1" outlineLevel="1" x14ac:dyDescent="0.25">
      <c r="A250" s="7"/>
      <c r="B250" s="8"/>
      <c r="C250" s="18"/>
      <c r="D250" s="18"/>
      <c r="E250" s="18"/>
      <c r="F250" s="24"/>
      <c r="H250" s="526"/>
      <c r="I250" s="514" t="s">
        <v>2836</v>
      </c>
      <c r="J250" s="592" t="b">
        <v>0</v>
      </c>
      <c r="K250" s="592" t="b">
        <v>0</v>
      </c>
      <c r="L250" s="592" t="b">
        <v>0</v>
      </c>
      <c r="M250" s="592" t="b">
        <v>0</v>
      </c>
      <c r="N250" s="592" t="b">
        <v>0</v>
      </c>
      <c r="O250" s="592" t="b">
        <v>0</v>
      </c>
      <c r="P250" s="592" t="b">
        <v>0</v>
      </c>
      <c r="Q250" s="592" t="b">
        <v>0</v>
      </c>
      <c r="R250" s="592" t="b">
        <v>0</v>
      </c>
      <c r="S250" s="592" t="b">
        <v>0</v>
      </c>
      <c r="T250" s="592" t="b">
        <v>0</v>
      </c>
      <c r="U250" s="592" t="b">
        <v>0</v>
      </c>
      <c r="V250" s="592" t="b">
        <v>0</v>
      </c>
      <c r="W250" s="592" t="b">
        <v>0</v>
      </c>
      <c r="X250" s="592" t="b">
        <v>0</v>
      </c>
      <c r="Y250" s="592" t="b">
        <v>0</v>
      </c>
      <c r="Z250" s="592" t="b">
        <v>0</v>
      </c>
      <c r="AA250" s="592" t="b">
        <v>0</v>
      </c>
      <c r="AB250" s="592" t="b">
        <v>0</v>
      </c>
      <c r="AC250" s="592" t="b">
        <v>0</v>
      </c>
      <c r="AD250" s="592" t="b">
        <v>1</v>
      </c>
      <c r="AE250" s="592" t="b">
        <v>0</v>
      </c>
      <c r="AF250" s="592" t="b">
        <v>0</v>
      </c>
      <c r="AG250" s="592" t="b">
        <v>0</v>
      </c>
      <c r="AH250" s="592" t="b">
        <v>0</v>
      </c>
      <c r="AI250" s="592" t="b">
        <v>1</v>
      </c>
      <c r="AJ250" s="592" t="b">
        <v>0</v>
      </c>
      <c r="AK250" s="592" t="b">
        <v>0</v>
      </c>
      <c r="AL250" s="513"/>
      <c r="AM250" s="513"/>
      <c r="AN250" s="27"/>
      <c r="AO250" s="17"/>
      <c r="AP250" s="9"/>
      <c r="AQ250" s="9"/>
      <c r="AR250" s="9"/>
    </row>
    <row r="251" spans="1:44" customFormat="1" ht="12" customHeight="1" outlineLevel="1" x14ac:dyDescent="0.25">
      <c r="A251" s="7"/>
      <c r="B251" s="8"/>
      <c r="C251" s="18"/>
      <c r="D251" s="18"/>
      <c r="E251" s="18"/>
      <c r="F251" s="24"/>
      <c r="G251" s="526"/>
      <c r="H251" s="526"/>
      <c r="I251" s="514" t="s">
        <v>2837</v>
      </c>
      <c r="J251" s="592" t="b">
        <v>0</v>
      </c>
      <c r="K251" s="592" t="b">
        <v>0</v>
      </c>
      <c r="L251" s="592" t="b">
        <v>0</v>
      </c>
      <c r="M251" s="592" t="b">
        <v>0</v>
      </c>
      <c r="N251" s="592" t="b">
        <v>0</v>
      </c>
      <c r="O251" s="592" t="b">
        <v>0</v>
      </c>
      <c r="P251" s="592" t="b">
        <v>0</v>
      </c>
      <c r="Q251" s="592" t="b">
        <v>0</v>
      </c>
      <c r="R251" s="592" t="b">
        <v>0</v>
      </c>
      <c r="S251" s="592" t="b">
        <v>0</v>
      </c>
      <c r="T251" s="592" t="b">
        <v>0</v>
      </c>
      <c r="U251" s="592" t="b">
        <v>0</v>
      </c>
      <c r="V251" s="592" t="b">
        <v>0</v>
      </c>
      <c r="W251" s="592" t="b">
        <v>0</v>
      </c>
      <c r="X251" s="592" t="b">
        <v>0</v>
      </c>
      <c r="Y251" s="592" t="b">
        <v>0</v>
      </c>
      <c r="Z251" s="592" t="b">
        <v>0</v>
      </c>
      <c r="AA251" s="592" t="b">
        <v>0</v>
      </c>
      <c r="AB251" s="592" t="b">
        <v>0</v>
      </c>
      <c r="AC251" s="592" t="b">
        <v>0</v>
      </c>
      <c r="AD251" s="592" t="b">
        <v>0</v>
      </c>
      <c r="AE251" s="592" t="b">
        <v>0</v>
      </c>
      <c r="AF251" s="592" t="b">
        <v>0</v>
      </c>
      <c r="AG251" s="592" t="b">
        <v>0</v>
      </c>
      <c r="AH251" s="592" t="b">
        <v>0</v>
      </c>
      <c r="AI251" s="592" t="b">
        <v>0</v>
      </c>
      <c r="AJ251" s="592" t="b">
        <v>0</v>
      </c>
      <c r="AK251" s="592" t="b">
        <v>0</v>
      </c>
      <c r="AL251" s="515"/>
      <c r="AM251" s="515"/>
      <c r="AN251" s="27"/>
      <c r="AO251" s="17"/>
      <c r="AP251" s="9"/>
      <c r="AQ251" s="9"/>
      <c r="AR251" s="9"/>
    </row>
    <row r="252" spans="1:44" customFormat="1" ht="12" customHeight="1" outlineLevel="1" x14ac:dyDescent="0.25">
      <c r="A252" s="7"/>
      <c r="B252" s="8"/>
      <c r="C252" s="18"/>
      <c r="D252" s="18"/>
      <c r="E252" s="18"/>
      <c r="F252" s="24"/>
      <c r="G252" s="526"/>
      <c r="H252" s="526"/>
      <c r="I252" s="526"/>
      <c r="J252" s="515"/>
      <c r="K252" s="515"/>
      <c r="L252" s="515"/>
      <c r="M252" s="515"/>
      <c r="N252" s="515"/>
      <c r="O252" s="515"/>
      <c r="P252" s="515"/>
      <c r="Q252" s="515"/>
      <c r="R252" s="515"/>
      <c r="S252" s="515"/>
      <c r="T252" s="515"/>
      <c r="U252" s="515"/>
      <c r="V252" s="515"/>
      <c r="W252" s="515"/>
      <c r="X252" s="515"/>
      <c r="Y252" s="515"/>
      <c r="Z252" s="515"/>
      <c r="AA252" s="515"/>
      <c r="AB252" s="515"/>
      <c r="AC252" s="515"/>
      <c r="AD252" s="515"/>
      <c r="AE252" s="515"/>
      <c r="AF252" s="515"/>
      <c r="AG252" s="515"/>
      <c r="AH252" s="515"/>
      <c r="AI252" s="515"/>
      <c r="AJ252" s="515"/>
      <c r="AK252" s="515"/>
      <c r="AL252" s="515"/>
      <c r="AM252" s="515"/>
      <c r="AN252" s="27"/>
      <c r="AO252" s="17"/>
      <c r="AP252" s="9"/>
      <c r="AQ252" s="9"/>
      <c r="AR252" s="9"/>
    </row>
    <row r="253" spans="1:44" customFormat="1" ht="12" customHeight="1" x14ac:dyDescent="0.25">
      <c r="A253" s="7"/>
      <c r="B253" s="8"/>
      <c r="C253" s="18"/>
      <c r="D253" s="18"/>
      <c r="E253" s="18"/>
      <c r="F253" s="24"/>
      <c r="G253" s="593" t="s">
        <v>3228</v>
      </c>
      <c r="H253" s="526"/>
      <c r="I253" s="526"/>
      <c r="J253" s="515"/>
      <c r="K253" s="515"/>
      <c r="L253" s="515"/>
      <c r="M253" s="515"/>
      <c r="N253" s="515"/>
      <c r="O253" s="515"/>
      <c r="P253" s="515"/>
      <c r="Q253" s="515"/>
      <c r="R253" s="515"/>
      <c r="S253" s="515"/>
      <c r="T253" s="515"/>
      <c r="U253" s="515"/>
      <c r="V253" s="515"/>
      <c r="W253" s="515"/>
      <c r="X253" s="515"/>
      <c r="Y253" s="515"/>
      <c r="Z253" s="515"/>
      <c r="AA253" s="515"/>
      <c r="AB253" s="515"/>
      <c r="AC253" s="515"/>
      <c r="AD253" s="515"/>
      <c r="AE253" s="515"/>
      <c r="AF253" s="515"/>
      <c r="AG253" s="515"/>
      <c r="AH253" s="515"/>
      <c r="AI253" s="515"/>
      <c r="AJ253" s="515"/>
      <c r="AK253" s="515"/>
      <c r="AL253" s="515"/>
      <c r="AM253" s="515"/>
      <c r="AN253" s="27"/>
      <c r="AO253" s="17"/>
      <c r="AP253" s="9"/>
      <c r="AQ253" s="9"/>
      <c r="AR253" s="9"/>
    </row>
    <row r="254" spans="1:44" customFormat="1" ht="12" customHeight="1" outlineLevel="1" x14ac:dyDescent="0.25">
      <c r="A254" s="7"/>
      <c r="B254" s="8"/>
      <c r="C254" s="18"/>
      <c r="D254" s="18"/>
      <c r="E254" s="18"/>
      <c r="F254" s="24"/>
      <c r="G254" s="526"/>
      <c r="H254" s="526" t="s">
        <v>3229</v>
      </c>
      <c r="I254" s="526"/>
      <c r="J254" s="594">
        <v>43466</v>
      </c>
      <c r="K254" s="594">
        <v>43466</v>
      </c>
      <c r="L254" s="594">
        <v>43466</v>
      </c>
      <c r="M254" s="594">
        <v>43466</v>
      </c>
      <c r="N254" s="594">
        <v>43466</v>
      </c>
      <c r="O254" s="594">
        <v>43466</v>
      </c>
      <c r="P254" s="594">
        <v>43466</v>
      </c>
      <c r="Q254" s="594">
        <v>43466</v>
      </c>
      <c r="R254" s="594">
        <v>43466</v>
      </c>
      <c r="S254" s="594">
        <v>43466</v>
      </c>
      <c r="T254" s="594">
        <v>43466</v>
      </c>
      <c r="U254" s="594">
        <v>43466</v>
      </c>
      <c r="V254" s="594">
        <v>43466</v>
      </c>
      <c r="W254" s="594">
        <v>43466</v>
      </c>
      <c r="X254" s="594">
        <v>43466</v>
      </c>
      <c r="Y254" s="594">
        <v>43466</v>
      </c>
      <c r="Z254" s="594">
        <v>43466</v>
      </c>
      <c r="AA254" s="594">
        <v>43466</v>
      </c>
      <c r="AB254" s="594">
        <v>43466</v>
      </c>
      <c r="AC254" s="594">
        <v>43466</v>
      </c>
      <c r="AD254" s="594">
        <v>43617</v>
      </c>
      <c r="AE254" s="594">
        <v>43617</v>
      </c>
      <c r="AF254" s="594">
        <v>43617</v>
      </c>
      <c r="AG254" s="594">
        <v>43617</v>
      </c>
      <c r="AH254" s="594">
        <v>43617</v>
      </c>
      <c r="AI254" s="594">
        <v>43617</v>
      </c>
      <c r="AJ254" s="594">
        <v>43466</v>
      </c>
      <c r="AK254" s="594">
        <v>43617</v>
      </c>
      <c r="AL254" s="515"/>
      <c r="AM254" s="515"/>
      <c r="AN254" s="27"/>
      <c r="AO254" s="17"/>
      <c r="AP254" s="9"/>
      <c r="AQ254" s="9"/>
      <c r="AR254" s="9"/>
    </row>
    <row r="255" spans="1:44" customFormat="1" ht="12" customHeight="1" outlineLevel="1" x14ac:dyDescent="0.25">
      <c r="A255" s="7"/>
      <c r="B255" s="8"/>
      <c r="C255" s="18"/>
      <c r="D255" s="18"/>
      <c r="E255" s="18"/>
      <c r="F255" s="24"/>
      <c r="G255" s="526"/>
      <c r="H255" s="526"/>
      <c r="I255" s="526"/>
      <c r="J255" s="595">
        <f>MIN(364,INT((J254 - DATE(YEAR(J254),1,1))))+364*(YEAR(J254)-[2]Sheep!i_startyear)</f>
        <v>0</v>
      </c>
      <c r="K255" s="595">
        <f>MIN(364,INT((K254 - DATE(YEAR(K254),1,1))))+364*(YEAR(K254)-[2]Sheep!i_startyear)</f>
        <v>0</v>
      </c>
      <c r="L255" s="595">
        <f>MIN(364,INT((L254 - DATE(YEAR(L254),1,1))))+364*(YEAR(L254)-[2]Sheep!i_startyear)</f>
        <v>0</v>
      </c>
      <c r="M255" s="595">
        <f>MIN(364,INT((M254 - DATE(YEAR(M254),1,1))))+364*(YEAR(M254)-[2]Sheep!i_startyear)</f>
        <v>0</v>
      </c>
      <c r="N255" s="595">
        <f>MIN(364,INT((N254 - DATE(YEAR(N254),1,1))))+364*(YEAR(N254)-[2]Sheep!i_startyear)</f>
        <v>0</v>
      </c>
      <c r="O255" s="595">
        <f>MIN(364,INT((O254 - DATE(YEAR(O254),1,1))))+364*(YEAR(O254)-[2]Sheep!i_startyear)</f>
        <v>0</v>
      </c>
      <c r="P255" s="595">
        <f>MIN(364,INT((P254 - DATE(YEAR(P254),1,1))))+364*(YEAR(P254)-[2]Sheep!i_startyear)</f>
        <v>0</v>
      </c>
      <c r="Q255" s="595">
        <f>MIN(364,INT((Q254 - DATE(YEAR(Q254),1,1))))+364*(YEAR(Q254)-[2]Sheep!i_startyear)</f>
        <v>0</v>
      </c>
      <c r="R255" s="595">
        <f>MIN(364,INT((R254 - DATE(YEAR(R254),1,1))))+364*(YEAR(R254)-[2]Sheep!i_startyear)</f>
        <v>0</v>
      </c>
      <c r="S255" s="595">
        <f>MIN(364,INT((S254 - DATE(YEAR(S254),1,1))))+364*(YEAR(S254)-[2]Sheep!i_startyear)</f>
        <v>0</v>
      </c>
      <c r="T255" s="595">
        <f>MIN(364,INT((T254 - DATE(YEAR(T254),1,1))))+364*(YEAR(T254)-[2]Sheep!i_startyear)</f>
        <v>0</v>
      </c>
      <c r="U255" s="595">
        <f>MIN(364,INT((U254 - DATE(YEAR(U254),1,1))))+364*(YEAR(U254)-[2]Sheep!i_startyear)</f>
        <v>0</v>
      </c>
      <c r="V255" s="595">
        <f>MIN(364,INT((V254 - DATE(YEAR(V254),1,1))))+364*(YEAR(V254)-[2]Sheep!i_startyear)</f>
        <v>0</v>
      </c>
      <c r="W255" s="595">
        <f>MIN(364,INT((W254 - DATE(YEAR(W254),1,1))))+364*(YEAR(W254)-[2]Sheep!i_startyear)</f>
        <v>0</v>
      </c>
      <c r="X255" s="595">
        <f>MIN(364,INT((X254 - DATE(YEAR(X254),1,1))))+364*(YEAR(X254)-[2]Sheep!i_startyear)</f>
        <v>0</v>
      </c>
      <c r="Y255" s="595">
        <f>MIN(364,INT((Y254 - DATE(YEAR(Y254),1,1))))+364*(YEAR(Y254)-[2]Sheep!i_startyear)</f>
        <v>0</v>
      </c>
      <c r="Z255" s="595">
        <f>MIN(364,INT((Z254 - DATE(YEAR(Z254),1,1))))+364*(YEAR(Z254)-[2]Sheep!i_startyear)</f>
        <v>0</v>
      </c>
      <c r="AA255" s="595">
        <f>MIN(364,INT((AA254 - DATE(YEAR(AA254),1,1))))+364*(YEAR(AA254)-[2]Sheep!i_startyear)</f>
        <v>0</v>
      </c>
      <c r="AB255" s="595">
        <f>MIN(364,INT((AB254 - DATE(YEAR(AB254),1,1))))+364*(YEAR(AB254)-[2]Sheep!i_startyear)</f>
        <v>0</v>
      </c>
      <c r="AC255" s="595">
        <f>MIN(364,INT((AC254 - DATE(YEAR(AC254),1,1))))+364*(YEAR(AC254)-[2]Sheep!i_startyear)</f>
        <v>0</v>
      </c>
      <c r="AD255" s="595">
        <f>MIN(364,INT((AD254 - DATE(YEAR(AD254),1,1))))+364*(YEAR(AD254)-[2]Sheep!i_startyear)</f>
        <v>151</v>
      </c>
      <c r="AE255" s="595">
        <f>MIN(364,INT((AE254 - DATE(YEAR(AE254),1,1))))+364*(YEAR(AE254)-[2]Sheep!i_startyear)</f>
        <v>151</v>
      </c>
      <c r="AF255" s="595">
        <f>MIN(364,INT((AF254 - DATE(YEAR(AF254),1,1))))+364*(YEAR(AF254)-[2]Sheep!i_startyear)</f>
        <v>151</v>
      </c>
      <c r="AG255" s="595">
        <f>MIN(364,INT((AG254 - DATE(YEAR(AG254),1,1))))+364*(YEAR(AG254)-[2]Sheep!i_startyear)</f>
        <v>151</v>
      </c>
      <c r="AH255" s="595">
        <f>MIN(364,INT((AH254 - DATE(YEAR(AH254),1,1))))+364*(YEAR(AH254)-[2]Sheep!i_startyear)</f>
        <v>151</v>
      </c>
      <c r="AI255" s="595">
        <f>MIN(364,INT((AI254 - DATE(YEAR(AI254),1,1))))+364*(YEAR(AI254)-[2]Sheep!i_startyear)</f>
        <v>151</v>
      </c>
      <c r="AJ255" s="595">
        <f>MIN(364,INT((AJ254 - DATE(YEAR(AJ254),1,1))))+364*(YEAR(AJ254)-[2]Sheep!i_startyear)</f>
        <v>0</v>
      </c>
      <c r="AK255" s="595">
        <f>MIN(364,INT((AK254 - DATE(YEAR(AK254),1,1))))+364*(YEAR(AK254)-[3]Sheep!i_startyear)</f>
        <v>151</v>
      </c>
      <c r="AL255" s="515"/>
      <c r="AM255" s="515"/>
      <c r="AN255" s="27"/>
      <c r="AO255" s="17"/>
      <c r="AP255" s="9"/>
      <c r="AQ255" s="9"/>
      <c r="AR255" s="9"/>
    </row>
    <row r="256" spans="1:44" customFormat="1" ht="12" customHeight="1" outlineLevel="1" x14ac:dyDescent="0.25">
      <c r="A256" s="7"/>
      <c r="B256" s="8"/>
      <c r="C256" s="18"/>
      <c r="D256" s="18"/>
      <c r="E256" s="18"/>
      <c r="F256" s="24"/>
      <c r="G256" s="526"/>
      <c r="H256" s="526" t="s">
        <v>3230</v>
      </c>
      <c r="I256" s="526"/>
      <c r="J256" s="594">
        <v>43466</v>
      </c>
      <c r="K256" s="594">
        <v>43466</v>
      </c>
      <c r="L256" s="594">
        <v>43466</v>
      </c>
      <c r="M256" s="594">
        <v>43466</v>
      </c>
      <c r="N256" s="594">
        <v>43466</v>
      </c>
      <c r="O256" s="594">
        <v>43466</v>
      </c>
      <c r="P256" s="594">
        <v>43466</v>
      </c>
      <c r="Q256" s="594">
        <v>43466</v>
      </c>
      <c r="R256" s="594">
        <v>43466</v>
      </c>
      <c r="S256" s="594">
        <v>43466</v>
      </c>
      <c r="T256" s="594">
        <v>43466</v>
      </c>
      <c r="U256" s="594">
        <v>43466</v>
      </c>
      <c r="V256" s="594">
        <v>43466</v>
      </c>
      <c r="W256" s="594">
        <v>43466</v>
      </c>
      <c r="X256" s="594">
        <v>43466</v>
      </c>
      <c r="Y256" s="594">
        <v>43466</v>
      </c>
      <c r="Z256" s="594">
        <v>43466</v>
      </c>
      <c r="AA256" s="594">
        <v>43466</v>
      </c>
      <c r="AB256" s="594">
        <v>43466</v>
      </c>
      <c r="AC256" s="594">
        <v>43466</v>
      </c>
      <c r="AD256" s="594">
        <v>43506</v>
      </c>
      <c r="AE256" s="594">
        <v>43506</v>
      </c>
      <c r="AF256" s="594">
        <v>43506</v>
      </c>
      <c r="AG256" s="594">
        <v>43506</v>
      </c>
      <c r="AH256" s="594">
        <v>43506</v>
      </c>
      <c r="AI256" s="594">
        <v>43506</v>
      </c>
      <c r="AJ256" s="594">
        <v>43466</v>
      </c>
      <c r="AK256" s="594">
        <v>43506</v>
      </c>
      <c r="AL256" s="515"/>
      <c r="AM256" s="515"/>
      <c r="AN256" s="27"/>
      <c r="AO256" s="17"/>
      <c r="AP256" s="9"/>
      <c r="AQ256" s="9"/>
      <c r="AR256" s="9"/>
    </row>
    <row r="257" spans="1:44" customFormat="1" ht="12" customHeight="1" outlineLevel="1" x14ac:dyDescent="0.25">
      <c r="A257" s="7"/>
      <c r="B257" s="8"/>
      <c r="C257" s="18"/>
      <c r="D257" s="18"/>
      <c r="E257" s="18"/>
      <c r="F257" s="24"/>
      <c r="G257" s="526"/>
      <c r="H257" s="526"/>
      <c r="I257" s="526"/>
      <c r="J257" s="595">
        <f>MIN(364,INT((J256 - DATE(YEAR(J256),1,1))))+364*(YEAR(J256)-[2]Sheep!i_startyear)</f>
        <v>0</v>
      </c>
      <c r="K257" s="595">
        <f>MIN(364,INT((K256 - DATE(YEAR(K256),1,1))))+364*(YEAR(K256)-[2]Sheep!i_startyear)</f>
        <v>0</v>
      </c>
      <c r="L257" s="595">
        <f>MIN(364,INT((L256 - DATE(YEAR(L256),1,1))))+364*(YEAR(L256)-[2]Sheep!i_startyear)</f>
        <v>0</v>
      </c>
      <c r="M257" s="595">
        <f>MIN(364,INT((M256 - DATE(YEAR(M256),1,1))))+364*(YEAR(M256)-[2]Sheep!i_startyear)</f>
        <v>0</v>
      </c>
      <c r="N257" s="595">
        <f>MIN(364,INT((N256 - DATE(YEAR(N256),1,1))))+364*(YEAR(N256)-[2]Sheep!i_startyear)</f>
        <v>0</v>
      </c>
      <c r="O257" s="595">
        <f>MIN(364,INT((O256 - DATE(YEAR(O256),1,1))))+364*(YEAR(O256)-[2]Sheep!i_startyear)</f>
        <v>0</v>
      </c>
      <c r="P257" s="595">
        <f>MIN(364,INT((P256 - DATE(YEAR(P256),1,1))))+364*(YEAR(P256)-[2]Sheep!i_startyear)</f>
        <v>0</v>
      </c>
      <c r="Q257" s="595">
        <f>MIN(364,INT((Q256 - DATE(YEAR(Q256),1,1))))+364*(YEAR(Q256)-[2]Sheep!i_startyear)</f>
        <v>0</v>
      </c>
      <c r="R257" s="595">
        <f>MIN(364,INT((R256 - DATE(YEAR(R256),1,1))))+364*(YEAR(R256)-[2]Sheep!i_startyear)</f>
        <v>0</v>
      </c>
      <c r="S257" s="595">
        <f>MIN(364,INT((S256 - DATE(YEAR(S256),1,1))))+364*(YEAR(S256)-[2]Sheep!i_startyear)</f>
        <v>0</v>
      </c>
      <c r="T257" s="595">
        <f>MIN(364,INT((T256 - DATE(YEAR(T256),1,1))))+364*(YEAR(T256)-[2]Sheep!i_startyear)</f>
        <v>0</v>
      </c>
      <c r="U257" s="595">
        <f>MIN(364,INT((U256 - DATE(YEAR(U256),1,1))))+364*(YEAR(U256)-[2]Sheep!i_startyear)</f>
        <v>0</v>
      </c>
      <c r="V257" s="595">
        <f>MIN(364,INT((V256 - DATE(YEAR(V256),1,1))))+364*(YEAR(V256)-[2]Sheep!i_startyear)</f>
        <v>0</v>
      </c>
      <c r="W257" s="595">
        <f>MIN(364,INT((W256 - DATE(YEAR(W256),1,1))))+364*(YEAR(W256)-[2]Sheep!i_startyear)</f>
        <v>0</v>
      </c>
      <c r="X257" s="595">
        <f>MIN(364,INT((X256 - DATE(YEAR(X256),1,1))))+364*(YEAR(X256)-[2]Sheep!i_startyear)</f>
        <v>0</v>
      </c>
      <c r="Y257" s="595">
        <f>MIN(364,INT((Y256 - DATE(YEAR(Y256),1,1))))+364*(YEAR(Y256)-[2]Sheep!i_startyear)</f>
        <v>0</v>
      </c>
      <c r="Z257" s="595">
        <f>MIN(364,INT((Z256 - DATE(YEAR(Z256),1,1))))+364*(YEAR(Z256)-[2]Sheep!i_startyear)</f>
        <v>0</v>
      </c>
      <c r="AA257" s="595">
        <f>MIN(364,INT((AA256 - DATE(YEAR(AA256),1,1))))+364*(YEAR(AA256)-[2]Sheep!i_startyear)</f>
        <v>0</v>
      </c>
      <c r="AB257" s="595">
        <f>MIN(364,INT((AB256 - DATE(YEAR(AB256),1,1))))+364*(YEAR(AB256)-[2]Sheep!i_startyear)</f>
        <v>0</v>
      </c>
      <c r="AC257" s="595">
        <f>MIN(364,INT((AC256 - DATE(YEAR(AC256),1,1))))+364*(YEAR(AC256)-[2]Sheep!i_startyear)</f>
        <v>0</v>
      </c>
      <c r="AD257" s="595">
        <f>MIN(364,INT((AD256 - DATE(YEAR(AD256),1,1))))+364*(YEAR(AD256)-[2]Sheep!i_startyear)</f>
        <v>40</v>
      </c>
      <c r="AE257" s="595">
        <f>MIN(364,INT((AE256 - DATE(YEAR(AE256),1,1))))+364*(YEAR(AE256)-[2]Sheep!i_startyear)</f>
        <v>40</v>
      </c>
      <c r="AF257" s="595">
        <f>MIN(364,INT((AF256 - DATE(YEAR(AF256),1,1))))+364*(YEAR(AF256)-[2]Sheep!i_startyear)</f>
        <v>40</v>
      </c>
      <c r="AG257" s="595">
        <f>MIN(364,INT((AG256 - DATE(YEAR(AG256),1,1))))+364*(YEAR(AG256)-[2]Sheep!i_startyear)</f>
        <v>40</v>
      </c>
      <c r="AH257" s="595">
        <f>MIN(364,INT((AH256 - DATE(YEAR(AH256),1,1))))+364*(YEAR(AH256)-[2]Sheep!i_startyear)</f>
        <v>40</v>
      </c>
      <c r="AI257" s="595">
        <f>MIN(364,INT((AI256 - DATE(YEAR(AI256),1,1))))+364*(YEAR(AI256)-[2]Sheep!i_startyear)</f>
        <v>40</v>
      </c>
      <c r="AJ257" s="595">
        <f>MIN(364,INT((AJ256 - DATE(YEAR(AJ256),1,1))))+364*(YEAR(AJ256)-[2]Sheep!i_startyear)</f>
        <v>0</v>
      </c>
      <c r="AK257" s="595">
        <f>MIN(364,INT((AK256 - DATE(YEAR(AK256),1,1))))+364*(YEAR(AK256)-[3]Sheep!i_startyear)</f>
        <v>40</v>
      </c>
      <c r="AL257" s="515"/>
      <c r="AM257" s="515"/>
      <c r="AN257" s="27"/>
      <c r="AO257" s="17"/>
      <c r="AP257" s="9"/>
      <c r="AQ257" s="9"/>
      <c r="AR257" s="9"/>
    </row>
    <row r="258" spans="1:44" customFormat="1" ht="12" customHeight="1" outlineLevel="1" x14ac:dyDescent="0.25">
      <c r="A258" s="7"/>
      <c r="B258" s="8"/>
      <c r="C258" s="18"/>
      <c r="D258" s="18"/>
      <c r="E258" s="18"/>
      <c r="F258" s="24"/>
      <c r="G258" s="526"/>
      <c r="H258" s="526"/>
      <c r="I258" s="526"/>
      <c r="J258" s="515"/>
      <c r="K258" s="515"/>
      <c r="L258" s="515"/>
      <c r="M258" s="515"/>
      <c r="N258" s="515"/>
      <c r="O258" s="515"/>
      <c r="P258" s="515"/>
      <c r="Q258" s="515"/>
      <c r="R258" s="515"/>
      <c r="S258" s="515"/>
      <c r="T258" s="515"/>
      <c r="U258" s="515"/>
      <c r="V258" s="515"/>
      <c r="W258" s="515"/>
      <c r="X258" s="515"/>
      <c r="Y258" s="515"/>
      <c r="Z258" s="515"/>
      <c r="AA258" s="515"/>
      <c r="AB258" s="515"/>
      <c r="AC258" s="515"/>
      <c r="AD258" s="515"/>
      <c r="AE258" s="515"/>
      <c r="AF258" s="515"/>
      <c r="AG258" s="515"/>
      <c r="AH258" s="515"/>
      <c r="AI258" s="515"/>
      <c r="AJ258" s="515"/>
      <c r="AK258" s="515"/>
      <c r="AL258" s="515"/>
      <c r="AM258" s="515"/>
      <c r="AN258" s="27"/>
      <c r="AO258" s="17"/>
      <c r="AP258" s="9"/>
      <c r="AQ258" s="9"/>
      <c r="AR258" s="9"/>
    </row>
    <row r="259" spans="1:44" customFormat="1" ht="12" customHeight="1" outlineLevel="1" x14ac:dyDescent="0.25">
      <c r="A259" s="7"/>
      <c r="B259" s="8"/>
      <c r="C259" s="18"/>
      <c r="D259" s="18"/>
      <c r="E259" s="18"/>
      <c r="F259" s="24"/>
      <c r="G259" s="526"/>
      <c r="H259" s="526"/>
      <c r="I259" s="526"/>
      <c r="J259" s="515"/>
      <c r="K259" s="515"/>
      <c r="L259" s="515"/>
      <c r="M259" s="515"/>
      <c r="N259" s="515"/>
      <c r="O259" s="515"/>
      <c r="P259" s="515"/>
      <c r="Q259" s="515"/>
      <c r="R259" s="515"/>
      <c r="S259" s="515"/>
      <c r="T259" s="515"/>
      <c r="U259" s="515"/>
      <c r="V259" s="515"/>
      <c r="W259" s="515"/>
      <c r="X259" s="515"/>
      <c r="Y259" s="515"/>
      <c r="Z259" s="515"/>
      <c r="AA259" s="515"/>
      <c r="AB259" s="515"/>
      <c r="AC259" s="515"/>
      <c r="AD259" s="515"/>
      <c r="AE259" s="515"/>
      <c r="AF259" s="515"/>
      <c r="AG259" s="515"/>
      <c r="AH259" s="515"/>
      <c r="AI259" s="515"/>
      <c r="AJ259" s="515"/>
      <c r="AK259" s="515"/>
      <c r="AL259" s="515"/>
      <c r="AM259" s="515"/>
      <c r="AN259" s="27"/>
      <c r="AO259" s="17"/>
      <c r="AP259" s="9"/>
      <c r="AQ259" s="9"/>
      <c r="AR259" s="9"/>
    </row>
    <row r="260" spans="1:44" customFormat="1" ht="12" customHeight="1" x14ac:dyDescent="0.25">
      <c r="A260" s="7"/>
      <c r="B260" s="8"/>
      <c r="C260" s="18"/>
      <c r="D260" s="18"/>
      <c r="E260" s="18"/>
      <c r="F260" s="24"/>
      <c r="G260" s="593" t="s">
        <v>3231</v>
      </c>
      <c r="H260" s="526"/>
      <c r="I260" s="526"/>
      <c r="J260" s="515"/>
      <c r="K260" s="515"/>
      <c r="L260" s="515"/>
      <c r="M260" s="515"/>
      <c r="N260" s="515"/>
      <c r="O260" s="515"/>
      <c r="P260" s="515"/>
      <c r="Q260" s="515"/>
      <c r="R260" s="515"/>
      <c r="S260" s="515"/>
      <c r="T260" s="515"/>
      <c r="U260" s="515"/>
      <c r="V260" s="515"/>
      <c r="W260" s="515"/>
      <c r="X260" s="515"/>
      <c r="Y260" s="515"/>
      <c r="Z260" s="515"/>
      <c r="AA260" s="515"/>
      <c r="AB260" s="515"/>
      <c r="AC260" s="515"/>
      <c r="AD260" s="515"/>
      <c r="AE260" s="515"/>
      <c r="AF260" s="515"/>
      <c r="AG260" s="515"/>
      <c r="AH260" s="515"/>
      <c r="AI260" s="515"/>
      <c r="AJ260" s="515"/>
      <c r="AK260" s="515"/>
      <c r="AL260" s="515"/>
      <c r="AM260" s="515"/>
      <c r="AN260" s="27"/>
      <c r="AO260" s="17"/>
      <c r="AP260" s="9"/>
      <c r="AQ260" s="9"/>
      <c r="AR260" s="9"/>
    </row>
    <row r="261" spans="1:44" customFormat="1" ht="12" customHeight="1" outlineLevel="1" x14ac:dyDescent="0.25">
      <c r="A261" s="7"/>
      <c r="B261" s="8"/>
      <c r="C261" s="18"/>
      <c r="D261" s="18"/>
      <c r="E261" s="18"/>
      <c r="F261" s="24"/>
      <c r="G261" s="526"/>
      <c r="H261" s="526" t="s">
        <v>3232</v>
      </c>
      <c r="I261" s="526"/>
      <c r="J261" s="596">
        <v>3.4</v>
      </c>
      <c r="K261" s="596">
        <v>3.4</v>
      </c>
      <c r="L261" s="596">
        <v>3.4</v>
      </c>
      <c r="M261" s="596">
        <v>3.4</v>
      </c>
      <c r="N261" s="596">
        <v>3.4</v>
      </c>
      <c r="O261" s="596">
        <v>3.4</v>
      </c>
      <c r="P261" s="596">
        <v>3.4</v>
      </c>
      <c r="Q261" s="596">
        <v>3.4</v>
      </c>
      <c r="R261" s="596">
        <v>3.4</v>
      </c>
      <c r="S261" s="596">
        <v>3.4</v>
      </c>
      <c r="T261" s="596">
        <v>3.4</v>
      </c>
      <c r="U261" s="596">
        <v>3.4</v>
      </c>
      <c r="V261" s="596">
        <v>3.4</v>
      </c>
      <c r="W261" s="596">
        <v>3.4</v>
      </c>
      <c r="X261" s="596">
        <v>3.4</v>
      </c>
      <c r="Y261" s="596">
        <v>3.4</v>
      </c>
      <c r="Z261" s="596">
        <v>3.4</v>
      </c>
      <c r="AA261" s="596">
        <v>3.4</v>
      </c>
      <c r="AB261" s="596">
        <v>3.4</v>
      </c>
      <c r="AC261" s="596">
        <v>3.4</v>
      </c>
      <c r="AD261" s="596">
        <v>3.4</v>
      </c>
      <c r="AE261" s="596">
        <v>3.4</v>
      </c>
      <c r="AF261" s="596">
        <v>3.4</v>
      </c>
      <c r="AG261" s="596">
        <v>3.4</v>
      </c>
      <c r="AH261" s="596">
        <v>3.4</v>
      </c>
      <c r="AI261" s="596">
        <v>3.4</v>
      </c>
      <c r="AJ261" s="596">
        <v>3.4</v>
      </c>
      <c r="AK261" s="574">
        <f>AVERAGE(AD261:AE261)</f>
        <v>3.4</v>
      </c>
      <c r="AL261" s="515"/>
      <c r="AM261" s="515"/>
      <c r="AN261" s="27"/>
      <c r="AO261" s="17"/>
      <c r="AP261" s="9"/>
      <c r="AQ261" s="9"/>
      <c r="AR261" s="9"/>
    </row>
    <row r="262" spans="1:44" customFormat="1" ht="12" customHeight="1" outlineLevel="1" x14ac:dyDescent="0.25">
      <c r="A262" s="7"/>
      <c r="B262" s="8"/>
      <c r="C262" s="18"/>
      <c r="D262" s="18"/>
      <c r="E262" s="18"/>
      <c r="F262" s="24"/>
      <c r="G262" s="526"/>
      <c r="H262" s="526" t="s">
        <v>3233</v>
      </c>
      <c r="I262" s="526"/>
      <c r="J262" s="596">
        <v>0</v>
      </c>
      <c r="K262" s="596">
        <v>0</v>
      </c>
      <c r="L262" s="596">
        <v>0</v>
      </c>
      <c r="M262" s="596">
        <v>0</v>
      </c>
      <c r="N262" s="596">
        <v>0</v>
      </c>
      <c r="O262" s="596">
        <v>0</v>
      </c>
      <c r="P262" s="596">
        <v>0</v>
      </c>
      <c r="Q262" s="596">
        <v>0</v>
      </c>
      <c r="R262" s="596">
        <v>15.4</v>
      </c>
      <c r="S262" s="596">
        <v>15.4</v>
      </c>
      <c r="T262" s="596">
        <v>15.4</v>
      </c>
      <c r="U262" s="596">
        <v>15.4</v>
      </c>
      <c r="V262" s="596">
        <v>15.4</v>
      </c>
      <c r="W262" s="596">
        <v>15.4</v>
      </c>
      <c r="X262" s="596">
        <v>15.4</v>
      </c>
      <c r="Y262" s="596">
        <v>15.4</v>
      </c>
      <c r="Z262" s="596">
        <v>15.4</v>
      </c>
      <c r="AA262" s="596">
        <v>15.4</v>
      </c>
      <c r="AB262" s="596">
        <v>15.4</v>
      </c>
      <c r="AC262" s="596">
        <v>15.4</v>
      </c>
      <c r="AD262" s="596">
        <v>0</v>
      </c>
      <c r="AE262" s="596">
        <v>0</v>
      </c>
      <c r="AF262" s="596">
        <v>0</v>
      </c>
      <c r="AG262" s="596">
        <v>0</v>
      </c>
      <c r="AH262" s="596">
        <v>0</v>
      </c>
      <c r="AI262" s="596">
        <v>0</v>
      </c>
      <c r="AJ262" s="596">
        <v>15.4</v>
      </c>
      <c r="AK262" s="574">
        <f>AVERAGE(AD262:AE262)</f>
        <v>0</v>
      </c>
      <c r="AL262" s="515"/>
      <c r="AM262" s="515"/>
      <c r="AN262" s="27"/>
      <c r="AO262" s="17"/>
      <c r="AP262" s="9"/>
      <c r="AQ262" s="9"/>
      <c r="AR262" s="9"/>
    </row>
    <row r="263" spans="1:44" customFormat="1" ht="12" customHeight="1" outlineLevel="1" x14ac:dyDescent="0.25">
      <c r="A263" s="7"/>
      <c r="B263" s="8"/>
      <c r="C263" s="18"/>
      <c r="D263" s="18"/>
      <c r="E263" s="18"/>
      <c r="F263" s="24"/>
      <c r="G263" s="526"/>
      <c r="H263" s="526" t="s">
        <v>3234</v>
      </c>
      <c r="I263" s="526"/>
      <c r="J263" s="596">
        <v>29.4</v>
      </c>
      <c r="K263" s="596">
        <v>29.4</v>
      </c>
      <c r="L263" s="596">
        <v>29.4</v>
      </c>
      <c r="M263" s="596">
        <v>29.4</v>
      </c>
      <c r="N263" s="596">
        <v>29.4</v>
      </c>
      <c r="O263" s="596">
        <v>29.4</v>
      </c>
      <c r="P263" s="596">
        <v>29.4</v>
      </c>
      <c r="Q263" s="596">
        <v>29.4</v>
      </c>
      <c r="R263" s="596">
        <v>29.4</v>
      </c>
      <c r="S263" s="596">
        <v>29.4</v>
      </c>
      <c r="T263" s="596">
        <v>29.4</v>
      </c>
      <c r="U263" s="596">
        <v>29.4</v>
      </c>
      <c r="V263" s="596">
        <v>29.4</v>
      </c>
      <c r="W263" s="596">
        <v>29.4</v>
      </c>
      <c r="X263" s="596">
        <v>29.4</v>
      </c>
      <c r="Y263" s="596">
        <v>29.4</v>
      </c>
      <c r="Z263" s="596">
        <v>29.4</v>
      </c>
      <c r="AA263" s="596">
        <v>29.4</v>
      </c>
      <c r="AB263" s="596">
        <v>29.4</v>
      </c>
      <c r="AC263" s="596">
        <v>29.4</v>
      </c>
      <c r="AD263" s="596">
        <v>29.4</v>
      </c>
      <c r="AE263" s="596">
        <v>29.4</v>
      </c>
      <c r="AF263" s="596">
        <v>29.4</v>
      </c>
      <c r="AG263" s="596">
        <v>29.4</v>
      </c>
      <c r="AH263" s="596">
        <v>29.4</v>
      </c>
      <c r="AI263" s="596">
        <v>29.4</v>
      </c>
      <c r="AJ263" s="596">
        <v>29.4</v>
      </c>
      <c r="AK263" s="574">
        <f>AVERAGE(AD263:AE263)</f>
        <v>29.4</v>
      </c>
      <c r="AL263" s="527"/>
      <c r="AM263" s="527"/>
      <c r="AN263" s="27"/>
      <c r="AO263" s="17"/>
      <c r="AP263" s="9"/>
      <c r="AQ263" s="9"/>
      <c r="AR263" s="9"/>
    </row>
    <row r="264" spans="1:44" customFormat="1" ht="12" customHeight="1" outlineLevel="1" x14ac:dyDescent="0.25">
      <c r="A264" s="7"/>
      <c r="B264" s="8"/>
      <c r="C264" s="18"/>
      <c r="D264" s="18"/>
      <c r="E264" s="18"/>
      <c r="F264" s="24"/>
      <c r="G264" s="526"/>
      <c r="H264" s="526" t="s">
        <v>3235</v>
      </c>
      <c r="I264" s="526"/>
      <c r="J264" s="596">
        <v>13.1</v>
      </c>
      <c r="K264" s="596">
        <v>13.1</v>
      </c>
      <c r="L264" s="596">
        <v>13.1</v>
      </c>
      <c r="M264" s="596">
        <v>13.1</v>
      </c>
      <c r="N264" s="596">
        <v>13.1</v>
      </c>
      <c r="O264" s="596">
        <v>13.1</v>
      </c>
      <c r="P264" s="596">
        <v>13.1</v>
      </c>
      <c r="Q264" s="596">
        <v>13.1</v>
      </c>
      <c r="R264" s="596">
        <v>13.1</v>
      </c>
      <c r="S264" s="596">
        <v>13.1</v>
      </c>
      <c r="T264" s="596">
        <v>13.1</v>
      </c>
      <c r="U264" s="596">
        <v>13.1</v>
      </c>
      <c r="V264" s="596">
        <v>13.1</v>
      </c>
      <c r="W264" s="596">
        <v>13.1</v>
      </c>
      <c r="X264" s="596">
        <v>13.1</v>
      </c>
      <c r="Y264" s="596">
        <v>13.1</v>
      </c>
      <c r="Z264" s="596">
        <v>13.1</v>
      </c>
      <c r="AA264" s="596">
        <v>13.1</v>
      </c>
      <c r="AB264" s="596">
        <v>13.1</v>
      </c>
      <c r="AC264" s="596">
        <v>13.1</v>
      </c>
      <c r="AD264" s="596">
        <v>13.1</v>
      </c>
      <c r="AE264" s="596">
        <v>13.1</v>
      </c>
      <c r="AF264" s="596">
        <v>13.1</v>
      </c>
      <c r="AG264" s="596">
        <v>13.1</v>
      </c>
      <c r="AH264" s="596">
        <v>13.1</v>
      </c>
      <c r="AI264" s="596">
        <v>13.1</v>
      </c>
      <c r="AJ264" s="596">
        <v>13.1</v>
      </c>
      <c r="AK264" s="574">
        <f>AVERAGE(AD264:AE264)</f>
        <v>13.1</v>
      </c>
      <c r="AL264" s="514"/>
      <c r="AM264" s="514"/>
      <c r="AN264" s="27"/>
      <c r="AO264" s="17"/>
      <c r="AP264" s="9"/>
      <c r="AQ264" s="9"/>
      <c r="AR264" s="9"/>
    </row>
    <row r="265" spans="1:44" customFormat="1" ht="12" customHeight="1" outlineLevel="1" x14ac:dyDescent="0.25">
      <c r="A265" s="7"/>
      <c r="B265" s="8"/>
      <c r="C265" s="18"/>
      <c r="D265" s="18"/>
      <c r="E265" s="18"/>
      <c r="F265" s="24"/>
      <c r="G265" s="526"/>
      <c r="H265" s="526" t="s">
        <v>3236</v>
      </c>
      <c r="I265" s="526"/>
      <c r="J265" s="596">
        <v>21.25</v>
      </c>
      <c r="K265" s="596">
        <v>21.25</v>
      </c>
      <c r="L265" s="596">
        <v>21.25</v>
      </c>
      <c r="M265" s="596">
        <v>21.25</v>
      </c>
      <c r="N265" s="596">
        <v>21.25</v>
      </c>
      <c r="O265" s="596">
        <v>21.25</v>
      </c>
      <c r="P265" s="596">
        <v>21.25</v>
      </c>
      <c r="Q265" s="596">
        <v>21.25</v>
      </c>
      <c r="R265" s="596">
        <v>21.25</v>
      </c>
      <c r="S265" s="596">
        <v>21.25</v>
      </c>
      <c r="T265" s="596">
        <v>21.25</v>
      </c>
      <c r="U265" s="596">
        <v>21.25</v>
      </c>
      <c r="V265" s="596">
        <v>21.25</v>
      </c>
      <c r="W265" s="596">
        <v>21.25</v>
      </c>
      <c r="X265" s="596">
        <v>21.25</v>
      </c>
      <c r="Y265" s="596">
        <v>21.25</v>
      </c>
      <c r="Z265" s="596">
        <v>21.25</v>
      </c>
      <c r="AA265" s="596">
        <v>21.25</v>
      </c>
      <c r="AB265" s="596">
        <v>21.25</v>
      </c>
      <c r="AC265" s="596">
        <v>21.25</v>
      </c>
      <c r="AD265" s="596">
        <v>21.25</v>
      </c>
      <c r="AE265" s="596">
        <v>21.25</v>
      </c>
      <c r="AF265" s="596">
        <v>21.25</v>
      </c>
      <c r="AG265" s="596">
        <v>21.25</v>
      </c>
      <c r="AH265" s="596">
        <v>21.25</v>
      </c>
      <c r="AI265" s="596">
        <v>21.25</v>
      </c>
      <c r="AJ265" s="596">
        <v>21.25</v>
      </c>
      <c r="AK265" s="574">
        <f>AVERAGE(AD265:AE265)</f>
        <v>21.25</v>
      </c>
      <c r="AL265" s="515"/>
      <c r="AM265" s="515"/>
      <c r="AN265" s="27"/>
      <c r="AO265" s="17"/>
      <c r="AP265" s="9"/>
      <c r="AQ265" s="9"/>
      <c r="AR265" s="9"/>
    </row>
    <row r="266" spans="1:44" customFormat="1" ht="12" customHeight="1" outlineLevel="1" x14ac:dyDescent="0.25">
      <c r="A266" s="7"/>
      <c r="B266" s="8"/>
      <c r="C266" s="18"/>
      <c r="D266" s="18"/>
      <c r="E266" s="18"/>
      <c r="F266" s="24"/>
      <c r="G266" s="526"/>
      <c r="H266" s="526"/>
      <c r="I266" s="526"/>
      <c r="J266" s="515"/>
      <c r="K266" s="515"/>
      <c r="L266" s="515"/>
      <c r="M266" s="515"/>
      <c r="N266" s="515"/>
      <c r="O266" s="515"/>
      <c r="P266" s="515"/>
      <c r="Q266" s="515"/>
      <c r="R266" s="515"/>
      <c r="S266" s="515"/>
      <c r="T266" s="515"/>
      <c r="U266" s="515"/>
      <c r="V266" s="515"/>
      <c r="W266" s="515"/>
      <c r="X266" s="515"/>
      <c r="Y266" s="515"/>
      <c r="Z266" s="515"/>
      <c r="AA266" s="515"/>
      <c r="AB266" s="515"/>
      <c r="AC266" s="515"/>
      <c r="AD266" s="515"/>
      <c r="AE266" s="515"/>
      <c r="AF266" s="515"/>
      <c r="AG266" s="515"/>
      <c r="AH266" s="515"/>
      <c r="AI266" s="515"/>
      <c r="AJ266" s="515"/>
      <c r="AK266" s="515"/>
      <c r="AL266" s="515"/>
      <c r="AM266" s="515"/>
      <c r="AN266" s="27"/>
      <c r="AO266" s="17"/>
      <c r="AP266" s="9"/>
      <c r="AQ266" s="9"/>
      <c r="AR266" s="9"/>
    </row>
    <row r="267" spans="1:44" customFormat="1" ht="12" customHeight="1" outlineLevel="1" x14ac:dyDescent="0.25">
      <c r="A267" s="7"/>
      <c r="B267" s="8"/>
      <c r="C267" s="18"/>
      <c r="D267" s="18"/>
      <c r="E267" s="18"/>
      <c r="F267" s="24"/>
      <c r="G267" s="25"/>
      <c r="H267" s="28"/>
      <c r="I267" s="526"/>
      <c r="J267" s="515"/>
      <c r="K267" s="515"/>
      <c r="L267" s="515"/>
      <c r="M267" s="515"/>
      <c r="N267" s="515"/>
      <c r="O267" s="515"/>
      <c r="P267" s="515"/>
      <c r="Q267" s="515"/>
      <c r="R267" s="515"/>
      <c r="S267" s="515"/>
      <c r="T267" s="515"/>
      <c r="U267" s="515"/>
      <c r="V267" s="515"/>
      <c r="W267" s="515"/>
      <c r="X267" s="515"/>
      <c r="Y267" s="515"/>
      <c r="Z267" s="515"/>
      <c r="AA267" s="515"/>
      <c r="AB267" s="515"/>
      <c r="AC267" s="515"/>
      <c r="AD267" s="515"/>
      <c r="AE267" s="515"/>
      <c r="AF267" s="515"/>
      <c r="AG267" s="515"/>
      <c r="AH267" s="515"/>
      <c r="AI267" s="515"/>
      <c r="AJ267" s="515"/>
      <c r="AK267" s="515"/>
      <c r="AL267" s="515"/>
      <c r="AM267" s="515"/>
      <c r="AN267" s="27"/>
      <c r="AO267" s="17"/>
      <c r="AP267" s="9"/>
      <c r="AQ267" s="9"/>
      <c r="AR267" s="9"/>
    </row>
    <row r="268" spans="1:44" customFormat="1" ht="12" customHeight="1" x14ac:dyDescent="0.25">
      <c r="A268" s="7"/>
      <c r="B268" s="8"/>
      <c r="C268" s="18"/>
      <c r="D268" s="18"/>
      <c r="E268" s="18"/>
      <c r="F268" s="24"/>
      <c r="G268" s="570" t="s">
        <v>3237</v>
      </c>
      <c r="H268" s="28"/>
      <c r="I268" s="597"/>
      <c r="J268" s="519"/>
      <c r="K268" s="519"/>
      <c r="L268" s="519"/>
      <c r="M268" s="519"/>
      <c r="N268" s="519"/>
      <c r="O268" s="519"/>
      <c r="P268" s="519"/>
      <c r="Q268" s="519"/>
      <c r="R268" s="519"/>
      <c r="S268" s="519"/>
      <c r="T268" s="519"/>
      <c r="U268" s="519"/>
      <c r="V268" s="519"/>
      <c r="W268" s="519"/>
      <c r="X268" s="519"/>
      <c r="Y268" s="519"/>
      <c r="Z268" s="519"/>
      <c r="AA268" s="519"/>
      <c r="AB268" s="519"/>
      <c r="AC268" s="519"/>
      <c r="AD268" s="519"/>
      <c r="AE268" s="519"/>
      <c r="AF268" s="519"/>
      <c r="AG268" s="519"/>
      <c r="AH268" s="519"/>
      <c r="AI268" s="519"/>
      <c r="AJ268" s="519"/>
      <c r="AK268" s="519"/>
      <c r="AL268" s="515"/>
      <c r="AM268" s="515"/>
      <c r="AN268" s="27"/>
      <c r="AO268" s="17"/>
      <c r="AP268" s="9"/>
      <c r="AQ268" s="9"/>
      <c r="AR268" s="9"/>
    </row>
    <row r="269" spans="1:44" customFormat="1" ht="12" customHeight="1" outlineLevel="1" x14ac:dyDescent="0.25">
      <c r="A269" s="7"/>
      <c r="B269" s="8"/>
      <c r="C269" s="18"/>
      <c r="D269" s="18"/>
      <c r="E269" s="18"/>
      <c r="F269" s="24"/>
      <c r="G269" s="25"/>
      <c r="H269" s="28" t="s">
        <v>2400</v>
      </c>
      <c r="I269" s="597"/>
      <c r="J269" s="598">
        <v>1500</v>
      </c>
      <c r="K269" s="598">
        <v>1500</v>
      </c>
      <c r="L269" s="598">
        <v>1500</v>
      </c>
      <c r="M269" s="598">
        <v>1500</v>
      </c>
      <c r="N269" s="598">
        <v>1500</v>
      </c>
      <c r="O269" s="598">
        <v>1500</v>
      </c>
      <c r="P269" s="598">
        <v>1500</v>
      </c>
      <c r="Q269" s="598">
        <v>1500</v>
      </c>
      <c r="R269" s="598">
        <v>1500</v>
      </c>
      <c r="S269" s="598">
        <v>1500</v>
      </c>
      <c r="T269" s="598">
        <v>1500</v>
      </c>
      <c r="U269" s="598">
        <v>1500</v>
      </c>
      <c r="V269" s="598">
        <v>1500</v>
      </c>
      <c r="W269" s="598">
        <v>1500</v>
      </c>
      <c r="X269" s="598">
        <v>1500</v>
      </c>
      <c r="Y269" s="598">
        <v>1500</v>
      </c>
      <c r="Z269" s="598">
        <v>1500</v>
      </c>
      <c r="AA269" s="598">
        <v>1500</v>
      </c>
      <c r="AB269" s="598">
        <v>1500</v>
      </c>
      <c r="AC269" s="598">
        <v>1500</v>
      </c>
      <c r="AD269" s="598">
        <v>3000</v>
      </c>
      <c r="AE269" s="598">
        <v>3000</v>
      </c>
      <c r="AF269" s="598">
        <v>3000</v>
      </c>
      <c r="AG269" s="598">
        <v>3000</v>
      </c>
      <c r="AH269" s="598">
        <v>3000</v>
      </c>
      <c r="AI269" s="598">
        <v>3000</v>
      </c>
      <c r="AJ269" s="598">
        <v>1500</v>
      </c>
      <c r="AK269" s="598">
        <v>3000</v>
      </c>
      <c r="AL269" s="515"/>
      <c r="AM269" s="515"/>
      <c r="AN269" s="27"/>
      <c r="AO269" s="17"/>
      <c r="AP269" s="9"/>
      <c r="AQ269" s="515" t="s">
        <v>3238</v>
      </c>
      <c r="AR269" s="9"/>
    </row>
    <row r="270" spans="1:44" customFormat="1" ht="12" customHeight="1" outlineLevel="1" x14ac:dyDescent="0.25">
      <c r="A270" s="7"/>
      <c r="B270" s="8"/>
      <c r="C270" s="18"/>
      <c r="D270" s="18"/>
      <c r="E270" s="18"/>
      <c r="F270" s="24"/>
      <c r="G270" s="25"/>
      <c r="H270" s="41" t="s">
        <v>3239</v>
      </c>
      <c r="I270" s="599" t="s">
        <v>3240</v>
      </c>
      <c r="J270" s="598">
        <v>0</v>
      </c>
      <c r="K270" s="598">
        <v>0</v>
      </c>
      <c r="L270" s="598">
        <v>0</v>
      </c>
      <c r="M270" s="598">
        <v>0</v>
      </c>
      <c r="N270" s="598">
        <v>0</v>
      </c>
      <c r="O270" s="598">
        <v>0</v>
      </c>
      <c r="P270" s="598">
        <v>0</v>
      </c>
      <c r="Q270" s="598">
        <v>0</v>
      </c>
      <c r="R270" s="598">
        <v>0.25</v>
      </c>
      <c r="S270" s="598">
        <v>0.25</v>
      </c>
      <c r="T270" s="598">
        <v>0.25</v>
      </c>
      <c r="U270" s="598">
        <v>0.25</v>
      </c>
      <c r="V270" s="598">
        <v>0.25</v>
      </c>
      <c r="W270" s="598">
        <v>0.25</v>
      </c>
      <c r="X270" s="598">
        <v>0.32</v>
      </c>
      <c r="Y270" s="598">
        <v>0.32</v>
      </c>
      <c r="Z270" s="598">
        <v>0.25</v>
      </c>
      <c r="AA270" s="598">
        <v>0.25</v>
      </c>
      <c r="AB270" s="598">
        <v>0.17</v>
      </c>
      <c r="AC270" s="598">
        <v>0.17</v>
      </c>
      <c r="AD270" s="598">
        <v>0</v>
      </c>
      <c r="AE270" s="598">
        <v>0</v>
      </c>
      <c r="AF270" s="598">
        <v>0</v>
      </c>
      <c r="AG270" s="598">
        <v>0</v>
      </c>
      <c r="AH270" s="598">
        <v>0</v>
      </c>
      <c r="AI270" s="598">
        <v>0</v>
      </c>
      <c r="AJ270" s="598">
        <v>0.25</v>
      </c>
      <c r="AK270" s="598">
        <v>0</v>
      </c>
      <c r="AL270" s="515"/>
      <c r="AM270" s="515"/>
      <c r="AN270" s="27"/>
      <c r="AO270" s="17"/>
      <c r="AP270" s="9"/>
      <c r="AQ270" s="600">
        <f>AI187</f>
        <v>45250</v>
      </c>
      <c r="AR270" s="9"/>
    </row>
    <row r="271" spans="1:44" customFormat="1" ht="12" customHeight="1" outlineLevel="1" x14ac:dyDescent="0.25">
      <c r="A271" s="7"/>
      <c r="B271" s="8"/>
      <c r="C271" s="18"/>
      <c r="D271" s="18"/>
      <c r="E271" s="18"/>
      <c r="F271" s="24"/>
      <c r="G271" s="25"/>
      <c r="H271" s="28"/>
      <c r="I271" s="599" t="s">
        <v>3241</v>
      </c>
      <c r="J271" s="598">
        <v>0</v>
      </c>
      <c r="K271" s="598">
        <v>0</v>
      </c>
      <c r="L271" s="598">
        <v>0</v>
      </c>
      <c r="M271" s="598">
        <v>0</v>
      </c>
      <c r="N271" s="598">
        <v>0</v>
      </c>
      <c r="O271" s="598">
        <v>0</v>
      </c>
      <c r="P271" s="598">
        <v>0</v>
      </c>
      <c r="Q271" s="598">
        <v>0</v>
      </c>
      <c r="R271" s="598">
        <v>0</v>
      </c>
      <c r="S271" s="598">
        <v>0</v>
      </c>
      <c r="T271" s="598">
        <v>0</v>
      </c>
      <c r="U271" s="598">
        <v>0</v>
      </c>
      <c r="V271" s="598">
        <v>0</v>
      </c>
      <c r="W271" s="598">
        <v>0</v>
      </c>
      <c r="X271" s="598">
        <v>0</v>
      </c>
      <c r="Y271" s="598">
        <v>0</v>
      </c>
      <c r="Z271" s="598">
        <v>0</v>
      </c>
      <c r="AA271" s="598">
        <v>0</v>
      </c>
      <c r="AB271" s="598">
        <v>0</v>
      </c>
      <c r="AC271" s="598">
        <v>0</v>
      </c>
      <c r="AD271" s="598">
        <v>0</v>
      </c>
      <c r="AE271" s="598">
        <v>0</v>
      </c>
      <c r="AF271" s="598">
        <v>0</v>
      </c>
      <c r="AG271" s="601">
        <f>300/919/7</f>
        <v>4.6634540649774604E-2</v>
      </c>
      <c r="AH271" s="601">
        <f>300/746/7</f>
        <v>5.7449253159708925E-2</v>
      </c>
      <c r="AI271" s="598">
        <v>0</v>
      </c>
      <c r="AJ271" s="598">
        <v>0</v>
      </c>
      <c r="AK271" s="598">
        <v>0</v>
      </c>
      <c r="AL271" s="515"/>
      <c r="AM271" s="515"/>
      <c r="AN271" s="27"/>
      <c r="AO271" s="17"/>
      <c r="AP271" s="9"/>
      <c r="AQ271" s="600">
        <f>AQ270+7</f>
        <v>45257</v>
      </c>
      <c r="AR271" s="9"/>
    </row>
    <row r="272" spans="1:44" customFormat="1" ht="12" customHeight="1" outlineLevel="1" x14ac:dyDescent="0.25">
      <c r="A272" s="7"/>
      <c r="B272" s="8"/>
      <c r="C272" s="18"/>
      <c r="D272" s="18"/>
      <c r="E272" s="18"/>
      <c r="F272" s="24"/>
      <c r="G272" s="25"/>
      <c r="H272" s="28"/>
      <c r="I272" s="599" t="s">
        <v>3242</v>
      </c>
      <c r="J272" s="598">
        <v>0</v>
      </c>
      <c r="K272" s="598">
        <v>0</v>
      </c>
      <c r="L272" s="598">
        <v>0</v>
      </c>
      <c r="M272" s="598">
        <v>0</v>
      </c>
      <c r="N272" s="598">
        <v>0</v>
      </c>
      <c r="O272" s="598">
        <v>0</v>
      </c>
      <c r="P272" s="598">
        <v>0</v>
      </c>
      <c r="Q272" s="598">
        <v>0</v>
      </c>
      <c r="R272" s="598">
        <v>0</v>
      </c>
      <c r="S272" s="598">
        <v>0</v>
      </c>
      <c r="T272" s="598">
        <v>0</v>
      </c>
      <c r="U272" s="598">
        <v>0</v>
      </c>
      <c r="V272" s="598">
        <v>0</v>
      </c>
      <c r="W272" s="598">
        <v>0</v>
      </c>
      <c r="X272" s="598">
        <v>0</v>
      </c>
      <c r="Y272" s="598">
        <v>0</v>
      </c>
      <c r="Z272" s="598">
        <v>0</v>
      </c>
      <c r="AA272" s="598">
        <v>0</v>
      </c>
      <c r="AB272" s="598">
        <v>0</v>
      </c>
      <c r="AC272" s="598">
        <v>0</v>
      </c>
      <c r="AD272" s="598">
        <v>0</v>
      </c>
      <c r="AE272" s="598">
        <v>0</v>
      </c>
      <c r="AF272" s="598">
        <v>0</v>
      </c>
      <c r="AG272" s="598">
        <v>0</v>
      </c>
      <c r="AH272" s="601">
        <f t="shared" ref="AH272" si="19">300/746/7</f>
        <v>5.7449253159708925E-2</v>
      </c>
      <c r="AI272" s="598">
        <v>0</v>
      </c>
      <c r="AJ272" s="598">
        <v>0</v>
      </c>
      <c r="AK272" s="598">
        <v>0</v>
      </c>
      <c r="AL272" s="515"/>
      <c r="AM272" s="515"/>
      <c r="AN272" s="27"/>
      <c r="AO272" s="17"/>
      <c r="AP272" s="9"/>
      <c r="AQ272" s="600">
        <f t="shared" ref="AQ272:AQ285" si="20">AQ271+7</f>
        <v>45264</v>
      </c>
      <c r="AR272" s="9"/>
    </row>
    <row r="273" spans="1:44" customFormat="1" ht="12" customHeight="1" outlineLevel="1" x14ac:dyDescent="0.25">
      <c r="A273" s="7"/>
      <c r="B273" s="8"/>
      <c r="C273" s="18"/>
      <c r="D273" s="18"/>
      <c r="E273" s="18"/>
      <c r="F273" s="24"/>
      <c r="G273" s="25"/>
      <c r="H273" s="28"/>
      <c r="I273" s="599" t="s">
        <v>3243</v>
      </c>
      <c r="J273" s="598">
        <v>0</v>
      </c>
      <c r="K273" s="598">
        <v>0</v>
      </c>
      <c r="L273" s="598">
        <v>0</v>
      </c>
      <c r="M273" s="598">
        <v>0</v>
      </c>
      <c r="N273" s="598">
        <v>0</v>
      </c>
      <c r="O273" s="598">
        <v>0</v>
      </c>
      <c r="P273" s="598">
        <v>0</v>
      </c>
      <c r="Q273" s="598">
        <v>0</v>
      </c>
      <c r="R273" s="598">
        <v>0</v>
      </c>
      <c r="S273" s="598">
        <v>0</v>
      </c>
      <c r="T273" s="598">
        <v>0</v>
      </c>
      <c r="U273" s="598">
        <v>0</v>
      </c>
      <c r="V273" s="598">
        <v>0</v>
      </c>
      <c r="W273" s="598">
        <v>0</v>
      </c>
      <c r="X273" s="598">
        <v>0</v>
      </c>
      <c r="Y273" s="598">
        <v>0</v>
      </c>
      <c r="Z273" s="598">
        <v>0</v>
      </c>
      <c r="AA273" s="598">
        <v>0</v>
      </c>
      <c r="AB273" s="598">
        <v>0</v>
      </c>
      <c r="AC273" s="598">
        <v>0</v>
      </c>
      <c r="AD273" s="598">
        <v>0</v>
      </c>
      <c r="AE273" s="598">
        <v>0</v>
      </c>
      <c r="AF273" s="598">
        <v>0</v>
      </c>
      <c r="AG273" s="601">
        <f>300/919/7</f>
        <v>4.6634540649774604E-2</v>
      </c>
      <c r="AH273" s="601">
        <f>320/746/7</f>
        <v>6.1279203370356188E-2</v>
      </c>
      <c r="AI273" s="598">
        <v>0</v>
      </c>
      <c r="AJ273" s="598">
        <v>0</v>
      </c>
      <c r="AK273" s="598">
        <v>0</v>
      </c>
      <c r="AL273" s="515"/>
      <c r="AM273" s="515"/>
      <c r="AN273" s="27"/>
      <c r="AO273" s="17"/>
      <c r="AP273" s="9"/>
      <c r="AQ273" s="600">
        <f t="shared" si="20"/>
        <v>45271</v>
      </c>
      <c r="AR273" s="9"/>
    </row>
    <row r="274" spans="1:44" customFormat="1" ht="12" customHeight="1" outlineLevel="1" x14ac:dyDescent="0.25">
      <c r="A274" s="7"/>
      <c r="B274" s="8"/>
      <c r="C274" s="18"/>
      <c r="D274" s="18"/>
      <c r="E274" s="18"/>
      <c r="F274" s="24"/>
      <c r="G274" s="25"/>
      <c r="H274" s="28"/>
      <c r="I274" s="599" t="s">
        <v>3244</v>
      </c>
      <c r="J274" s="598">
        <v>0</v>
      </c>
      <c r="K274" s="598">
        <v>0</v>
      </c>
      <c r="L274" s="598">
        <v>0</v>
      </c>
      <c r="M274" s="598">
        <v>0</v>
      </c>
      <c r="N274" s="598">
        <v>0</v>
      </c>
      <c r="O274" s="598">
        <v>0</v>
      </c>
      <c r="P274" s="598">
        <v>0</v>
      </c>
      <c r="Q274" s="598">
        <v>0</v>
      </c>
      <c r="R274" s="598">
        <v>0</v>
      </c>
      <c r="S274" s="598">
        <v>0</v>
      </c>
      <c r="T274" s="598">
        <v>0</v>
      </c>
      <c r="U274" s="598">
        <v>0</v>
      </c>
      <c r="V274" s="598">
        <v>0</v>
      </c>
      <c r="W274" s="598">
        <v>0</v>
      </c>
      <c r="X274" s="598">
        <v>0</v>
      </c>
      <c r="Y274" s="598">
        <v>0</v>
      </c>
      <c r="Z274" s="598">
        <v>0</v>
      </c>
      <c r="AA274" s="598">
        <v>0</v>
      </c>
      <c r="AB274" s="598">
        <v>0</v>
      </c>
      <c r="AC274" s="598">
        <v>0</v>
      </c>
      <c r="AD274" s="598">
        <v>0</v>
      </c>
      <c r="AE274" s="598">
        <v>0</v>
      </c>
      <c r="AF274" s="598">
        <v>0</v>
      </c>
      <c r="AG274" s="601">
        <f>400/919/7</f>
        <v>6.2179387533032801E-2</v>
      </c>
      <c r="AH274" s="601">
        <f>350/746/7</f>
        <v>6.7024128686327081E-2</v>
      </c>
      <c r="AI274" s="601">
        <f>200/294/7</f>
        <v>9.718172983479105E-2</v>
      </c>
      <c r="AJ274" s="598">
        <v>0</v>
      </c>
      <c r="AK274" s="598">
        <v>0</v>
      </c>
      <c r="AL274" s="515"/>
      <c r="AM274" s="515"/>
      <c r="AN274" s="27"/>
      <c r="AO274" s="17"/>
      <c r="AP274" s="9"/>
      <c r="AQ274" s="600">
        <f t="shared" si="20"/>
        <v>45278</v>
      </c>
      <c r="AR274" s="9"/>
    </row>
    <row r="275" spans="1:44" customFormat="1" ht="12" customHeight="1" outlineLevel="1" x14ac:dyDescent="0.25">
      <c r="A275" s="7"/>
      <c r="B275" s="8"/>
      <c r="C275" s="18"/>
      <c r="D275" s="18"/>
      <c r="E275" s="18"/>
      <c r="F275" s="24"/>
      <c r="G275" s="25"/>
      <c r="H275" s="28"/>
      <c r="I275" s="599" t="s">
        <v>3245</v>
      </c>
      <c r="J275" s="598">
        <v>0</v>
      </c>
      <c r="K275" s="598">
        <v>0</v>
      </c>
      <c r="L275" s="598">
        <v>0</v>
      </c>
      <c r="M275" s="598">
        <v>0</v>
      </c>
      <c r="N275" s="598">
        <v>0</v>
      </c>
      <c r="O275" s="598">
        <v>0</v>
      </c>
      <c r="P275" s="598">
        <v>0</v>
      </c>
      <c r="Q275" s="598">
        <v>0</v>
      </c>
      <c r="R275" s="598">
        <v>0</v>
      </c>
      <c r="S275" s="598">
        <v>0</v>
      </c>
      <c r="T275" s="598">
        <v>0</v>
      </c>
      <c r="U275" s="598">
        <v>0</v>
      </c>
      <c r="V275" s="598">
        <v>0</v>
      </c>
      <c r="W275" s="598">
        <v>0</v>
      </c>
      <c r="X275" s="598">
        <v>0</v>
      </c>
      <c r="Y275" s="598">
        <v>0</v>
      </c>
      <c r="Z275" s="598">
        <v>0</v>
      </c>
      <c r="AA275" s="598">
        <v>0</v>
      </c>
      <c r="AB275" s="598">
        <v>0</v>
      </c>
      <c r="AC275" s="598">
        <v>0</v>
      </c>
      <c r="AD275" s="598">
        <v>0</v>
      </c>
      <c r="AE275" s="598">
        <v>0</v>
      </c>
      <c r="AF275" s="598">
        <v>0</v>
      </c>
      <c r="AG275" s="598">
        <v>0</v>
      </c>
      <c r="AH275" s="601">
        <f t="shared" ref="AH275:AH280" si="21">350/746/7</f>
        <v>6.7024128686327081E-2</v>
      </c>
      <c r="AI275" s="598">
        <v>0</v>
      </c>
      <c r="AJ275" s="598">
        <v>0</v>
      </c>
      <c r="AK275" s="598">
        <v>0</v>
      </c>
      <c r="AL275" s="515"/>
      <c r="AM275" s="515"/>
      <c r="AN275" s="27"/>
      <c r="AO275" s="17"/>
      <c r="AP275" s="9"/>
      <c r="AQ275" s="600">
        <f t="shared" si="20"/>
        <v>45285</v>
      </c>
      <c r="AR275" s="9"/>
    </row>
    <row r="276" spans="1:44" customFormat="1" ht="12" customHeight="1" outlineLevel="1" x14ac:dyDescent="0.25">
      <c r="A276" s="7"/>
      <c r="B276" s="8"/>
      <c r="C276" s="18"/>
      <c r="D276" s="18"/>
      <c r="E276" s="18"/>
      <c r="F276" s="24"/>
      <c r="G276" s="25"/>
      <c r="H276" s="28"/>
      <c r="I276" s="599" t="s">
        <v>3246</v>
      </c>
      <c r="J276" s="598">
        <v>0</v>
      </c>
      <c r="K276" s="598">
        <v>0</v>
      </c>
      <c r="L276" s="598">
        <v>0</v>
      </c>
      <c r="M276" s="598">
        <v>0</v>
      </c>
      <c r="N276" s="598">
        <v>0</v>
      </c>
      <c r="O276" s="598">
        <v>0</v>
      </c>
      <c r="P276" s="598">
        <v>0</v>
      </c>
      <c r="Q276" s="598">
        <v>0</v>
      </c>
      <c r="R276" s="598">
        <v>0</v>
      </c>
      <c r="S276" s="598">
        <v>0</v>
      </c>
      <c r="T276" s="598">
        <v>0</v>
      </c>
      <c r="U276" s="598">
        <v>0</v>
      </c>
      <c r="V276" s="598">
        <v>0</v>
      </c>
      <c r="W276" s="598">
        <v>0</v>
      </c>
      <c r="X276" s="598">
        <v>0</v>
      </c>
      <c r="Y276" s="598">
        <v>0</v>
      </c>
      <c r="Z276" s="598">
        <v>0</v>
      </c>
      <c r="AA276" s="598">
        <v>0</v>
      </c>
      <c r="AB276" s="598">
        <v>0</v>
      </c>
      <c r="AC276" s="598">
        <v>0</v>
      </c>
      <c r="AD276" s="598">
        <v>0</v>
      </c>
      <c r="AE276" s="598">
        <v>0</v>
      </c>
      <c r="AF276" s="598">
        <v>0</v>
      </c>
      <c r="AG276" s="598">
        <v>0</v>
      </c>
      <c r="AH276" s="601">
        <f t="shared" si="21"/>
        <v>6.7024128686327081E-2</v>
      </c>
      <c r="AI276" s="598">
        <v>0</v>
      </c>
      <c r="AJ276" s="598">
        <v>0</v>
      </c>
      <c r="AK276" s="598">
        <v>0</v>
      </c>
      <c r="AL276" s="515"/>
      <c r="AM276" s="515"/>
      <c r="AN276" s="27"/>
      <c r="AO276" s="17"/>
      <c r="AP276" s="9"/>
      <c r="AQ276" s="600">
        <f t="shared" si="20"/>
        <v>45292</v>
      </c>
      <c r="AR276" s="9"/>
    </row>
    <row r="277" spans="1:44" customFormat="1" ht="12" customHeight="1" outlineLevel="1" x14ac:dyDescent="0.25">
      <c r="A277" s="7"/>
      <c r="B277" s="8"/>
      <c r="C277" s="18"/>
      <c r="D277" s="18"/>
      <c r="E277" s="18"/>
      <c r="F277" s="24"/>
      <c r="G277" s="25"/>
      <c r="H277" s="28"/>
      <c r="I277" s="599" t="s">
        <v>3247</v>
      </c>
      <c r="J277" s="598">
        <v>0</v>
      </c>
      <c r="K277" s="598">
        <v>0</v>
      </c>
      <c r="L277" s="598">
        <v>0</v>
      </c>
      <c r="M277" s="598">
        <v>0</v>
      </c>
      <c r="N277" s="598">
        <v>0</v>
      </c>
      <c r="O277" s="598">
        <v>0</v>
      </c>
      <c r="P277" s="598">
        <v>0</v>
      </c>
      <c r="Q277" s="598">
        <v>0</v>
      </c>
      <c r="R277" s="598">
        <v>0</v>
      </c>
      <c r="S277" s="598">
        <v>0</v>
      </c>
      <c r="T277" s="598">
        <v>0</v>
      </c>
      <c r="U277" s="598">
        <v>0</v>
      </c>
      <c r="V277" s="598">
        <v>0</v>
      </c>
      <c r="W277" s="598">
        <v>0</v>
      </c>
      <c r="X277" s="598">
        <v>0</v>
      </c>
      <c r="Y277" s="598">
        <v>0</v>
      </c>
      <c r="Z277" s="598">
        <v>0</v>
      </c>
      <c r="AA277" s="598">
        <v>0</v>
      </c>
      <c r="AB277" s="598">
        <v>0</v>
      </c>
      <c r="AC277" s="598">
        <v>0</v>
      </c>
      <c r="AD277" s="598">
        <v>0</v>
      </c>
      <c r="AE277" s="598">
        <v>0</v>
      </c>
      <c r="AF277" s="598">
        <v>0</v>
      </c>
      <c r="AG277" s="598">
        <v>0</v>
      </c>
      <c r="AH277" s="601">
        <f t="shared" si="21"/>
        <v>6.7024128686327081E-2</v>
      </c>
      <c r="AI277" s="598">
        <v>0</v>
      </c>
      <c r="AJ277" s="598">
        <v>0</v>
      </c>
      <c r="AK277" s="598">
        <v>0</v>
      </c>
      <c r="AL277" s="515"/>
      <c r="AM277" s="515"/>
      <c r="AN277" s="27"/>
      <c r="AO277" s="17"/>
      <c r="AP277" s="9"/>
      <c r="AQ277" s="600">
        <f t="shared" si="20"/>
        <v>45299</v>
      </c>
      <c r="AR277" s="9"/>
    </row>
    <row r="278" spans="1:44" customFormat="1" ht="12" customHeight="1" outlineLevel="1" x14ac:dyDescent="0.25">
      <c r="A278" s="7"/>
      <c r="B278" s="8"/>
      <c r="C278" s="18"/>
      <c r="D278" s="18"/>
      <c r="E278" s="18"/>
      <c r="F278" s="24"/>
      <c r="G278" s="25"/>
      <c r="H278" s="28"/>
      <c r="I278" s="599" t="s">
        <v>3248</v>
      </c>
      <c r="J278" s="598">
        <v>0</v>
      </c>
      <c r="K278" s="598">
        <v>0</v>
      </c>
      <c r="L278" s="598">
        <v>0</v>
      </c>
      <c r="M278" s="598">
        <v>0</v>
      </c>
      <c r="N278" s="598">
        <v>0</v>
      </c>
      <c r="O278" s="598">
        <v>0</v>
      </c>
      <c r="P278" s="598">
        <v>0</v>
      </c>
      <c r="Q278" s="598">
        <v>0</v>
      </c>
      <c r="R278" s="598">
        <v>0</v>
      </c>
      <c r="S278" s="598">
        <v>0</v>
      </c>
      <c r="T278" s="598">
        <v>0</v>
      </c>
      <c r="U278" s="598">
        <v>0</v>
      </c>
      <c r="V278" s="598">
        <v>0</v>
      </c>
      <c r="W278" s="598">
        <v>0</v>
      </c>
      <c r="X278" s="598">
        <v>0</v>
      </c>
      <c r="Y278" s="598">
        <v>0</v>
      </c>
      <c r="Z278" s="598">
        <v>0</v>
      </c>
      <c r="AA278" s="598">
        <v>0</v>
      </c>
      <c r="AB278" s="598">
        <v>0</v>
      </c>
      <c r="AC278" s="598">
        <v>0</v>
      </c>
      <c r="AD278" s="598">
        <v>0</v>
      </c>
      <c r="AE278" s="598">
        <v>0</v>
      </c>
      <c r="AF278" s="598">
        <v>0</v>
      </c>
      <c r="AG278" s="598">
        <v>0</v>
      </c>
      <c r="AH278" s="601">
        <f t="shared" si="21"/>
        <v>6.7024128686327081E-2</v>
      </c>
      <c r="AI278" s="598">
        <v>0</v>
      </c>
      <c r="AJ278" s="598">
        <v>0</v>
      </c>
      <c r="AK278" s="598">
        <v>0</v>
      </c>
      <c r="AL278" s="515"/>
      <c r="AM278" s="515"/>
      <c r="AN278" s="27"/>
      <c r="AO278" s="17"/>
      <c r="AP278" s="9"/>
      <c r="AQ278" s="600">
        <f t="shared" si="20"/>
        <v>45306</v>
      </c>
      <c r="AR278" s="9"/>
    </row>
    <row r="279" spans="1:44" customFormat="1" ht="12" customHeight="1" outlineLevel="1" x14ac:dyDescent="0.25">
      <c r="A279" s="7"/>
      <c r="B279" s="8"/>
      <c r="C279" s="18"/>
      <c r="D279" s="18"/>
      <c r="E279" s="18"/>
      <c r="F279" s="24"/>
      <c r="G279" s="25"/>
      <c r="H279" s="28"/>
      <c r="I279" s="599" t="s">
        <v>3249</v>
      </c>
      <c r="J279" s="598">
        <v>0</v>
      </c>
      <c r="K279" s="598">
        <v>0</v>
      </c>
      <c r="L279" s="598">
        <v>0</v>
      </c>
      <c r="M279" s="598">
        <v>0</v>
      </c>
      <c r="N279" s="598">
        <v>0</v>
      </c>
      <c r="O279" s="598">
        <v>0</v>
      </c>
      <c r="P279" s="598">
        <v>0</v>
      </c>
      <c r="Q279" s="598">
        <v>0</v>
      </c>
      <c r="R279" s="598">
        <v>0</v>
      </c>
      <c r="S279" s="598">
        <v>0</v>
      </c>
      <c r="T279" s="598">
        <v>0</v>
      </c>
      <c r="U279" s="598">
        <v>0</v>
      </c>
      <c r="V279" s="598">
        <v>0</v>
      </c>
      <c r="W279" s="598">
        <v>0</v>
      </c>
      <c r="X279" s="598">
        <v>0</v>
      </c>
      <c r="Y279" s="598">
        <v>0</v>
      </c>
      <c r="Z279" s="598">
        <v>0</v>
      </c>
      <c r="AA279" s="598">
        <v>0</v>
      </c>
      <c r="AB279" s="598">
        <v>0</v>
      </c>
      <c r="AC279" s="598">
        <v>0</v>
      </c>
      <c r="AD279" s="598">
        <v>0</v>
      </c>
      <c r="AE279" s="598">
        <v>0</v>
      </c>
      <c r="AF279" s="598">
        <v>0</v>
      </c>
      <c r="AG279" s="598">
        <v>0</v>
      </c>
      <c r="AH279" s="601">
        <f t="shared" si="21"/>
        <v>6.7024128686327081E-2</v>
      </c>
      <c r="AI279" s="598">
        <v>0</v>
      </c>
      <c r="AJ279" s="598">
        <v>0</v>
      </c>
      <c r="AK279" s="598">
        <v>0</v>
      </c>
      <c r="AL279" s="515"/>
      <c r="AM279" s="515"/>
      <c r="AN279" s="27"/>
      <c r="AO279" s="17"/>
      <c r="AP279" s="9"/>
      <c r="AQ279" s="600">
        <f t="shared" si="20"/>
        <v>45313</v>
      </c>
      <c r="AR279" s="9"/>
    </row>
    <row r="280" spans="1:44" customFormat="1" ht="12" customHeight="1" outlineLevel="1" x14ac:dyDescent="0.25">
      <c r="A280" s="7"/>
      <c r="B280" s="8"/>
      <c r="C280" s="18"/>
      <c r="D280" s="18"/>
      <c r="E280" s="18"/>
      <c r="F280" s="24"/>
      <c r="G280" s="25"/>
      <c r="H280" s="28"/>
      <c r="I280" s="599" t="s">
        <v>3250</v>
      </c>
      <c r="J280" s="598">
        <v>0</v>
      </c>
      <c r="K280" s="598">
        <v>0</v>
      </c>
      <c r="L280" s="598">
        <v>0</v>
      </c>
      <c r="M280" s="598">
        <v>0</v>
      </c>
      <c r="N280" s="598">
        <v>0</v>
      </c>
      <c r="O280" s="598">
        <v>0</v>
      </c>
      <c r="P280" s="598">
        <v>0</v>
      </c>
      <c r="Q280" s="598">
        <v>0</v>
      </c>
      <c r="R280" s="598">
        <v>0</v>
      </c>
      <c r="S280" s="598">
        <v>0</v>
      </c>
      <c r="T280" s="598">
        <v>0</v>
      </c>
      <c r="U280" s="598">
        <v>0</v>
      </c>
      <c r="V280" s="598">
        <v>0</v>
      </c>
      <c r="W280" s="598">
        <v>0</v>
      </c>
      <c r="X280" s="598">
        <v>0</v>
      </c>
      <c r="Y280" s="598">
        <v>0</v>
      </c>
      <c r="Z280" s="598">
        <v>0</v>
      </c>
      <c r="AA280" s="598">
        <v>0</v>
      </c>
      <c r="AB280" s="598">
        <v>0</v>
      </c>
      <c r="AC280" s="598">
        <v>0</v>
      </c>
      <c r="AD280" s="598">
        <v>0</v>
      </c>
      <c r="AE280" s="598">
        <v>0</v>
      </c>
      <c r="AF280" s="598">
        <v>0</v>
      </c>
      <c r="AG280" s="598">
        <v>0</v>
      </c>
      <c r="AH280" s="601">
        <f t="shared" si="21"/>
        <v>6.7024128686327081E-2</v>
      </c>
      <c r="AI280" s="598">
        <v>0</v>
      </c>
      <c r="AJ280" s="598">
        <v>0</v>
      </c>
      <c r="AK280" s="598">
        <v>0</v>
      </c>
      <c r="AL280" s="515"/>
      <c r="AM280" s="515"/>
      <c r="AN280" s="27"/>
      <c r="AO280" s="17"/>
      <c r="AP280" s="9"/>
      <c r="AQ280" s="600">
        <f t="shared" si="20"/>
        <v>45320</v>
      </c>
      <c r="AR280" s="9"/>
    </row>
    <row r="281" spans="1:44" customFormat="1" ht="12" customHeight="1" outlineLevel="1" x14ac:dyDescent="0.25">
      <c r="A281" s="7"/>
      <c r="B281" s="8"/>
      <c r="C281" s="18"/>
      <c r="D281" s="18"/>
      <c r="E281" s="18"/>
      <c r="F281" s="24"/>
      <c r="G281" s="25"/>
      <c r="H281" s="28"/>
      <c r="I281" s="599" t="s">
        <v>3251</v>
      </c>
      <c r="J281" s="598">
        <v>0</v>
      </c>
      <c r="K281" s="598">
        <v>0</v>
      </c>
      <c r="L281" s="598">
        <v>0</v>
      </c>
      <c r="M281" s="598">
        <v>0</v>
      </c>
      <c r="N281" s="598">
        <v>0</v>
      </c>
      <c r="O281" s="598">
        <v>0</v>
      </c>
      <c r="P281" s="598">
        <v>0</v>
      </c>
      <c r="Q281" s="598">
        <v>0</v>
      </c>
      <c r="R281" s="598">
        <v>0</v>
      </c>
      <c r="S281" s="598">
        <v>0</v>
      </c>
      <c r="T281" s="598">
        <v>0</v>
      </c>
      <c r="U281" s="598">
        <v>0</v>
      </c>
      <c r="V281" s="598">
        <v>0</v>
      </c>
      <c r="W281" s="598">
        <v>0</v>
      </c>
      <c r="X281" s="598">
        <v>0</v>
      </c>
      <c r="Y281" s="598">
        <v>0</v>
      </c>
      <c r="Z281" s="598">
        <v>0</v>
      </c>
      <c r="AA281" s="598">
        <v>0</v>
      </c>
      <c r="AB281" s="598">
        <v>0</v>
      </c>
      <c r="AC281" s="598">
        <v>0</v>
      </c>
      <c r="AD281" s="598">
        <v>0</v>
      </c>
      <c r="AE281" s="598">
        <v>0</v>
      </c>
      <c r="AF281" s="598">
        <v>0</v>
      </c>
      <c r="AG281" s="601">
        <f>400/919/7</f>
        <v>6.2179387533032801E-2</v>
      </c>
      <c r="AH281" s="601">
        <f>400/746/7</f>
        <v>7.6599004212945229E-2</v>
      </c>
      <c r="AI281" s="601">
        <f>200/294/7</f>
        <v>9.718172983479105E-2</v>
      </c>
      <c r="AJ281" s="598">
        <v>0</v>
      </c>
      <c r="AK281" s="598">
        <v>0</v>
      </c>
      <c r="AL281" s="515"/>
      <c r="AM281" s="515"/>
      <c r="AN281" s="27"/>
      <c r="AO281" s="17"/>
      <c r="AP281" s="9"/>
      <c r="AQ281" s="600">
        <f t="shared" si="20"/>
        <v>45327</v>
      </c>
      <c r="AR281" s="9"/>
    </row>
    <row r="282" spans="1:44" customFormat="1" ht="12" customHeight="1" outlineLevel="1" x14ac:dyDescent="0.25">
      <c r="A282" s="7"/>
      <c r="B282" s="8"/>
      <c r="C282" s="18"/>
      <c r="D282" s="18"/>
      <c r="E282" s="18"/>
      <c r="F282" s="24"/>
      <c r="G282" s="25"/>
      <c r="H282" s="28"/>
      <c r="I282" s="599" t="s">
        <v>3252</v>
      </c>
      <c r="J282" s="598">
        <v>0</v>
      </c>
      <c r="K282" s="598">
        <v>0</v>
      </c>
      <c r="L282" s="598">
        <v>0</v>
      </c>
      <c r="M282" s="598">
        <v>0</v>
      </c>
      <c r="N282" s="598">
        <v>0</v>
      </c>
      <c r="O282" s="598">
        <v>0</v>
      </c>
      <c r="P282" s="598">
        <v>0</v>
      </c>
      <c r="Q282" s="598">
        <v>0</v>
      </c>
      <c r="R282" s="598">
        <v>0</v>
      </c>
      <c r="S282" s="598">
        <v>0</v>
      </c>
      <c r="T282" s="598">
        <v>0</v>
      </c>
      <c r="U282" s="598">
        <v>0</v>
      </c>
      <c r="V282" s="598">
        <v>0</v>
      </c>
      <c r="W282" s="598">
        <v>0</v>
      </c>
      <c r="X282" s="598">
        <v>0</v>
      </c>
      <c r="Y282" s="598">
        <v>0</v>
      </c>
      <c r="Z282" s="598">
        <v>0</v>
      </c>
      <c r="AA282" s="598">
        <v>0</v>
      </c>
      <c r="AB282" s="598">
        <v>0</v>
      </c>
      <c r="AC282" s="598">
        <v>0</v>
      </c>
      <c r="AD282" s="598">
        <v>0</v>
      </c>
      <c r="AE282" s="598">
        <v>0</v>
      </c>
      <c r="AF282" s="598">
        <v>0</v>
      </c>
      <c r="AG282" s="598">
        <v>0</v>
      </c>
      <c r="AH282" s="601">
        <f t="shared" ref="AH282:AH289" si="22">400/746/7</f>
        <v>7.6599004212945229E-2</v>
      </c>
      <c r="AI282" s="598">
        <v>0</v>
      </c>
      <c r="AJ282" s="598">
        <v>0</v>
      </c>
      <c r="AK282" s="598">
        <v>0</v>
      </c>
      <c r="AL282" s="515"/>
      <c r="AM282" s="515"/>
      <c r="AN282" s="27"/>
      <c r="AO282" s="17"/>
      <c r="AP282" s="9"/>
      <c r="AQ282" s="600">
        <f t="shared" si="20"/>
        <v>45334</v>
      </c>
      <c r="AR282" s="9"/>
    </row>
    <row r="283" spans="1:44" customFormat="1" ht="12" customHeight="1" outlineLevel="1" x14ac:dyDescent="0.25">
      <c r="A283" s="7"/>
      <c r="B283" s="8"/>
      <c r="C283" s="18"/>
      <c r="D283" s="18"/>
      <c r="E283" s="18"/>
      <c r="F283" s="24"/>
      <c r="G283" s="25"/>
      <c r="H283" s="28"/>
      <c r="I283" s="599" t="s">
        <v>3253</v>
      </c>
      <c r="J283" s="598">
        <v>0</v>
      </c>
      <c r="K283" s="598">
        <v>0</v>
      </c>
      <c r="L283" s="598">
        <v>0</v>
      </c>
      <c r="M283" s="598">
        <v>0</v>
      </c>
      <c r="N283" s="598">
        <v>0</v>
      </c>
      <c r="O283" s="598">
        <v>0</v>
      </c>
      <c r="P283" s="598">
        <v>0</v>
      </c>
      <c r="Q283" s="598">
        <v>0</v>
      </c>
      <c r="R283" s="598">
        <v>0</v>
      </c>
      <c r="S283" s="598">
        <v>0</v>
      </c>
      <c r="T283" s="598">
        <v>0</v>
      </c>
      <c r="U283" s="598">
        <v>0</v>
      </c>
      <c r="V283" s="598">
        <v>0</v>
      </c>
      <c r="W283" s="598">
        <v>0</v>
      </c>
      <c r="X283" s="598">
        <v>0</v>
      </c>
      <c r="Y283" s="598">
        <v>0</v>
      </c>
      <c r="Z283" s="598">
        <v>0</v>
      </c>
      <c r="AA283" s="598">
        <v>0</v>
      </c>
      <c r="AB283" s="598">
        <v>0</v>
      </c>
      <c r="AC283" s="598">
        <v>0</v>
      </c>
      <c r="AD283" s="598">
        <v>0</v>
      </c>
      <c r="AE283" s="598">
        <v>0</v>
      </c>
      <c r="AF283" s="598">
        <v>0</v>
      </c>
      <c r="AG283" s="598">
        <v>0</v>
      </c>
      <c r="AH283" s="601">
        <f t="shared" si="22"/>
        <v>7.6599004212945229E-2</v>
      </c>
      <c r="AI283" s="598">
        <v>0</v>
      </c>
      <c r="AJ283" s="598">
        <v>0</v>
      </c>
      <c r="AK283" s="598">
        <v>0</v>
      </c>
      <c r="AL283" s="515"/>
      <c r="AM283" s="515"/>
      <c r="AN283" s="27"/>
      <c r="AO283" s="17"/>
      <c r="AP283" s="9"/>
      <c r="AQ283" s="600">
        <f t="shared" si="20"/>
        <v>45341</v>
      </c>
      <c r="AR283" s="9"/>
    </row>
    <row r="284" spans="1:44" customFormat="1" ht="12" customHeight="1" outlineLevel="1" x14ac:dyDescent="0.25">
      <c r="A284" s="7"/>
      <c r="B284" s="8"/>
      <c r="C284" s="18"/>
      <c r="D284" s="18"/>
      <c r="E284" s="18"/>
      <c r="F284" s="24"/>
      <c r="G284" s="25"/>
      <c r="H284" s="28"/>
      <c r="I284" s="599" t="s">
        <v>3254</v>
      </c>
      <c r="J284" s="598">
        <v>0</v>
      </c>
      <c r="K284" s="598">
        <v>0</v>
      </c>
      <c r="L284" s="598">
        <v>0</v>
      </c>
      <c r="M284" s="598">
        <v>0</v>
      </c>
      <c r="N284" s="598">
        <v>0</v>
      </c>
      <c r="O284" s="598">
        <v>0</v>
      </c>
      <c r="P284" s="598">
        <v>0</v>
      </c>
      <c r="Q284" s="598">
        <v>0</v>
      </c>
      <c r="R284" s="598">
        <v>0</v>
      </c>
      <c r="S284" s="598">
        <v>0</v>
      </c>
      <c r="T284" s="598">
        <v>0</v>
      </c>
      <c r="U284" s="598">
        <v>0</v>
      </c>
      <c r="V284" s="598">
        <v>0</v>
      </c>
      <c r="W284" s="598">
        <v>0</v>
      </c>
      <c r="X284" s="598">
        <v>0</v>
      </c>
      <c r="Y284" s="598">
        <v>0</v>
      </c>
      <c r="Z284" s="598">
        <v>0</v>
      </c>
      <c r="AA284" s="598">
        <v>0</v>
      </c>
      <c r="AB284" s="598">
        <v>0</v>
      </c>
      <c r="AC284" s="598">
        <v>0</v>
      </c>
      <c r="AD284" s="598">
        <v>0</v>
      </c>
      <c r="AE284" s="598">
        <v>0</v>
      </c>
      <c r="AF284" s="598">
        <v>0</v>
      </c>
      <c r="AG284" s="598">
        <v>0</v>
      </c>
      <c r="AH284" s="601">
        <f t="shared" si="22"/>
        <v>7.6599004212945229E-2</v>
      </c>
      <c r="AI284" s="598">
        <v>0</v>
      </c>
      <c r="AJ284" s="598">
        <v>0</v>
      </c>
      <c r="AK284" s="598">
        <v>0</v>
      </c>
      <c r="AL284" s="515"/>
      <c r="AM284" s="515"/>
      <c r="AN284" s="27"/>
      <c r="AO284" s="17"/>
      <c r="AP284" s="9"/>
      <c r="AQ284" s="600">
        <f t="shared" si="20"/>
        <v>45348</v>
      </c>
      <c r="AR284" s="9"/>
    </row>
    <row r="285" spans="1:44" customFormat="1" ht="12" customHeight="1" outlineLevel="1" x14ac:dyDescent="0.25">
      <c r="A285" s="7"/>
      <c r="B285" s="8"/>
      <c r="C285" s="18"/>
      <c r="D285" s="18"/>
      <c r="E285" s="18"/>
      <c r="F285" s="24"/>
      <c r="G285" s="25"/>
      <c r="H285" s="28"/>
      <c r="I285" s="599" t="s">
        <v>3255</v>
      </c>
      <c r="J285" s="598">
        <v>0</v>
      </c>
      <c r="K285" s="598">
        <v>0</v>
      </c>
      <c r="L285" s="598">
        <v>0</v>
      </c>
      <c r="M285" s="598">
        <v>0</v>
      </c>
      <c r="N285" s="598">
        <v>0</v>
      </c>
      <c r="O285" s="598">
        <v>0</v>
      </c>
      <c r="P285" s="598">
        <v>0</v>
      </c>
      <c r="Q285" s="598">
        <v>0</v>
      </c>
      <c r="R285" s="598">
        <v>0</v>
      </c>
      <c r="S285" s="598">
        <v>0</v>
      </c>
      <c r="T285" s="598">
        <v>0</v>
      </c>
      <c r="U285" s="598">
        <v>0</v>
      </c>
      <c r="V285" s="598">
        <v>0</v>
      </c>
      <c r="W285" s="598">
        <v>0</v>
      </c>
      <c r="X285" s="598">
        <v>0</v>
      </c>
      <c r="Y285" s="598">
        <v>0</v>
      </c>
      <c r="Z285" s="598">
        <v>0</v>
      </c>
      <c r="AA285" s="598">
        <v>0</v>
      </c>
      <c r="AB285" s="598">
        <v>0</v>
      </c>
      <c r="AC285" s="598">
        <v>0</v>
      </c>
      <c r="AD285" s="598">
        <v>0</v>
      </c>
      <c r="AE285" s="598">
        <v>0</v>
      </c>
      <c r="AF285" s="598">
        <v>0</v>
      </c>
      <c r="AG285" s="598">
        <v>0</v>
      </c>
      <c r="AH285" s="601">
        <f t="shared" si="22"/>
        <v>7.6599004212945229E-2</v>
      </c>
      <c r="AI285" s="598">
        <v>0</v>
      </c>
      <c r="AJ285" s="598">
        <v>0</v>
      </c>
      <c r="AK285" s="598">
        <v>0</v>
      </c>
      <c r="AL285" s="515"/>
      <c r="AM285" s="515"/>
      <c r="AN285" s="27"/>
      <c r="AO285" s="17"/>
      <c r="AP285" s="9"/>
      <c r="AQ285" s="600">
        <f t="shared" si="20"/>
        <v>45355</v>
      </c>
      <c r="AR285" s="9"/>
    </row>
    <row r="286" spans="1:44" customFormat="1" ht="12" customHeight="1" outlineLevel="1" x14ac:dyDescent="0.25">
      <c r="A286" s="7"/>
      <c r="B286" s="8"/>
      <c r="C286" s="18"/>
      <c r="D286" s="18"/>
      <c r="E286" s="18"/>
      <c r="F286" s="24"/>
      <c r="G286" s="25"/>
      <c r="H286" s="28"/>
      <c r="I286" s="599" t="s">
        <v>3256</v>
      </c>
      <c r="J286" s="598">
        <v>0</v>
      </c>
      <c r="K286" s="598">
        <v>0</v>
      </c>
      <c r="L286" s="598">
        <v>0</v>
      </c>
      <c r="M286" s="598">
        <v>0</v>
      </c>
      <c r="N286" s="598">
        <v>0</v>
      </c>
      <c r="O286" s="598">
        <v>0</v>
      </c>
      <c r="P286" s="598">
        <v>0</v>
      </c>
      <c r="Q286" s="598">
        <v>0</v>
      </c>
      <c r="R286" s="598">
        <v>0</v>
      </c>
      <c r="S286" s="598">
        <v>0</v>
      </c>
      <c r="T286" s="598">
        <v>0</v>
      </c>
      <c r="U286" s="598">
        <v>0</v>
      </c>
      <c r="V286" s="598">
        <v>0</v>
      </c>
      <c r="W286" s="598">
        <v>0</v>
      </c>
      <c r="X286" s="598">
        <v>0</v>
      </c>
      <c r="Y286" s="598">
        <v>0</v>
      </c>
      <c r="Z286" s="598">
        <v>0</v>
      </c>
      <c r="AA286" s="598">
        <v>0</v>
      </c>
      <c r="AB286" s="598">
        <v>0</v>
      </c>
      <c r="AC286" s="598">
        <v>0</v>
      </c>
      <c r="AD286" s="598">
        <v>0</v>
      </c>
      <c r="AE286" s="598">
        <v>0</v>
      </c>
      <c r="AF286" s="598">
        <v>0</v>
      </c>
      <c r="AG286" s="598">
        <v>0</v>
      </c>
      <c r="AH286" s="601">
        <f t="shared" si="22"/>
        <v>7.6599004212945229E-2</v>
      </c>
      <c r="AI286" s="598">
        <v>0</v>
      </c>
      <c r="AJ286" s="598">
        <v>0</v>
      </c>
      <c r="AK286" s="598">
        <v>0</v>
      </c>
      <c r="AL286" s="515"/>
      <c r="AM286" s="515"/>
      <c r="AN286" s="27"/>
      <c r="AO286" s="17"/>
      <c r="AP286" s="9"/>
      <c r="AQ286" s="600">
        <f t="shared" ref="AQ286:AQ288" si="23">AQ282+7</f>
        <v>45341</v>
      </c>
      <c r="AR286" s="9"/>
    </row>
    <row r="287" spans="1:44" customFormat="1" ht="12" customHeight="1" outlineLevel="1" x14ac:dyDescent="0.25">
      <c r="A287" s="7"/>
      <c r="B287" s="8"/>
      <c r="C287" s="18"/>
      <c r="D287" s="18"/>
      <c r="E287" s="18"/>
      <c r="F287" s="24"/>
      <c r="G287" s="25"/>
      <c r="H287" s="28"/>
      <c r="I287" s="599" t="s">
        <v>3257</v>
      </c>
      <c r="J287" s="598">
        <v>0</v>
      </c>
      <c r="K287" s="598">
        <v>0</v>
      </c>
      <c r="L287" s="598">
        <v>0</v>
      </c>
      <c r="M287" s="598">
        <v>0</v>
      </c>
      <c r="N287" s="598">
        <v>0</v>
      </c>
      <c r="O287" s="598">
        <v>0</v>
      </c>
      <c r="P287" s="598">
        <v>0</v>
      </c>
      <c r="Q287" s="598">
        <v>0</v>
      </c>
      <c r="R287" s="598">
        <v>0</v>
      </c>
      <c r="S287" s="598">
        <v>0</v>
      </c>
      <c r="T287" s="598">
        <v>0</v>
      </c>
      <c r="U287" s="598">
        <v>0</v>
      </c>
      <c r="V287" s="598">
        <v>0</v>
      </c>
      <c r="W287" s="598">
        <v>0</v>
      </c>
      <c r="X287" s="598">
        <v>0</v>
      </c>
      <c r="Y287" s="598">
        <v>0</v>
      </c>
      <c r="Z287" s="598">
        <v>0</v>
      </c>
      <c r="AA287" s="598">
        <v>0</v>
      </c>
      <c r="AB287" s="598">
        <v>0</v>
      </c>
      <c r="AC287" s="598">
        <v>0</v>
      </c>
      <c r="AD287" s="598">
        <v>0</v>
      </c>
      <c r="AE287" s="598">
        <v>0</v>
      </c>
      <c r="AF287" s="598">
        <v>0</v>
      </c>
      <c r="AG287" s="598">
        <v>0</v>
      </c>
      <c r="AH287" s="601">
        <f t="shared" si="22"/>
        <v>7.6599004212945229E-2</v>
      </c>
      <c r="AI287" s="598">
        <v>0</v>
      </c>
      <c r="AJ287" s="598">
        <v>0</v>
      </c>
      <c r="AK287" s="598">
        <v>0</v>
      </c>
      <c r="AL287" s="515"/>
      <c r="AM287" s="515"/>
      <c r="AN287" s="27"/>
      <c r="AO287" s="17"/>
      <c r="AP287" s="9"/>
      <c r="AQ287" s="600">
        <f t="shared" si="23"/>
        <v>45348</v>
      </c>
      <c r="AR287" s="9"/>
    </row>
    <row r="288" spans="1:44" customFormat="1" ht="12" customHeight="1" outlineLevel="1" x14ac:dyDescent="0.25">
      <c r="A288" s="7"/>
      <c r="B288" s="8"/>
      <c r="C288" s="18"/>
      <c r="D288" s="18"/>
      <c r="E288" s="18"/>
      <c r="F288" s="24"/>
      <c r="G288" s="25"/>
      <c r="H288" s="28"/>
      <c r="I288" s="599" t="s">
        <v>3258</v>
      </c>
      <c r="J288" s="598">
        <v>0</v>
      </c>
      <c r="K288" s="598">
        <v>0</v>
      </c>
      <c r="L288" s="598">
        <v>0</v>
      </c>
      <c r="M288" s="598">
        <v>0</v>
      </c>
      <c r="N288" s="598">
        <v>0</v>
      </c>
      <c r="O288" s="598">
        <v>0</v>
      </c>
      <c r="P288" s="598">
        <v>0</v>
      </c>
      <c r="Q288" s="598">
        <v>0</v>
      </c>
      <c r="R288" s="598">
        <v>0</v>
      </c>
      <c r="S288" s="598">
        <v>0</v>
      </c>
      <c r="T288" s="598">
        <v>0</v>
      </c>
      <c r="U288" s="598">
        <v>0</v>
      </c>
      <c r="V288" s="598">
        <v>0</v>
      </c>
      <c r="W288" s="598">
        <v>0</v>
      </c>
      <c r="X288" s="598">
        <v>0</v>
      </c>
      <c r="Y288" s="598">
        <v>0</v>
      </c>
      <c r="Z288" s="598">
        <v>0</v>
      </c>
      <c r="AA288" s="598">
        <v>0</v>
      </c>
      <c r="AB288" s="598">
        <v>0</v>
      </c>
      <c r="AC288" s="598">
        <v>0</v>
      </c>
      <c r="AD288" s="598">
        <v>0</v>
      </c>
      <c r="AE288" s="598">
        <v>0</v>
      </c>
      <c r="AF288" s="598">
        <v>0</v>
      </c>
      <c r="AG288" s="598">
        <v>0</v>
      </c>
      <c r="AH288" s="601">
        <f t="shared" si="22"/>
        <v>7.6599004212945229E-2</v>
      </c>
      <c r="AI288" s="598">
        <v>0</v>
      </c>
      <c r="AJ288" s="598">
        <v>0</v>
      </c>
      <c r="AK288" s="598">
        <v>0</v>
      </c>
      <c r="AL288" s="515"/>
      <c r="AM288" s="515"/>
      <c r="AN288" s="27"/>
      <c r="AO288" s="17"/>
      <c r="AP288" s="9"/>
      <c r="AQ288" s="600">
        <f t="shared" si="23"/>
        <v>45355</v>
      </c>
      <c r="AR288" s="9"/>
    </row>
    <row r="289" spans="1:44" customFormat="1" ht="12" customHeight="1" outlineLevel="1" x14ac:dyDescent="0.25">
      <c r="A289" s="7"/>
      <c r="B289" s="8"/>
      <c r="C289" s="18"/>
      <c r="D289" s="18"/>
      <c r="E289" s="18"/>
      <c r="F289" s="24"/>
      <c r="G289" s="25"/>
      <c r="H289" s="28"/>
      <c r="I289" s="599" t="s">
        <v>3259</v>
      </c>
      <c r="J289" s="598">
        <v>0</v>
      </c>
      <c r="K289" s="598">
        <v>0</v>
      </c>
      <c r="L289" s="598">
        <v>0</v>
      </c>
      <c r="M289" s="598">
        <v>0</v>
      </c>
      <c r="N289" s="598">
        <v>0</v>
      </c>
      <c r="O289" s="598">
        <v>0</v>
      </c>
      <c r="P289" s="598">
        <v>0</v>
      </c>
      <c r="Q289" s="598">
        <v>0</v>
      </c>
      <c r="R289" s="598">
        <v>0</v>
      </c>
      <c r="S289" s="598">
        <v>0</v>
      </c>
      <c r="T289" s="598">
        <v>0</v>
      </c>
      <c r="U289" s="598">
        <v>0</v>
      </c>
      <c r="V289" s="598">
        <v>0</v>
      </c>
      <c r="W289" s="598">
        <v>0</v>
      </c>
      <c r="X289" s="598">
        <v>0</v>
      </c>
      <c r="Y289" s="598">
        <v>0</v>
      </c>
      <c r="Z289" s="598">
        <v>0</v>
      </c>
      <c r="AA289" s="598">
        <v>0</v>
      </c>
      <c r="AB289" s="598">
        <v>0</v>
      </c>
      <c r="AC289" s="598">
        <v>0</v>
      </c>
      <c r="AD289" s="598">
        <v>0</v>
      </c>
      <c r="AE289" s="598">
        <v>0</v>
      </c>
      <c r="AF289" s="598">
        <v>0</v>
      </c>
      <c r="AG289" s="598">
        <v>0</v>
      </c>
      <c r="AH289" s="601">
        <f t="shared" si="22"/>
        <v>7.6599004212945229E-2</v>
      </c>
      <c r="AI289" s="598">
        <v>0</v>
      </c>
      <c r="AJ289" s="598">
        <v>0</v>
      </c>
      <c r="AK289" s="598">
        <v>0</v>
      </c>
      <c r="AL289" s="515"/>
      <c r="AM289" s="515"/>
      <c r="AN289" s="27"/>
      <c r="AO289" s="17"/>
      <c r="AP289" s="9"/>
      <c r="AQ289" s="600">
        <f>AQ285+7</f>
        <v>45362</v>
      </c>
      <c r="AR289" s="9"/>
    </row>
    <row r="290" spans="1:44" customFormat="1" ht="12" customHeight="1" outlineLevel="1" x14ac:dyDescent="0.25">
      <c r="A290" s="7"/>
      <c r="B290" s="8"/>
      <c r="C290" s="18"/>
      <c r="D290" s="18"/>
      <c r="E290" s="18"/>
      <c r="F290" s="24"/>
      <c r="G290" s="25"/>
      <c r="H290" s="28"/>
      <c r="I290" s="597"/>
      <c r="J290" s="519"/>
      <c r="K290" s="515"/>
      <c r="L290" s="515"/>
      <c r="M290" s="515"/>
      <c r="N290" s="515"/>
      <c r="O290" s="515"/>
      <c r="P290" s="515"/>
      <c r="Q290" s="515"/>
      <c r="R290" s="515"/>
      <c r="S290" s="515"/>
      <c r="T290" s="515"/>
      <c r="U290" s="515"/>
      <c r="V290" s="515"/>
      <c r="W290" s="515"/>
      <c r="X290" s="515"/>
      <c r="Y290" s="515"/>
      <c r="Z290" s="515"/>
      <c r="AA290" s="515"/>
      <c r="AB290" s="515"/>
      <c r="AC290" s="515"/>
      <c r="AD290" s="515"/>
      <c r="AE290" s="515"/>
      <c r="AF290" s="515"/>
      <c r="AG290" s="515"/>
      <c r="AH290" s="515"/>
      <c r="AI290" s="515"/>
      <c r="AJ290" s="515"/>
      <c r="AK290" s="515"/>
      <c r="AL290" s="515"/>
      <c r="AM290" s="515"/>
      <c r="AN290" s="27"/>
      <c r="AO290" s="17"/>
      <c r="AP290" s="9"/>
      <c r="AQ290" s="9"/>
      <c r="AR290" s="9"/>
    </row>
    <row r="291" spans="1:44" customFormat="1" ht="12" customHeight="1" outlineLevel="1" x14ac:dyDescent="0.25">
      <c r="A291" s="7"/>
      <c r="B291" s="8"/>
      <c r="C291" s="18"/>
      <c r="D291" s="18"/>
      <c r="E291" s="18"/>
      <c r="F291" s="24"/>
      <c r="G291" s="25"/>
      <c r="H291" s="28"/>
      <c r="I291" s="597"/>
      <c r="J291" s="519"/>
      <c r="K291" s="515"/>
      <c r="L291" s="515"/>
      <c r="M291" s="515"/>
      <c r="N291" s="515"/>
      <c r="O291" s="515"/>
      <c r="P291" s="515"/>
      <c r="Q291" s="515"/>
      <c r="R291" s="515"/>
      <c r="S291" s="515"/>
      <c r="T291" s="515"/>
      <c r="U291" s="515"/>
      <c r="V291" s="515"/>
      <c r="W291" s="515"/>
      <c r="X291" s="515"/>
      <c r="Y291" s="515"/>
      <c r="Z291" s="515"/>
      <c r="AA291" s="515"/>
      <c r="AB291" s="515"/>
      <c r="AC291" s="515"/>
      <c r="AD291" s="515"/>
      <c r="AE291" s="515"/>
      <c r="AF291" s="515"/>
      <c r="AG291" s="515"/>
      <c r="AH291" s="515"/>
      <c r="AI291" s="515"/>
      <c r="AJ291" s="515"/>
      <c r="AK291" s="515"/>
      <c r="AL291" s="515"/>
      <c r="AM291" s="515"/>
      <c r="AN291" s="27"/>
      <c r="AO291" s="17"/>
      <c r="AP291" s="9"/>
      <c r="AQ291" s="9"/>
      <c r="AR291" s="9"/>
    </row>
    <row r="292" spans="1:44" customFormat="1" ht="12" customHeight="1" outlineLevel="1" x14ac:dyDescent="0.25">
      <c r="A292" s="7"/>
      <c r="B292" s="8"/>
      <c r="C292" s="18"/>
      <c r="D292" s="18"/>
      <c r="E292" s="18"/>
      <c r="F292" s="24"/>
      <c r="G292" s="25"/>
      <c r="H292" s="28"/>
      <c r="I292" s="597"/>
      <c r="J292" s="519"/>
      <c r="K292" s="515"/>
      <c r="L292" s="515"/>
      <c r="M292" s="515"/>
      <c r="N292" s="515"/>
      <c r="O292" s="515"/>
      <c r="P292" s="515"/>
      <c r="Q292" s="515"/>
      <c r="R292" s="515"/>
      <c r="S292" s="515"/>
      <c r="T292" s="515"/>
      <c r="U292" s="515"/>
      <c r="V292" s="515"/>
      <c r="W292" s="515"/>
      <c r="X292" s="515"/>
      <c r="Y292" s="515"/>
      <c r="Z292" s="515"/>
      <c r="AA292" s="515"/>
      <c r="AB292" s="515"/>
      <c r="AC292" s="515"/>
      <c r="AD292" s="515"/>
      <c r="AE292" s="515"/>
      <c r="AF292" s="515"/>
      <c r="AG292" s="515"/>
      <c r="AH292" s="515"/>
      <c r="AI292" s="515"/>
      <c r="AJ292" s="515"/>
      <c r="AK292" s="515"/>
      <c r="AL292" s="515"/>
      <c r="AM292" s="515"/>
      <c r="AN292" s="27"/>
      <c r="AO292" s="17"/>
      <c r="AP292" s="9"/>
      <c r="AQ292" s="9"/>
      <c r="AR292" s="9"/>
    </row>
    <row r="293" spans="1:44" customFormat="1" ht="12" customHeight="1" x14ac:dyDescent="0.25">
      <c r="A293" s="7"/>
      <c r="B293" s="8"/>
      <c r="C293" s="18"/>
      <c r="D293" s="18"/>
      <c r="E293" s="18"/>
      <c r="F293" s="24"/>
      <c r="G293" s="570" t="s">
        <v>3260</v>
      </c>
      <c r="H293" s="28"/>
      <c r="I293" s="602" t="s">
        <v>3261</v>
      </c>
      <c r="J293" s="603"/>
      <c r="K293" s="603"/>
      <c r="L293" s="603"/>
      <c r="M293" s="603"/>
      <c r="N293" s="603"/>
      <c r="O293" s="603"/>
      <c r="P293" s="603"/>
      <c r="Q293" s="603"/>
      <c r="R293" s="603"/>
      <c r="S293" s="603"/>
      <c r="T293" s="603"/>
      <c r="U293" s="603"/>
      <c r="V293" s="603"/>
      <c r="W293" s="603"/>
      <c r="X293" s="603"/>
      <c r="Y293" s="603"/>
      <c r="Z293" s="603"/>
      <c r="AA293" s="603"/>
      <c r="AB293" s="603"/>
      <c r="AC293" s="603"/>
      <c r="AD293" s="603"/>
      <c r="AE293" s="603"/>
      <c r="AF293" s="603"/>
      <c r="AG293" s="603"/>
      <c r="AH293" s="603"/>
      <c r="AI293" s="603"/>
      <c r="AJ293" s="603"/>
      <c r="AK293" s="603"/>
      <c r="AL293" s="515"/>
      <c r="AM293" s="515"/>
      <c r="AN293" s="30"/>
      <c r="AO293" s="17"/>
      <c r="AP293" s="9"/>
      <c r="AQ293" s="9"/>
      <c r="AR293" s="9"/>
    </row>
    <row r="294" spans="1:44" customFormat="1" ht="12" customHeight="1" x14ac:dyDescent="0.25">
      <c r="A294" s="7"/>
      <c r="B294" s="8"/>
      <c r="C294" s="18"/>
      <c r="D294" s="18"/>
      <c r="E294" s="18"/>
      <c r="F294" s="24"/>
      <c r="G294" s="570"/>
      <c r="H294" s="28"/>
      <c r="I294" s="604" t="s">
        <v>2344</v>
      </c>
      <c r="J294" s="605">
        <v>-6.9627386801849749</v>
      </c>
      <c r="K294" s="605">
        <v>-6.0156524915318768</v>
      </c>
      <c r="L294" s="605">
        <v>-89.616670193855597</v>
      </c>
      <c r="M294" s="605">
        <v>-13.414407529017323</v>
      </c>
      <c r="N294" s="605">
        <v>-15.956210866407352</v>
      </c>
      <c r="O294" s="605">
        <v>-27.453592075390173</v>
      </c>
      <c r="P294" s="605">
        <v>-11.943157237213565</v>
      </c>
      <c r="Q294" s="605">
        <v>-29.071825012886912</v>
      </c>
      <c r="R294" s="605">
        <v>-0.59944361589410566</v>
      </c>
      <c r="S294" s="605">
        <v>-0.61199740889712317</v>
      </c>
      <c r="T294" s="605">
        <v>-0.65906310885294273</v>
      </c>
      <c r="U294" s="605">
        <v>-0.87644073372921349</v>
      </c>
      <c r="V294" s="605">
        <v>-1.3770690462419783</v>
      </c>
      <c r="W294" s="605">
        <v>-1.3560129446174805</v>
      </c>
      <c r="X294" s="605">
        <v>-0.92867167621956725</v>
      </c>
      <c r="Y294" s="605">
        <v>-1.3602142818907355</v>
      </c>
      <c r="Z294" s="605">
        <v>-0.62160661264888861</v>
      </c>
      <c r="AA294" s="605">
        <v>-0.8383353549900725</v>
      </c>
      <c r="AB294" s="605">
        <v>-1.7548717127396745</v>
      </c>
      <c r="AC294" s="605">
        <v>-2.1273556936201503</v>
      </c>
      <c r="AD294" s="605">
        <v>-2.1242128702581558E-2</v>
      </c>
      <c r="AE294" s="605">
        <v>-8.4945043615853727E-3</v>
      </c>
      <c r="AF294" s="605">
        <v>-8.5106530236712993E-3</v>
      </c>
      <c r="AG294" s="605">
        <v>-1.3786513769950051E-3</v>
      </c>
      <c r="AH294" s="605">
        <v>-7.02529466445438E-3</v>
      </c>
      <c r="AI294" s="605">
        <v>-4.1707721917420511E-2</v>
      </c>
      <c r="AJ294" s="605">
        <v>-0.91743119266055029</v>
      </c>
      <c r="AK294" s="605">
        <v>-5.6250000000000007E-3</v>
      </c>
      <c r="AL294" s="515"/>
      <c r="AM294" s="515"/>
      <c r="AN294" s="30"/>
      <c r="AO294" s="17"/>
      <c r="AP294" s="9"/>
      <c r="AQ294" s="9"/>
      <c r="AR294" s="9"/>
    </row>
    <row r="295" spans="1:44" customFormat="1" ht="12" customHeight="1" x14ac:dyDescent="0.25">
      <c r="A295" s="7"/>
      <c r="B295" s="8"/>
      <c r="C295" s="18"/>
      <c r="D295" s="18"/>
      <c r="E295" s="18"/>
      <c r="F295" s="24"/>
      <c r="G295" s="570"/>
      <c r="H295" s="28"/>
      <c r="I295" s="604" t="s">
        <v>4</v>
      </c>
      <c r="J295" s="606">
        <v>9.5708365331199214</v>
      </c>
      <c r="K295" s="606">
        <v>1.7972582134700135</v>
      </c>
      <c r="L295" s="606">
        <v>41.273111969280436</v>
      </c>
      <c r="M295" s="606">
        <v>19.371106796902691</v>
      </c>
      <c r="N295" s="606">
        <v>17.911600395338283</v>
      </c>
      <c r="O295" s="606">
        <v>16.877102334118977</v>
      </c>
      <c r="P295" s="606">
        <v>11.253433513211366</v>
      </c>
      <c r="Q295" s="606">
        <v>22.10808785732327</v>
      </c>
      <c r="R295" s="606">
        <v>2.6419333894920047</v>
      </c>
      <c r="S295" s="606">
        <v>2.4899601010193639</v>
      </c>
      <c r="T295" s="606">
        <v>3.870826729788083</v>
      </c>
      <c r="U295" s="606">
        <v>4.0603762059598081</v>
      </c>
      <c r="V295" s="606">
        <v>4.7746394921672541</v>
      </c>
      <c r="W295" s="606">
        <v>3.9801927778750463</v>
      </c>
      <c r="X295" s="606">
        <v>3.2883889884288755</v>
      </c>
      <c r="Y295" s="606">
        <v>2.6959793962187328</v>
      </c>
      <c r="Z295" s="606">
        <v>2.3382915404356464</v>
      </c>
      <c r="AA295" s="606">
        <v>2.8219967504577319</v>
      </c>
      <c r="AB295" s="606">
        <v>3.9816543979886445</v>
      </c>
      <c r="AC295" s="606">
        <v>4.0854043022969995</v>
      </c>
      <c r="AD295" s="606">
        <v>0.801804515337185</v>
      </c>
      <c r="AE295" s="606">
        <v>0.63059509399466851</v>
      </c>
      <c r="AF295" s="606">
        <v>0.54513927385769101</v>
      </c>
      <c r="AG295" s="606">
        <v>0.65046740143494564</v>
      </c>
      <c r="AH295" s="606">
        <v>0.70144286673170986</v>
      </c>
      <c r="AI295" s="606">
        <v>1.0801013946492328</v>
      </c>
      <c r="AJ295" s="606">
        <v>3.6697247706422016</v>
      </c>
      <c r="AK295" s="606">
        <v>0.45000000000000007</v>
      </c>
      <c r="AL295" s="515"/>
      <c r="AM295" s="515"/>
      <c r="AN295" s="30"/>
      <c r="AO295" s="17"/>
      <c r="AP295" s="9"/>
      <c r="AQ295" s="9"/>
      <c r="AR295" s="9"/>
    </row>
    <row r="296" spans="1:44" customFormat="1" ht="12" customHeight="1" x14ac:dyDescent="0.25">
      <c r="A296" s="7"/>
      <c r="B296" s="8"/>
      <c r="C296" s="18"/>
      <c r="D296" s="18"/>
      <c r="E296" s="18"/>
      <c r="F296" s="24"/>
      <c r="G296" s="570"/>
      <c r="H296" s="28"/>
      <c r="I296" s="604" t="s">
        <v>3114</v>
      </c>
      <c r="J296" s="548">
        <v>56.100917431192656</v>
      </c>
      <c r="K296" s="548">
        <v>69.159021406727831</v>
      </c>
      <c r="L296" s="548">
        <v>53.85860766324879</v>
      </c>
      <c r="M296" s="548">
        <v>53.432271991365354</v>
      </c>
      <c r="N296" s="548">
        <v>49.943542695836271</v>
      </c>
      <c r="O296" s="548">
        <v>51.220183486238533</v>
      </c>
      <c r="P296" s="548">
        <v>51.275229357798167</v>
      </c>
      <c r="Q296" s="548">
        <v>55.107033639143737</v>
      </c>
      <c r="R296" s="548">
        <v>67.448488494510443</v>
      </c>
      <c r="S296" s="548">
        <v>67.182017640865936</v>
      </c>
      <c r="T296" s="548">
        <v>45.458958226107704</v>
      </c>
      <c r="U296" s="548">
        <v>44.749882809884156</v>
      </c>
      <c r="V296" s="548">
        <v>41.743119266055054</v>
      </c>
      <c r="W296" s="548">
        <v>41.743119266055054</v>
      </c>
      <c r="X296" s="548">
        <v>59.834862385321088</v>
      </c>
      <c r="Y296" s="548">
        <v>62.440366972477065</v>
      </c>
      <c r="Z296" s="548">
        <v>53.522935779816514</v>
      </c>
      <c r="AA296" s="548">
        <v>54.669724770642205</v>
      </c>
      <c r="AB296" s="548">
        <v>55.522935779816514</v>
      </c>
      <c r="AC296" s="548">
        <v>55.247706422018339</v>
      </c>
      <c r="AD296" s="548">
        <v>29.494055320716754</v>
      </c>
      <c r="AE296" s="548">
        <v>19.465154120592853</v>
      </c>
      <c r="AF296" s="548">
        <v>21.245396267638498</v>
      </c>
      <c r="AG296" s="548">
        <v>25.883536587765462</v>
      </c>
      <c r="AH296" s="548">
        <v>23.974921210037252</v>
      </c>
      <c r="AI296" s="548">
        <v>34.220183486238533</v>
      </c>
      <c r="AJ296" s="548">
        <v>53.876685566849588</v>
      </c>
      <c r="AK296" s="548">
        <v>21.2</v>
      </c>
      <c r="AL296" s="515"/>
      <c r="AM296" s="515"/>
      <c r="AN296" s="30"/>
      <c r="AO296" s="17"/>
      <c r="AP296" s="9"/>
      <c r="AQ296" s="9"/>
      <c r="AR296" s="9"/>
    </row>
    <row r="297" spans="1:44" customFormat="1" ht="12" customHeight="1" x14ac:dyDescent="0.25">
      <c r="A297" s="7"/>
      <c r="B297" s="8"/>
      <c r="C297" s="18"/>
      <c r="D297" s="18"/>
      <c r="E297" s="18"/>
      <c r="F297" s="24"/>
      <c r="G297" s="570"/>
      <c r="H297" s="28"/>
      <c r="I297" s="599"/>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515"/>
      <c r="AM297" s="515"/>
      <c r="AN297" s="30"/>
      <c r="AO297" s="17"/>
      <c r="AP297" s="9"/>
      <c r="AQ297" s="9"/>
      <c r="AR297" s="9"/>
    </row>
    <row r="298" spans="1:44" customFormat="1" ht="12" customHeight="1" x14ac:dyDescent="0.25">
      <c r="A298" s="7"/>
      <c r="B298" s="8"/>
      <c r="C298" s="18"/>
      <c r="D298" s="18"/>
      <c r="E298" s="18"/>
      <c r="F298" s="24"/>
      <c r="G298" s="607" t="s">
        <v>3262</v>
      </c>
      <c r="H298" s="28"/>
      <c r="I298" s="28"/>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515"/>
      <c r="AM298" s="515"/>
      <c r="AN298" s="30"/>
      <c r="AO298" s="17"/>
      <c r="AP298" s="9"/>
      <c r="AQ298" s="9"/>
      <c r="AR298" s="9"/>
    </row>
    <row r="299" spans="1:44" customFormat="1" ht="12" customHeight="1" outlineLevel="1" x14ac:dyDescent="0.25">
      <c r="A299" s="7"/>
      <c r="B299" s="8"/>
      <c r="C299" s="18">
        <v>0</v>
      </c>
      <c r="D299" s="18"/>
      <c r="E299" s="18"/>
      <c r="F299" s="24"/>
      <c r="G299" s="570"/>
      <c r="H299" s="25" t="s">
        <v>2351</v>
      </c>
      <c r="I299" s="533" t="str">
        <f>[2]General!$G$17</f>
        <v>b</v>
      </c>
      <c r="J299" s="605"/>
      <c r="K299" s="605"/>
      <c r="L299" s="605"/>
      <c r="M299" s="605"/>
      <c r="N299" s="605"/>
      <c r="O299" s="605"/>
      <c r="P299" s="605"/>
      <c r="Q299" s="605"/>
      <c r="R299" s="605"/>
      <c r="S299" s="605" t="b">
        <v>1</v>
      </c>
      <c r="T299" s="605"/>
      <c r="U299" s="605"/>
      <c r="V299" s="605"/>
      <c r="W299" s="605"/>
      <c r="X299" s="605"/>
      <c r="Y299" s="605"/>
      <c r="Z299" s="605"/>
      <c r="AA299" s="605"/>
      <c r="AB299" s="605"/>
      <c r="AC299" s="605"/>
      <c r="AD299" s="605"/>
      <c r="AE299" s="605"/>
      <c r="AF299" s="605"/>
      <c r="AG299" s="605"/>
      <c r="AH299" s="605"/>
      <c r="AI299" s="605"/>
      <c r="AJ299" s="605"/>
      <c r="AK299" s="605"/>
      <c r="AL299" s="515"/>
      <c r="AM299" s="515"/>
      <c r="AN299" s="30" t="b">
        <f>OR(J299:AK299)</f>
        <v>1</v>
      </c>
      <c r="AO299" s="17"/>
      <c r="AP299" s="9"/>
      <c r="AQ299" s="9"/>
      <c r="AR299" s="9"/>
    </row>
    <row r="300" spans="1:44" customFormat="1" ht="12" customHeight="1" outlineLevel="1" x14ac:dyDescent="0.25">
      <c r="A300" s="7"/>
      <c r="B300" s="8"/>
      <c r="C300" s="18"/>
      <c r="D300" s="18"/>
      <c r="E300" s="18"/>
      <c r="F300" s="24"/>
      <c r="G300" s="570"/>
      <c r="H300" s="25"/>
      <c r="I300" s="533" t="str">
        <f>[2]General!$G$18</f>
        <v>bd</v>
      </c>
      <c r="J300" s="605"/>
      <c r="K300" s="605"/>
      <c r="L300" s="605"/>
      <c r="M300" s="605"/>
      <c r="N300" s="605"/>
      <c r="O300" s="605"/>
      <c r="P300" s="605"/>
      <c r="Q300" s="605"/>
      <c r="R300" s="605"/>
      <c r="S300" s="605" t="b">
        <v>1</v>
      </c>
      <c r="T300" s="605"/>
      <c r="U300" s="605"/>
      <c r="V300" s="605"/>
      <c r="W300" s="605"/>
      <c r="X300" s="605"/>
      <c r="Y300" s="605"/>
      <c r="Z300" s="605"/>
      <c r="AA300" s="605"/>
      <c r="AB300" s="605"/>
      <c r="AC300" s="605"/>
      <c r="AD300" s="605"/>
      <c r="AE300" s="605"/>
      <c r="AF300" s="605"/>
      <c r="AG300" s="605"/>
      <c r="AH300" s="605"/>
      <c r="AI300" s="605"/>
      <c r="AJ300" s="605"/>
      <c r="AK300" s="605"/>
      <c r="AL300" s="515"/>
      <c r="AM300" s="515"/>
      <c r="AN300" s="30" t="b">
        <f t="shared" ref="AN300:AN349" si="24">OR(J300:AK300)</f>
        <v>1</v>
      </c>
      <c r="AO300" s="17"/>
      <c r="AP300" s="9"/>
      <c r="AQ300" s="9"/>
      <c r="AR300" s="9"/>
    </row>
    <row r="301" spans="1:44" customFormat="1" ht="12" customHeight="1" outlineLevel="1" x14ac:dyDescent="0.25">
      <c r="A301" s="7"/>
      <c r="B301" s="8"/>
      <c r="C301" s="18"/>
      <c r="D301" s="18"/>
      <c r="E301" s="18"/>
      <c r="F301" s="24"/>
      <c r="G301" s="570"/>
      <c r="H301" s="25"/>
      <c r="I301" s="533" t="str">
        <f>[2]General!$G$19</f>
        <v>f</v>
      </c>
      <c r="J301" s="605"/>
      <c r="K301" s="605"/>
      <c r="L301" s="605"/>
      <c r="M301" s="605"/>
      <c r="N301" s="605"/>
      <c r="O301" s="605"/>
      <c r="P301" s="605"/>
      <c r="Q301" s="605"/>
      <c r="R301" s="605"/>
      <c r="S301" s="605"/>
      <c r="T301" s="605"/>
      <c r="U301" s="605"/>
      <c r="V301" s="605"/>
      <c r="W301" s="605"/>
      <c r="X301" s="605"/>
      <c r="Y301" s="605"/>
      <c r="Z301" s="605"/>
      <c r="AA301" s="605"/>
      <c r="AB301" s="605"/>
      <c r="AC301" s="605"/>
      <c r="AD301" s="605"/>
      <c r="AE301" s="605"/>
      <c r="AF301" s="605"/>
      <c r="AG301" s="605"/>
      <c r="AH301" s="605"/>
      <c r="AI301" s="605"/>
      <c r="AJ301" s="605" t="b">
        <v>1</v>
      </c>
      <c r="AK301" s="605"/>
      <c r="AL301" s="515"/>
      <c r="AM301" s="515"/>
      <c r="AN301" s="30" t="b">
        <f t="shared" si="24"/>
        <v>1</v>
      </c>
      <c r="AO301" s="17"/>
      <c r="AP301" s="9"/>
      <c r="AQ301" s="9"/>
      <c r="AR301" s="9"/>
    </row>
    <row r="302" spans="1:44" customFormat="1" ht="12" customHeight="1" outlineLevel="1" x14ac:dyDescent="0.25">
      <c r="A302" s="7"/>
      <c r="B302" s="8"/>
      <c r="C302" s="18"/>
      <c r="D302" s="18"/>
      <c r="E302" s="18"/>
      <c r="F302" s="24"/>
      <c r="G302" s="570"/>
      <c r="H302" s="25"/>
      <c r="I302" s="533" t="str">
        <f>[2]General!$G$20</f>
        <v>h</v>
      </c>
      <c r="J302" s="605"/>
      <c r="K302" s="605"/>
      <c r="L302" s="605"/>
      <c r="M302" s="605"/>
      <c r="N302" s="605"/>
      <c r="O302" s="605"/>
      <c r="P302" s="605"/>
      <c r="Q302" s="605"/>
      <c r="R302" s="605"/>
      <c r="S302" s="605" t="b">
        <v>1</v>
      </c>
      <c r="T302" s="605"/>
      <c r="U302" s="605"/>
      <c r="V302" s="605"/>
      <c r="W302" s="605" t="b">
        <v>1</v>
      </c>
      <c r="X302" s="605"/>
      <c r="Y302" s="605"/>
      <c r="Z302" s="605"/>
      <c r="AA302" s="605" t="b">
        <v>1</v>
      </c>
      <c r="AB302" s="605"/>
      <c r="AC302" s="605" t="b">
        <v>1</v>
      </c>
      <c r="AD302" s="605"/>
      <c r="AE302" s="605"/>
      <c r="AF302" s="605"/>
      <c r="AG302" s="605"/>
      <c r="AH302" s="605"/>
      <c r="AI302" s="605"/>
      <c r="AJ302" s="605"/>
      <c r="AK302" s="605"/>
      <c r="AL302" s="515"/>
      <c r="AM302" s="515"/>
      <c r="AN302" s="30" t="b">
        <f t="shared" si="24"/>
        <v>1</v>
      </c>
      <c r="AO302" s="17"/>
      <c r="AP302" s="9"/>
      <c r="AQ302" s="9"/>
      <c r="AR302" s="9"/>
    </row>
    <row r="303" spans="1:44" customFormat="1" ht="12" customHeight="1" outlineLevel="1" x14ac:dyDescent="0.25">
      <c r="A303" s="7"/>
      <c r="B303" s="8"/>
      <c r="C303" s="18"/>
      <c r="D303" s="18"/>
      <c r="E303" s="18"/>
      <c r="F303" s="24"/>
      <c r="G303" s="570"/>
      <c r="H303" s="25"/>
      <c r="I303" s="533" t="str">
        <f>[2]General!$G$21</f>
        <v>i</v>
      </c>
      <c r="J303" s="605"/>
      <c r="K303" s="605"/>
      <c r="L303" s="605"/>
      <c r="M303" s="605"/>
      <c r="N303" s="605"/>
      <c r="O303" s="605"/>
      <c r="P303" s="605"/>
      <c r="Q303" s="605"/>
      <c r="R303" s="605"/>
      <c r="S303" s="605"/>
      <c r="T303" s="605"/>
      <c r="U303" s="605"/>
      <c r="V303" s="605"/>
      <c r="W303" s="605"/>
      <c r="X303" s="605"/>
      <c r="Y303" s="605"/>
      <c r="Z303" s="605"/>
      <c r="AA303" s="605"/>
      <c r="AB303" s="605"/>
      <c r="AC303" s="605"/>
      <c r="AD303" s="605"/>
      <c r="AE303" s="605"/>
      <c r="AF303" s="605"/>
      <c r="AG303" s="605"/>
      <c r="AH303" s="605"/>
      <c r="AI303" s="605"/>
      <c r="AJ303" s="605" t="b">
        <v>1</v>
      </c>
      <c r="AK303" s="605"/>
      <c r="AL303" s="515"/>
      <c r="AM303" s="515"/>
      <c r="AN303" s="30" t="b">
        <f t="shared" si="24"/>
        <v>1</v>
      </c>
      <c r="AO303" s="17"/>
      <c r="AP303" s="9"/>
      <c r="AQ303" s="9"/>
      <c r="AR303" s="9"/>
    </row>
    <row r="304" spans="1:44" customFormat="1" ht="12" customHeight="1" outlineLevel="1" x14ac:dyDescent="0.25">
      <c r="A304" s="7"/>
      <c r="B304" s="8"/>
      <c r="C304" s="18"/>
      <c r="D304" s="18"/>
      <c r="E304" s="18"/>
      <c r="F304" s="24"/>
      <c r="G304" s="570"/>
      <c r="H304" s="25"/>
      <c r="I304" s="533" t="str">
        <f>[2]General!$G$22</f>
        <v>k</v>
      </c>
      <c r="J304" s="605"/>
      <c r="K304" s="605"/>
      <c r="L304" s="605"/>
      <c r="M304" s="605"/>
      <c r="N304" s="605"/>
      <c r="O304" s="605"/>
      <c r="P304" s="605"/>
      <c r="Q304" s="605"/>
      <c r="R304" s="605"/>
      <c r="S304" s="605"/>
      <c r="T304" s="605"/>
      <c r="U304" s="605"/>
      <c r="V304" s="605"/>
      <c r="W304" s="605"/>
      <c r="X304" s="605"/>
      <c r="Y304" s="605"/>
      <c r="Z304" s="605"/>
      <c r="AA304" s="605"/>
      <c r="AB304" s="605"/>
      <c r="AC304" s="605"/>
      <c r="AD304" s="605"/>
      <c r="AE304" s="605"/>
      <c r="AF304" s="605"/>
      <c r="AG304" s="605"/>
      <c r="AH304" s="605"/>
      <c r="AI304" s="605"/>
      <c r="AJ304" s="605" t="b">
        <v>1</v>
      </c>
      <c r="AK304" s="605"/>
      <c r="AL304" s="515"/>
      <c r="AM304" s="515"/>
      <c r="AN304" s="30" t="b">
        <f t="shared" si="24"/>
        <v>1</v>
      </c>
      <c r="AO304" s="17"/>
      <c r="AP304" s="9"/>
      <c r="AQ304" s="9"/>
      <c r="AR304" s="9"/>
    </row>
    <row r="305" spans="1:44" customFormat="1" ht="12" customHeight="1" outlineLevel="1" x14ac:dyDescent="0.25">
      <c r="A305" s="7"/>
      <c r="B305" s="8"/>
      <c r="C305" s="18"/>
      <c r="D305" s="18"/>
      <c r="E305" s="18"/>
      <c r="F305" s="24"/>
      <c r="G305" s="570"/>
      <c r="H305" s="25"/>
      <c r="I305" s="533" t="str">
        <f>[2]General!$G$23</f>
        <v>l</v>
      </c>
      <c r="J305" s="605"/>
      <c r="K305" s="605"/>
      <c r="L305" s="605"/>
      <c r="M305" s="605"/>
      <c r="N305" s="605"/>
      <c r="O305" s="605"/>
      <c r="P305" s="605"/>
      <c r="Q305" s="605"/>
      <c r="R305" s="605"/>
      <c r="S305" s="605"/>
      <c r="T305" s="605"/>
      <c r="U305" s="605"/>
      <c r="V305" s="605"/>
      <c r="W305" s="605"/>
      <c r="X305" s="605"/>
      <c r="Y305" s="605"/>
      <c r="Z305" s="605"/>
      <c r="AA305" s="605"/>
      <c r="AB305" s="605"/>
      <c r="AC305" s="605"/>
      <c r="AD305" s="605"/>
      <c r="AE305" s="605"/>
      <c r="AF305" s="605"/>
      <c r="AG305" s="605"/>
      <c r="AH305" s="605"/>
      <c r="AI305" s="605"/>
      <c r="AJ305" s="605" t="b">
        <v>1</v>
      </c>
      <c r="AK305" s="605"/>
      <c r="AL305" s="515"/>
      <c r="AM305" s="515"/>
      <c r="AN305" s="30" t="b">
        <f t="shared" si="24"/>
        <v>1</v>
      </c>
      <c r="AO305" s="17"/>
      <c r="AP305" s="9"/>
      <c r="AQ305" s="9"/>
      <c r="AR305" s="9"/>
    </row>
    <row r="306" spans="1:44" customFormat="1" ht="12" customHeight="1" outlineLevel="1" x14ac:dyDescent="0.25">
      <c r="A306" s="7"/>
      <c r="B306" s="8"/>
      <c r="C306" s="18"/>
      <c r="D306" s="18"/>
      <c r="E306" s="18"/>
      <c r="F306" s="24"/>
      <c r="G306" s="570"/>
      <c r="H306" s="25"/>
      <c r="I306" s="533" t="str">
        <f>[2]General!$G$24</f>
        <v>o</v>
      </c>
      <c r="J306" s="605"/>
      <c r="K306" s="605"/>
      <c r="L306" s="605"/>
      <c r="M306" s="605"/>
      <c r="N306" s="605"/>
      <c r="O306" s="605"/>
      <c r="P306" s="605"/>
      <c r="Q306" s="605"/>
      <c r="R306" s="605"/>
      <c r="S306" s="605" t="b">
        <v>1</v>
      </c>
      <c r="T306" s="605"/>
      <c r="U306" s="605"/>
      <c r="V306" s="605"/>
      <c r="W306" s="605" t="b">
        <v>1</v>
      </c>
      <c r="X306" s="605"/>
      <c r="Y306" s="605"/>
      <c r="Z306" s="605"/>
      <c r="AA306" s="605" t="b">
        <v>1</v>
      </c>
      <c r="AB306" s="605"/>
      <c r="AC306" s="605" t="b">
        <v>1</v>
      </c>
      <c r="AD306" s="605"/>
      <c r="AE306" s="605"/>
      <c r="AF306" s="605"/>
      <c r="AG306" s="605"/>
      <c r="AH306" s="605"/>
      <c r="AI306" s="605"/>
      <c r="AJ306" s="605"/>
      <c r="AK306" s="605"/>
      <c r="AL306" s="515"/>
      <c r="AM306" s="515"/>
      <c r="AN306" s="30" t="b">
        <f t="shared" si="24"/>
        <v>1</v>
      </c>
      <c r="AO306" s="17"/>
      <c r="AP306" s="9"/>
      <c r="AQ306" s="9"/>
      <c r="AR306" s="9"/>
    </row>
    <row r="307" spans="1:44" customFormat="1" ht="12" customHeight="1" outlineLevel="1" x14ac:dyDescent="0.25">
      <c r="A307" s="7"/>
      <c r="B307" s="8"/>
      <c r="C307" s="18"/>
      <c r="D307" s="18"/>
      <c r="E307" s="18"/>
      <c r="F307" s="24"/>
      <c r="G307" s="570"/>
      <c r="H307" s="25"/>
      <c r="I307" s="533" t="str">
        <f>[2]General!$G$25</f>
        <v>od</v>
      </c>
      <c r="J307" s="605"/>
      <c r="K307" s="605"/>
      <c r="L307" s="605"/>
      <c r="M307" s="605"/>
      <c r="N307" s="605"/>
      <c r="O307" s="605"/>
      <c r="P307" s="605"/>
      <c r="Q307" s="605"/>
      <c r="R307" s="605"/>
      <c r="S307" s="605" t="b">
        <v>1</v>
      </c>
      <c r="T307" s="605"/>
      <c r="U307" s="605"/>
      <c r="V307" s="605"/>
      <c r="W307" s="605" t="b">
        <v>1</v>
      </c>
      <c r="X307" s="605"/>
      <c r="Y307" s="605"/>
      <c r="Z307" s="605"/>
      <c r="AA307" s="605" t="b">
        <v>1</v>
      </c>
      <c r="AB307" s="605"/>
      <c r="AC307" s="605" t="b">
        <v>1</v>
      </c>
      <c r="AD307" s="605"/>
      <c r="AE307" s="605"/>
      <c r="AF307" s="605"/>
      <c r="AG307" s="605"/>
      <c r="AH307" s="605"/>
      <c r="AI307" s="605"/>
      <c r="AJ307" s="605"/>
      <c r="AK307" s="605"/>
      <c r="AL307" s="515"/>
      <c r="AM307" s="515"/>
      <c r="AN307" s="30" t="b">
        <f t="shared" si="24"/>
        <v>1</v>
      </c>
      <c r="AO307" s="17"/>
      <c r="AP307" s="9"/>
      <c r="AQ307" s="9"/>
      <c r="AR307" s="9"/>
    </row>
    <row r="308" spans="1:44" customFormat="1" ht="12" customHeight="1" outlineLevel="1" x14ac:dyDescent="0.25">
      <c r="A308" s="7"/>
      <c r="B308" s="8"/>
      <c r="C308" s="18"/>
      <c r="D308" s="18"/>
      <c r="E308" s="18"/>
      <c r="F308" s="24"/>
      <c r="G308" s="570"/>
      <c r="H308" s="25"/>
      <c r="I308" s="533" t="str">
        <f>[2]General!$G$26</f>
        <v>of</v>
      </c>
      <c r="J308" s="605"/>
      <c r="K308" s="605"/>
      <c r="L308" s="605"/>
      <c r="M308" s="605"/>
      <c r="N308" s="605"/>
      <c r="O308" s="605"/>
      <c r="P308" s="605"/>
      <c r="Q308" s="605"/>
      <c r="R308" s="605"/>
      <c r="S308" s="605" t="b">
        <v>1</v>
      </c>
      <c r="T308" s="605"/>
      <c r="U308" s="605"/>
      <c r="V308" s="605"/>
      <c r="W308" s="605" t="b">
        <v>1</v>
      </c>
      <c r="X308" s="605"/>
      <c r="Y308" s="605"/>
      <c r="Z308" s="605"/>
      <c r="AA308" s="605" t="b">
        <v>1</v>
      </c>
      <c r="AB308" s="605"/>
      <c r="AC308" s="605" t="b">
        <v>1</v>
      </c>
      <c r="AD308" s="605"/>
      <c r="AE308" s="605"/>
      <c r="AF308" s="605"/>
      <c r="AG308" s="605"/>
      <c r="AH308" s="605"/>
      <c r="AI308" s="605"/>
      <c r="AJ308" s="605"/>
      <c r="AK308" s="605"/>
      <c r="AL308" s="515"/>
      <c r="AM308" s="515"/>
      <c r="AN308" s="30" t="b">
        <f t="shared" si="24"/>
        <v>1</v>
      </c>
      <c r="AO308" s="17"/>
      <c r="AP308" s="9"/>
      <c r="AQ308" s="9"/>
      <c r="AR308" s="9"/>
    </row>
    <row r="309" spans="1:44" customFormat="1" ht="12" customHeight="1" outlineLevel="1" x14ac:dyDescent="0.25">
      <c r="A309" s="7"/>
      <c r="B309" s="8"/>
      <c r="C309" s="18"/>
      <c r="D309" s="18"/>
      <c r="E309" s="18"/>
      <c r="F309" s="24"/>
      <c r="G309" s="570"/>
      <c r="H309" s="25"/>
      <c r="I309" s="533" t="str">
        <f>[2]General!$G$27</f>
        <v>r</v>
      </c>
      <c r="J309" s="605"/>
      <c r="K309" s="605"/>
      <c r="L309" s="605"/>
      <c r="M309" s="605"/>
      <c r="N309" s="605"/>
      <c r="O309" s="605"/>
      <c r="P309" s="605"/>
      <c r="Q309" s="605"/>
      <c r="R309" s="605"/>
      <c r="S309" s="605"/>
      <c r="T309" s="605"/>
      <c r="U309" s="605" t="b">
        <v>1</v>
      </c>
      <c r="V309" s="605"/>
      <c r="W309" s="605"/>
      <c r="X309" s="605"/>
      <c r="Y309" s="605" t="b">
        <v>1</v>
      </c>
      <c r="Z309" s="605"/>
      <c r="AA309" s="605"/>
      <c r="AB309" s="605"/>
      <c r="AC309" s="605"/>
      <c r="AD309" s="605"/>
      <c r="AE309" s="605"/>
      <c r="AF309" s="605"/>
      <c r="AG309" s="605"/>
      <c r="AH309" s="605"/>
      <c r="AI309" s="605"/>
      <c r="AJ309" s="605"/>
      <c r="AK309" s="605"/>
      <c r="AL309" s="515"/>
      <c r="AM309" s="515"/>
      <c r="AN309" s="30" t="b">
        <f t="shared" si="24"/>
        <v>1</v>
      </c>
      <c r="AO309" s="17"/>
      <c r="AP309" s="9"/>
      <c r="AQ309" s="9"/>
      <c r="AR309" s="9"/>
    </row>
    <row r="310" spans="1:44" customFormat="1" ht="12" customHeight="1" outlineLevel="1" x14ac:dyDescent="0.25">
      <c r="A310" s="7"/>
      <c r="B310" s="8"/>
      <c r="C310" s="18"/>
      <c r="D310" s="18"/>
      <c r="E310" s="18"/>
      <c r="F310" s="24"/>
      <c r="G310" s="570"/>
      <c r="H310" s="25"/>
      <c r="I310" s="533" t="str">
        <f>[2]General!$G$28</f>
        <v>rd</v>
      </c>
      <c r="J310" s="605"/>
      <c r="K310" s="605"/>
      <c r="L310" s="605"/>
      <c r="M310" s="605"/>
      <c r="N310" s="605"/>
      <c r="O310" s="605"/>
      <c r="P310" s="605"/>
      <c r="Q310" s="605"/>
      <c r="R310" s="605"/>
      <c r="S310" s="605"/>
      <c r="T310" s="605"/>
      <c r="U310" s="605" t="b">
        <v>1</v>
      </c>
      <c r="V310" s="605"/>
      <c r="W310" s="605"/>
      <c r="X310" s="605"/>
      <c r="Y310" s="605" t="b">
        <v>1</v>
      </c>
      <c r="Z310" s="605"/>
      <c r="AA310" s="605"/>
      <c r="AB310" s="605"/>
      <c r="AC310" s="605"/>
      <c r="AD310" s="605"/>
      <c r="AE310" s="605"/>
      <c r="AF310" s="605"/>
      <c r="AG310" s="605"/>
      <c r="AH310" s="605"/>
      <c r="AI310" s="605"/>
      <c r="AJ310" s="605"/>
      <c r="AK310" s="605"/>
      <c r="AL310" s="515"/>
      <c r="AM310" s="515"/>
      <c r="AN310" s="30" t="b">
        <f t="shared" si="24"/>
        <v>1</v>
      </c>
      <c r="AO310" s="17"/>
      <c r="AP310" s="9"/>
      <c r="AQ310" s="9"/>
      <c r="AR310" s="9"/>
    </row>
    <row r="311" spans="1:44" customFormat="1" ht="12" customHeight="1" outlineLevel="1" x14ac:dyDescent="0.25">
      <c r="A311" s="7"/>
      <c r="B311" s="8"/>
      <c r="C311" s="18"/>
      <c r="D311" s="18"/>
      <c r="E311" s="18"/>
      <c r="F311" s="24"/>
      <c r="G311" s="570"/>
      <c r="H311" s="25"/>
      <c r="I311" s="533" t="str">
        <f>[2]General!$G$29</f>
        <v>v</v>
      </c>
      <c r="J311" s="605"/>
      <c r="K311" s="605"/>
      <c r="L311" s="605"/>
      <c r="M311" s="605"/>
      <c r="N311" s="605"/>
      <c r="O311" s="605"/>
      <c r="P311" s="605"/>
      <c r="Q311" s="605"/>
      <c r="R311" s="605"/>
      <c r="S311" s="605"/>
      <c r="T311" s="605"/>
      <c r="U311" s="605"/>
      <c r="V311" s="605"/>
      <c r="W311" s="605"/>
      <c r="X311" s="605"/>
      <c r="Y311" s="605"/>
      <c r="Z311" s="605"/>
      <c r="AA311" s="605"/>
      <c r="AB311" s="605"/>
      <c r="AC311" s="605"/>
      <c r="AD311" s="605"/>
      <c r="AE311" s="605"/>
      <c r="AF311" s="605"/>
      <c r="AG311" s="605"/>
      <c r="AH311" s="605"/>
      <c r="AI311" s="605"/>
      <c r="AJ311" s="605" t="b">
        <v>1</v>
      </c>
      <c r="AK311" s="605"/>
      <c r="AL311" s="515"/>
      <c r="AM311" s="515"/>
      <c r="AN311" s="30" t="b">
        <f t="shared" si="24"/>
        <v>1</v>
      </c>
      <c r="AO311" s="17"/>
      <c r="AP311" s="9"/>
      <c r="AQ311" s="9"/>
      <c r="AR311" s="9"/>
    </row>
    <row r="312" spans="1:44" customFormat="1" ht="12" customHeight="1" outlineLevel="1" x14ac:dyDescent="0.25">
      <c r="A312" s="7"/>
      <c r="B312" s="8"/>
      <c r="C312" s="18"/>
      <c r="D312" s="18"/>
      <c r="E312" s="18"/>
      <c r="F312" s="24"/>
      <c r="G312" s="570"/>
      <c r="H312" s="25"/>
      <c r="I312" s="533" t="str">
        <f>[2]General!$G$30</f>
        <v>w</v>
      </c>
      <c r="J312" s="605"/>
      <c r="K312" s="605"/>
      <c r="L312" s="605"/>
      <c r="M312" s="605"/>
      <c r="N312" s="605"/>
      <c r="O312" s="605"/>
      <c r="P312" s="605"/>
      <c r="Q312" s="605"/>
      <c r="R312" s="605"/>
      <c r="S312" s="605"/>
      <c r="T312" s="605"/>
      <c r="U312" s="605"/>
      <c r="V312" s="605"/>
      <c r="W312" s="605" t="b">
        <v>1</v>
      </c>
      <c r="X312" s="605"/>
      <c r="Y312" s="605"/>
      <c r="Z312" s="605"/>
      <c r="AA312" s="605" t="b">
        <v>1</v>
      </c>
      <c r="AB312" s="605"/>
      <c r="AC312" s="605" t="b">
        <v>1</v>
      </c>
      <c r="AD312" s="605"/>
      <c r="AE312" s="605"/>
      <c r="AF312" s="605"/>
      <c r="AG312" s="605"/>
      <c r="AH312" s="605"/>
      <c r="AI312" s="605"/>
      <c r="AJ312" s="605"/>
      <c r="AK312" s="605"/>
      <c r="AL312" s="515"/>
      <c r="AM312" s="515"/>
      <c r="AN312" s="30" t="b">
        <f t="shared" si="24"/>
        <v>1</v>
      </c>
      <c r="AO312" s="17"/>
      <c r="AP312" s="9"/>
      <c r="AQ312" s="9"/>
      <c r="AR312" s="9"/>
    </row>
    <row r="313" spans="1:44" customFormat="1" outlineLevel="1" x14ac:dyDescent="0.25">
      <c r="A313" s="7"/>
      <c r="B313" s="8"/>
      <c r="C313" s="18"/>
      <c r="D313" s="18"/>
      <c r="E313" s="18"/>
      <c r="F313" s="24"/>
      <c r="G313" s="570"/>
      <c r="H313" s="25"/>
      <c r="I313" s="533" t="str">
        <f>[2]General!$G$31</f>
        <v>wd</v>
      </c>
      <c r="J313" s="605"/>
      <c r="K313" s="605"/>
      <c r="L313" s="605"/>
      <c r="M313" s="605"/>
      <c r="N313" s="605"/>
      <c r="O313" s="605"/>
      <c r="P313" s="605"/>
      <c r="Q313" s="605"/>
      <c r="R313" s="605"/>
      <c r="S313" s="605"/>
      <c r="T313" s="605"/>
      <c r="U313" s="605"/>
      <c r="V313" s="605"/>
      <c r="W313" s="605" t="b">
        <v>1</v>
      </c>
      <c r="X313" s="605"/>
      <c r="Y313" s="605"/>
      <c r="Z313" s="605"/>
      <c r="AA313" s="605" t="b">
        <v>1</v>
      </c>
      <c r="AB313" s="605"/>
      <c r="AC313" s="605" t="b">
        <v>1</v>
      </c>
      <c r="AD313" s="605"/>
      <c r="AE313" s="605"/>
      <c r="AF313" s="605"/>
      <c r="AG313" s="605"/>
      <c r="AH313" s="605"/>
      <c r="AI313" s="605"/>
      <c r="AJ313" s="605"/>
      <c r="AK313" s="605"/>
      <c r="AL313" s="515"/>
      <c r="AM313" s="515"/>
      <c r="AN313" s="30" t="b">
        <f t="shared" si="24"/>
        <v>1</v>
      </c>
      <c r="AO313" s="17"/>
      <c r="AP313" s="9"/>
      <c r="AQ313" s="9"/>
      <c r="AR313" s="9"/>
    </row>
    <row r="314" spans="1:44" customFormat="1" outlineLevel="1" x14ac:dyDescent="0.25">
      <c r="A314" s="7"/>
      <c r="B314" s="8"/>
      <c r="C314" s="18"/>
      <c r="D314" s="18"/>
      <c r="E314" s="18"/>
      <c r="F314" s="24"/>
      <c r="G314" s="570"/>
      <c r="H314" s="24"/>
      <c r="I314" s="533" t="str">
        <f>[2]General!$G$32</f>
        <v>z</v>
      </c>
      <c r="J314" s="605"/>
      <c r="K314" s="605"/>
      <c r="L314" s="605"/>
      <c r="M314" s="605"/>
      <c r="N314" s="605"/>
      <c r="O314" s="605"/>
      <c r="P314" s="605"/>
      <c r="Q314" s="605"/>
      <c r="R314" s="605"/>
      <c r="S314" s="605"/>
      <c r="T314" s="605"/>
      <c r="U314" s="605" t="b">
        <v>1</v>
      </c>
      <c r="V314" s="605"/>
      <c r="W314" s="605"/>
      <c r="X314" s="605"/>
      <c r="Y314" s="605" t="b">
        <v>1</v>
      </c>
      <c r="Z314" s="605"/>
      <c r="AA314" s="605"/>
      <c r="AB314" s="605"/>
      <c r="AC314" s="605"/>
      <c r="AD314" s="605"/>
      <c r="AE314" s="605"/>
      <c r="AF314" s="605"/>
      <c r="AG314" s="605"/>
      <c r="AH314" s="605"/>
      <c r="AI314" s="605"/>
      <c r="AJ314" s="605"/>
      <c r="AK314" s="605"/>
      <c r="AL314" s="515"/>
      <c r="AM314" s="515"/>
      <c r="AN314" s="30" t="b">
        <f t="shared" si="24"/>
        <v>1</v>
      </c>
      <c r="AO314" s="17"/>
      <c r="AP314" s="9"/>
      <c r="AQ314" s="9"/>
      <c r="AR314" s="9"/>
    </row>
    <row r="315" spans="1:44" customFormat="1" outlineLevel="1" x14ac:dyDescent="0.25">
      <c r="A315" s="7"/>
      <c r="B315" s="8"/>
      <c r="C315" s="18"/>
      <c r="D315" s="18"/>
      <c r="E315" s="18"/>
      <c r="F315" s="24"/>
      <c r="G315" s="570"/>
      <c r="H315" s="24"/>
      <c r="I315" s="533" t="str">
        <f>[2]General!$G$33</f>
        <v>zd</v>
      </c>
      <c r="J315" s="605"/>
      <c r="K315" s="605"/>
      <c r="L315" s="605"/>
      <c r="M315" s="605"/>
      <c r="N315" s="605"/>
      <c r="O315" s="605"/>
      <c r="P315" s="605"/>
      <c r="Q315" s="605"/>
      <c r="R315" s="605"/>
      <c r="S315" s="605"/>
      <c r="T315" s="605"/>
      <c r="U315" s="605" t="b">
        <v>1</v>
      </c>
      <c r="V315" s="605"/>
      <c r="W315" s="605"/>
      <c r="X315" s="605"/>
      <c r="Y315" s="605" t="b">
        <v>1</v>
      </c>
      <c r="Z315" s="605"/>
      <c r="AA315" s="605"/>
      <c r="AB315" s="605"/>
      <c r="AC315" s="605"/>
      <c r="AD315" s="605"/>
      <c r="AE315" s="605"/>
      <c r="AF315" s="605"/>
      <c r="AG315" s="605"/>
      <c r="AH315" s="605"/>
      <c r="AI315" s="605"/>
      <c r="AJ315" s="605"/>
      <c r="AK315" s="605"/>
      <c r="AL315" s="515"/>
      <c r="AM315" s="515"/>
      <c r="AN315" s="30" t="b">
        <f t="shared" si="24"/>
        <v>1</v>
      </c>
      <c r="AO315" s="17"/>
      <c r="AP315" s="9"/>
      <c r="AQ315" s="9"/>
      <c r="AR315" s="9"/>
    </row>
    <row r="316" spans="1:44" customFormat="1" ht="12" customHeight="1" outlineLevel="1" x14ac:dyDescent="0.25">
      <c r="A316" s="7"/>
      <c r="B316" s="8"/>
      <c r="C316" s="18">
        <v>1</v>
      </c>
      <c r="D316" s="18"/>
      <c r="E316" s="18"/>
      <c r="F316" s="24"/>
      <c r="G316" s="570"/>
      <c r="H316" s="25" t="s">
        <v>2353</v>
      </c>
      <c r="I316" s="533" t="str">
        <f>[2]General!$G$17</f>
        <v>b</v>
      </c>
      <c r="J316" s="605"/>
      <c r="K316" s="605"/>
      <c r="L316" s="605"/>
      <c r="M316" s="605"/>
      <c r="N316" s="605"/>
      <c r="O316" s="605"/>
      <c r="P316" s="605"/>
      <c r="Q316" s="605"/>
      <c r="R316" s="605"/>
      <c r="S316" s="605"/>
      <c r="T316" s="605"/>
      <c r="U316" s="605"/>
      <c r="V316" s="605"/>
      <c r="W316" s="605"/>
      <c r="X316" s="605"/>
      <c r="Y316" s="605"/>
      <c r="Z316" s="605"/>
      <c r="AA316" s="605"/>
      <c r="AB316" s="605"/>
      <c r="AC316" s="605"/>
      <c r="AD316" s="605"/>
      <c r="AE316" s="605"/>
      <c r="AF316" s="605"/>
      <c r="AG316" s="605"/>
      <c r="AH316" s="605"/>
      <c r="AI316" s="605"/>
      <c r="AJ316" s="605"/>
      <c r="AK316" s="605" t="b">
        <v>1</v>
      </c>
      <c r="AL316" s="515"/>
      <c r="AM316" s="515"/>
      <c r="AN316" s="30" t="b">
        <f t="shared" si="24"/>
        <v>1</v>
      </c>
      <c r="AO316" s="17"/>
      <c r="AP316" s="9"/>
      <c r="AQ316" s="9"/>
      <c r="AR316" s="9"/>
    </row>
    <row r="317" spans="1:44" customFormat="1" ht="12" customHeight="1" outlineLevel="2" x14ac:dyDescent="0.25">
      <c r="A317" s="7"/>
      <c r="B317" s="8"/>
      <c r="C317" s="18"/>
      <c r="D317" s="18"/>
      <c r="E317" s="18"/>
      <c r="F317" s="24"/>
      <c r="G317" s="570"/>
      <c r="H317" s="25"/>
      <c r="I317" s="533" t="str">
        <f>[2]General!$G$18</f>
        <v>bd</v>
      </c>
      <c r="J317" s="605"/>
      <c r="K317" s="605"/>
      <c r="L317" s="605"/>
      <c r="M317" s="605"/>
      <c r="N317" s="605"/>
      <c r="O317" s="605"/>
      <c r="P317" s="605"/>
      <c r="Q317" s="605"/>
      <c r="R317" s="605"/>
      <c r="S317" s="605"/>
      <c r="T317" s="605"/>
      <c r="U317" s="605"/>
      <c r="V317" s="605"/>
      <c r="W317" s="605"/>
      <c r="X317" s="605"/>
      <c r="Y317" s="605"/>
      <c r="Z317" s="605"/>
      <c r="AA317" s="605"/>
      <c r="AB317" s="605"/>
      <c r="AC317" s="605"/>
      <c r="AD317" s="605"/>
      <c r="AE317" s="605"/>
      <c r="AF317" s="605"/>
      <c r="AG317" s="605"/>
      <c r="AH317" s="605"/>
      <c r="AI317" s="605"/>
      <c r="AJ317" s="605"/>
      <c r="AK317" s="605" t="b">
        <v>1</v>
      </c>
      <c r="AL317" s="515"/>
      <c r="AM317" s="515"/>
      <c r="AN317" s="30" t="b">
        <f t="shared" si="24"/>
        <v>1</v>
      </c>
      <c r="AO317" s="17"/>
      <c r="AP317" s="9"/>
      <c r="AQ317" s="9"/>
      <c r="AR317" s="9"/>
    </row>
    <row r="318" spans="1:44" customFormat="1" ht="12" customHeight="1" outlineLevel="2" x14ac:dyDescent="0.25">
      <c r="A318" s="7"/>
      <c r="B318" s="8"/>
      <c r="C318" s="18"/>
      <c r="D318" s="18"/>
      <c r="E318" s="18"/>
      <c r="F318" s="24"/>
      <c r="G318" s="570"/>
      <c r="H318" s="25"/>
      <c r="I318" s="533" t="str">
        <f>[2]General!$G$19</f>
        <v>f</v>
      </c>
      <c r="J318" s="605"/>
      <c r="K318" s="605"/>
      <c r="L318" s="605"/>
      <c r="M318" s="605"/>
      <c r="N318" s="605"/>
      <c r="O318" s="605"/>
      <c r="P318" s="605"/>
      <c r="Q318" s="605"/>
      <c r="R318" s="605"/>
      <c r="S318" s="605"/>
      <c r="T318" s="605"/>
      <c r="U318" s="605"/>
      <c r="V318" s="605"/>
      <c r="W318" s="605"/>
      <c r="X318" s="605"/>
      <c r="Y318" s="605"/>
      <c r="Z318" s="605"/>
      <c r="AA318" s="605"/>
      <c r="AB318" s="605"/>
      <c r="AC318" s="605"/>
      <c r="AD318" s="605"/>
      <c r="AE318" s="605" t="b">
        <v>1</v>
      </c>
      <c r="AF318" s="605" t="b">
        <v>1</v>
      </c>
      <c r="AG318" s="605"/>
      <c r="AH318" s="605"/>
      <c r="AI318" s="605"/>
      <c r="AJ318" s="605"/>
      <c r="AK318" s="605"/>
      <c r="AL318" s="515"/>
      <c r="AM318" s="515"/>
      <c r="AN318" s="30" t="b">
        <f t="shared" si="24"/>
        <v>1</v>
      </c>
      <c r="AO318" s="17"/>
      <c r="AP318" s="9"/>
      <c r="AQ318" s="9"/>
      <c r="AR318" s="9"/>
    </row>
    <row r="319" spans="1:44" customFormat="1" ht="12" customHeight="1" outlineLevel="2" x14ac:dyDescent="0.25">
      <c r="A319" s="7"/>
      <c r="B319" s="8"/>
      <c r="C319" s="18"/>
      <c r="D319" s="18"/>
      <c r="E319" s="18"/>
      <c r="F319" s="24"/>
      <c r="G319" s="570"/>
      <c r="H319" s="25"/>
      <c r="I319" s="533" t="str">
        <f>[2]General!$G$20</f>
        <v>h</v>
      </c>
      <c r="J319" s="605"/>
      <c r="K319" s="605"/>
      <c r="L319" s="605"/>
      <c r="M319" s="605"/>
      <c r="N319" s="605"/>
      <c r="O319" s="605"/>
      <c r="P319" s="605"/>
      <c r="Q319" s="605"/>
      <c r="R319" s="605"/>
      <c r="S319" s="605"/>
      <c r="T319" s="605"/>
      <c r="U319" s="605"/>
      <c r="V319" s="605"/>
      <c r="W319" s="605"/>
      <c r="X319" s="605"/>
      <c r="Y319" s="605"/>
      <c r="Z319" s="605"/>
      <c r="AA319" s="605"/>
      <c r="AB319" s="605"/>
      <c r="AC319" s="605"/>
      <c r="AD319" s="605"/>
      <c r="AE319" s="605"/>
      <c r="AF319" s="605"/>
      <c r="AG319" s="605"/>
      <c r="AH319" s="605"/>
      <c r="AI319" s="605"/>
      <c r="AJ319" s="605"/>
      <c r="AK319" s="605" t="b">
        <v>1</v>
      </c>
      <c r="AL319" s="515"/>
      <c r="AM319" s="515"/>
      <c r="AN319" s="30" t="b">
        <f t="shared" si="24"/>
        <v>1</v>
      </c>
      <c r="AO319" s="17"/>
      <c r="AP319" s="9"/>
      <c r="AQ319" s="9"/>
      <c r="AR319" s="9"/>
    </row>
    <row r="320" spans="1:44" customFormat="1" ht="12" customHeight="1" outlineLevel="2" x14ac:dyDescent="0.25">
      <c r="A320" s="7"/>
      <c r="B320" s="8"/>
      <c r="C320" s="18"/>
      <c r="D320" s="18"/>
      <c r="E320" s="18"/>
      <c r="F320" s="24"/>
      <c r="G320" s="570"/>
      <c r="H320" s="25"/>
      <c r="I320" s="533" t="str">
        <f>[2]General!$G$21</f>
        <v>i</v>
      </c>
      <c r="J320" s="605"/>
      <c r="K320" s="605"/>
      <c r="L320" s="605"/>
      <c r="M320" s="605"/>
      <c r="N320" s="605"/>
      <c r="O320" s="605"/>
      <c r="P320" s="605"/>
      <c r="Q320" s="605"/>
      <c r="R320" s="605"/>
      <c r="S320" s="605"/>
      <c r="T320" s="605"/>
      <c r="U320" s="605"/>
      <c r="V320" s="605"/>
      <c r="W320" s="605"/>
      <c r="X320" s="605"/>
      <c r="Y320" s="605"/>
      <c r="Z320" s="605"/>
      <c r="AA320" s="605"/>
      <c r="AB320" s="605"/>
      <c r="AC320" s="605"/>
      <c r="AD320" s="605"/>
      <c r="AE320" s="605" t="b">
        <v>1</v>
      </c>
      <c r="AF320" s="605" t="b">
        <v>1</v>
      </c>
      <c r="AG320" s="605"/>
      <c r="AH320" s="605"/>
      <c r="AI320" s="605"/>
      <c r="AJ320" s="605"/>
      <c r="AK320" s="605"/>
      <c r="AL320" s="515"/>
      <c r="AM320" s="515"/>
      <c r="AN320" s="30" t="b">
        <f t="shared" si="24"/>
        <v>1</v>
      </c>
      <c r="AO320" s="17"/>
      <c r="AP320" s="9"/>
      <c r="AQ320" s="9"/>
      <c r="AR320" s="9"/>
    </row>
    <row r="321" spans="1:44" customFormat="1" ht="12" customHeight="1" outlineLevel="2" x14ac:dyDescent="0.25">
      <c r="A321" s="7"/>
      <c r="B321" s="8"/>
      <c r="C321" s="18"/>
      <c r="D321" s="18"/>
      <c r="E321" s="18"/>
      <c r="F321" s="24"/>
      <c r="G321" s="570"/>
      <c r="H321" s="25"/>
      <c r="I321" s="533" t="str">
        <f>[2]General!$G$22</f>
        <v>k</v>
      </c>
      <c r="J321" s="605"/>
      <c r="K321" s="605"/>
      <c r="L321" s="605"/>
      <c r="M321" s="605"/>
      <c r="N321" s="605"/>
      <c r="O321" s="605"/>
      <c r="P321" s="605"/>
      <c r="Q321" s="605"/>
      <c r="R321" s="605"/>
      <c r="S321" s="605"/>
      <c r="T321" s="605"/>
      <c r="U321" s="605"/>
      <c r="V321" s="605"/>
      <c r="W321" s="605"/>
      <c r="X321" s="605"/>
      <c r="Y321" s="605"/>
      <c r="Z321" s="605"/>
      <c r="AA321" s="605"/>
      <c r="AB321" s="605"/>
      <c r="AC321" s="605"/>
      <c r="AD321" s="605"/>
      <c r="AE321" s="605" t="b">
        <v>1</v>
      </c>
      <c r="AF321" s="605" t="b">
        <v>1</v>
      </c>
      <c r="AG321" s="605"/>
      <c r="AH321" s="605"/>
      <c r="AI321" s="605"/>
      <c r="AJ321" s="605"/>
      <c r="AK321" s="605"/>
      <c r="AL321" s="515"/>
      <c r="AM321" s="515"/>
      <c r="AN321" s="30" t="b">
        <f t="shared" si="24"/>
        <v>1</v>
      </c>
      <c r="AO321" s="17"/>
      <c r="AP321" s="9"/>
      <c r="AQ321" s="9"/>
      <c r="AR321" s="9"/>
    </row>
    <row r="322" spans="1:44" customFormat="1" ht="12" customHeight="1" outlineLevel="2" x14ac:dyDescent="0.25">
      <c r="A322" s="7"/>
      <c r="B322" s="8"/>
      <c r="C322" s="18"/>
      <c r="D322" s="18"/>
      <c r="E322" s="18"/>
      <c r="F322" s="24"/>
      <c r="G322" s="570"/>
      <c r="H322" s="25"/>
      <c r="I322" s="533" t="str">
        <f>[2]General!$G$23</f>
        <v>l</v>
      </c>
      <c r="J322" s="605"/>
      <c r="K322" s="605"/>
      <c r="L322" s="605"/>
      <c r="M322" s="605"/>
      <c r="N322" s="605"/>
      <c r="O322" s="605"/>
      <c r="P322" s="605"/>
      <c r="Q322" s="605"/>
      <c r="R322" s="605"/>
      <c r="S322" s="605"/>
      <c r="T322" s="605"/>
      <c r="U322" s="605"/>
      <c r="V322" s="605"/>
      <c r="W322" s="605"/>
      <c r="X322" s="605"/>
      <c r="Y322" s="605"/>
      <c r="Z322" s="605"/>
      <c r="AA322" s="605"/>
      <c r="AB322" s="605"/>
      <c r="AC322" s="605"/>
      <c r="AD322" s="605"/>
      <c r="AE322" s="605" t="b">
        <v>1</v>
      </c>
      <c r="AF322" s="605" t="b">
        <v>1</v>
      </c>
      <c r="AG322" s="605"/>
      <c r="AH322" s="605"/>
      <c r="AI322" s="605"/>
      <c r="AJ322" s="605"/>
      <c r="AK322" s="605"/>
      <c r="AL322" s="515"/>
      <c r="AM322" s="515"/>
      <c r="AN322" s="30" t="b">
        <f t="shared" si="24"/>
        <v>1</v>
      </c>
      <c r="AO322" s="17"/>
      <c r="AP322" s="9"/>
      <c r="AQ322" s="9"/>
      <c r="AR322" s="9"/>
    </row>
    <row r="323" spans="1:44" customFormat="1" ht="12" customHeight="1" outlineLevel="2" x14ac:dyDescent="0.25">
      <c r="A323" s="7"/>
      <c r="B323" s="8"/>
      <c r="C323" s="18"/>
      <c r="D323" s="18"/>
      <c r="E323" s="18"/>
      <c r="F323" s="24"/>
      <c r="G323" s="570"/>
      <c r="H323" s="608"/>
      <c r="I323" s="533" t="str">
        <f>[2]General!$G$24</f>
        <v>o</v>
      </c>
      <c r="J323" s="605"/>
      <c r="K323" s="605"/>
      <c r="L323" s="605"/>
      <c r="M323" s="605"/>
      <c r="N323" s="605"/>
      <c r="O323" s="605"/>
      <c r="P323" s="605"/>
      <c r="Q323" s="605"/>
      <c r="R323" s="605"/>
      <c r="S323" s="605"/>
      <c r="T323" s="605"/>
      <c r="U323" s="605"/>
      <c r="V323" s="605"/>
      <c r="W323" s="605"/>
      <c r="X323" s="605"/>
      <c r="Y323" s="605"/>
      <c r="Z323" s="605"/>
      <c r="AA323" s="605"/>
      <c r="AB323" s="605"/>
      <c r="AC323" s="605"/>
      <c r="AD323" s="605"/>
      <c r="AE323" s="605"/>
      <c r="AF323" s="605"/>
      <c r="AG323" s="605"/>
      <c r="AH323" s="605"/>
      <c r="AI323" s="605"/>
      <c r="AJ323" s="605"/>
      <c r="AK323" s="605" t="b">
        <v>1</v>
      </c>
      <c r="AL323" s="515"/>
      <c r="AM323" s="515"/>
      <c r="AN323" s="30" t="b">
        <f t="shared" si="24"/>
        <v>1</v>
      </c>
      <c r="AO323" s="17"/>
      <c r="AP323" s="9"/>
      <c r="AQ323" s="9"/>
      <c r="AR323" s="9"/>
    </row>
    <row r="324" spans="1:44" customFormat="1" ht="12" customHeight="1" outlineLevel="2" x14ac:dyDescent="0.25">
      <c r="A324" s="7"/>
      <c r="B324" s="8"/>
      <c r="C324" s="18"/>
      <c r="D324" s="18"/>
      <c r="E324" s="18"/>
      <c r="F324" s="24"/>
      <c r="G324" s="570"/>
      <c r="H324" s="25"/>
      <c r="I324" s="533" t="str">
        <f>[2]General!$G$25</f>
        <v>od</v>
      </c>
      <c r="J324" s="605"/>
      <c r="K324" s="605"/>
      <c r="L324" s="605"/>
      <c r="M324" s="605"/>
      <c r="N324" s="605"/>
      <c r="O324" s="605"/>
      <c r="P324" s="605"/>
      <c r="Q324" s="605"/>
      <c r="R324" s="605"/>
      <c r="S324" s="605"/>
      <c r="T324" s="605"/>
      <c r="U324" s="605"/>
      <c r="V324" s="605"/>
      <c r="W324" s="605"/>
      <c r="X324" s="605"/>
      <c r="Y324" s="605"/>
      <c r="Z324" s="605"/>
      <c r="AA324" s="605"/>
      <c r="AB324" s="605"/>
      <c r="AC324" s="605"/>
      <c r="AD324" s="605"/>
      <c r="AE324" s="605"/>
      <c r="AF324" s="605"/>
      <c r="AG324" s="605"/>
      <c r="AH324" s="605"/>
      <c r="AI324" s="605"/>
      <c r="AJ324" s="605"/>
      <c r="AK324" s="605" t="b">
        <v>1</v>
      </c>
      <c r="AL324" s="515"/>
      <c r="AM324" s="515"/>
      <c r="AN324" s="30" t="b">
        <f t="shared" si="24"/>
        <v>1</v>
      </c>
      <c r="AO324" s="17"/>
      <c r="AP324" s="9"/>
      <c r="AQ324" s="9"/>
      <c r="AR324" s="9"/>
    </row>
    <row r="325" spans="1:44" customFormat="1" ht="12" customHeight="1" outlineLevel="2" x14ac:dyDescent="0.25">
      <c r="A325" s="7"/>
      <c r="B325" s="8"/>
      <c r="C325" s="18"/>
      <c r="D325" s="18"/>
      <c r="E325" s="18"/>
      <c r="F325" s="24"/>
      <c r="G325" s="570"/>
      <c r="H325" s="25"/>
      <c r="I325" s="533" t="str">
        <f>[2]General!$G$26</f>
        <v>of</v>
      </c>
      <c r="J325" s="605"/>
      <c r="K325" s="605"/>
      <c r="L325" s="605"/>
      <c r="M325" s="605"/>
      <c r="N325" s="605"/>
      <c r="O325" s="605"/>
      <c r="P325" s="605"/>
      <c r="Q325" s="605"/>
      <c r="R325" s="605"/>
      <c r="S325" s="605"/>
      <c r="T325" s="605"/>
      <c r="U325" s="605"/>
      <c r="V325" s="605"/>
      <c r="W325" s="605"/>
      <c r="X325" s="605"/>
      <c r="Y325" s="605"/>
      <c r="Z325" s="605"/>
      <c r="AA325" s="605"/>
      <c r="AB325" s="605"/>
      <c r="AC325" s="605"/>
      <c r="AD325" s="605"/>
      <c r="AE325" s="605"/>
      <c r="AF325" s="605"/>
      <c r="AG325" s="605"/>
      <c r="AH325" s="605"/>
      <c r="AI325" s="605"/>
      <c r="AJ325" s="605"/>
      <c r="AK325" s="605" t="b">
        <v>1</v>
      </c>
      <c r="AL325" s="515"/>
      <c r="AM325" s="515"/>
      <c r="AN325" s="30" t="b">
        <f t="shared" si="24"/>
        <v>1</v>
      </c>
      <c r="AO325" s="17"/>
      <c r="AP325" s="9"/>
      <c r="AQ325" s="9"/>
      <c r="AR325" s="9"/>
    </row>
    <row r="326" spans="1:44" customFormat="1" ht="12" customHeight="1" outlineLevel="2" x14ac:dyDescent="0.25">
      <c r="A326" s="7"/>
      <c r="B326" s="8"/>
      <c r="C326" s="18"/>
      <c r="D326" s="18"/>
      <c r="E326" s="18"/>
      <c r="F326" s="24"/>
      <c r="G326" s="570"/>
      <c r="H326" s="25"/>
      <c r="I326" s="533" t="str">
        <f>[2]General!$G$27</f>
        <v>r</v>
      </c>
      <c r="J326" s="605"/>
      <c r="K326" s="605"/>
      <c r="L326" s="605"/>
      <c r="M326" s="605"/>
      <c r="N326" s="605"/>
      <c r="O326" s="605"/>
      <c r="P326" s="605"/>
      <c r="Q326" s="605"/>
      <c r="R326" s="605"/>
      <c r="S326" s="605"/>
      <c r="T326" s="605"/>
      <c r="U326" s="605"/>
      <c r="V326" s="605"/>
      <c r="W326" s="605"/>
      <c r="X326" s="605"/>
      <c r="Y326" s="605"/>
      <c r="Z326" s="605"/>
      <c r="AA326" s="605"/>
      <c r="AB326" s="605"/>
      <c r="AC326" s="605"/>
      <c r="AD326" s="605"/>
      <c r="AE326" s="605"/>
      <c r="AF326" s="605"/>
      <c r="AG326" s="605"/>
      <c r="AH326" s="605"/>
      <c r="AI326" s="605"/>
      <c r="AJ326" s="605"/>
      <c r="AK326" s="605" t="b">
        <v>1</v>
      </c>
      <c r="AL326" s="515"/>
      <c r="AM326" s="515"/>
      <c r="AN326" s="30" t="b">
        <f t="shared" si="24"/>
        <v>1</v>
      </c>
      <c r="AO326" s="17"/>
      <c r="AP326" s="9"/>
      <c r="AQ326" s="9"/>
      <c r="AR326" s="9"/>
    </row>
    <row r="327" spans="1:44" customFormat="1" ht="12" customHeight="1" outlineLevel="2" x14ac:dyDescent="0.25">
      <c r="A327" s="7"/>
      <c r="B327" s="8"/>
      <c r="C327" s="18"/>
      <c r="D327" s="18"/>
      <c r="E327" s="18"/>
      <c r="F327" s="24"/>
      <c r="G327" s="570"/>
      <c r="H327" s="25"/>
      <c r="I327" s="533" t="str">
        <f>[2]General!$G$28</f>
        <v>rd</v>
      </c>
      <c r="J327" s="605"/>
      <c r="K327" s="605"/>
      <c r="L327" s="605"/>
      <c r="M327" s="605"/>
      <c r="N327" s="605"/>
      <c r="O327" s="605"/>
      <c r="P327" s="605"/>
      <c r="Q327" s="605"/>
      <c r="R327" s="605"/>
      <c r="S327" s="605"/>
      <c r="T327" s="605"/>
      <c r="U327" s="605"/>
      <c r="V327" s="605"/>
      <c r="W327" s="605"/>
      <c r="X327" s="605"/>
      <c r="Y327" s="605"/>
      <c r="Z327" s="605"/>
      <c r="AA327" s="605"/>
      <c r="AB327" s="605"/>
      <c r="AC327" s="605"/>
      <c r="AD327" s="605"/>
      <c r="AE327" s="605"/>
      <c r="AF327" s="605"/>
      <c r="AG327" s="605"/>
      <c r="AH327" s="605"/>
      <c r="AI327" s="605"/>
      <c r="AJ327" s="605"/>
      <c r="AK327" s="605" t="b">
        <v>1</v>
      </c>
      <c r="AL327" s="515"/>
      <c r="AM327" s="515"/>
      <c r="AN327" s="30" t="b">
        <f t="shared" si="24"/>
        <v>1</v>
      </c>
      <c r="AO327" s="17"/>
      <c r="AP327" s="9"/>
      <c r="AQ327" s="9"/>
      <c r="AR327" s="9"/>
    </row>
    <row r="328" spans="1:44" customFormat="1" ht="12" customHeight="1" outlineLevel="2" x14ac:dyDescent="0.25">
      <c r="A328" s="7"/>
      <c r="B328" s="8"/>
      <c r="C328" s="18"/>
      <c r="D328" s="18"/>
      <c r="E328" s="18"/>
      <c r="F328" s="24"/>
      <c r="G328" s="570"/>
      <c r="H328" s="25"/>
      <c r="I328" s="533" t="str">
        <f>[2]General!$G$29</f>
        <v>v</v>
      </c>
      <c r="J328" s="605"/>
      <c r="K328" s="605"/>
      <c r="L328" s="605"/>
      <c r="M328" s="605"/>
      <c r="N328" s="605"/>
      <c r="O328" s="605"/>
      <c r="P328" s="605"/>
      <c r="Q328" s="605"/>
      <c r="R328" s="605"/>
      <c r="S328" s="605"/>
      <c r="T328" s="605"/>
      <c r="U328" s="605"/>
      <c r="V328" s="605"/>
      <c r="W328" s="605"/>
      <c r="X328" s="605"/>
      <c r="Y328" s="605"/>
      <c r="Z328" s="605"/>
      <c r="AA328" s="605"/>
      <c r="AB328" s="605"/>
      <c r="AC328" s="605"/>
      <c r="AD328" s="605"/>
      <c r="AE328" s="605" t="b">
        <v>1</v>
      </c>
      <c r="AF328" s="605" t="b">
        <v>1</v>
      </c>
      <c r="AG328" s="605"/>
      <c r="AH328" s="605"/>
      <c r="AI328" s="605"/>
      <c r="AJ328" s="605"/>
      <c r="AK328" s="605"/>
      <c r="AL328" s="515"/>
      <c r="AM328" s="515"/>
      <c r="AN328" s="30" t="b">
        <f t="shared" si="24"/>
        <v>1</v>
      </c>
      <c r="AO328" s="17"/>
      <c r="AP328" s="9"/>
      <c r="AQ328" s="9"/>
      <c r="AR328" s="9"/>
    </row>
    <row r="329" spans="1:44" customFormat="1" ht="12" customHeight="1" outlineLevel="2" x14ac:dyDescent="0.25">
      <c r="A329" s="7"/>
      <c r="B329" s="8"/>
      <c r="C329" s="18"/>
      <c r="D329" s="18"/>
      <c r="E329" s="18"/>
      <c r="F329" s="24"/>
      <c r="G329" s="570"/>
      <c r="H329" s="25"/>
      <c r="I329" s="533" t="str">
        <f>[2]General!$G$30</f>
        <v>w</v>
      </c>
      <c r="J329" s="605"/>
      <c r="K329" s="605"/>
      <c r="L329" s="605"/>
      <c r="M329" s="605"/>
      <c r="N329" s="605"/>
      <c r="O329" s="605"/>
      <c r="P329" s="605"/>
      <c r="Q329" s="605"/>
      <c r="R329" s="605"/>
      <c r="S329" s="605"/>
      <c r="T329" s="605"/>
      <c r="U329" s="605"/>
      <c r="V329" s="605"/>
      <c r="W329" s="605"/>
      <c r="X329" s="605"/>
      <c r="Y329" s="605"/>
      <c r="Z329" s="605"/>
      <c r="AA329" s="605"/>
      <c r="AB329" s="605"/>
      <c r="AC329" s="605"/>
      <c r="AD329" s="605"/>
      <c r="AE329" s="605"/>
      <c r="AF329" s="605"/>
      <c r="AG329" s="605"/>
      <c r="AH329" s="605"/>
      <c r="AI329" s="605"/>
      <c r="AJ329" s="605"/>
      <c r="AK329" s="605" t="b">
        <v>1</v>
      </c>
      <c r="AL329" s="515"/>
      <c r="AM329" s="515"/>
      <c r="AN329" s="30" t="b">
        <f t="shared" si="24"/>
        <v>1</v>
      </c>
      <c r="AO329" s="17"/>
      <c r="AP329" s="9"/>
      <c r="AQ329" s="9"/>
      <c r="AR329" s="9"/>
    </row>
    <row r="330" spans="1:44" customFormat="1" outlineLevel="2" x14ac:dyDescent="0.25">
      <c r="A330" s="7"/>
      <c r="B330" s="8"/>
      <c r="C330" s="18"/>
      <c r="D330" s="18"/>
      <c r="E330" s="18"/>
      <c r="F330" s="24"/>
      <c r="G330" s="570"/>
      <c r="H330" s="25"/>
      <c r="I330" s="533" t="str">
        <f>[2]General!$G$31</f>
        <v>wd</v>
      </c>
      <c r="J330" s="605"/>
      <c r="K330" s="605"/>
      <c r="L330" s="605"/>
      <c r="M330" s="605"/>
      <c r="N330" s="605"/>
      <c r="O330" s="605"/>
      <c r="P330" s="605"/>
      <c r="Q330" s="605"/>
      <c r="R330" s="605"/>
      <c r="S330" s="605"/>
      <c r="T330" s="605"/>
      <c r="U330" s="605"/>
      <c r="V330" s="605"/>
      <c r="W330" s="605"/>
      <c r="X330" s="605"/>
      <c r="Y330" s="605"/>
      <c r="Z330" s="605"/>
      <c r="AA330" s="605"/>
      <c r="AB330" s="605"/>
      <c r="AC330" s="605"/>
      <c r="AD330" s="605"/>
      <c r="AE330" s="605"/>
      <c r="AF330" s="605"/>
      <c r="AG330" s="605"/>
      <c r="AH330" s="605"/>
      <c r="AI330" s="605"/>
      <c r="AJ330" s="605"/>
      <c r="AK330" s="605" t="b">
        <v>1</v>
      </c>
      <c r="AL330" s="515"/>
      <c r="AM330" s="515"/>
      <c r="AN330" s="30" t="b">
        <f t="shared" si="24"/>
        <v>1</v>
      </c>
      <c r="AO330" s="17"/>
      <c r="AP330" s="9"/>
      <c r="AQ330" s="9"/>
      <c r="AR330" s="9"/>
    </row>
    <row r="331" spans="1:44" customFormat="1" outlineLevel="2" x14ac:dyDescent="0.25">
      <c r="A331" s="7"/>
      <c r="B331" s="8"/>
      <c r="C331" s="18"/>
      <c r="D331" s="18"/>
      <c r="E331" s="18"/>
      <c r="F331" s="24"/>
      <c r="G331" s="570"/>
      <c r="H331" s="24"/>
      <c r="I331" s="533" t="str">
        <f>[2]General!$G$32</f>
        <v>z</v>
      </c>
      <c r="J331" s="605"/>
      <c r="K331" s="605"/>
      <c r="L331" s="605"/>
      <c r="M331" s="605"/>
      <c r="N331" s="605"/>
      <c r="O331" s="605"/>
      <c r="P331" s="605"/>
      <c r="Q331" s="605"/>
      <c r="R331" s="605"/>
      <c r="S331" s="605"/>
      <c r="T331" s="605"/>
      <c r="U331" s="605"/>
      <c r="V331" s="605"/>
      <c r="W331" s="605"/>
      <c r="X331" s="605"/>
      <c r="Y331" s="605"/>
      <c r="Z331" s="605"/>
      <c r="AA331" s="605"/>
      <c r="AB331" s="605"/>
      <c r="AC331" s="605"/>
      <c r="AD331" s="605"/>
      <c r="AE331" s="605"/>
      <c r="AF331" s="605"/>
      <c r="AG331" s="605"/>
      <c r="AH331" s="605"/>
      <c r="AI331" s="605"/>
      <c r="AJ331" s="605"/>
      <c r="AK331" s="605" t="b">
        <v>1</v>
      </c>
      <c r="AL331" s="515"/>
      <c r="AM331" s="515"/>
      <c r="AN331" s="30" t="b">
        <f t="shared" si="24"/>
        <v>1</v>
      </c>
      <c r="AO331" s="17"/>
      <c r="AP331" s="9"/>
      <c r="AQ331" s="9"/>
      <c r="AR331" s="9"/>
    </row>
    <row r="332" spans="1:44" customFormat="1" outlineLevel="2" x14ac:dyDescent="0.25">
      <c r="A332" s="7"/>
      <c r="B332" s="8"/>
      <c r="C332" s="18"/>
      <c r="D332" s="18"/>
      <c r="E332" s="18"/>
      <c r="F332" s="24"/>
      <c r="G332" s="570"/>
      <c r="H332" s="24"/>
      <c r="I332" s="533" t="str">
        <f>[2]General!$G$33</f>
        <v>zd</v>
      </c>
      <c r="J332" s="605"/>
      <c r="K332" s="605"/>
      <c r="L332" s="605"/>
      <c r="M332" s="605"/>
      <c r="N332" s="605"/>
      <c r="O332" s="605"/>
      <c r="P332" s="605"/>
      <c r="Q332" s="605"/>
      <c r="R332" s="605"/>
      <c r="S332" s="605"/>
      <c r="T332" s="605"/>
      <c r="U332" s="605"/>
      <c r="V332" s="605"/>
      <c r="W332" s="605"/>
      <c r="X332" s="605"/>
      <c r="Y332" s="605"/>
      <c r="Z332" s="605"/>
      <c r="AA332" s="605"/>
      <c r="AB332" s="605"/>
      <c r="AC332" s="605"/>
      <c r="AD332" s="605"/>
      <c r="AE332" s="605"/>
      <c r="AF332" s="605"/>
      <c r="AG332" s="605"/>
      <c r="AH332" s="605"/>
      <c r="AI332" s="605"/>
      <c r="AJ332" s="605"/>
      <c r="AK332" s="605" t="b">
        <v>1</v>
      </c>
      <c r="AL332" s="515"/>
      <c r="AM332" s="515"/>
      <c r="AN332" s="30" t="b">
        <f t="shared" si="24"/>
        <v>1</v>
      </c>
      <c r="AO332" s="17"/>
      <c r="AP332" s="9"/>
      <c r="AQ332" s="9"/>
      <c r="AR332" s="9"/>
    </row>
    <row r="333" spans="1:44" customFormat="1" ht="12" customHeight="1" outlineLevel="1" x14ac:dyDescent="0.25">
      <c r="A333" s="7"/>
      <c r="B333" s="8"/>
      <c r="C333" s="18">
        <v>2</v>
      </c>
      <c r="D333" s="18"/>
      <c r="E333" s="18"/>
      <c r="F333" s="24"/>
      <c r="G333" s="570"/>
      <c r="H333" s="25" t="s">
        <v>2352</v>
      </c>
      <c r="I333" s="533" t="str">
        <f>[2]General!$G$17</f>
        <v>b</v>
      </c>
      <c r="J333" s="609" t="str">
        <f>IF(ISBLANK(J299),"",J299)</f>
        <v/>
      </c>
      <c r="K333" s="609" t="str">
        <f t="shared" ref="K333:AK333" si="25">IF(ISBLANK(K299),"",K299)</f>
        <v/>
      </c>
      <c r="L333" s="609" t="str">
        <f t="shared" si="25"/>
        <v/>
      </c>
      <c r="M333" s="609" t="str">
        <f t="shared" si="25"/>
        <v/>
      </c>
      <c r="N333" s="609" t="str">
        <f t="shared" si="25"/>
        <v/>
      </c>
      <c r="O333" s="609" t="str">
        <f t="shared" si="25"/>
        <v/>
      </c>
      <c r="P333" s="609" t="str">
        <f t="shared" si="25"/>
        <v/>
      </c>
      <c r="Q333" s="609" t="str">
        <f t="shared" si="25"/>
        <v/>
      </c>
      <c r="R333" s="609" t="str">
        <f t="shared" si="25"/>
        <v/>
      </c>
      <c r="S333" s="609" t="b">
        <f t="shared" si="25"/>
        <v>1</v>
      </c>
      <c r="T333" s="609" t="str">
        <f t="shared" si="25"/>
        <v/>
      </c>
      <c r="U333" s="609" t="str">
        <f t="shared" si="25"/>
        <v/>
      </c>
      <c r="V333" s="609" t="str">
        <f t="shared" si="25"/>
        <v/>
      </c>
      <c r="W333" s="609" t="str">
        <f t="shared" si="25"/>
        <v/>
      </c>
      <c r="X333" s="609" t="str">
        <f t="shared" si="25"/>
        <v/>
      </c>
      <c r="Y333" s="609" t="str">
        <f t="shared" si="25"/>
        <v/>
      </c>
      <c r="Z333" s="609" t="str">
        <f t="shared" si="25"/>
        <v/>
      </c>
      <c r="AA333" s="609" t="str">
        <f t="shared" si="25"/>
        <v/>
      </c>
      <c r="AB333" s="609" t="str">
        <f t="shared" si="25"/>
        <v/>
      </c>
      <c r="AC333" s="609" t="str">
        <f t="shared" si="25"/>
        <v/>
      </c>
      <c r="AD333" s="609" t="str">
        <f t="shared" si="25"/>
        <v/>
      </c>
      <c r="AE333" s="609" t="str">
        <f t="shared" si="25"/>
        <v/>
      </c>
      <c r="AF333" s="609" t="str">
        <f t="shared" si="25"/>
        <v/>
      </c>
      <c r="AG333" s="609" t="str">
        <f t="shared" si="25"/>
        <v/>
      </c>
      <c r="AH333" s="609" t="str">
        <f t="shared" si="25"/>
        <v/>
      </c>
      <c r="AI333" s="609" t="str">
        <f t="shared" si="25"/>
        <v/>
      </c>
      <c r="AJ333" s="609" t="str">
        <f t="shared" si="25"/>
        <v/>
      </c>
      <c r="AK333" s="609" t="str">
        <f t="shared" si="25"/>
        <v/>
      </c>
      <c r="AL333" s="515"/>
      <c r="AM333" s="515"/>
      <c r="AN333" s="30" t="b">
        <f t="shared" si="24"/>
        <v>1</v>
      </c>
      <c r="AO333" s="17"/>
      <c r="AP333" s="9"/>
      <c r="AQ333" s="9"/>
      <c r="AR333" s="9"/>
    </row>
    <row r="334" spans="1:44" customFormat="1" ht="12" customHeight="1" outlineLevel="2" x14ac:dyDescent="0.25">
      <c r="A334" s="7"/>
      <c r="B334" s="8"/>
      <c r="C334" s="18"/>
      <c r="D334" s="18"/>
      <c r="E334" s="18"/>
      <c r="F334" s="24"/>
      <c r="G334" s="570"/>
      <c r="H334" s="25"/>
      <c r="I334" s="533" t="str">
        <f>[2]General!$G$18</f>
        <v>bd</v>
      </c>
      <c r="J334" s="609" t="str">
        <f t="shared" ref="J334:AK343" si="26">IF(ISBLANK(J300),"",J300)</f>
        <v/>
      </c>
      <c r="K334" s="609" t="str">
        <f t="shared" si="26"/>
        <v/>
      </c>
      <c r="L334" s="609" t="str">
        <f t="shared" si="26"/>
        <v/>
      </c>
      <c r="M334" s="609" t="str">
        <f t="shared" si="26"/>
        <v/>
      </c>
      <c r="N334" s="609" t="str">
        <f t="shared" si="26"/>
        <v/>
      </c>
      <c r="O334" s="609" t="str">
        <f t="shared" si="26"/>
        <v/>
      </c>
      <c r="P334" s="609" t="str">
        <f t="shared" si="26"/>
        <v/>
      </c>
      <c r="Q334" s="609" t="str">
        <f t="shared" si="26"/>
        <v/>
      </c>
      <c r="R334" s="609" t="str">
        <f t="shared" si="26"/>
        <v/>
      </c>
      <c r="S334" s="609" t="b">
        <f t="shared" si="26"/>
        <v>1</v>
      </c>
      <c r="T334" s="609" t="str">
        <f t="shared" si="26"/>
        <v/>
      </c>
      <c r="U334" s="609" t="str">
        <f t="shared" si="26"/>
        <v/>
      </c>
      <c r="V334" s="609" t="str">
        <f t="shared" si="26"/>
        <v/>
      </c>
      <c r="W334" s="609" t="str">
        <f t="shared" si="26"/>
        <v/>
      </c>
      <c r="X334" s="609" t="str">
        <f t="shared" si="26"/>
        <v/>
      </c>
      <c r="Y334" s="609" t="str">
        <f t="shared" si="26"/>
        <v/>
      </c>
      <c r="Z334" s="609" t="str">
        <f t="shared" si="26"/>
        <v/>
      </c>
      <c r="AA334" s="609" t="str">
        <f t="shared" si="26"/>
        <v/>
      </c>
      <c r="AB334" s="609" t="str">
        <f t="shared" si="26"/>
        <v/>
      </c>
      <c r="AC334" s="609" t="str">
        <f t="shared" si="26"/>
        <v/>
      </c>
      <c r="AD334" s="609" t="str">
        <f t="shared" si="26"/>
        <v/>
      </c>
      <c r="AE334" s="609" t="str">
        <f t="shared" si="26"/>
        <v/>
      </c>
      <c r="AF334" s="609" t="str">
        <f t="shared" si="26"/>
        <v/>
      </c>
      <c r="AG334" s="609" t="str">
        <f t="shared" si="26"/>
        <v/>
      </c>
      <c r="AH334" s="609" t="str">
        <f t="shared" si="26"/>
        <v/>
      </c>
      <c r="AI334" s="609" t="str">
        <f t="shared" si="26"/>
        <v/>
      </c>
      <c r="AJ334" s="609" t="str">
        <f t="shared" si="26"/>
        <v/>
      </c>
      <c r="AK334" s="609" t="str">
        <f t="shared" si="26"/>
        <v/>
      </c>
      <c r="AL334" s="515"/>
      <c r="AM334" s="515"/>
      <c r="AN334" s="30" t="b">
        <f t="shared" si="24"/>
        <v>1</v>
      </c>
      <c r="AO334" s="17"/>
      <c r="AP334" s="9"/>
      <c r="AQ334" s="9"/>
      <c r="AR334" s="9"/>
    </row>
    <row r="335" spans="1:44" customFormat="1" ht="12" customHeight="1" outlineLevel="2" x14ac:dyDescent="0.25">
      <c r="A335" s="7"/>
      <c r="B335" s="8"/>
      <c r="C335" s="18"/>
      <c r="D335" s="18"/>
      <c r="E335" s="18"/>
      <c r="F335" s="24"/>
      <c r="G335" s="570"/>
      <c r="H335" s="25"/>
      <c r="I335" s="533" t="str">
        <f>[2]General!$G$19</f>
        <v>f</v>
      </c>
      <c r="J335" s="609" t="str">
        <f t="shared" si="26"/>
        <v/>
      </c>
      <c r="K335" s="609" t="str">
        <f t="shared" si="26"/>
        <v/>
      </c>
      <c r="L335" s="609" t="str">
        <f t="shared" si="26"/>
        <v/>
      </c>
      <c r="M335" s="609" t="str">
        <f t="shared" si="26"/>
        <v/>
      </c>
      <c r="N335" s="609" t="str">
        <f t="shared" si="26"/>
        <v/>
      </c>
      <c r="O335" s="609" t="str">
        <f t="shared" si="26"/>
        <v/>
      </c>
      <c r="P335" s="609" t="str">
        <f t="shared" si="26"/>
        <v/>
      </c>
      <c r="Q335" s="609" t="str">
        <f t="shared" si="26"/>
        <v/>
      </c>
      <c r="R335" s="609" t="str">
        <f t="shared" si="26"/>
        <v/>
      </c>
      <c r="S335" s="609" t="str">
        <f t="shared" si="26"/>
        <v/>
      </c>
      <c r="T335" s="609" t="str">
        <f t="shared" si="26"/>
        <v/>
      </c>
      <c r="U335" s="609" t="str">
        <f t="shared" si="26"/>
        <v/>
      </c>
      <c r="V335" s="609" t="str">
        <f t="shared" si="26"/>
        <v/>
      </c>
      <c r="W335" s="609" t="str">
        <f t="shared" si="26"/>
        <v/>
      </c>
      <c r="X335" s="609" t="str">
        <f t="shared" si="26"/>
        <v/>
      </c>
      <c r="Y335" s="609" t="str">
        <f t="shared" si="26"/>
        <v/>
      </c>
      <c r="Z335" s="609" t="str">
        <f t="shared" si="26"/>
        <v/>
      </c>
      <c r="AA335" s="609" t="str">
        <f t="shared" si="26"/>
        <v/>
      </c>
      <c r="AB335" s="609" t="str">
        <f t="shared" si="26"/>
        <v/>
      </c>
      <c r="AC335" s="609" t="str">
        <f t="shared" si="26"/>
        <v/>
      </c>
      <c r="AD335" s="609" t="str">
        <f t="shared" si="26"/>
        <v/>
      </c>
      <c r="AE335" s="609" t="str">
        <f t="shared" si="26"/>
        <v/>
      </c>
      <c r="AF335" s="609" t="str">
        <f t="shared" si="26"/>
        <v/>
      </c>
      <c r="AG335" s="609" t="str">
        <f t="shared" si="26"/>
        <v/>
      </c>
      <c r="AH335" s="609" t="str">
        <f t="shared" si="26"/>
        <v/>
      </c>
      <c r="AI335" s="609" t="str">
        <f t="shared" si="26"/>
        <v/>
      </c>
      <c r="AJ335" s="609" t="b">
        <f t="shared" si="26"/>
        <v>1</v>
      </c>
      <c r="AK335" s="609" t="str">
        <f t="shared" si="26"/>
        <v/>
      </c>
      <c r="AL335" s="515"/>
      <c r="AM335" s="515"/>
      <c r="AN335" s="30" t="b">
        <f t="shared" si="24"/>
        <v>1</v>
      </c>
      <c r="AO335" s="17"/>
      <c r="AP335" s="9"/>
      <c r="AQ335" s="9"/>
      <c r="AR335" s="9"/>
    </row>
    <row r="336" spans="1:44" customFormat="1" ht="12" customHeight="1" outlineLevel="2" x14ac:dyDescent="0.25">
      <c r="A336" s="7"/>
      <c r="B336" s="8"/>
      <c r="C336" s="18"/>
      <c r="D336" s="18"/>
      <c r="E336" s="18"/>
      <c r="F336" s="24"/>
      <c r="G336" s="570"/>
      <c r="H336" s="25"/>
      <c r="I336" s="533" t="str">
        <f>[2]General!$G$20</f>
        <v>h</v>
      </c>
      <c r="J336" s="609" t="str">
        <f t="shared" si="26"/>
        <v/>
      </c>
      <c r="K336" s="609" t="str">
        <f t="shared" si="26"/>
        <v/>
      </c>
      <c r="L336" s="609" t="str">
        <f t="shared" si="26"/>
        <v/>
      </c>
      <c r="M336" s="609" t="str">
        <f t="shared" si="26"/>
        <v/>
      </c>
      <c r="N336" s="609" t="str">
        <f t="shared" si="26"/>
        <v/>
      </c>
      <c r="O336" s="609" t="str">
        <f t="shared" si="26"/>
        <v/>
      </c>
      <c r="P336" s="609" t="str">
        <f t="shared" si="26"/>
        <v/>
      </c>
      <c r="Q336" s="609" t="str">
        <f t="shared" si="26"/>
        <v/>
      </c>
      <c r="R336" s="609" t="str">
        <f t="shared" si="26"/>
        <v/>
      </c>
      <c r="S336" s="609" t="b">
        <f t="shared" si="26"/>
        <v>1</v>
      </c>
      <c r="T336" s="609" t="str">
        <f t="shared" si="26"/>
        <v/>
      </c>
      <c r="U336" s="609" t="str">
        <f t="shared" si="26"/>
        <v/>
      </c>
      <c r="V336" s="609" t="str">
        <f t="shared" si="26"/>
        <v/>
      </c>
      <c r="W336" s="609" t="b">
        <f t="shared" si="26"/>
        <v>1</v>
      </c>
      <c r="X336" s="609" t="str">
        <f t="shared" si="26"/>
        <v/>
      </c>
      <c r="Y336" s="609" t="str">
        <f t="shared" si="26"/>
        <v/>
      </c>
      <c r="Z336" s="609" t="str">
        <f t="shared" si="26"/>
        <v/>
      </c>
      <c r="AA336" s="609" t="b">
        <f t="shared" si="26"/>
        <v>1</v>
      </c>
      <c r="AB336" s="609" t="str">
        <f t="shared" si="26"/>
        <v/>
      </c>
      <c r="AC336" s="609" t="b">
        <f t="shared" si="26"/>
        <v>1</v>
      </c>
      <c r="AD336" s="609" t="str">
        <f t="shared" si="26"/>
        <v/>
      </c>
      <c r="AE336" s="609" t="str">
        <f t="shared" si="26"/>
        <v/>
      </c>
      <c r="AF336" s="609" t="str">
        <f t="shared" si="26"/>
        <v/>
      </c>
      <c r="AG336" s="609" t="str">
        <f t="shared" si="26"/>
        <v/>
      </c>
      <c r="AH336" s="609" t="str">
        <f t="shared" si="26"/>
        <v/>
      </c>
      <c r="AI336" s="609" t="str">
        <f t="shared" si="26"/>
        <v/>
      </c>
      <c r="AJ336" s="609" t="str">
        <f t="shared" si="26"/>
        <v/>
      </c>
      <c r="AK336" s="609" t="str">
        <f t="shared" si="26"/>
        <v/>
      </c>
      <c r="AL336" s="515"/>
      <c r="AM336" s="515"/>
      <c r="AN336" s="30" t="b">
        <f t="shared" si="24"/>
        <v>1</v>
      </c>
      <c r="AO336" s="17"/>
      <c r="AP336" s="9"/>
      <c r="AQ336" s="9"/>
      <c r="AR336" s="9"/>
    </row>
    <row r="337" spans="1:44" customFormat="1" ht="12" customHeight="1" outlineLevel="2" x14ac:dyDescent="0.25">
      <c r="A337" s="7"/>
      <c r="B337" s="8"/>
      <c r="C337" s="18"/>
      <c r="D337" s="18"/>
      <c r="E337" s="18"/>
      <c r="F337" s="24"/>
      <c r="G337" s="570"/>
      <c r="H337" s="25"/>
      <c r="I337" s="533" t="str">
        <f>[2]General!$G$21</f>
        <v>i</v>
      </c>
      <c r="J337" s="609" t="str">
        <f t="shared" si="26"/>
        <v/>
      </c>
      <c r="K337" s="609" t="str">
        <f t="shared" si="26"/>
        <v/>
      </c>
      <c r="L337" s="609" t="str">
        <f t="shared" si="26"/>
        <v/>
      </c>
      <c r="M337" s="609" t="str">
        <f t="shared" si="26"/>
        <v/>
      </c>
      <c r="N337" s="609" t="str">
        <f t="shared" si="26"/>
        <v/>
      </c>
      <c r="O337" s="609" t="str">
        <f t="shared" si="26"/>
        <v/>
      </c>
      <c r="P337" s="609" t="str">
        <f t="shared" si="26"/>
        <v/>
      </c>
      <c r="Q337" s="609" t="str">
        <f t="shared" si="26"/>
        <v/>
      </c>
      <c r="R337" s="609" t="str">
        <f t="shared" si="26"/>
        <v/>
      </c>
      <c r="S337" s="609" t="str">
        <f t="shared" si="26"/>
        <v/>
      </c>
      <c r="T337" s="609" t="str">
        <f t="shared" si="26"/>
        <v/>
      </c>
      <c r="U337" s="609" t="str">
        <f t="shared" si="26"/>
        <v/>
      </c>
      <c r="V337" s="609" t="str">
        <f t="shared" si="26"/>
        <v/>
      </c>
      <c r="W337" s="609" t="str">
        <f t="shared" si="26"/>
        <v/>
      </c>
      <c r="X337" s="609" t="str">
        <f t="shared" si="26"/>
        <v/>
      </c>
      <c r="Y337" s="609" t="str">
        <f t="shared" si="26"/>
        <v/>
      </c>
      <c r="Z337" s="609" t="str">
        <f t="shared" si="26"/>
        <v/>
      </c>
      <c r="AA337" s="609" t="str">
        <f t="shared" si="26"/>
        <v/>
      </c>
      <c r="AB337" s="609" t="str">
        <f t="shared" si="26"/>
        <v/>
      </c>
      <c r="AC337" s="609" t="str">
        <f t="shared" si="26"/>
        <v/>
      </c>
      <c r="AD337" s="609" t="str">
        <f t="shared" si="26"/>
        <v/>
      </c>
      <c r="AE337" s="609" t="str">
        <f t="shared" si="26"/>
        <v/>
      </c>
      <c r="AF337" s="609" t="str">
        <f t="shared" si="26"/>
        <v/>
      </c>
      <c r="AG337" s="609" t="str">
        <f t="shared" si="26"/>
        <v/>
      </c>
      <c r="AH337" s="609" t="str">
        <f t="shared" si="26"/>
        <v/>
      </c>
      <c r="AI337" s="609" t="str">
        <f t="shared" si="26"/>
        <v/>
      </c>
      <c r="AJ337" s="609" t="b">
        <f t="shared" si="26"/>
        <v>1</v>
      </c>
      <c r="AK337" s="609" t="str">
        <f t="shared" si="26"/>
        <v/>
      </c>
      <c r="AL337" s="515"/>
      <c r="AM337" s="515"/>
      <c r="AN337" s="30" t="b">
        <f t="shared" si="24"/>
        <v>1</v>
      </c>
      <c r="AO337" s="17"/>
      <c r="AP337" s="9"/>
      <c r="AQ337" s="9"/>
      <c r="AR337" s="9"/>
    </row>
    <row r="338" spans="1:44" customFormat="1" ht="12" customHeight="1" outlineLevel="2" x14ac:dyDescent="0.25">
      <c r="A338" s="7"/>
      <c r="B338" s="8"/>
      <c r="C338" s="18"/>
      <c r="D338" s="18"/>
      <c r="E338" s="18"/>
      <c r="F338" s="24"/>
      <c r="G338" s="570"/>
      <c r="H338" s="25"/>
      <c r="I338" s="533" t="str">
        <f>[2]General!$G$22</f>
        <v>k</v>
      </c>
      <c r="J338" s="609" t="str">
        <f t="shared" si="26"/>
        <v/>
      </c>
      <c r="K338" s="609" t="str">
        <f t="shared" si="26"/>
        <v/>
      </c>
      <c r="L338" s="609" t="str">
        <f t="shared" si="26"/>
        <v/>
      </c>
      <c r="M338" s="609" t="str">
        <f t="shared" si="26"/>
        <v/>
      </c>
      <c r="N338" s="609" t="str">
        <f t="shared" si="26"/>
        <v/>
      </c>
      <c r="O338" s="609" t="str">
        <f t="shared" si="26"/>
        <v/>
      </c>
      <c r="P338" s="609" t="str">
        <f t="shared" si="26"/>
        <v/>
      </c>
      <c r="Q338" s="609" t="str">
        <f t="shared" si="26"/>
        <v/>
      </c>
      <c r="R338" s="609" t="str">
        <f t="shared" si="26"/>
        <v/>
      </c>
      <c r="S338" s="609" t="str">
        <f t="shared" si="26"/>
        <v/>
      </c>
      <c r="T338" s="609" t="str">
        <f t="shared" si="26"/>
        <v/>
      </c>
      <c r="U338" s="609" t="str">
        <f t="shared" si="26"/>
        <v/>
      </c>
      <c r="V338" s="609" t="str">
        <f t="shared" si="26"/>
        <v/>
      </c>
      <c r="W338" s="609" t="str">
        <f t="shared" si="26"/>
        <v/>
      </c>
      <c r="X338" s="609" t="str">
        <f t="shared" si="26"/>
        <v/>
      </c>
      <c r="Y338" s="609" t="str">
        <f t="shared" si="26"/>
        <v/>
      </c>
      <c r="Z338" s="609" t="str">
        <f t="shared" si="26"/>
        <v/>
      </c>
      <c r="AA338" s="609" t="str">
        <f t="shared" si="26"/>
        <v/>
      </c>
      <c r="AB338" s="609" t="str">
        <f t="shared" si="26"/>
        <v/>
      </c>
      <c r="AC338" s="609" t="str">
        <f t="shared" si="26"/>
        <v/>
      </c>
      <c r="AD338" s="609" t="str">
        <f t="shared" si="26"/>
        <v/>
      </c>
      <c r="AE338" s="609" t="str">
        <f t="shared" si="26"/>
        <v/>
      </c>
      <c r="AF338" s="609" t="str">
        <f t="shared" si="26"/>
        <v/>
      </c>
      <c r="AG338" s="609" t="str">
        <f t="shared" si="26"/>
        <v/>
      </c>
      <c r="AH338" s="609" t="str">
        <f t="shared" si="26"/>
        <v/>
      </c>
      <c r="AI338" s="609" t="str">
        <f t="shared" si="26"/>
        <v/>
      </c>
      <c r="AJ338" s="609" t="b">
        <f t="shared" si="26"/>
        <v>1</v>
      </c>
      <c r="AK338" s="609" t="str">
        <f t="shared" si="26"/>
        <v/>
      </c>
      <c r="AL338" s="515"/>
      <c r="AM338" s="515"/>
      <c r="AN338" s="30" t="b">
        <f t="shared" si="24"/>
        <v>1</v>
      </c>
      <c r="AO338" s="17"/>
      <c r="AP338" s="9"/>
      <c r="AQ338" s="9"/>
      <c r="AR338" s="9"/>
    </row>
    <row r="339" spans="1:44" customFormat="1" ht="12" customHeight="1" outlineLevel="2" x14ac:dyDescent="0.25">
      <c r="A339" s="7"/>
      <c r="B339" s="8"/>
      <c r="C339" s="18"/>
      <c r="D339" s="18"/>
      <c r="E339" s="18"/>
      <c r="F339" s="24"/>
      <c r="G339" s="570"/>
      <c r="H339" s="25"/>
      <c r="I339" s="533" t="str">
        <f>[2]General!$G$23</f>
        <v>l</v>
      </c>
      <c r="J339" s="609" t="str">
        <f t="shared" si="26"/>
        <v/>
      </c>
      <c r="K339" s="609" t="str">
        <f t="shared" si="26"/>
        <v/>
      </c>
      <c r="L339" s="609" t="str">
        <f t="shared" si="26"/>
        <v/>
      </c>
      <c r="M339" s="609" t="str">
        <f t="shared" si="26"/>
        <v/>
      </c>
      <c r="N339" s="609" t="str">
        <f t="shared" si="26"/>
        <v/>
      </c>
      <c r="O339" s="609" t="str">
        <f t="shared" si="26"/>
        <v/>
      </c>
      <c r="P339" s="609" t="str">
        <f t="shared" si="26"/>
        <v/>
      </c>
      <c r="Q339" s="609" t="str">
        <f t="shared" si="26"/>
        <v/>
      </c>
      <c r="R339" s="609" t="str">
        <f t="shared" si="26"/>
        <v/>
      </c>
      <c r="S339" s="609" t="str">
        <f t="shared" si="26"/>
        <v/>
      </c>
      <c r="T339" s="609" t="str">
        <f t="shared" si="26"/>
        <v/>
      </c>
      <c r="U339" s="609" t="str">
        <f t="shared" si="26"/>
        <v/>
      </c>
      <c r="V339" s="609" t="str">
        <f t="shared" si="26"/>
        <v/>
      </c>
      <c r="W339" s="609" t="str">
        <f t="shared" si="26"/>
        <v/>
      </c>
      <c r="X339" s="609" t="str">
        <f t="shared" si="26"/>
        <v/>
      </c>
      <c r="Y339" s="609" t="str">
        <f t="shared" si="26"/>
        <v/>
      </c>
      <c r="Z339" s="609" t="str">
        <f t="shared" si="26"/>
        <v/>
      </c>
      <c r="AA339" s="609" t="str">
        <f t="shared" si="26"/>
        <v/>
      </c>
      <c r="AB339" s="609" t="str">
        <f t="shared" si="26"/>
        <v/>
      </c>
      <c r="AC339" s="609" t="str">
        <f t="shared" si="26"/>
        <v/>
      </c>
      <c r="AD339" s="609" t="str">
        <f t="shared" si="26"/>
        <v/>
      </c>
      <c r="AE339" s="609" t="str">
        <f t="shared" si="26"/>
        <v/>
      </c>
      <c r="AF339" s="609" t="str">
        <f t="shared" si="26"/>
        <v/>
      </c>
      <c r="AG339" s="609" t="str">
        <f t="shared" si="26"/>
        <v/>
      </c>
      <c r="AH339" s="609" t="str">
        <f t="shared" si="26"/>
        <v/>
      </c>
      <c r="AI339" s="609" t="str">
        <f t="shared" si="26"/>
        <v/>
      </c>
      <c r="AJ339" s="609" t="b">
        <f t="shared" si="26"/>
        <v>1</v>
      </c>
      <c r="AK339" s="609" t="str">
        <f t="shared" si="26"/>
        <v/>
      </c>
      <c r="AL339" s="515"/>
      <c r="AM339" s="515"/>
      <c r="AN339" s="30" t="b">
        <f t="shared" si="24"/>
        <v>1</v>
      </c>
      <c r="AO339" s="17"/>
      <c r="AP339" s="9"/>
      <c r="AQ339" s="9"/>
      <c r="AR339" s="9"/>
    </row>
    <row r="340" spans="1:44" customFormat="1" ht="12" customHeight="1" outlineLevel="2" x14ac:dyDescent="0.25">
      <c r="A340" s="7"/>
      <c r="B340" s="8"/>
      <c r="C340" s="18"/>
      <c r="D340" s="18"/>
      <c r="E340" s="18"/>
      <c r="F340" s="24"/>
      <c r="G340" s="570"/>
      <c r="H340" s="25"/>
      <c r="I340" s="533" t="str">
        <f>[2]General!$G$24</f>
        <v>o</v>
      </c>
      <c r="J340" s="609" t="str">
        <f t="shared" si="26"/>
        <v/>
      </c>
      <c r="K340" s="609" t="str">
        <f t="shared" si="26"/>
        <v/>
      </c>
      <c r="L340" s="609" t="str">
        <f t="shared" si="26"/>
        <v/>
      </c>
      <c r="M340" s="609" t="str">
        <f t="shared" si="26"/>
        <v/>
      </c>
      <c r="N340" s="609" t="str">
        <f t="shared" si="26"/>
        <v/>
      </c>
      <c r="O340" s="609" t="str">
        <f t="shared" si="26"/>
        <v/>
      </c>
      <c r="P340" s="609" t="str">
        <f t="shared" si="26"/>
        <v/>
      </c>
      <c r="Q340" s="609" t="str">
        <f t="shared" si="26"/>
        <v/>
      </c>
      <c r="R340" s="609" t="str">
        <f t="shared" si="26"/>
        <v/>
      </c>
      <c r="S340" s="609" t="b">
        <f t="shared" si="26"/>
        <v>1</v>
      </c>
      <c r="T340" s="609" t="str">
        <f t="shared" si="26"/>
        <v/>
      </c>
      <c r="U340" s="609" t="str">
        <f t="shared" si="26"/>
        <v/>
      </c>
      <c r="V340" s="609" t="str">
        <f t="shared" si="26"/>
        <v/>
      </c>
      <c r="W340" s="609" t="b">
        <f t="shared" si="26"/>
        <v>1</v>
      </c>
      <c r="X340" s="609" t="str">
        <f t="shared" si="26"/>
        <v/>
      </c>
      <c r="Y340" s="609" t="str">
        <f t="shared" si="26"/>
        <v/>
      </c>
      <c r="Z340" s="609" t="str">
        <f t="shared" si="26"/>
        <v/>
      </c>
      <c r="AA340" s="609" t="b">
        <f t="shared" si="26"/>
        <v>1</v>
      </c>
      <c r="AB340" s="609" t="str">
        <f t="shared" si="26"/>
        <v/>
      </c>
      <c r="AC340" s="609" t="b">
        <f t="shared" si="26"/>
        <v>1</v>
      </c>
      <c r="AD340" s="609" t="str">
        <f t="shared" si="26"/>
        <v/>
      </c>
      <c r="AE340" s="609" t="str">
        <f t="shared" si="26"/>
        <v/>
      </c>
      <c r="AF340" s="609" t="str">
        <f t="shared" si="26"/>
        <v/>
      </c>
      <c r="AG340" s="609" t="str">
        <f t="shared" si="26"/>
        <v/>
      </c>
      <c r="AH340" s="609" t="str">
        <f t="shared" si="26"/>
        <v/>
      </c>
      <c r="AI340" s="609" t="str">
        <f t="shared" si="26"/>
        <v/>
      </c>
      <c r="AJ340" s="609" t="str">
        <f t="shared" si="26"/>
        <v/>
      </c>
      <c r="AK340" s="609" t="str">
        <f t="shared" si="26"/>
        <v/>
      </c>
      <c r="AL340" s="515"/>
      <c r="AM340" s="515"/>
      <c r="AN340" s="30" t="b">
        <f t="shared" si="24"/>
        <v>1</v>
      </c>
      <c r="AO340" s="17"/>
      <c r="AP340" s="9"/>
      <c r="AQ340" s="9"/>
      <c r="AR340" s="9"/>
    </row>
    <row r="341" spans="1:44" customFormat="1" ht="12" customHeight="1" outlineLevel="2" x14ac:dyDescent="0.25">
      <c r="A341" s="7"/>
      <c r="B341" s="8"/>
      <c r="C341" s="18"/>
      <c r="D341" s="18"/>
      <c r="E341" s="18"/>
      <c r="F341" s="24"/>
      <c r="G341" s="570"/>
      <c r="H341" s="25"/>
      <c r="I341" s="533" t="str">
        <f>[2]General!$G$25</f>
        <v>od</v>
      </c>
      <c r="J341" s="609" t="str">
        <f t="shared" si="26"/>
        <v/>
      </c>
      <c r="K341" s="609" t="str">
        <f t="shared" si="26"/>
        <v/>
      </c>
      <c r="L341" s="609" t="str">
        <f t="shared" si="26"/>
        <v/>
      </c>
      <c r="M341" s="609" t="str">
        <f t="shared" si="26"/>
        <v/>
      </c>
      <c r="N341" s="609" t="str">
        <f t="shared" si="26"/>
        <v/>
      </c>
      <c r="O341" s="609" t="str">
        <f t="shared" si="26"/>
        <v/>
      </c>
      <c r="P341" s="609" t="str">
        <f t="shared" si="26"/>
        <v/>
      </c>
      <c r="Q341" s="609" t="str">
        <f t="shared" si="26"/>
        <v/>
      </c>
      <c r="R341" s="609" t="str">
        <f t="shared" si="26"/>
        <v/>
      </c>
      <c r="S341" s="609" t="b">
        <f t="shared" si="26"/>
        <v>1</v>
      </c>
      <c r="T341" s="609" t="str">
        <f t="shared" si="26"/>
        <v/>
      </c>
      <c r="U341" s="609" t="str">
        <f t="shared" si="26"/>
        <v/>
      </c>
      <c r="V341" s="609" t="str">
        <f t="shared" si="26"/>
        <v/>
      </c>
      <c r="W341" s="609" t="b">
        <f t="shared" si="26"/>
        <v>1</v>
      </c>
      <c r="X341" s="609" t="str">
        <f t="shared" si="26"/>
        <v/>
      </c>
      <c r="Y341" s="609" t="str">
        <f t="shared" si="26"/>
        <v/>
      </c>
      <c r="Z341" s="609" t="str">
        <f t="shared" si="26"/>
        <v/>
      </c>
      <c r="AA341" s="609" t="b">
        <f t="shared" si="26"/>
        <v>1</v>
      </c>
      <c r="AB341" s="609" t="str">
        <f t="shared" si="26"/>
        <v/>
      </c>
      <c r="AC341" s="609" t="b">
        <f t="shared" si="26"/>
        <v>1</v>
      </c>
      <c r="AD341" s="609" t="str">
        <f t="shared" si="26"/>
        <v/>
      </c>
      <c r="AE341" s="609" t="str">
        <f t="shared" si="26"/>
        <v/>
      </c>
      <c r="AF341" s="609" t="str">
        <f t="shared" si="26"/>
        <v/>
      </c>
      <c r="AG341" s="609" t="str">
        <f t="shared" si="26"/>
        <v/>
      </c>
      <c r="AH341" s="609" t="str">
        <f t="shared" si="26"/>
        <v/>
      </c>
      <c r="AI341" s="609" t="str">
        <f t="shared" si="26"/>
        <v/>
      </c>
      <c r="AJ341" s="609" t="str">
        <f t="shared" si="26"/>
        <v/>
      </c>
      <c r="AK341" s="609" t="str">
        <f t="shared" si="26"/>
        <v/>
      </c>
      <c r="AL341" s="515"/>
      <c r="AM341" s="515"/>
      <c r="AN341" s="30" t="b">
        <f t="shared" si="24"/>
        <v>1</v>
      </c>
      <c r="AO341" s="17"/>
      <c r="AP341" s="9"/>
      <c r="AQ341" s="9"/>
      <c r="AR341" s="9"/>
    </row>
    <row r="342" spans="1:44" customFormat="1" ht="12" customHeight="1" outlineLevel="2" x14ac:dyDescent="0.25">
      <c r="A342" s="7"/>
      <c r="B342" s="8"/>
      <c r="C342" s="18"/>
      <c r="D342" s="18"/>
      <c r="E342" s="18"/>
      <c r="F342" s="24"/>
      <c r="G342" s="570"/>
      <c r="H342" s="25"/>
      <c r="I342" s="533" t="str">
        <f>[2]General!$G$26</f>
        <v>of</v>
      </c>
      <c r="J342" s="609" t="str">
        <f t="shared" si="26"/>
        <v/>
      </c>
      <c r="K342" s="609" t="str">
        <f t="shared" si="26"/>
        <v/>
      </c>
      <c r="L342" s="609" t="str">
        <f t="shared" si="26"/>
        <v/>
      </c>
      <c r="M342" s="609" t="str">
        <f t="shared" si="26"/>
        <v/>
      </c>
      <c r="N342" s="609" t="str">
        <f t="shared" si="26"/>
        <v/>
      </c>
      <c r="O342" s="609" t="str">
        <f t="shared" si="26"/>
        <v/>
      </c>
      <c r="P342" s="609" t="str">
        <f t="shared" si="26"/>
        <v/>
      </c>
      <c r="Q342" s="609" t="str">
        <f t="shared" si="26"/>
        <v/>
      </c>
      <c r="R342" s="609" t="str">
        <f t="shared" si="26"/>
        <v/>
      </c>
      <c r="S342" s="609" t="b">
        <f t="shared" si="26"/>
        <v>1</v>
      </c>
      <c r="T342" s="609" t="str">
        <f t="shared" si="26"/>
        <v/>
      </c>
      <c r="U342" s="609" t="str">
        <f t="shared" si="26"/>
        <v/>
      </c>
      <c r="V342" s="609" t="str">
        <f t="shared" si="26"/>
        <v/>
      </c>
      <c r="W342" s="609" t="b">
        <f t="shared" si="26"/>
        <v>1</v>
      </c>
      <c r="X342" s="609" t="str">
        <f t="shared" si="26"/>
        <v/>
      </c>
      <c r="Y342" s="609" t="str">
        <f t="shared" si="26"/>
        <v/>
      </c>
      <c r="Z342" s="609" t="str">
        <f t="shared" si="26"/>
        <v/>
      </c>
      <c r="AA342" s="609" t="b">
        <f t="shared" si="26"/>
        <v>1</v>
      </c>
      <c r="AB342" s="609" t="str">
        <f t="shared" si="26"/>
        <v/>
      </c>
      <c r="AC342" s="609" t="b">
        <f t="shared" si="26"/>
        <v>1</v>
      </c>
      <c r="AD342" s="609" t="str">
        <f t="shared" si="26"/>
        <v/>
      </c>
      <c r="AE342" s="609" t="str">
        <f t="shared" si="26"/>
        <v/>
      </c>
      <c r="AF342" s="609" t="str">
        <f t="shared" si="26"/>
        <v/>
      </c>
      <c r="AG342" s="609" t="str">
        <f t="shared" si="26"/>
        <v/>
      </c>
      <c r="AH342" s="609" t="str">
        <f t="shared" si="26"/>
        <v/>
      </c>
      <c r="AI342" s="609" t="str">
        <f t="shared" si="26"/>
        <v/>
      </c>
      <c r="AJ342" s="609" t="str">
        <f t="shared" si="26"/>
        <v/>
      </c>
      <c r="AK342" s="609" t="str">
        <f t="shared" si="26"/>
        <v/>
      </c>
      <c r="AL342" s="515"/>
      <c r="AM342" s="515"/>
      <c r="AN342" s="30" t="b">
        <f t="shared" si="24"/>
        <v>1</v>
      </c>
      <c r="AO342" s="17"/>
      <c r="AP342" s="9"/>
      <c r="AQ342" s="9"/>
      <c r="AR342" s="9"/>
    </row>
    <row r="343" spans="1:44" customFormat="1" ht="12" customHeight="1" outlineLevel="2" x14ac:dyDescent="0.25">
      <c r="A343" s="7"/>
      <c r="B343" s="8"/>
      <c r="C343" s="18"/>
      <c r="D343" s="18"/>
      <c r="E343" s="18"/>
      <c r="F343" s="24"/>
      <c r="G343" s="570"/>
      <c r="H343" s="25"/>
      <c r="I343" s="533" t="str">
        <f>[2]General!$G$27</f>
        <v>r</v>
      </c>
      <c r="J343" s="609" t="str">
        <f t="shared" si="26"/>
        <v/>
      </c>
      <c r="K343" s="609" t="str">
        <f t="shared" si="26"/>
        <v/>
      </c>
      <c r="L343" s="609" t="str">
        <f t="shared" si="26"/>
        <v/>
      </c>
      <c r="M343" s="609" t="str">
        <f t="shared" ref="M343:AK343" si="27">IF(ISBLANK(M309),"",M309)</f>
        <v/>
      </c>
      <c r="N343" s="609" t="str">
        <f t="shared" si="27"/>
        <v/>
      </c>
      <c r="O343" s="609" t="str">
        <f t="shared" si="27"/>
        <v/>
      </c>
      <c r="P343" s="609" t="str">
        <f t="shared" si="27"/>
        <v/>
      </c>
      <c r="Q343" s="609" t="str">
        <f t="shared" si="27"/>
        <v/>
      </c>
      <c r="R343" s="609" t="str">
        <f t="shared" si="27"/>
        <v/>
      </c>
      <c r="S343" s="609" t="str">
        <f t="shared" si="27"/>
        <v/>
      </c>
      <c r="T343" s="609" t="str">
        <f t="shared" si="27"/>
        <v/>
      </c>
      <c r="U343" s="609" t="b">
        <f t="shared" si="27"/>
        <v>1</v>
      </c>
      <c r="V343" s="609" t="str">
        <f t="shared" si="27"/>
        <v/>
      </c>
      <c r="W343" s="609" t="str">
        <f t="shared" si="27"/>
        <v/>
      </c>
      <c r="X343" s="609" t="str">
        <f t="shared" si="27"/>
        <v/>
      </c>
      <c r="Y343" s="609" t="b">
        <f t="shared" si="27"/>
        <v>1</v>
      </c>
      <c r="Z343" s="609" t="str">
        <f t="shared" si="27"/>
        <v/>
      </c>
      <c r="AA343" s="609" t="str">
        <f t="shared" si="27"/>
        <v/>
      </c>
      <c r="AB343" s="609" t="str">
        <f t="shared" si="27"/>
        <v/>
      </c>
      <c r="AC343" s="609" t="str">
        <f t="shared" si="27"/>
        <v/>
      </c>
      <c r="AD343" s="609" t="str">
        <f t="shared" si="27"/>
        <v/>
      </c>
      <c r="AE343" s="609" t="str">
        <f t="shared" si="27"/>
        <v/>
      </c>
      <c r="AF343" s="609" t="str">
        <f t="shared" si="27"/>
        <v/>
      </c>
      <c r="AG343" s="609" t="str">
        <f t="shared" si="27"/>
        <v/>
      </c>
      <c r="AH343" s="609" t="str">
        <f t="shared" si="27"/>
        <v/>
      </c>
      <c r="AI343" s="609" t="str">
        <f t="shared" si="27"/>
        <v/>
      </c>
      <c r="AJ343" s="609" t="str">
        <f t="shared" si="27"/>
        <v/>
      </c>
      <c r="AK343" s="609" t="str">
        <f t="shared" si="27"/>
        <v/>
      </c>
      <c r="AL343" s="515"/>
      <c r="AM343" s="515"/>
      <c r="AN343" s="30" t="b">
        <f t="shared" si="24"/>
        <v>1</v>
      </c>
      <c r="AO343" s="17"/>
      <c r="AP343" s="9"/>
      <c r="AQ343" s="9"/>
      <c r="AR343" s="9"/>
    </row>
    <row r="344" spans="1:44" customFormat="1" ht="12" customHeight="1" outlineLevel="2" x14ac:dyDescent="0.25">
      <c r="A344" s="7"/>
      <c r="B344" s="8"/>
      <c r="C344" s="18"/>
      <c r="D344" s="18"/>
      <c r="E344" s="18"/>
      <c r="F344" s="24"/>
      <c r="G344" s="570"/>
      <c r="H344" s="25"/>
      <c r="I344" s="533" t="str">
        <f>[2]General!$G$28</f>
        <v>rd</v>
      </c>
      <c r="J344" s="609" t="str">
        <f t="shared" ref="J344:AK349" si="28">IF(ISBLANK(J310),"",J310)</f>
        <v/>
      </c>
      <c r="K344" s="609" t="str">
        <f t="shared" si="28"/>
        <v/>
      </c>
      <c r="L344" s="609" t="str">
        <f t="shared" si="28"/>
        <v/>
      </c>
      <c r="M344" s="609" t="str">
        <f t="shared" si="28"/>
        <v/>
      </c>
      <c r="N344" s="609" t="str">
        <f t="shared" si="28"/>
        <v/>
      </c>
      <c r="O344" s="609" t="str">
        <f t="shared" si="28"/>
        <v/>
      </c>
      <c r="P344" s="609" t="str">
        <f t="shared" si="28"/>
        <v/>
      </c>
      <c r="Q344" s="609" t="str">
        <f t="shared" si="28"/>
        <v/>
      </c>
      <c r="R344" s="609" t="str">
        <f t="shared" si="28"/>
        <v/>
      </c>
      <c r="S344" s="609" t="str">
        <f t="shared" si="28"/>
        <v/>
      </c>
      <c r="T344" s="609" t="str">
        <f t="shared" si="28"/>
        <v/>
      </c>
      <c r="U344" s="609" t="b">
        <f t="shared" si="28"/>
        <v>1</v>
      </c>
      <c r="V344" s="609" t="str">
        <f t="shared" si="28"/>
        <v/>
      </c>
      <c r="W344" s="609" t="str">
        <f t="shared" si="28"/>
        <v/>
      </c>
      <c r="X344" s="609" t="str">
        <f t="shared" si="28"/>
        <v/>
      </c>
      <c r="Y344" s="609" t="b">
        <f t="shared" si="28"/>
        <v>1</v>
      </c>
      <c r="Z344" s="609" t="str">
        <f t="shared" si="28"/>
        <v/>
      </c>
      <c r="AA344" s="609" t="str">
        <f t="shared" si="28"/>
        <v/>
      </c>
      <c r="AB344" s="609" t="str">
        <f t="shared" si="28"/>
        <v/>
      </c>
      <c r="AC344" s="609" t="str">
        <f t="shared" si="28"/>
        <v/>
      </c>
      <c r="AD344" s="609" t="str">
        <f t="shared" si="28"/>
        <v/>
      </c>
      <c r="AE344" s="609" t="str">
        <f t="shared" si="28"/>
        <v/>
      </c>
      <c r="AF344" s="609" t="str">
        <f t="shared" si="28"/>
        <v/>
      </c>
      <c r="AG344" s="609" t="str">
        <f t="shared" si="28"/>
        <v/>
      </c>
      <c r="AH344" s="609" t="str">
        <f t="shared" si="28"/>
        <v/>
      </c>
      <c r="AI344" s="609" t="str">
        <f t="shared" si="28"/>
        <v/>
      </c>
      <c r="AJ344" s="609" t="str">
        <f t="shared" si="28"/>
        <v/>
      </c>
      <c r="AK344" s="609" t="str">
        <f t="shared" si="28"/>
        <v/>
      </c>
      <c r="AL344" s="515"/>
      <c r="AM344" s="515"/>
      <c r="AN344" s="30" t="b">
        <f t="shared" si="24"/>
        <v>1</v>
      </c>
      <c r="AO344" s="17"/>
      <c r="AP344" s="9"/>
      <c r="AQ344" s="9"/>
      <c r="AR344" s="9"/>
    </row>
    <row r="345" spans="1:44" customFormat="1" ht="12" customHeight="1" outlineLevel="2" x14ac:dyDescent="0.25">
      <c r="A345" s="7"/>
      <c r="B345" s="8"/>
      <c r="C345" s="18"/>
      <c r="D345" s="18"/>
      <c r="E345" s="18"/>
      <c r="F345" s="24"/>
      <c r="G345" s="570"/>
      <c r="H345" s="25"/>
      <c r="I345" s="533" t="str">
        <f>[2]General!$G$29</f>
        <v>v</v>
      </c>
      <c r="J345" s="609" t="str">
        <f t="shared" si="28"/>
        <v/>
      </c>
      <c r="K345" s="609" t="str">
        <f t="shared" si="28"/>
        <v/>
      </c>
      <c r="L345" s="609" t="str">
        <f t="shared" si="28"/>
        <v/>
      </c>
      <c r="M345" s="609" t="str">
        <f t="shared" si="28"/>
        <v/>
      </c>
      <c r="N345" s="609" t="str">
        <f t="shared" si="28"/>
        <v/>
      </c>
      <c r="O345" s="609" t="str">
        <f t="shared" si="28"/>
        <v/>
      </c>
      <c r="P345" s="609" t="str">
        <f t="shared" si="28"/>
        <v/>
      </c>
      <c r="Q345" s="609" t="str">
        <f t="shared" si="28"/>
        <v/>
      </c>
      <c r="R345" s="609" t="str">
        <f t="shared" si="28"/>
        <v/>
      </c>
      <c r="S345" s="609" t="str">
        <f t="shared" si="28"/>
        <v/>
      </c>
      <c r="T345" s="609" t="str">
        <f t="shared" si="28"/>
        <v/>
      </c>
      <c r="U345" s="609" t="str">
        <f t="shared" si="28"/>
        <v/>
      </c>
      <c r="V345" s="609" t="str">
        <f t="shared" si="28"/>
        <v/>
      </c>
      <c r="W345" s="609" t="str">
        <f t="shared" si="28"/>
        <v/>
      </c>
      <c r="X345" s="609" t="str">
        <f t="shared" si="28"/>
        <v/>
      </c>
      <c r="Y345" s="609" t="str">
        <f t="shared" si="28"/>
        <v/>
      </c>
      <c r="Z345" s="609" t="str">
        <f t="shared" si="28"/>
        <v/>
      </c>
      <c r="AA345" s="609" t="str">
        <f t="shared" si="28"/>
        <v/>
      </c>
      <c r="AB345" s="609" t="str">
        <f t="shared" si="28"/>
        <v/>
      </c>
      <c r="AC345" s="609" t="str">
        <f t="shared" si="28"/>
        <v/>
      </c>
      <c r="AD345" s="609" t="str">
        <f t="shared" si="28"/>
        <v/>
      </c>
      <c r="AE345" s="609" t="str">
        <f t="shared" si="28"/>
        <v/>
      </c>
      <c r="AF345" s="609" t="str">
        <f t="shared" si="28"/>
        <v/>
      </c>
      <c r="AG345" s="609" t="str">
        <f t="shared" si="28"/>
        <v/>
      </c>
      <c r="AH345" s="609" t="str">
        <f t="shared" si="28"/>
        <v/>
      </c>
      <c r="AI345" s="609" t="str">
        <f t="shared" si="28"/>
        <v/>
      </c>
      <c r="AJ345" s="609" t="b">
        <f t="shared" si="28"/>
        <v>1</v>
      </c>
      <c r="AK345" s="609" t="str">
        <f t="shared" si="28"/>
        <v/>
      </c>
      <c r="AL345" s="515"/>
      <c r="AM345" s="515"/>
      <c r="AN345" s="30" t="b">
        <f t="shared" si="24"/>
        <v>1</v>
      </c>
      <c r="AO345" s="17"/>
      <c r="AP345" s="9"/>
      <c r="AQ345" s="9"/>
      <c r="AR345" s="9"/>
    </row>
    <row r="346" spans="1:44" customFormat="1" ht="12" customHeight="1" outlineLevel="2" x14ac:dyDescent="0.25">
      <c r="A346" s="7"/>
      <c r="B346" s="8"/>
      <c r="C346" s="18"/>
      <c r="D346" s="18"/>
      <c r="E346" s="18"/>
      <c r="F346" s="24"/>
      <c r="G346" s="570"/>
      <c r="H346" s="25"/>
      <c r="I346" s="533" t="str">
        <f>[2]General!$G$30</f>
        <v>w</v>
      </c>
      <c r="J346" s="609" t="str">
        <f t="shared" si="28"/>
        <v/>
      </c>
      <c r="K346" s="609" t="str">
        <f t="shared" si="28"/>
        <v/>
      </c>
      <c r="L346" s="609" t="str">
        <f t="shared" si="28"/>
        <v/>
      </c>
      <c r="M346" s="609" t="str">
        <f t="shared" si="28"/>
        <v/>
      </c>
      <c r="N346" s="609" t="str">
        <f t="shared" si="28"/>
        <v/>
      </c>
      <c r="O346" s="609" t="str">
        <f t="shared" si="28"/>
        <v/>
      </c>
      <c r="P346" s="609" t="str">
        <f t="shared" si="28"/>
        <v/>
      </c>
      <c r="Q346" s="609" t="str">
        <f t="shared" si="28"/>
        <v/>
      </c>
      <c r="R346" s="609" t="str">
        <f t="shared" si="28"/>
        <v/>
      </c>
      <c r="S346" s="609" t="str">
        <f t="shared" si="28"/>
        <v/>
      </c>
      <c r="T346" s="609" t="str">
        <f t="shared" si="28"/>
        <v/>
      </c>
      <c r="U346" s="609" t="str">
        <f t="shared" si="28"/>
        <v/>
      </c>
      <c r="V346" s="609" t="str">
        <f t="shared" si="28"/>
        <v/>
      </c>
      <c r="W346" s="609" t="b">
        <f t="shared" si="28"/>
        <v>1</v>
      </c>
      <c r="X346" s="609" t="str">
        <f t="shared" si="28"/>
        <v/>
      </c>
      <c r="Y346" s="609" t="str">
        <f t="shared" si="28"/>
        <v/>
      </c>
      <c r="Z346" s="609" t="str">
        <f t="shared" si="28"/>
        <v/>
      </c>
      <c r="AA346" s="609" t="b">
        <f t="shared" si="28"/>
        <v>1</v>
      </c>
      <c r="AB346" s="609" t="str">
        <f t="shared" si="28"/>
        <v/>
      </c>
      <c r="AC346" s="609" t="b">
        <f t="shared" si="28"/>
        <v>1</v>
      </c>
      <c r="AD346" s="609" t="str">
        <f t="shared" si="28"/>
        <v/>
      </c>
      <c r="AE346" s="609" t="str">
        <f t="shared" si="28"/>
        <v/>
      </c>
      <c r="AF346" s="609" t="str">
        <f t="shared" si="28"/>
        <v/>
      </c>
      <c r="AG346" s="609" t="str">
        <f t="shared" si="28"/>
        <v/>
      </c>
      <c r="AH346" s="609" t="str">
        <f t="shared" si="28"/>
        <v/>
      </c>
      <c r="AI346" s="609" t="str">
        <f t="shared" si="28"/>
        <v/>
      </c>
      <c r="AJ346" s="609" t="str">
        <f t="shared" si="28"/>
        <v/>
      </c>
      <c r="AK346" s="609" t="str">
        <f t="shared" si="28"/>
        <v/>
      </c>
      <c r="AL346" s="515"/>
      <c r="AM346" s="515"/>
      <c r="AN346" s="30" t="b">
        <f t="shared" si="24"/>
        <v>1</v>
      </c>
      <c r="AO346" s="17"/>
      <c r="AP346" s="9"/>
      <c r="AQ346" s="9"/>
      <c r="AR346" s="9"/>
    </row>
    <row r="347" spans="1:44" customFormat="1" outlineLevel="2" x14ac:dyDescent="0.25">
      <c r="A347" s="7"/>
      <c r="B347" s="8"/>
      <c r="C347" s="18"/>
      <c r="D347" s="18"/>
      <c r="E347" s="18"/>
      <c r="F347" s="24"/>
      <c r="G347" s="570"/>
      <c r="H347" s="25"/>
      <c r="I347" s="533" t="str">
        <f>[2]General!$G$31</f>
        <v>wd</v>
      </c>
      <c r="J347" s="609" t="str">
        <f t="shared" si="28"/>
        <v/>
      </c>
      <c r="K347" s="609" t="str">
        <f t="shared" si="28"/>
        <v/>
      </c>
      <c r="L347" s="609" t="str">
        <f t="shared" si="28"/>
        <v/>
      </c>
      <c r="M347" s="609" t="str">
        <f t="shared" si="28"/>
        <v/>
      </c>
      <c r="N347" s="609" t="str">
        <f t="shared" si="28"/>
        <v/>
      </c>
      <c r="O347" s="609" t="str">
        <f t="shared" si="28"/>
        <v/>
      </c>
      <c r="P347" s="609" t="str">
        <f t="shared" si="28"/>
        <v/>
      </c>
      <c r="Q347" s="609" t="str">
        <f t="shared" si="28"/>
        <v/>
      </c>
      <c r="R347" s="609" t="str">
        <f t="shared" si="28"/>
        <v/>
      </c>
      <c r="S347" s="609" t="str">
        <f t="shared" si="28"/>
        <v/>
      </c>
      <c r="T347" s="609" t="str">
        <f t="shared" si="28"/>
        <v/>
      </c>
      <c r="U347" s="609" t="str">
        <f t="shared" si="28"/>
        <v/>
      </c>
      <c r="V347" s="609" t="str">
        <f t="shared" si="28"/>
        <v/>
      </c>
      <c r="W347" s="609" t="b">
        <f t="shared" si="28"/>
        <v>1</v>
      </c>
      <c r="X347" s="609" t="str">
        <f t="shared" si="28"/>
        <v/>
      </c>
      <c r="Y347" s="609" t="str">
        <f t="shared" si="28"/>
        <v/>
      </c>
      <c r="Z347" s="609" t="str">
        <f t="shared" si="28"/>
        <v/>
      </c>
      <c r="AA347" s="609" t="b">
        <f t="shared" si="28"/>
        <v>1</v>
      </c>
      <c r="AB347" s="609" t="str">
        <f t="shared" si="28"/>
        <v/>
      </c>
      <c r="AC347" s="609" t="b">
        <f t="shared" si="28"/>
        <v>1</v>
      </c>
      <c r="AD347" s="609" t="str">
        <f t="shared" si="28"/>
        <v/>
      </c>
      <c r="AE347" s="609" t="str">
        <f t="shared" si="28"/>
        <v/>
      </c>
      <c r="AF347" s="609" t="str">
        <f t="shared" si="28"/>
        <v/>
      </c>
      <c r="AG347" s="609" t="str">
        <f t="shared" si="28"/>
        <v/>
      </c>
      <c r="AH347" s="609" t="str">
        <f t="shared" si="28"/>
        <v/>
      </c>
      <c r="AI347" s="609" t="str">
        <f t="shared" si="28"/>
        <v/>
      </c>
      <c r="AJ347" s="609" t="str">
        <f t="shared" si="28"/>
        <v/>
      </c>
      <c r="AK347" s="609" t="str">
        <f t="shared" si="28"/>
        <v/>
      </c>
      <c r="AL347" s="515"/>
      <c r="AM347" s="515"/>
      <c r="AN347" s="30" t="b">
        <f t="shared" si="24"/>
        <v>1</v>
      </c>
      <c r="AO347" s="17"/>
      <c r="AP347" s="9"/>
      <c r="AQ347" s="9"/>
      <c r="AR347" s="9"/>
    </row>
    <row r="348" spans="1:44" customFormat="1" outlineLevel="2" x14ac:dyDescent="0.25">
      <c r="A348" s="7"/>
      <c r="B348" s="8"/>
      <c r="C348" s="18"/>
      <c r="D348" s="18"/>
      <c r="E348" s="18"/>
      <c r="F348" s="24"/>
      <c r="G348" s="570"/>
      <c r="H348" s="24"/>
      <c r="I348" s="533" t="str">
        <f>[2]General!$G$32</f>
        <v>z</v>
      </c>
      <c r="J348" s="609" t="str">
        <f t="shared" si="28"/>
        <v/>
      </c>
      <c r="K348" s="609" t="str">
        <f t="shared" si="28"/>
        <v/>
      </c>
      <c r="L348" s="609" t="str">
        <f t="shared" si="28"/>
        <v/>
      </c>
      <c r="M348" s="609" t="str">
        <f t="shared" si="28"/>
        <v/>
      </c>
      <c r="N348" s="609" t="str">
        <f t="shared" si="28"/>
        <v/>
      </c>
      <c r="O348" s="609" t="str">
        <f t="shared" si="28"/>
        <v/>
      </c>
      <c r="P348" s="609" t="str">
        <f t="shared" si="28"/>
        <v/>
      </c>
      <c r="Q348" s="609" t="str">
        <f t="shared" si="28"/>
        <v/>
      </c>
      <c r="R348" s="609" t="str">
        <f t="shared" si="28"/>
        <v/>
      </c>
      <c r="S348" s="609" t="str">
        <f t="shared" si="28"/>
        <v/>
      </c>
      <c r="T348" s="609" t="str">
        <f t="shared" si="28"/>
        <v/>
      </c>
      <c r="U348" s="609" t="b">
        <f t="shared" si="28"/>
        <v>1</v>
      </c>
      <c r="V348" s="609" t="str">
        <f t="shared" si="28"/>
        <v/>
      </c>
      <c r="W348" s="609" t="str">
        <f t="shared" si="28"/>
        <v/>
      </c>
      <c r="X348" s="609" t="str">
        <f t="shared" si="28"/>
        <v/>
      </c>
      <c r="Y348" s="609" t="b">
        <f t="shared" si="28"/>
        <v>1</v>
      </c>
      <c r="Z348" s="609" t="str">
        <f t="shared" si="28"/>
        <v/>
      </c>
      <c r="AA348" s="609" t="str">
        <f t="shared" si="28"/>
        <v/>
      </c>
      <c r="AB348" s="609" t="str">
        <f t="shared" si="28"/>
        <v/>
      </c>
      <c r="AC348" s="609" t="str">
        <f t="shared" si="28"/>
        <v/>
      </c>
      <c r="AD348" s="609" t="str">
        <f t="shared" si="28"/>
        <v/>
      </c>
      <c r="AE348" s="609" t="str">
        <f t="shared" si="28"/>
        <v/>
      </c>
      <c r="AF348" s="609" t="str">
        <f t="shared" si="28"/>
        <v/>
      </c>
      <c r="AG348" s="609" t="str">
        <f t="shared" si="28"/>
        <v/>
      </c>
      <c r="AH348" s="609" t="str">
        <f t="shared" si="28"/>
        <v/>
      </c>
      <c r="AI348" s="609" t="str">
        <f t="shared" si="28"/>
        <v/>
      </c>
      <c r="AJ348" s="609" t="str">
        <f t="shared" si="28"/>
        <v/>
      </c>
      <c r="AK348" s="609" t="str">
        <f t="shared" si="28"/>
        <v/>
      </c>
      <c r="AL348" s="515"/>
      <c r="AM348" s="515"/>
      <c r="AN348" s="30" t="b">
        <f t="shared" si="24"/>
        <v>1</v>
      </c>
      <c r="AO348" s="17"/>
      <c r="AP348" s="9"/>
      <c r="AQ348" s="9"/>
      <c r="AR348" s="9"/>
    </row>
    <row r="349" spans="1:44" customFormat="1" outlineLevel="2" x14ac:dyDescent="0.25">
      <c r="A349" s="7"/>
      <c r="B349" s="8"/>
      <c r="C349" s="18"/>
      <c r="D349" s="18"/>
      <c r="E349" s="18"/>
      <c r="F349" s="24"/>
      <c r="G349" s="570"/>
      <c r="H349" s="24"/>
      <c r="I349" s="533" t="str">
        <f>[2]General!$G$33</f>
        <v>zd</v>
      </c>
      <c r="J349" s="609" t="str">
        <f t="shared" si="28"/>
        <v/>
      </c>
      <c r="K349" s="609" t="str">
        <f t="shared" si="28"/>
        <v/>
      </c>
      <c r="L349" s="609" t="str">
        <f t="shared" si="28"/>
        <v/>
      </c>
      <c r="M349" s="609" t="str">
        <f t="shared" si="28"/>
        <v/>
      </c>
      <c r="N349" s="609" t="str">
        <f t="shared" si="28"/>
        <v/>
      </c>
      <c r="O349" s="609" t="str">
        <f t="shared" si="28"/>
        <v/>
      </c>
      <c r="P349" s="609" t="str">
        <f t="shared" si="28"/>
        <v/>
      </c>
      <c r="Q349" s="609" t="str">
        <f t="shared" si="28"/>
        <v/>
      </c>
      <c r="R349" s="609" t="str">
        <f t="shared" si="28"/>
        <v/>
      </c>
      <c r="S349" s="609" t="str">
        <f t="shared" si="28"/>
        <v/>
      </c>
      <c r="T349" s="609" t="str">
        <f t="shared" si="28"/>
        <v/>
      </c>
      <c r="U349" s="609" t="b">
        <f t="shared" si="28"/>
        <v>1</v>
      </c>
      <c r="V349" s="609" t="str">
        <f t="shared" si="28"/>
        <v/>
      </c>
      <c r="W349" s="609" t="str">
        <f t="shared" si="28"/>
        <v/>
      </c>
      <c r="X349" s="609" t="str">
        <f t="shared" si="28"/>
        <v/>
      </c>
      <c r="Y349" s="609" t="b">
        <f t="shared" si="28"/>
        <v>1</v>
      </c>
      <c r="Z349" s="609" t="str">
        <f t="shared" si="28"/>
        <v/>
      </c>
      <c r="AA349" s="609" t="str">
        <f t="shared" si="28"/>
        <v/>
      </c>
      <c r="AB349" s="609" t="str">
        <f t="shared" si="28"/>
        <v/>
      </c>
      <c r="AC349" s="609" t="str">
        <f t="shared" si="28"/>
        <v/>
      </c>
      <c r="AD349" s="609" t="str">
        <f t="shared" si="28"/>
        <v/>
      </c>
      <c r="AE349" s="609" t="str">
        <f t="shared" si="28"/>
        <v/>
      </c>
      <c r="AF349" s="609" t="str">
        <f t="shared" si="28"/>
        <v/>
      </c>
      <c r="AG349" s="609" t="str">
        <f t="shared" si="28"/>
        <v/>
      </c>
      <c r="AH349" s="609" t="str">
        <f t="shared" si="28"/>
        <v/>
      </c>
      <c r="AI349" s="609" t="str">
        <f t="shared" si="28"/>
        <v/>
      </c>
      <c r="AJ349" s="609" t="str">
        <f t="shared" si="28"/>
        <v/>
      </c>
      <c r="AK349" s="609" t="str">
        <f t="shared" si="28"/>
        <v/>
      </c>
      <c r="AL349" s="515"/>
      <c r="AM349" s="515"/>
      <c r="AN349" s="30" t="b">
        <f t="shared" si="24"/>
        <v>1</v>
      </c>
      <c r="AO349" s="17"/>
      <c r="AP349" s="9"/>
      <c r="AQ349" s="9"/>
      <c r="AR349" s="9"/>
    </row>
    <row r="350" spans="1:44" customFormat="1" outlineLevel="1" x14ac:dyDescent="0.25">
      <c r="A350" s="7"/>
      <c r="B350" s="8"/>
      <c r="C350" s="18"/>
      <c r="D350" s="18"/>
      <c r="E350" s="18"/>
      <c r="F350" s="24"/>
      <c r="G350" s="24"/>
      <c r="H350" s="28"/>
      <c r="I350" s="34"/>
      <c r="J350" s="610"/>
      <c r="K350" s="610"/>
      <c r="L350" s="610"/>
      <c r="M350" s="610"/>
      <c r="N350" s="610"/>
      <c r="O350" s="610"/>
      <c r="P350" s="610"/>
      <c r="Q350" s="610"/>
      <c r="R350" s="610"/>
      <c r="S350" s="610"/>
      <c r="T350" s="610"/>
      <c r="U350" s="610"/>
      <c r="X350" s="35"/>
      <c r="Y350" s="35"/>
      <c r="Z350" s="35"/>
      <c r="AA350" s="35"/>
      <c r="AB350" s="35"/>
      <c r="AC350" s="35"/>
      <c r="AD350" s="610"/>
      <c r="AE350" s="610"/>
      <c r="AF350" s="610"/>
      <c r="AG350" s="610"/>
      <c r="AH350" s="610"/>
      <c r="AI350" s="610"/>
      <c r="AJ350" s="610"/>
      <c r="AK350" s="35"/>
      <c r="AL350" s="35"/>
      <c r="AM350" s="35"/>
      <c r="AN350" s="27"/>
      <c r="AO350" s="17"/>
      <c r="AP350" s="9"/>
      <c r="AQ350" s="9"/>
      <c r="AR350" s="9"/>
    </row>
    <row r="351" spans="1:44" customFormat="1" outlineLevel="1" x14ac:dyDescent="0.25">
      <c r="A351" s="7"/>
      <c r="B351" s="8"/>
      <c r="C351" s="18"/>
      <c r="D351" s="18"/>
      <c r="E351" s="18"/>
      <c r="F351" s="24"/>
      <c r="G351" s="24"/>
      <c r="H351" s="34"/>
      <c r="I351" s="34"/>
      <c r="J351" s="610"/>
      <c r="K351" s="610"/>
      <c r="L351" s="610"/>
      <c r="M351" s="610"/>
      <c r="N351" s="610"/>
      <c r="O351" s="610"/>
      <c r="P351" s="610"/>
      <c r="Q351" s="610"/>
      <c r="R351" s="610"/>
      <c r="S351" s="610"/>
      <c r="T351" s="610"/>
      <c r="U351" s="610"/>
      <c r="V351" s="35"/>
      <c r="W351" s="35"/>
      <c r="X351" s="35"/>
      <c r="Y351" s="35"/>
      <c r="Z351" s="35"/>
      <c r="AA351" s="35"/>
      <c r="AB351" s="35"/>
      <c r="AC351" s="35"/>
      <c r="AD351" s="35"/>
      <c r="AE351" s="610"/>
      <c r="AF351" s="610"/>
      <c r="AG351" s="610"/>
      <c r="AH351" s="610"/>
      <c r="AI351" s="610"/>
      <c r="AJ351" s="610"/>
      <c r="AK351" s="35"/>
      <c r="AL351" s="35"/>
      <c r="AM351" s="35"/>
      <c r="AN351" s="27"/>
      <c r="AO351" s="17"/>
      <c r="AP351" s="9"/>
      <c r="AQ351" s="9"/>
      <c r="AR351" s="9"/>
    </row>
    <row r="352" spans="1:44" customFormat="1" ht="5.0999999999999996" customHeight="1" outlineLevel="1" x14ac:dyDescent="0.25">
      <c r="A352" s="7"/>
      <c r="B352" s="8"/>
      <c r="C352" s="18"/>
      <c r="D352" s="18"/>
      <c r="E352" s="18"/>
      <c r="F352" s="33"/>
      <c r="G352" s="34"/>
      <c r="H352" s="34"/>
      <c r="I352" s="34"/>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27"/>
      <c r="AO352" s="17"/>
      <c r="AP352" s="9"/>
      <c r="AQ352" s="9"/>
      <c r="AR352" s="9"/>
    </row>
    <row r="353" spans="1:44" customFormat="1" ht="25.35" customHeight="1" outlineLevel="1" x14ac:dyDescent="0.25">
      <c r="A353" s="7"/>
      <c r="B353" s="8"/>
      <c r="C353" s="36"/>
      <c r="D353" s="36"/>
      <c r="E353" s="36"/>
      <c r="F353" s="36"/>
      <c r="G353" s="37" t="str">
        <f>G174</f>
        <v>Paddock Trial Info</v>
      </c>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8" t="s">
        <v>100</v>
      </c>
      <c r="AP353" s="9"/>
      <c r="AQ353" s="9"/>
      <c r="AR353" s="9"/>
    </row>
    <row r="354" spans="1:44" customFormat="1" ht="12" customHeight="1" x14ac:dyDescent="0.25">
      <c r="A354" s="7"/>
      <c r="B354" s="8"/>
      <c r="C354" s="8"/>
      <c r="D354" s="8"/>
      <c r="E354" s="8"/>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row>
    <row r="355" spans="1:44" customFormat="1" ht="12" customHeight="1" x14ac:dyDescent="0.25">
      <c r="A355" s="7"/>
      <c r="B355" s="8"/>
      <c r="C355" s="8"/>
      <c r="D355" s="8"/>
      <c r="E355" s="8"/>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row>
    <row r="356" spans="1:44" customFormat="1" ht="12" customHeight="1" x14ac:dyDescent="0.25">
      <c r="A356" s="7"/>
      <c r="B356" s="8"/>
      <c r="C356" s="8"/>
      <c r="D356" s="8"/>
      <c r="E356" s="8"/>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row>
    <row r="357" spans="1:44" customFormat="1" ht="12" customHeight="1" x14ac:dyDescent="0.25">
      <c r="A357" s="7"/>
      <c r="B357" s="8"/>
      <c r="C357" s="8"/>
      <c r="D357" s="8"/>
      <c r="E357" s="8"/>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row>
    <row r="358" spans="1:44" customFormat="1" ht="12" customHeight="1" x14ac:dyDescent="0.25">
      <c r="A358" s="7"/>
      <c r="B358" s="8"/>
      <c r="C358" s="8"/>
      <c r="D358" s="8"/>
      <c r="E358" s="8"/>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row>
  </sheetData>
  <mergeCells count="2">
    <mergeCell ref="I203:I205"/>
    <mergeCell ref="I236:I238"/>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79">
        <v>1</v>
      </c>
      <c r="J11" s="613" t="s">
        <v>2224</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x14ac:dyDescent="0.25">
      <c r="A12" s="45"/>
      <c r="B12" s="54"/>
      <c r="C12" s="47">
        <f>INT($C$6)+1.045</f>
        <v>2.0449999999999999</v>
      </c>
      <c r="D12" s="73"/>
      <c r="E12" s="70"/>
      <c r="F12" s="70"/>
      <c r="G12" s="73"/>
      <c r="H12" s="76" t="s">
        <v>149</v>
      </c>
      <c r="I12" s="99">
        <v>1</v>
      </c>
      <c r="J12" s="614" t="s">
        <v>2223</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2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2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0999999999999996" customHeight="1" x14ac:dyDescent="0.2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4.95" customHeight="1" x14ac:dyDescent="0.2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2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2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0999999999999996" customHeight="1" thickBot="1" x14ac:dyDescent="0.3">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x14ac:dyDescent="0.2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2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2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2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2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2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2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0999999999999996" customHeight="1" x14ac:dyDescent="0.2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4.95" customHeight="1" x14ac:dyDescent="0.2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2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0" max="10" width="33.140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148</v>
      </c>
      <c r="I11" s="286">
        <v>45256.565676041697</v>
      </c>
      <c r="J11" s="617" t="s">
        <v>3014</v>
      </c>
      <c r="K11" s="613"/>
      <c r="L11" s="613"/>
      <c r="M11" s="613"/>
      <c r="N11" s="613"/>
      <c r="O11" s="613"/>
      <c r="P11" s="613"/>
      <c r="Q11" s="613"/>
      <c r="R11" s="613"/>
      <c r="S11" s="613"/>
      <c r="T11" s="613"/>
      <c r="U11" s="613"/>
      <c r="V11" s="613"/>
      <c r="W11" s="613"/>
      <c r="X11" s="613"/>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149</v>
      </c>
      <c r="I12" s="278">
        <v>45267.412782407402</v>
      </c>
      <c r="J12" s="614" t="s">
        <v>3054</v>
      </c>
      <c r="K12" s="615"/>
      <c r="L12" s="615"/>
      <c r="M12" s="615"/>
      <c r="N12" s="615"/>
      <c r="O12" s="615"/>
      <c r="P12" s="615"/>
      <c r="Q12" s="615"/>
      <c r="R12" s="615"/>
      <c r="S12" s="615"/>
      <c r="T12" s="615"/>
      <c r="U12" s="615"/>
      <c r="V12" s="615"/>
      <c r="W12" s="615"/>
      <c r="X12" s="616"/>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2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2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2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2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2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2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2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2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2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2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2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2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2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2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2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2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2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2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2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2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2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2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2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2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2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2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2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2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2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2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2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2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2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0999999999999996" customHeight="1" outlineLevel="3" x14ac:dyDescent="0.2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2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2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2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2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2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2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148</v>
      </c>
      <c r="I11" s="310">
        <v>45263.452692476902</v>
      </c>
      <c r="J11" s="618" t="s">
        <v>3029</v>
      </c>
      <c r="K11" s="619"/>
      <c r="L11" s="619"/>
      <c r="M11" s="619"/>
      <c r="N11" s="619"/>
      <c r="O11" s="619"/>
      <c r="P11" s="619"/>
      <c r="Q11" s="619"/>
      <c r="R11" s="619"/>
      <c r="S11" s="619"/>
      <c r="T11" s="619"/>
      <c r="U11" s="619"/>
      <c r="V11" s="619"/>
      <c r="W11" s="619"/>
      <c r="X11" s="619"/>
      <c r="Y11" s="619"/>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149</v>
      </c>
      <c r="I12" s="278">
        <v>45265.617936111099</v>
      </c>
      <c r="J12" s="620" t="s">
        <v>3042</v>
      </c>
      <c r="K12" s="621"/>
      <c r="L12" s="621"/>
      <c r="M12" s="621"/>
      <c r="N12" s="621"/>
      <c r="O12" s="621"/>
      <c r="P12" s="621"/>
      <c r="Q12" s="621"/>
      <c r="R12" s="621"/>
      <c r="S12" s="621"/>
      <c r="T12" s="621"/>
      <c r="U12" s="621"/>
      <c r="V12" s="621"/>
      <c r="W12" s="621"/>
      <c r="X12" s="621"/>
      <c r="Y12" s="621"/>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outlineLevel="1" x14ac:dyDescent="0.2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2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45" customHeight="1" outlineLevel="1" x14ac:dyDescent="0.2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2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2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2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2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2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2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2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2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2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2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2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2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2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2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2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2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2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2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2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2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2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2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2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2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2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2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2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2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2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2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2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2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2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2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2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2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2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2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2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2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2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2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2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2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2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2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2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2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2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2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2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2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2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2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2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2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2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2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2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2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2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2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2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2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2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2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2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2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2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2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2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2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2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2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2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2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2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2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2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2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2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2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2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2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2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2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2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2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2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2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2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2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2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2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2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2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2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2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2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2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2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2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2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2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2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2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2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2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2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2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2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2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2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2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2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2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2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2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2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2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2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2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2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2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2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2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2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2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2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2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2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2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2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2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2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2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2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2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2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2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2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2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2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2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2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2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2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2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2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2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2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2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2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2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2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2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2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2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2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2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2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2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2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2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2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2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2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2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2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2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2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2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2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2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2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2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2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2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2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2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2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2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2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2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2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2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2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2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2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2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2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2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2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2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2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2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2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2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2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2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2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2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2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2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2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2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2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2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2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2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2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2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2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2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2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2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2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2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2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2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2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2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2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2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2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2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2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2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2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2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2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2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2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2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2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2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2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2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2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2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2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2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2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2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2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2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2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2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2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2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2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2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2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2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2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2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2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2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2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2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2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2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2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2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2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2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2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2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2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2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2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2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2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2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2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2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2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2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2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2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2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2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2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2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2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2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2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2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2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2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2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2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2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2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2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2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2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2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2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2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2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2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2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2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2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2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2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2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2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2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2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2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2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2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2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2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2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2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2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2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2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2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2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2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2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2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2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2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2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2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2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2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2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2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2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2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2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2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2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2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2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2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2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2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2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2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2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2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2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2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2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2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2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2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2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2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2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2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2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2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2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2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2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2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2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2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2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2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2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2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2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2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2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2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2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2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2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2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2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2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2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2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2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2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2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2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2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2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2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2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2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2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2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2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2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2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2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2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2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2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2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2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2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2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2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2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2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2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2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2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2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2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2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2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2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2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2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2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2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2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2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2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2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2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2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2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2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2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2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2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2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2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2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2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2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2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2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2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2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2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2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2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2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2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2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2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2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2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2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2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2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2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2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2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2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2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2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2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2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2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2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2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2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2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2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2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2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2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2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2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2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2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2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2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2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2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2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2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2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2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2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2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2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2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2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2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2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2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2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2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2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2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2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2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2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2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2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2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2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2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2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2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2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2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2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2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2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2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0999999999999996" customHeight="1" outlineLevel="2" x14ac:dyDescent="0.2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0999999999999996"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0999999999999996" customHeight="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abSelected="1"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K42" sqref="K42"/>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310">
        <v>44653.716487384299</v>
      </c>
      <c r="J11" s="617" t="s">
        <v>2401</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149</v>
      </c>
      <c r="I12" s="314">
        <v>44664.379814814798</v>
      </c>
      <c r="J12" s="614" t="s">
        <v>2412</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0999999999999996"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2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2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2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2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2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2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2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2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2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2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439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2950</v>
      </c>
      <c r="B3" s="510">
        <v>6.9999999999999994E-5</v>
      </c>
      <c r="C3" s="1" t="s">
        <v>2954</v>
      </c>
    </row>
    <row r="4" spans="1:3" x14ac:dyDescent="0.25">
      <c r="A4" t="s">
        <v>2951</v>
      </c>
      <c r="B4" s="510">
        <v>1.2999999999999999E-4</v>
      </c>
      <c r="C4" s="1" t="s">
        <v>2955</v>
      </c>
    </row>
    <row r="5" spans="1:3" x14ac:dyDescent="0.25">
      <c r="A5" t="s">
        <v>2952</v>
      </c>
      <c r="B5" s="510">
        <v>1.9000000000000001E-4</v>
      </c>
      <c r="C5" s="1" t="s">
        <v>2956</v>
      </c>
    </row>
    <row r="6" spans="1:3" x14ac:dyDescent="0.25">
      <c r="A6" t="s">
        <v>2953</v>
      </c>
      <c r="B6" s="510">
        <v>1.9000000000000001E-4</v>
      </c>
      <c r="C6" s="1" t="s">
        <v>2955</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2962</v>
      </c>
      <c r="B14"/>
    </row>
    <row r="15" spans="1:3" x14ac:dyDescent="0.25">
      <c r="A15" s="354" t="str">
        <f>General!G37</f>
        <v>b</v>
      </c>
      <c r="B15">
        <v>20</v>
      </c>
      <c r="C15" s="1" t="s">
        <v>2960</v>
      </c>
    </row>
    <row r="16" spans="1:3" x14ac:dyDescent="0.25">
      <c r="A16" s="354" t="str">
        <f>General!G38</f>
        <v>bd</v>
      </c>
      <c r="B16">
        <v>20</v>
      </c>
      <c r="C16" s="1" t="s">
        <v>2960</v>
      </c>
    </row>
    <row r="17" spans="1:3" x14ac:dyDescent="0.25">
      <c r="A17" s="354" t="str">
        <f>General!G39</f>
        <v>f</v>
      </c>
      <c r="B17">
        <v>7</v>
      </c>
      <c r="C17" s="1" t="s">
        <v>2960</v>
      </c>
    </row>
    <row r="18" spans="1:3" x14ac:dyDescent="0.25">
      <c r="A18" s="354" t="str">
        <f>General!G40</f>
        <v>h</v>
      </c>
      <c r="B18">
        <v>20</v>
      </c>
      <c r="C18" s="1" t="s">
        <v>2960</v>
      </c>
    </row>
    <row r="19" spans="1:3" x14ac:dyDescent="0.25">
      <c r="A19" s="354" t="str">
        <f>General!G41</f>
        <v>i</v>
      </c>
      <c r="B19">
        <v>7</v>
      </c>
      <c r="C19" s="1" t="s">
        <v>2960</v>
      </c>
    </row>
    <row r="20" spans="1:3" x14ac:dyDescent="0.25">
      <c r="A20" s="354" t="str">
        <f>General!G42</f>
        <v>k</v>
      </c>
      <c r="B20">
        <v>7</v>
      </c>
      <c r="C20" s="1" t="s">
        <v>2960</v>
      </c>
    </row>
    <row r="21" spans="1:3" x14ac:dyDescent="0.25">
      <c r="A21" s="354" t="str">
        <f>General!G43</f>
        <v>l</v>
      </c>
      <c r="B21">
        <v>7</v>
      </c>
      <c r="C21" s="1" t="s">
        <v>2960</v>
      </c>
    </row>
    <row r="22" spans="1:3" x14ac:dyDescent="0.25">
      <c r="A22" s="354" t="str">
        <f>General!G44</f>
        <v>o</v>
      </c>
      <c r="B22">
        <v>20</v>
      </c>
      <c r="C22" s="1" t="s">
        <v>2960</v>
      </c>
    </row>
    <row r="23" spans="1:3" x14ac:dyDescent="0.25">
      <c r="A23" s="354" t="str">
        <f>General!G45</f>
        <v>od</v>
      </c>
      <c r="B23">
        <v>20</v>
      </c>
      <c r="C23" s="1" t="s">
        <v>2960</v>
      </c>
    </row>
    <row r="24" spans="1:3" x14ac:dyDescent="0.25">
      <c r="A24" s="354" t="str">
        <f>General!G46</f>
        <v>of</v>
      </c>
      <c r="B24">
        <v>20</v>
      </c>
      <c r="C24" s="1" t="s">
        <v>2960</v>
      </c>
    </row>
    <row r="25" spans="1:3" x14ac:dyDescent="0.25">
      <c r="A25" s="354" t="str">
        <f>General!G47</f>
        <v>r</v>
      </c>
      <c r="B25">
        <v>7</v>
      </c>
      <c r="C25" s="1" t="s">
        <v>2960</v>
      </c>
    </row>
    <row r="26" spans="1:3" x14ac:dyDescent="0.25">
      <c r="A26" s="354" t="str">
        <f>General!G48</f>
        <v>rd</v>
      </c>
      <c r="B26">
        <v>7</v>
      </c>
      <c r="C26" s="1" t="s">
        <v>2960</v>
      </c>
    </row>
    <row r="27" spans="1:3" x14ac:dyDescent="0.25">
      <c r="A27" s="354" t="str">
        <f>General!G49</f>
        <v>v</v>
      </c>
      <c r="B27">
        <v>7</v>
      </c>
      <c r="C27" s="1" t="s">
        <v>2960</v>
      </c>
    </row>
    <row r="28" spans="1:3" x14ac:dyDescent="0.25">
      <c r="A28" s="354" t="str">
        <f>General!G50</f>
        <v>w</v>
      </c>
      <c r="B28">
        <v>20</v>
      </c>
      <c r="C28" s="1" t="s">
        <v>2960</v>
      </c>
    </row>
    <row r="29" spans="1:3" x14ac:dyDescent="0.25">
      <c r="A29" s="354" t="str">
        <f>General!G51</f>
        <v>wd</v>
      </c>
      <c r="B29">
        <v>20</v>
      </c>
      <c r="C29" s="1" t="s">
        <v>2960</v>
      </c>
    </row>
    <row r="30" spans="1:3" x14ac:dyDescent="0.25">
      <c r="A30" s="354" t="str">
        <f>General!G52</f>
        <v>z</v>
      </c>
      <c r="B30">
        <v>7</v>
      </c>
      <c r="C30" s="1" t="s">
        <v>2960</v>
      </c>
    </row>
    <row r="31" spans="1:3" x14ac:dyDescent="0.25">
      <c r="A31" s="354" t="str">
        <f>General!G53</f>
        <v>zd</v>
      </c>
      <c r="B31">
        <v>7</v>
      </c>
      <c r="C31" s="1" t="s">
        <v>2960</v>
      </c>
    </row>
    <row r="33" spans="1:3" x14ac:dyDescent="0.25">
      <c r="A33" t="s">
        <v>87</v>
      </c>
      <c r="B33" s="398">
        <f>MIN(364,INT((C33 - DATE(YEAR(C33),1,1))))</f>
        <v>88</v>
      </c>
      <c r="C33"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70" workbookViewId="0">
      <selection activeCell="B96" sqref="B9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188000</v>
      </c>
      <c r="C12" s="44">
        <v>1</v>
      </c>
      <c r="D12" s="44">
        <v>0</v>
      </c>
      <c r="E12" s="44">
        <v>0</v>
      </c>
      <c r="F12" s="44">
        <v>0</v>
      </c>
    </row>
    <row r="13" spans="1:17" x14ac:dyDescent="0.25">
      <c r="A13" t="s">
        <v>2819</v>
      </c>
      <c r="B13">
        <v>87000</v>
      </c>
      <c r="C13" s="44">
        <v>1</v>
      </c>
      <c r="D13" s="44">
        <v>0</v>
      </c>
      <c r="E13" s="44">
        <v>0</v>
      </c>
      <c r="F13" s="44">
        <v>0</v>
      </c>
    </row>
    <row r="14" spans="1:17" x14ac:dyDescent="0.25">
      <c r="A14" t="s">
        <v>2820</v>
      </c>
      <c r="B14">
        <v>297000</v>
      </c>
      <c r="C14" s="44">
        <v>0</v>
      </c>
      <c r="D14" s="44">
        <v>1</v>
      </c>
      <c r="E14" s="44">
        <v>0</v>
      </c>
      <c r="F14" s="44">
        <v>0</v>
      </c>
    </row>
    <row r="15" spans="1:17" x14ac:dyDescent="0.25">
      <c r="A15" t="s">
        <v>133</v>
      </c>
      <c r="B15">
        <v>30000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x14ac:dyDescent="0.25">
      <c r="A36" t="s">
        <v>2964</v>
      </c>
      <c r="B36">
        <v>8.6999999999999993</v>
      </c>
      <c r="C36" s="1" t="s">
        <v>2963</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54" t="str">
        <f>General!I37</f>
        <v>a</v>
      </c>
      <c r="B45">
        <v>1</v>
      </c>
    </row>
    <row r="46" spans="1:3" x14ac:dyDescent="0.25">
      <c r="A46" s="354" t="str">
        <f>General!I38</f>
        <v>a2</v>
      </c>
      <c r="B46">
        <v>1</v>
      </c>
    </row>
    <row r="47" spans="1:3" x14ac:dyDescent="0.25">
      <c r="A47" s="354" t="str">
        <f>General!I39</f>
        <v>b</v>
      </c>
      <c r="B47">
        <v>1</v>
      </c>
    </row>
    <row r="48" spans="1:3"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5" x14ac:dyDescent="0.25">
      <c r="A81" t="s">
        <v>40</v>
      </c>
      <c r="B81">
        <v>0.3</v>
      </c>
      <c r="C81" s="1" t="s">
        <v>126</v>
      </c>
    </row>
    <row r="82" spans="1:5" ht="7.15" customHeight="1" x14ac:dyDescent="0.25"/>
    <row r="83" spans="1:5" x14ac:dyDescent="0.25">
      <c r="A83" t="s">
        <v>2959</v>
      </c>
      <c r="B83"/>
    </row>
    <row r="84" spans="1:5" x14ac:dyDescent="0.25">
      <c r="A84" s="354" t="s">
        <v>4</v>
      </c>
      <c r="B84">
        <v>20</v>
      </c>
      <c r="C84" s="1" t="s">
        <v>2960</v>
      </c>
      <c r="E84" s="1" t="s">
        <v>2961</v>
      </c>
    </row>
    <row r="85" spans="1:5" x14ac:dyDescent="0.25">
      <c r="A85" s="354" t="s">
        <v>2336</v>
      </c>
      <c r="B85">
        <v>20</v>
      </c>
      <c r="C85" s="1" t="s">
        <v>2960</v>
      </c>
    </row>
    <row r="86" spans="1:5" x14ac:dyDescent="0.25">
      <c r="A86" s="354" t="s">
        <v>10</v>
      </c>
      <c r="B86">
        <v>12</v>
      </c>
      <c r="C86" s="1" t="s">
        <v>2960</v>
      </c>
    </row>
    <row r="87" spans="1:5" x14ac:dyDescent="0.25">
      <c r="A87" s="354" t="s">
        <v>67</v>
      </c>
      <c r="B87">
        <v>20</v>
      </c>
      <c r="C87" s="1" t="s">
        <v>2960</v>
      </c>
    </row>
    <row r="88" spans="1:5" x14ac:dyDescent="0.25">
      <c r="A88" s="354" t="s">
        <v>68</v>
      </c>
      <c r="B88">
        <v>12</v>
      </c>
      <c r="C88" s="1" t="s">
        <v>2960</v>
      </c>
    </row>
    <row r="89" spans="1:5" x14ac:dyDescent="0.25">
      <c r="A89" s="354" t="s">
        <v>69</v>
      </c>
      <c r="B89">
        <v>12</v>
      </c>
      <c r="C89" s="1" t="s">
        <v>2960</v>
      </c>
    </row>
    <row r="90" spans="1:5" x14ac:dyDescent="0.25">
      <c r="A90" s="354" t="s">
        <v>7</v>
      </c>
      <c r="B90">
        <v>12</v>
      </c>
      <c r="C90" s="1" t="s">
        <v>2960</v>
      </c>
    </row>
    <row r="91" spans="1:5" x14ac:dyDescent="0.25">
      <c r="A91" s="354" t="s">
        <v>6</v>
      </c>
      <c r="B91">
        <v>20</v>
      </c>
      <c r="C91" s="1" t="s">
        <v>2960</v>
      </c>
    </row>
    <row r="92" spans="1:5" x14ac:dyDescent="0.25">
      <c r="A92" s="354" t="s">
        <v>2340</v>
      </c>
      <c r="B92">
        <v>20</v>
      </c>
      <c r="C92" s="1" t="s">
        <v>2960</v>
      </c>
    </row>
    <row r="93" spans="1:5" x14ac:dyDescent="0.25">
      <c r="A93" s="354" t="s">
        <v>79</v>
      </c>
      <c r="B93">
        <v>20</v>
      </c>
      <c r="C93" s="1" t="s">
        <v>2960</v>
      </c>
    </row>
    <row r="94" spans="1:5" x14ac:dyDescent="0.25">
      <c r="A94" s="354" t="s">
        <v>9</v>
      </c>
      <c r="B94">
        <v>7</v>
      </c>
      <c r="C94" s="1" t="s">
        <v>2960</v>
      </c>
    </row>
    <row r="95" spans="1:5" x14ac:dyDescent="0.25">
      <c r="A95" s="354" t="s">
        <v>2339</v>
      </c>
      <c r="B95">
        <v>7</v>
      </c>
      <c r="C95" s="1" t="s">
        <v>2960</v>
      </c>
    </row>
    <row r="96" spans="1:5" x14ac:dyDescent="0.25">
      <c r="A96" s="354" t="s">
        <v>70</v>
      </c>
      <c r="B96">
        <v>12</v>
      </c>
      <c r="C96" s="1" t="s">
        <v>2960</v>
      </c>
    </row>
    <row r="97" spans="1:3" x14ac:dyDescent="0.25">
      <c r="A97" s="354" t="s">
        <v>5</v>
      </c>
      <c r="B97">
        <v>20</v>
      </c>
      <c r="C97" s="1" t="s">
        <v>2960</v>
      </c>
    </row>
    <row r="98" spans="1:3" x14ac:dyDescent="0.25">
      <c r="A98" s="354" t="s">
        <v>2338</v>
      </c>
      <c r="B98">
        <v>20</v>
      </c>
      <c r="C98" s="1" t="s">
        <v>2960</v>
      </c>
    </row>
    <row r="99" spans="1:3" x14ac:dyDescent="0.25">
      <c r="A99" s="354" t="s">
        <v>8</v>
      </c>
      <c r="B99">
        <v>7</v>
      </c>
      <c r="C99" s="1" t="s">
        <v>2960</v>
      </c>
    </row>
    <row r="100" spans="1:3" x14ac:dyDescent="0.25">
      <c r="A100" s="354" t="s">
        <v>2337</v>
      </c>
      <c r="B100">
        <v>7</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33</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30</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C136" sqref="C1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2188</v>
      </c>
    </row>
    <row r="11" spans="1:6" x14ac:dyDescent="0.25">
      <c r="A11" t="s">
        <v>77</v>
      </c>
      <c r="B11" t="s">
        <v>78</v>
      </c>
      <c r="C11" t="s">
        <v>134</v>
      </c>
      <c r="D11" t="s">
        <v>135</v>
      </c>
      <c r="E11" t="s">
        <v>2957</v>
      </c>
      <c r="F11" t="s">
        <v>2958</v>
      </c>
    </row>
    <row r="12" spans="1:6" x14ac:dyDescent="0.25">
      <c r="A12" t="s">
        <v>136</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133</v>
      </c>
      <c r="B15" s="327">
        <v>10000</v>
      </c>
      <c r="C15" s="44">
        <v>0</v>
      </c>
      <c r="D15" s="44">
        <v>1</v>
      </c>
      <c r="E15" s="44">
        <v>0</v>
      </c>
      <c r="F15" s="44">
        <v>0</v>
      </c>
    </row>
    <row r="16" spans="1:6" x14ac:dyDescent="0.25">
      <c r="A16" t="s">
        <v>137</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ht="4.9000000000000004" customHeight="1" x14ac:dyDescent="0.25"/>
    <row r="37" spans="1:3" x14ac:dyDescent="0.25">
      <c r="A37" t="s">
        <v>2964</v>
      </c>
      <c r="B37">
        <v>4</v>
      </c>
      <c r="C37" s="1" t="s">
        <v>2963</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54" t="str">
        <f>General!I37</f>
        <v>a</v>
      </c>
      <c r="B46">
        <v>1</v>
      </c>
    </row>
    <row r="47" spans="1:3" x14ac:dyDescent="0.25">
      <c r="A47" s="354" t="str">
        <f>General!I38</f>
        <v>a2</v>
      </c>
      <c r="B47">
        <v>1</v>
      </c>
    </row>
    <row r="48" spans="1:3" x14ac:dyDescent="0.25">
      <c r="A48" s="354" t="str">
        <f>General!I39</f>
        <v>b</v>
      </c>
      <c r="B48">
        <v>1</v>
      </c>
    </row>
    <row r="49" spans="1:2" x14ac:dyDescent="0.25">
      <c r="A49" s="354" t="str">
        <f>General!I40</f>
        <v>bd</v>
      </c>
      <c r="B49">
        <v>1</v>
      </c>
    </row>
    <row r="50" spans="1:2" x14ac:dyDescent="0.25">
      <c r="A50" s="354" t="str">
        <f>General!I41</f>
        <v>f</v>
      </c>
      <c r="B50">
        <v>1</v>
      </c>
    </row>
    <row r="51" spans="1:2" x14ac:dyDescent="0.25">
      <c r="A51" s="354" t="str">
        <f>General!I42</f>
        <v>h</v>
      </c>
      <c r="B51">
        <v>1</v>
      </c>
    </row>
    <row r="52" spans="1:2" x14ac:dyDescent="0.25">
      <c r="A52" s="354" t="str">
        <f>General!I43</f>
        <v>i</v>
      </c>
      <c r="B52">
        <v>1</v>
      </c>
    </row>
    <row r="53" spans="1:2" x14ac:dyDescent="0.25">
      <c r="A53" s="354" t="str">
        <f>General!I44</f>
        <v>j</v>
      </c>
      <c r="B53">
        <v>1</v>
      </c>
    </row>
    <row r="54" spans="1:2" x14ac:dyDescent="0.25">
      <c r="A54" s="354" t="str">
        <f>General!I45</f>
        <v>jc</v>
      </c>
      <c r="B54">
        <v>1</v>
      </c>
    </row>
    <row r="55" spans="1:2" x14ac:dyDescent="0.25">
      <c r="A55" s="354" t="str">
        <f>General!I46</f>
        <v>k</v>
      </c>
      <c r="B55">
        <v>1</v>
      </c>
    </row>
    <row r="56" spans="1:2" x14ac:dyDescent="0.25">
      <c r="A56" s="354" t="str">
        <f>General!I47</f>
        <v>l</v>
      </c>
      <c r="B56">
        <v>1</v>
      </c>
    </row>
    <row r="57" spans="1:2" x14ac:dyDescent="0.25">
      <c r="A57" s="354" t="str">
        <f>General!I48</f>
        <v>m</v>
      </c>
      <c r="B57">
        <v>1</v>
      </c>
    </row>
    <row r="58" spans="1:2" x14ac:dyDescent="0.25">
      <c r="A58" s="354" t="str">
        <f>General!I49</f>
        <v>o</v>
      </c>
      <c r="B58">
        <v>1</v>
      </c>
    </row>
    <row r="59" spans="1:2" x14ac:dyDescent="0.25">
      <c r="A59" s="354" t="str">
        <f>General!I50</f>
        <v>od</v>
      </c>
      <c r="B59">
        <v>1</v>
      </c>
    </row>
    <row r="60" spans="1:2" x14ac:dyDescent="0.25">
      <c r="A60" s="354" t="str">
        <f>General!I51</f>
        <v>of</v>
      </c>
      <c r="B60">
        <v>1</v>
      </c>
    </row>
    <row r="61" spans="1:2" x14ac:dyDescent="0.25">
      <c r="A61" s="354" t="str">
        <f>General!I52</f>
        <v>r</v>
      </c>
      <c r="B61">
        <v>1</v>
      </c>
    </row>
    <row r="62" spans="1:2" x14ac:dyDescent="0.25">
      <c r="A62" s="354" t="str">
        <f>General!I53</f>
        <v>rd</v>
      </c>
      <c r="B62">
        <v>1</v>
      </c>
    </row>
    <row r="63" spans="1:2" x14ac:dyDescent="0.25">
      <c r="A63" s="354" t="str">
        <f>General!I54</f>
        <v>s</v>
      </c>
      <c r="B63">
        <v>1</v>
      </c>
    </row>
    <row r="64" spans="1:2" x14ac:dyDescent="0.25">
      <c r="A64" s="354" t="str">
        <f>General!I55</f>
        <v>sp</v>
      </c>
      <c r="B64">
        <v>1</v>
      </c>
    </row>
    <row r="65" spans="1:2" x14ac:dyDescent="0.25">
      <c r="A65" s="354" t="str">
        <f>General!I56</f>
        <v>t</v>
      </c>
      <c r="B65">
        <v>1</v>
      </c>
    </row>
    <row r="66" spans="1:2" x14ac:dyDescent="0.25">
      <c r="A66" s="354" t="str">
        <f>General!I57</f>
        <v>tc</v>
      </c>
      <c r="B66">
        <v>1</v>
      </c>
    </row>
    <row r="67" spans="1:2" x14ac:dyDescent="0.25">
      <c r="A67" s="354" t="str">
        <f>General!I58</f>
        <v>u</v>
      </c>
      <c r="B67">
        <v>1</v>
      </c>
    </row>
    <row r="68" spans="1:2" x14ac:dyDescent="0.25">
      <c r="A68" s="354" t="str">
        <f>General!I59</f>
        <v>uc</v>
      </c>
      <c r="B68">
        <v>1</v>
      </c>
    </row>
    <row r="69" spans="1:2" x14ac:dyDescent="0.25">
      <c r="A69" s="354" t="str">
        <f>General!I60</f>
        <v>v</v>
      </c>
      <c r="B69">
        <v>1</v>
      </c>
    </row>
    <row r="70" spans="1:2" x14ac:dyDescent="0.25">
      <c r="A70" s="354" t="str">
        <f>General!I61</f>
        <v>w</v>
      </c>
      <c r="B70">
        <v>1</v>
      </c>
    </row>
    <row r="71" spans="1:2" x14ac:dyDescent="0.25">
      <c r="A71" s="354" t="str">
        <f>General!I62</f>
        <v>wd</v>
      </c>
      <c r="B71">
        <v>1</v>
      </c>
    </row>
    <row r="72" spans="1:2" x14ac:dyDescent="0.25">
      <c r="A72" s="354" t="str">
        <f>General!I63</f>
        <v>x</v>
      </c>
      <c r="B72">
        <v>1</v>
      </c>
    </row>
    <row r="73" spans="1:2" x14ac:dyDescent="0.25">
      <c r="A73" s="354" t="str">
        <f>General!I64</f>
        <v>xc</v>
      </c>
      <c r="B73">
        <v>1</v>
      </c>
    </row>
    <row r="74" spans="1:2" x14ac:dyDescent="0.25">
      <c r="A74" s="354" t="str">
        <f>General!I65</f>
        <v>z</v>
      </c>
      <c r="B74">
        <v>1</v>
      </c>
    </row>
    <row r="75" spans="1:2" x14ac:dyDescent="0.25">
      <c r="A75" s="354" t="str">
        <f>General!I66</f>
        <v>zd</v>
      </c>
      <c r="B75">
        <v>1</v>
      </c>
    </row>
    <row r="77" spans="1:2" x14ac:dyDescent="0.25">
      <c r="A77" s="3" t="s">
        <v>38</v>
      </c>
    </row>
    <row r="78" spans="1:2" x14ac:dyDescent="0.25">
      <c r="A78" t="s">
        <v>2818</v>
      </c>
      <c r="B78" s="452">
        <v>1</v>
      </c>
    </row>
    <row r="79" spans="1:2" ht="7.35" customHeight="1" x14ac:dyDescent="0.25"/>
    <row r="80" spans="1:2" x14ac:dyDescent="0.25">
      <c r="A80" t="s">
        <v>39</v>
      </c>
      <c r="B80">
        <v>50</v>
      </c>
    </row>
    <row r="81" spans="1:3" ht="7.15" customHeight="1" x14ac:dyDescent="0.25"/>
    <row r="82" spans="1:3" x14ac:dyDescent="0.25">
      <c r="A82" t="s">
        <v>40</v>
      </c>
      <c r="B82">
        <v>0.3</v>
      </c>
      <c r="C82" s="1" t="s">
        <v>126</v>
      </c>
    </row>
    <row r="83" spans="1:3" ht="7.15" customHeight="1" x14ac:dyDescent="0.25"/>
    <row r="84" spans="1:3" x14ac:dyDescent="0.25">
      <c r="A84" t="s">
        <v>2959</v>
      </c>
      <c r="B84"/>
    </row>
    <row r="85" spans="1:3" x14ac:dyDescent="0.25">
      <c r="A85" s="354" t="s">
        <v>4</v>
      </c>
      <c r="B85">
        <f>'Mach 1'!B84*0.66</f>
        <v>13.200000000000001</v>
      </c>
      <c r="C85" s="1" t="s">
        <v>2960</v>
      </c>
    </row>
    <row r="86" spans="1:3" x14ac:dyDescent="0.25">
      <c r="A86" s="354" t="s">
        <v>2336</v>
      </c>
      <c r="B86">
        <f>'Mach 1'!B85*0.66</f>
        <v>13.200000000000001</v>
      </c>
      <c r="C86" s="1" t="s">
        <v>2960</v>
      </c>
    </row>
    <row r="87" spans="1:3" x14ac:dyDescent="0.25">
      <c r="A87" s="354" t="s">
        <v>10</v>
      </c>
      <c r="B87">
        <f>'Mach 1'!B86*0.66</f>
        <v>7.92</v>
      </c>
      <c r="C87" s="1" t="s">
        <v>2960</v>
      </c>
    </row>
    <row r="88" spans="1:3" x14ac:dyDescent="0.25">
      <c r="A88" s="354" t="s">
        <v>67</v>
      </c>
      <c r="B88">
        <f>'Mach 1'!B87*0.66</f>
        <v>13.200000000000001</v>
      </c>
      <c r="C88" s="1" t="s">
        <v>2960</v>
      </c>
    </row>
    <row r="89" spans="1:3" x14ac:dyDescent="0.25">
      <c r="A89" s="354" t="s">
        <v>68</v>
      </c>
      <c r="B89">
        <f>'Mach 1'!B88*0.66</f>
        <v>7.92</v>
      </c>
      <c r="C89" s="1" t="s">
        <v>2960</v>
      </c>
    </row>
    <row r="90" spans="1:3" x14ac:dyDescent="0.25">
      <c r="A90" s="354" t="s">
        <v>69</v>
      </c>
      <c r="B90">
        <f>'Mach 1'!B89*0.66</f>
        <v>7.92</v>
      </c>
      <c r="C90" s="1" t="s">
        <v>2960</v>
      </c>
    </row>
    <row r="91" spans="1:3" x14ac:dyDescent="0.25">
      <c r="A91" s="354" t="s">
        <v>7</v>
      </c>
      <c r="B91">
        <f>'Mach 1'!B90*0.66</f>
        <v>7.92</v>
      </c>
      <c r="C91" s="1" t="s">
        <v>2960</v>
      </c>
    </row>
    <row r="92" spans="1:3" x14ac:dyDescent="0.25">
      <c r="A92" s="354" t="s">
        <v>6</v>
      </c>
      <c r="B92">
        <f>'Mach 1'!B91*0.66</f>
        <v>13.200000000000001</v>
      </c>
      <c r="C92" s="1" t="s">
        <v>2960</v>
      </c>
    </row>
    <row r="93" spans="1:3" x14ac:dyDescent="0.25">
      <c r="A93" s="354" t="s">
        <v>2340</v>
      </c>
      <c r="B93">
        <f>'Mach 1'!B92*0.66</f>
        <v>13.200000000000001</v>
      </c>
      <c r="C93" s="1" t="s">
        <v>2960</v>
      </c>
    </row>
    <row r="94" spans="1:3" x14ac:dyDescent="0.25">
      <c r="A94" s="354" t="s">
        <v>79</v>
      </c>
      <c r="B94">
        <f>'Mach 1'!B93*0.66</f>
        <v>13.200000000000001</v>
      </c>
      <c r="C94" s="1" t="s">
        <v>2960</v>
      </c>
    </row>
    <row r="95" spans="1:3" x14ac:dyDescent="0.25">
      <c r="A95" s="354" t="s">
        <v>9</v>
      </c>
      <c r="B95">
        <f>'Mach 1'!B94*0.66</f>
        <v>4.62</v>
      </c>
      <c r="C95" s="1" t="s">
        <v>2960</v>
      </c>
    </row>
    <row r="96" spans="1:3" x14ac:dyDescent="0.25">
      <c r="A96" s="354" t="s">
        <v>2339</v>
      </c>
      <c r="B96">
        <f>'Mach 1'!B95*0.66</f>
        <v>4.62</v>
      </c>
      <c r="C96" s="1" t="s">
        <v>2960</v>
      </c>
    </row>
    <row r="97" spans="1:3" x14ac:dyDescent="0.25">
      <c r="A97" s="354" t="s">
        <v>70</v>
      </c>
      <c r="B97">
        <f>'Mach 1'!B96*0.66</f>
        <v>7.92</v>
      </c>
      <c r="C97" s="1" t="s">
        <v>2960</v>
      </c>
    </row>
    <row r="98" spans="1:3" x14ac:dyDescent="0.25">
      <c r="A98" s="354" t="s">
        <v>5</v>
      </c>
      <c r="B98">
        <f>'Mach 1'!B97*0.66</f>
        <v>13.200000000000001</v>
      </c>
      <c r="C98" s="1" t="s">
        <v>2960</v>
      </c>
    </row>
    <row r="99" spans="1:3" x14ac:dyDescent="0.25">
      <c r="A99" s="354" t="s">
        <v>2338</v>
      </c>
      <c r="B99">
        <f>'Mach 1'!B98*0.66</f>
        <v>13.200000000000001</v>
      </c>
      <c r="C99" s="1" t="s">
        <v>2960</v>
      </c>
    </row>
    <row r="100" spans="1:3" x14ac:dyDescent="0.25">
      <c r="A100" s="354" t="s">
        <v>8</v>
      </c>
      <c r="B100">
        <f>'Mach 1'!B99*0.66</f>
        <v>4.62</v>
      </c>
      <c r="C100" s="1" t="s">
        <v>2960</v>
      </c>
    </row>
    <row r="101" spans="1:3" x14ac:dyDescent="0.25">
      <c r="A101" s="354" t="s">
        <v>2337</v>
      </c>
      <c r="B101">
        <f>'Mach 1'!B100*0.66</f>
        <v>4.62</v>
      </c>
      <c r="C101" s="1" t="s">
        <v>2960</v>
      </c>
    </row>
    <row r="103" spans="1:3" x14ac:dyDescent="0.25">
      <c r="A103" t="s">
        <v>41</v>
      </c>
      <c r="B103"/>
    </row>
    <row r="104" spans="1:3" x14ac:dyDescent="0.25">
      <c r="A104" s="354" t="str">
        <f>General!G37</f>
        <v>b</v>
      </c>
      <c r="B104">
        <v>17.5</v>
      </c>
    </row>
    <row r="105" spans="1:3" x14ac:dyDescent="0.25">
      <c r="A105" s="354" t="str">
        <f>General!G38</f>
        <v>bd</v>
      </c>
      <c r="B105">
        <v>17.5</v>
      </c>
    </row>
    <row r="106" spans="1:3" x14ac:dyDescent="0.25">
      <c r="A106" s="354" t="str">
        <f>General!G39</f>
        <v>f</v>
      </c>
      <c r="B106">
        <v>22.5</v>
      </c>
    </row>
    <row r="107" spans="1:3" x14ac:dyDescent="0.25">
      <c r="A107" s="354" t="str">
        <f>General!G40</f>
        <v>h</v>
      </c>
      <c r="B107">
        <v>17.5</v>
      </c>
    </row>
    <row r="108" spans="1:3" x14ac:dyDescent="0.25">
      <c r="A108" s="354" t="str">
        <f>General!G41</f>
        <v>i</v>
      </c>
      <c r="B108">
        <v>22.5</v>
      </c>
    </row>
    <row r="109" spans="1:3" x14ac:dyDescent="0.25">
      <c r="A109" s="354" t="str">
        <f>General!G42</f>
        <v>k</v>
      </c>
      <c r="B109">
        <v>22.5</v>
      </c>
    </row>
    <row r="110" spans="1:3" x14ac:dyDescent="0.25">
      <c r="A110" s="354" t="str">
        <f>General!G43</f>
        <v>l</v>
      </c>
      <c r="B110">
        <v>22.5</v>
      </c>
    </row>
    <row r="111" spans="1:3" x14ac:dyDescent="0.25">
      <c r="A111" s="354" t="str">
        <f>General!G44</f>
        <v>o</v>
      </c>
      <c r="B111">
        <v>17.5</v>
      </c>
    </row>
    <row r="112" spans="1:3" x14ac:dyDescent="0.25">
      <c r="A112" s="354" t="str">
        <f>General!G45</f>
        <v>od</v>
      </c>
      <c r="B112">
        <v>17.5</v>
      </c>
    </row>
    <row r="113" spans="1:3" x14ac:dyDescent="0.25">
      <c r="A113" s="354" t="str">
        <f>General!G46</f>
        <v>of</v>
      </c>
      <c r="B113">
        <v>17.5</v>
      </c>
    </row>
    <row r="114" spans="1:3" x14ac:dyDescent="0.25">
      <c r="A114" s="354" t="str">
        <f>General!G47</f>
        <v>r</v>
      </c>
      <c r="B114">
        <v>22.5</v>
      </c>
    </row>
    <row r="115" spans="1:3" x14ac:dyDescent="0.25">
      <c r="A115" s="354" t="str">
        <f>General!G48</f>
        <v>rd</v>
      </c>
      <c r="B115">
        <v>22.5</v>
      </c>
    </row>
    <row r="116" spans="1:3" x14ac:dyDescent="0.25">
      <c r="A116" s="354" t="str">
        <f>General!G49</f>
        <v>v</v>
      </c>
      <c r="B116">
        <v>22.5</v>
      </c>
    </row>
    <row r="117" spans="1:3" x14ac:dyDescent="0.25">
      <c r="A117" s="354" t="str">
        <f>General!G50</f>
        <v>w</v>
      </c>
      <c r="B117">
        <v>17.5</v>
      </c>
    </row>
    <row r="118" spans="1:3" x14ac:dyDescent="0.25">
      <c r="A118" s="354" t="str">
        <f>General!G51</f>
        <v>wd</v>
      </c>
      <c r="B118">
        <v>17.5</v>
      </c>
    </row>
    <row r="119" spans="1:3" x14ac:dyDescent="0.25">
      <c r="A119" s="354" t="str">
        <f>General!G52</f>
        <v>z</v>
      </c>
      <c r="B119">
        <v>22.5</v>
      </c>
    </row>
    <row r="120" spans="1:3" x14ac:dyDescent="0.25">
      <c r="A120" s="354" t="str">
        <f>General!G53</f>
        <v>zd</v>
      </c>
      <c r="B120">
        <v>22.5</v>
      </c>
    </row>
    <row r="122" spans="1:3" x14ac:dyDescent="0.25">
      <c r="A122" s="3" t="s">
        <v>42</v>
      </c>
    </row>
    <row r="123" spans="1:3" x14ac:dyDescent="0.25">
      <c r="A123" t="s">
        <v>2965</v>
      </c>
      <c r="B123">
        <v>23</v>
      </c>
      <c r="C123" s="1" t="s">
        <v>2967</v>
      </c>
    </row>
    <row r="124" spans="1:3" ht="4.1500000000000004" customHeight="1" x14ac:dyDescent="0.25"/>
    <row r="125" spans="1:3" x14ac:dyDescent="0.25">
      <c r="A125" t="s">
        <v>43</v>
      </c>
      <c r="B125">
        <v>18</v>
      </c>
      <c r="C125" s="1" t="s">
        <v>2966</v>
      </c>
    </row>
    <row r="126" spans="1:3" ht="3" customHeight="1" x14ac:dyDescent="0.25"/>
    <row r="127" spans="1:3" x14ac:dyDescent="0.25">
      <c r="A127" t="s">
        <v>44</v>
      </c>
      <c r="B127">
        <v>42.9</v>
      </c>
      <c r="C127" s="1" t="s">
        <v>132</v>
      </c>
    </row>
    <row r="129" spans="1:3" x14ac:dyDescent="0.25">
      <c r="A129" s="3" t="s">
        <v>45</v>
      </c>
    </row>
    <row r="130" spans="1:3" x14ac:dyDescent="0.25">
      <c r="A130" t="s">
        <v>46</v>
      </c>
      <c r="B130">
        <v>11.3</v>
      </c>
      <c r="C130" s="1" t="s">
        <v>130</v>
      </c>
    </row>
    <row r="132" spans="1:3" x14ac:dyDescent="0.25">
      <c r="B132" t="s">
        <v>47</v>
      </c>
      <c r="C132"/>
    </row>
    <row r="133" spans="1:3" x14ac:dyDescent="0.25">
      <c r="A133" s="447" t="s">
        <v>49</v>
      </c>
      <c r="B133" t="str">
        <f>General!K37</f>
        <v>lime</v>
      </c>
      <c r="C133">
        <v>15</v>
      </c>
    </row>
    <row r="134" spans="1:3" x14ac:dyDescent="0.25">
      <c r="A134" s="447" t="s">
        <v>48</v>
      </c>
      <c r="B134" t="str">
        <f>General!K38</f>
        <v>early</v>
      </c>
      <c r="C134">
        <v>20</v>
      </c>
    </row>
    <row r="135" spans="1:3" x14ac:dyDescent="0.25">
      <c r="A135" s="447" t="s">
        <v>76</v>
      </c>
      <c r="B135" t="str">
        <f>General!K39</f>
        <v>at_seeding</v>
      </c>
      <c r="C135"/>
    </row>
    <row r="136" spans="1:3" x14ac:dyDescent="0.25">
      <c r="A136" s="447" t="s">
        <v>2968</v>
      </c>
      <c r="B136" t="str">
        <f>General!K40</f>
        <v>mid</v>
      </c>
      <c r="C136">
        <v>20</v>
      </c>
    </row>
    <row r="137" spans="1:3" x14ac:dyDescent="0.25">
      <c r="A137" s="447" t="s">
        <v>2595</v>
      </c>
      <c r="B137" t="str">
        <f>General!K41</f>
        <v>late</v>
      </c>
      <c r="C137">
        <v>25</v>
      </c>
    </row>
    <row r="139" spans="1:3" x14ac:dyDescent="0.25">
      <c r="A139" t="s">
        <v>50</v>
      </c>
      <c r="B139">
        <v>5</v>
      </c>
    </row>
    <row r="140" spans="1:3" ht="7.15" customHeight="1" x14ac:dyDescent="0.25"/>
    <row r="141" spans="1:3" x14ac:dyDescent="0.25">
      <c r="A141" t="s">
        <v>51</v>
      </c>
      <c r="B141">
        <v>0.25</v>
      </c>
      <c r="C141" s="1" t="s">
        <v>131</v>
      </c>
    </row>
    <row r="142" spans="1:3" ht="7.9" customHeight="1" x14ac:dyDescent="0.25"/>
    <row r="143" spans="1:3" x14ac:dyDescent="0.25">
      <c r="A143" t="s">
        <v>52</v>
      </c>
      <c r="B143">
        <v>20</v>
      </c>
      <c r="C143" s="1" t="s">
        <v>128</v>
      </c>
    </row>
    <row r="144" spans="1:3" ht="5.45" customHeight="1" x14ac:dyDescent="0.25"/>
    <row r="145" spans="1:3" x14ac:dyDescent="0.25">
      <c r="A145" t="s">
        <v>53</v>
      </c>
      <c r="B145">
        <v>0.3</v>
      </c>
    </row>
    <row r="146" spans="1:3" ht="6" customHeight="1" x14ac:dyDescent="0.25"/>
    <row r="147" spans="1:3" x14ac:dyDescent="0.25">
      <c r="A147" t="s">
        <v>54</v>
      </c>
      <c r="B147">
        <v>14.3</v>
      </c>
      <c r="C147" s="1" t="s">
        <v>132</v>
      </c>
    </row>
    <row r="149" spans="1:3" x14ac:dyDescent="0.25">
      <c r="A149" s="3" t="s">
        <v>55</v>
      </c>
    </row>
    <row r="150" spans="1:3" x14ac:dyDescent="0.25">
      <c r="A150" t="s">
        <v>56</v>
      </c>
      <c r="B150">
        <v>2</v>
      </c>
      <c r="C150" s="1" t="s">
        <v>129</v>
      </c>
    </row>
    <row r="151" spans="1:3" ht="6" customHeight="1" x14ac:dyDescent="0.25"/>
    <row r="152" spans="1:3" x14ac:dyDescent="0.25">
      <c r="A152" t="s">
        <v>57</v>
      </c>
      <c r="B152">
        <v>1.3</v>
      </c>
      <c r="C152" s="1" t="s">
        <v>13</v>
      </c>
    </row>
    <row r="154" spans="1:3" x14ac:dyDescent="0.25">
      <c r="A154" s="3" t="s">
        <v>88</v>
      </c>
    </row>
    <row r="155" spans="1:3" x14ac:dyDescent="0.25">
      <c r="A155" s="6"/>
      <c r="B155" s="6" t="s">
        <v>101</v>
      </c>
      <c r="C155" s="6" t="s">
        <v>102</v>
      </c>
    </row>
    <row r="156" spans="1:3" x14ac:dyDescent="0.25">
      <c r="A156" s="355" t="str">
        <f>General!G37</f>
        <v>b</v>
      </c>
      <c r="B156" s="6">
        <v>1</v>
      </c>
      <c r="C156" s="6">
        <v>1</v>
      </c>
    </row>
    <row r="157" spans="1:3" x14ac:dyDescent="0.25">
      <c r="A157" s="355" t="str">
        <f>General!G38</f>
        <v>bd</v>
      </c>
      <c r="B157" s="6">
        <v>1</v>
      </c>
      <c r="C157" s="6">
        <v>1</v>
      </c>
    </row>
    <row r="158" spans="1:3" x14ac:dyDescent="0.25">
      <c r="A158" s="355" t="str">
        <f>General!G39</f>
        <v>f</v>
      </c>
      <c r="B158" s="6">
        <v>1</v>
      </c>
      <c r="C158" s="6">
        <v>1</v>
      </c>
    </row>
    <row r="159" spans="1:3" x14ac:dyDescent="0.25">
      <c r="A159" s="355" t="str">
        <f>General!G40</f>
        <v>h</v>
      </c>
      <c r="B159" s="6">
        <v>1</v>
      </c>
      <c r="C159" s="6">
        <v>3</v>
      </c>
    </row>
    <row r="160" spans="1:3" x14ac:dyDescent="0.25">
      <c r="A160" s="355" t="str">
        <f>General!G41</f>
        <v>i</v>
      </c>
      <c r="B160" s="6">
        <v>1</v>
      </c>
      <c r="C160" s="6">
        <v>1</v>
      </c>
    </row>
    <row r="161" spans="1:3" x14ac:dyDescent="0.25">
      <c r="A161" s="355" t="str">
        <f>General!G42</f>
        <v>k</v>
      </c>
      <c r="B161" s="6">
        <v>1</v>
      </c>
      <c r="C161" s="6">
        <v>1</v>
      </c>
    </row>
    <row r="162" spans="1:3" x14ac:dyDescent="0.25">
      <c r="A162" s="355" t="str">
        <f>General!G43</f>
        <v>l</v>
      </c>
      <c r="B162" s="6">
        <v>1</v>
      </c>
      <c r="C162" s="6">
        <v>1</v>
      </c>
    </row>
    <row r="163" spans="1:3" x14ac:dyDescent="0.25">
      <c r="A163" s="355" t="str">
        <f>General!G44</f>
        <v>o</v>
      </c>
      <c r="B163" s="6">
        <v>1</v>
      </c>
      <c r="C163" s="6">
        <v>1</v>
      </c>
    </row>
    <row r="164" spans="1:3" x14ac:dyDescent="0.25">
      <c r="A164" s="355" t="str">
        <f>General!G45</f>
        <v>od</v>
      </c>
      <c r="B164" s="6">
        <v>1</v>
      </c>
      <c r="C164" s="6">
        <v>1</v>
      </c>
    </row>
    <row r="165" spans="1:3" x14ac:dyDescent="0.25">
      <c r="A165" s="355" t="str">
        <f>General!G46</f>
        <v>of</v>
      </c>
      <c r="B165" s="6">
        <v>1</v>
      </c>
      <c r="C165" s="6">
        <v>1</v>
      </c>
    </row>
    <row r="166" spans="1:3" x14ac:dyDescent="0.25">
      <c r="A166" s="355" t="str">
        <f>General!G47</f>
        <v>r</v>
      </c>
      <c r="B166" s="6">
        <v>1</v>
      </c>
      <c r="C166" s="6">
        <v>1</v>
      </c>
    </row>
    <row r="167" spans="1:3" x14ac:dyDescent="0.25">
      <c r="A167" s="355" t="str">
        <f>General!G48</f>
        <v>rd</v>
      </c>
      <c r="B167" s="6">
        <v>1</v>
      </c>
      <c r="C167" s="6">
        <v>1</v>
      </c>
    </row>
    <row r="168" spans="1:3" x14ac:dyDescent="0.25">
      <c r="A168" s="355" t="str">
        <f>General!G49</f>
        <v>v</v>
      </c>
      <c r="B168" s="6">
        <v>1</v>
      </c>
      <c r="C168" s="6">
        <v>1</v>
      </c>
    </row>
    <row r="169" spans="1:3" x14ac:dyDescent="0.25">
      <c r="A169" s="355" t="str">
        <f>General!G50</f>
        <v>w</v>
      </c>
      <c r="B169" s="6">
        <v>1</v>
      </c>
      <c r="C169" s="6">
        <v>1</v>
      </c>
    </row>
    <row r="170" spans="1:3" x14ac:dyDescent="0.25">
      <c r="A170" s="355" t="str">
        <f>General!G51</f>
        <v>wd</v>
      </c>
      <c r="B170" s="6">
        <v>1</v>
      </c>
      <c r="C170" s="6">
        <v>1</v>
      </c>
    </row>
    <row r="171" spans="1:3" x14ac:dyDescent="0.25">
      <c r="A171" s="355" t="str">
        <f>General!G52</f>
        <v>z</v>
      </c>
      <c r="B171" s="6">
        <v>1</v>
      </c>
      <c r="C171" s="6">
        <v>1</v>
      </c>
    </row>
    <row r="172" spans="1:3" x14ac:dyDescent="0.25">
      <c r="A172" s="355" t="str">
        <f>General!G53</f>
        <v>zd</v>
      </c>
      <c r="B172" s="6">
        <v>1</v>
      </c>
      <c r="C172"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1"/>
  <sheetViews>
    <sheetView topLeftCell="A136" workbookViewId="0">
      <selection activeCell="C133" sqref="C13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250000</v>
      </c>
      <c r="C12" s="44">
        <v>1</v>
      </c>
      <c r="D12" s="44">
        <v>0</v>
      </c>
      <c r="E12" s="44">
        <v>0</v>
      </c>
      <c r="F12" s="44">
        <v>0</v>
      </c>
    </row>
    <row r="13" spans="1:17" x14ac:dyDescent="0.25">
      <c r="A13" t="s">
        <v>2819</v>
      </c>
      <c r="B13">
        <v>115000</v>
      </c>
      <c r="C13" s="44">
        <v>1</v>
      </c>
      <c r="D13" s="44">
        <v>0</v>
      </c>
      <c r="E13" s="44">
        <v>0</v>
      </c>
      <c r="F13" s="44">
        <v>0</v>
      </c>
    </row>
    <row r="14" spans="1:17" x14ac:dyDescent="0.25">
      <c r="A14" t="s">
        <v>2820</v>
      </c>
      <c r="B14">
        <v>500000</v>
      </c>
      <c r="C14" s="44">
        <v>0</v>
      </c>
      <c r="D14" s="44">
        <v>1</v>
      </c>
      <c r="E14" s="44">
        <v>0</v>
      </c>
      <c r="F14" s="44">
        <v>0</v>
      </c>
    </row>
    <row r="15" spans="1:17" x14ac:dyDescent="0.25">
      <c r="A15" t="s">
        <v>133</v>
      </c>
      <c r="B15">
        <v>50000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1865000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4" x14ac:dyDescent="0.25">
      <c r="A33" s="3" t="s">
        <v>36</v>
      </c>
    </row>
    <row r="34" spans="1:4" x14ac:dyDescent="0.25">
      <c r="A34" t="s">
        <v>2817</v>
      </c>
      <c r="B34" s="452">
        <v>1</v>
      </c>
    </row>
    <row r="35" spans="1:4" ht="7.35" customHeight="1" x14ac:dyDescent="0.25"/>
    <row r="36" spans="1:4" x14ac:dyDescent="0.25">
      <c r="A36" t="s">
        <v>2964</v>
      </c>
      <c r="B36">
        <v>12.5</v>
      </c>
      <c r="C36" s="1" t="s">
        <v>2963</v>
      </c>
      <c r="D36" s="1" t="s">
        <v>3091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54" t="str">
        <f>General!I37</f>
        <v>a</v>
      </c>
      <c r="B45">
        <v>1</v>
      </c>
    </row>
    <row r="46" spans="1:4" x14ac:dyDescent="0.25">
      <c r="A46" s="354" t="str">
        <f>General!I38</f>
        <v>a2</v>
      </c>
      <c r="B46">
        <v>1</v>
      </c>
    </row>
    <row r="47" spans="1:4" x14ac:dyDescent="0.25">
      <c r="A47" s="354" t="str">
        <f>General!I39</f>
        <v>b</v>
      </c>
      <c r="B47">
        <v>1</v>
      </c>
    </row>
    <row r="48" spans="1:4"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3" x14ac:dyDescent="0.25">
      <c r="A81" t="s">
        <v>40</v>
      </c>
      <c r="B81">
        <v>0.3</v>
      </c>
      <c r="C81" s="1" t="s">
        <v>126</v>
      </c>
    </row>
    <row r="82" spans="1:3" ht="7.15" customHeight="1" x14ac:dyDescent="0.25"/>
    <row r="83" spans="1:3" x14ac:dyDescent="0.25">
      <c r="A83" t="s">
        <v>2959</v>
      </c>
      <c r="B83"/>
    </row>
    <row r="84" spans="1:3" x14ac:dyDescent="0.25">
      <c r="A84" s="354" t="s">
        <v>4</v>
      </c>
      <c r="B84">
        <v>30</v>
      </c>
      <c r="C84" s="1" t="s">
        <v>2960</v>
      </c>
    </row>
    <row r="85" spans="1:3" x14ac:dyDescent="0.25">
      <c r="A85" s="354" t="s">
        <v>2336</v>
      </c>
      <c r="B85">
        <v>30</v>
      </c>
      <c r="C85" s="1" t="s">
        <v>2960</v>
      </c>
    </row>
    <row r="86" spans="1:3" x14ac:dyDescent="0.25">
      <c r="A86" s="354" t="s">
        <v>10</v>
      </c>
      <c r="B86">
        <v>18</v>
      </c>
      <c r="C86" s="1" t="s">
        <v>2960</v>
      </c>
    </row>
    <row r="87" spans="1:3" x14ac:dyDescent="0.25">
      <c r="A87" s="354" t="s">
        <v>67</v>
      </c>
      <c r="B87">
        <v>30</v>
      </c>
      <c r="C87" s="1" t="s">
        <v>2960</v>
      </c>
    </row>
    <row r="88" spans="1:3" x14ac:dyDescent="0.25">
      <c r="A88" s="354" t="s">
        <v>68</v>
      </c>
      <c r="B88">
        <v>18</v>
      </c>
      <c r="C88" s="1" t="s">
        <v>2960</v>
      </c>
    </row>
    <row r="89" spans="1:3" x14ac:dyDescent="0.25">
      <c r="A89" s="354" t="s">
        <v>69</v>
      </c>
      <c r="B89">
        <v>18</v>
      </c>
      <c r="C89" s="1" t="s">
        <v>2960</v>
      </c>
    </row>
    <row r="90" spans="1:3" x14ac:dyDescent="0.25">
      <c r="A90" s="354" t="s">
        <v>7</v>
      </c>
      <c r="B90">
        <v>18</v>
      </c>
      <c r="C90" s="1" t="s">
        <v>2960</v>
      </c>
    </row>
    <row r="91" spans="1:3" x14ac:dyDescent="0.25">
      <c r="A91" s="354" t="s">
        <v>6</v>
      </c>
      <c r="B91">
        <v>30</v>
      </c>
      <c r="C91" s="1" t="s">
        <v>2960</v>
      </c>
    </row>
    <row r="92" spans="1:3" x14ac:dyDescent="0.25">
      <c r="A92" s="354" t="s">
        <v>2340</v>
      </c>
      <c r="B92">
        <v>30</v>
      </c>
      <c r="C92" s="1" t="s">
        <v>2960</v>
      </c>
    </row>
    <row r="93" spans="1:3" x14ac:dyDescent="0.25">
      <c r="A93" s="354" t="s">
        <v>79</v>
      </c>
      <c r="B93">
        <v>30</v>
      </c>
      <c r="C93" s="1" t="s">
        <v>2960</v>
      </c>
    </row>
    <row r="94" spans="1:3" x14ac:dyDescent="0.25">
      <c r="A94" s="354" t="s">
        <v>9</v>
      </c>
      <c r="B94">
        <v>12</v>
      </c>
      <c r="C94" s="1" t="s">
        <v>2960</v>
      </c>
    </row>
    <row r="95" spans="1:3" x14ac:dyDescent="0.25">
      <c r="A95" s="354" t="s">
        <v>2339</v>
      </c>
      <c r="B95">
        <v>12</v>
      </c>
      <c r="C95" s="1" t="s">
        <v>2960</v>
      </c>
    </row>
    <row r="96" spans="1:3" x14ac:dyDescent="0.25">
      <c r="A96" s="354" t="s">
        <v>70</v>
      </c>
      <c r="B96">
        <v>18</v>
      </c>
      <c r="C96" s="1" t="s">
        <v>2960</v>
      </c>
    </row>
    <row r="97" spans="1:3" x14ac:dyDescent="0.25">
      <c r="A97" s="354" t="s">
        <v>5</v>
      </c>
      <c r="B97">
        <v>30</v>
      </c>
      <c r="C97" s="1" t="s">
        <v>2960</v>
      </c>
    </row>
    <row r="98" spans="1:3" x14ac:dyDescent="0.25">
      <c r="A98" s="354" t="s">
        <v>2338</v>
      </c>
      <c r="B98">
        <v>30</v>
      </c>
      <c r="C98" s="1" t="s">
        <v>2960</v>
      </c>
    </row>
    <row r="99" spans="1:3" x14ac:dyDescent="0.25">
      <c r="A99" s="354" t="s">
        <v>8</v>
      </c>
      <c r="B99">
        <v>12</v>
      </c>
      <c r="C99" s="1" t="s">
        <v>2960</v>
      </c>
    </row>
    <row r="100" spans="1:3" x14ac:dyDescent="0.25">
      <c r="A100" s="354" t="s">
        <v>2337</v>
      </c>
      <c r="B100">
        <v>12</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50</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36</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0.75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Emissions</vt:lpstr>
      <vt:lpstr>Sheep</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2024-04-27T02:18:38Z</dcterms:modified>
</cp:coreProperties>
</file>